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92.168.20.8\涉外组\China PM Team\Fannie gu\ROSS\China Office\20250522 ROSS BR Satin SS + Pillowcases-- Aug DC- 4 new containers\"/>
    </mc:Choice>
  </mc:AlternateContent>
  <xr:revisionPtr revIDLastSave="0" documentId="13_ncr:1_{AB32F3F1-BF04-4887-85F0-82EB0D8D874B}" xr6:coauthVersionLast="47" xr6:coauthVersionMax="47" xr10:uidLastSave="{00000000-0000-0000-0000-000000000000}"/>
  <bookViews>
    <workbookView xWindow="-120" yWindow="-120" windowWidth="29040" windowHeight="17640" tabRatio="888" xr2:uid="{00000000-000D-0000-FFFF-FFFF00000000}"/>
  </bookViews>
  <sheets>
    <sheet name="Quote Sheet" sheetId="63" r:id="rId1"/>
    <sheet name="Container 1" sheetId="87" r:id="rId2"/>
    <sheet name="Container 2" sheetId="88" r:id="rId3"/>
    <sheet name="CHN 04-08-2025" sheetId="86" r:id="rId4"/>
    <sheet name="CHN 04-09" sheetId="83" r:id="rId5"/>
    <sheet name="CCD 3-5-2024" sheetId="82" r:id="rId6"/>
    <sheet name="CCD 04-06" sheetId="81" r:id="rId7"/>
    <sheet name="CCD 09-16" sheetId="80" r:id="rId8"/>
    <sheet name="Satin&amp;MF 10.26.21" sheetId="5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1" i="63" l="1"/>
  <c r="AK30" i="63"/>
  <c r="AB30" i="63"/>
  <c r="Z30" i="63"/>
  <c r="Q30" i="63"/>
  <c r="O30" i="63"/>
  <c r="P30" i="63" s="1"/>
  <c r="AK29" i="63"/>
  <c r="AB29" i="63"/>
  <c r="Z29" i="63"/>
  <c r="AC29" i="63" s="1"/>
  <c r="Q29" i="63"/>
  <c r="O29" i="63"/>
  <c r="P29" i="63" s="1"/>
  <c r="A29" i="63"/>
  <c r="AK27" i="63"/>
  <c r="AB27" i="63"/>
  <c r="Z27" i="63"/>
  <c r="Q27" i="63"/>
  <c r="O27" i="63"/>
  <c r="P27" i="63" s="1"/>
  <c r="AK26" i="63"/>
  <c r="AB26" i="63"/>
  <c r="AC26" i="63" s="1"/>
  <c r="Z26" i="63"/>
  <c r="Q26" i="63"/>
  <c r="O26" i="63"/>
  <c r="P26" i="63" s="1"/>
  <c r="A26" i="63"/>
  <c r="AK24" i="63"/>
  <c r="AB24" i="63"/>
  <c r="Z24" i="63"/>
  <c r="AC24" i="63" s="1"/>
  <c r="Q24" i="63"/>
  <c r="O24" i="63"/>
  <c r="P24" i="63" s="1"/>
  <c r="AK23" i="63"/>
  <c r="AB23" i="63"/>
  <c r="Z23" i="63"/>
  <c r="AC23" i="63" s="1"/>
  <c r="Q23" i="63"/>
  <c r="O23" i="63"/>
  <c r="P23" i="63" s="1"/>
  <c r="A23" i="63"/>
  <c r="AC30" i="63" l="1"/>
  <c r="R24" i="63"/>
  <c r="AC27" i="63"/>
  <c r="AK31" i="63"/>
  <c r="R29" i="63"/>
  <c r="R27" i="63"/>
  <c r="R23" i="63"/>
  <c r="R30" i="63"/>
  <c r="R26" i="63"/>
  <c r="AK13" i="63" l="1"/>
  <c r="AK15" i="63"/>
  <c r="AK16" i="63"/>
  <c r="AK18" i="63"/>
  <c r="AK19" i="63"/>
  <c r="AK12" i="63"/>
  <c r="AB13" i="63" l="1"/>
  <c r="AB15" i="63"/>
  <c r="AB16" i="63"/>
  <c r="AB18" i="63"/>
  <c r="AB19" i="63"/>
  <c r="AB12" i="63"/>
  <c r="H3" i="88" l="1"/>
  <c r="J3" i="88" s="1"/>
  <c r="J6" i="88" s="1"/>
  <c r="I3" i="88"/>
  <c r="H4" i="88"/>
  <c r="J4" i="88" s="1"/>
  <c r="I4" i="88"/>
  <c r="H5" i="88"/>
  <c r="I5" i="88"/>
  <c r="J5" i="88"/>
  <c r="H3" i="87"/>
  <c r="J3" i="87" s="1"/>
  <c r="J6" i="87" s="1"/>
  <c r="I3" i="87"/>
  <c r="H4" i="87"/>
  <c r="J4" i="87" s="1"/>
  <c r="I4" i="87"/>
  <c r="H5" i="87"/>
  <c r="J5" i="87" s="1"/>
  <c r="I5" i="87"/>
  <c r="J41" i="59" l="1"/>
  <c r="H41" i="59"/>
  <c r="L41" i="59" s="1"/>
  <c r="M41" i="59" s="1"/>
  <c r="J40" i="59"/>
  <c r="H40" i="59"/>
  <c r="L40" i="59" s="1"/>
  <c r="M40" i="59" s="1"/>
  <c r="J39" i="59"/>
  <c r="H39" i="59"/>
  <c r="L39" i="59" s="1"/>
  <c r="M39" i="59" s="1"/>
  <c r="J38" i="59"/>
  <c r="H38" i="59"/>
  <c r="L38" i="59" s="1"/>
  <c r="M38" i="59" s="1"/>
  <c r="J37" i="59"/>
  <c r="H37" i="59"/>
  <c r="L37" i="59" s="1"/>
  <c r="M37" i="59" s="1"/>
  <c r="J36" i="59"/>
  <c r="H36" i="59"/>
  <c r="L36" i="59" s="1"/>
  <c r="M36" i="59" s="1"/>
  <c r="J35" i="59"/>
  <c r="H35" i="59"/>
  <c r="L35" i="59" s="1"/>
  <c r="M35" i="59" s="1"/>
  <c r="J34" i="59"/>
  <c r="H34" i="59"/>
  <c r="L34" i="59" s="1"/>
  <c r="M34" i="59" s="1"/>
  <c r="J33" i="59"/>
  <c r="H33" i="59"/>
  <c r="L33" i="59" s="1"/>
  <c r="M33" i="59" s="1"/>
  <c r="J32" i="59"/>
  <c r="H32" i="59"/>
  <c r="L32" i="59" s="1"/>
  <c r="M32" i="59" s="1"/>
  <c r="J31" i="59"/>
  <c r="H31" i="59"/>
  <c r="L31" i="59" s="1"/>
  <c r="M31" i="59" s="1"/>
  <c r="J30" i="59"/>
  <c r="H30" i="59"/>
  <c r="L30" i="59" s="1"/>
  <c r="M30" i="59" s="1"/>
  <c r="J29" i="59"/>
  <c r="H29" i="59"/>
  <c r="L29" i="59" s="1"/>
  <c r="M29" i="59" s="1"/>
  <c r="J28" i="59"/>
  <c r="H28" i="59"/>
  <c r="L28" i="59" s="1"/>
  <c r="M28" i="59" s="1"/>
  <c r="J27" i="59"/>
  <c r="H27" i="59"/>
  <c r="L27" i="59" s="1"/>
  <c r="M27" i="59" s="1"/>
  <c r="J26" i="59"/>
  <c r="H26" i="59"/>
  <c r="L26" i="59" s="1"/>
  <c r="M26" i="59" s="1"/>
  <c r="J25" i="59"/>
  <c r="H25" i="59"/>
  <c r="L25" i="59" s="1"/>
  <c r="M25" i="59" s="1"/>
  <c r="J24" i="59"/>
  <c r="H24" i="59"/>
  <c r="L24" i="59" s="1"/>
  <c r="M24" i="59" s="1"/>
  <c r="Q23" i="59"/>
  <c r="J23" i="59"/>
  <c r="L23" i="59" s="1"/>
  <c r="M23" i="59" s="1"/>
  <c r="H23" i="59"/>
  <c r="Q22" i="59"/>
  <c r="L22" i="59"/>
  <c r="M22" i="59" s="1"/>
  <c r="J22" i="59"/>
  <c r="H22" i="59"/>
  <c r="L21" i="59"/>
  <c r="M21" i="59" s="1"/>
  <c r="J21" i="59"/>
  <c r="H21" i="59"/>
  <c r="L20" i="59"/>
  <c r="M20" i="59" s="1"/>
  <c r="J20" i="59"/>
  <c r="H20" i="59"/>
  <c r="L19" i="59"/>
  <c r="M19" i="59" s="1"/>
  <c r="J19" i="59"/>
  <c r="H19" i="59"/>
  <c r="Q18" i="59"/>
  <c r="J18" i="59"/>
  <c r="H18" i="59"/>
  <c r="L18" i="59" s="1"/>
  <c r="M18" i="59" s="1"/>
  <c r="Q17" i="59"/>
  <c r="J17" i="59"/>
  <c r="H17" i="59"/>
  <c r="L17" i="59" s="1"/>
  <c r="M17" i="59" s="1"/>
  <c r="M16" i="59"/>
  <c r="L16" i="59"/>
  <c r="L15" i="59"/>
  <c r="M15" i="59" s="1"/>
  <c r="M14" i="59"/>
  <c r="L14" i="59"/>
  <c r="L13" i="59"/>
  <c r="M13" i="59" s="1"/>
  <c r="M12" i="59"/>
  <c r="L12" i="59"/>
  <c r="L11" i="59"/>
  <c r="M11" i="59" s="1"/>
  <c r="M10" i="59"/>
  <c r="L10" i="59"/>
  <c r="L9" i="59"/>
  <c r="M9" i="59" s="1"/>
  <c r="M8" i="59"/>
  <c r="L8" i="59"/>
  <c r="L7" i="59"/>
  <c r="M7" i="59" s="1"/>
  <c r="L25" i="80"/>
  <c r="M25" i="80" s="1"/>
  <c r="L24" i="80"/>
  <c r="M24" i="80" s="1"/>
  <c r="L23" i="80"/>
  <c r="M23" i="80" s="1"/>
  <c r="L22" i="80"/>
  <c r="M22" i="80" s="1"/>
  <c r="L21" i="80"/>
  <c r="M21" i="80" s="1"/>
  <c r="L20" i="80"/>
  <c r="M20" i="80" s="1"/>
  <c r="L19" i="80"/>
  <c r="M19" i="80" s="1"/>
  <c r="L18" i="80"/>
  <c r="M18" i="80" s="1"/>
  <c r="L16" i="80"/>
  <c r="M16" i="80" s="1"/>
  <c r="L15" i="80"/>
  <c r="M15" i="80" s="1"/>
  <c r="L14" i="80"/>
  <c r="M14" i="80" s="1"/>
  <c r="L13" i="80"/>
  <c r="M13" i="80" s="1"/>
  <c r="L12" i="80"/>
  <c r="M12" i="80" s="1"/>
  <c r="L11" i="80"/>
  <c r="M11" i="80" s="1"/>
  <c r="L10" i="80"/>
  <c r="M10" i="80" s="1"/>
  <c r="L9" i="80"/>
  <c r="M9" i="80" s="1"/>
  <c r="L8" i="80"/>
  <c r="M8" i="80" s="1"/>
  <c r="L7" i="80"/>
  <c r="M7" i="80" s="1"/>
  <c r="L27" i="81"/>
  <c r="M27" i="81" s="1"/>
  <c r="L26" i="81"/>
  <c r="M26" i="81" s="1"/>
  <c r="L25" i="81"/>
  <c r="M25" i="81" s="1"/>
  <c r="L24" i="81"/>
  <c r="M24" i="81" s="1"/>
  <c r="L23" i="81"/>
  <c r="M23" i="81" s="1"/>
  <c r="L22" i="81"/>
  <c r="M22" i="81" s="1"/>
  <c r="L21" i="81"/>
  <c r="M21" i="81" s="1"/>
  <c r="L20" i="81"/>
  <c r="M20" i="81" s="1"/>
  <c r="L19" i="81"/>
  <c r="M19" i="81" s="1"/>
  <c r="L18" i="81"/>
  <c r="M18" i="81" s="1"/>
  <c r="L16" i="81"/>
  <c r="M16" i="81" s="1"/>
  <c r="L15" i="81"/>
  <c r="M15" i="81" s="1"/>
  <c r="L14" i="81"/>
  <c r="M14" i="81" s="1"/>
  <c r="L13" i="81"/>
  <c r="M13" i="81" s="1"/>
  <c r="L12" i="81"/>
  <c r="M12" i="81" s="1"/>
  <c r="L11" i="81"/>
  <c r="M11" i="81" s="1"/>
  <c r="L10" i="81"/>
  <c r="M10" i="81" s="1"/>
  <c r="L9" i="81"/>
  <c r="M9" i="81" s="1"/>
  <c r="L8" i="81"/>
  <c r="M8" i="81" s="1"/>
  <c r="L7" i="81"/>
  <c r="M7" i="81" s="1"/>
  <c r="N27" i="82"/>
  <c r="O27" i="82" s="1"/>
  <c r="G27" i="82"/>
  <c r="O26" i="82"/>
  <c r="N26" i="82"/>
  <c r="G26" i="82"/>
  <c r="N25" i="82"/>
  <c r="O25" i="82" s="1"/>
  <c r="G25" i="82"/>
  <c r="N24" i="82"/>
  <c r="O24" i="82" s="1"/>
  <c r="G24" i="82"/>
  <c r="N23" i="82"/>
  <c r="O23" i="82" s="1"/>
  <c r="G23" i="82"/>
  <c r="O22" i="82"/>
  <c r="N22" i="82"/>
  <c r="G22" i="82"/>
  <c r="N21" i="82"/>
  <c r="O21" i="82" s="1"/>
  <c r="G21" i="82"/>
  <c r="N20" i="82"/>
  <c r="O20" i="82" s="1"/>
  <c r="G20" i="82"/>
  <c r="N19" i="82"/>
  <c r="O19" i="82" s="1"/>
  <c r="G19" i="82"/>
  <c r="O18" i="82"/>
  <c r="N18" i="82"/>
  <c r="G18" i="82"/>
  <c r="N16" i="82"/>
  <c r="O16" i="82" s="1"/>
  <c r="G16" i="82"/>
  <c r="N15" i="82"/>
  <c r="O15" i="82" s="1"/>
  <c r="G15" i="82"/>
  <c r="N14" i="82"/>
  <c r="O14" i="82" s="1"/>
  <c r="G14" i="82"/>
  <c r="O13" i="82"/>
  <c r="N13" i="82"/>
  <c r="G13" i="82"/>
  <c r="N12" i="82"/>
  <c r="O12" i="82" s="1"/>
  <c r="G12" i="82"/>
  <c r="N11" i="82"/>
  <c r="O11" i="82" s="1"/>
  <c r="G11" i="82"/>
  <c r="N10" i="82"/>
  <c r="O10" i="82" s="1"/>
  <c r="G10" i="82"/>
  <c r="O9" i="82"/>
  <c r="N9" i="82"/>
  <c r="G9" i="82"/>
  <c r="N8" i="82"/>
  <c r="O8" i="82" s="1"/>
  <c r="G8" i="82"/>
  <c r="N7" i="82"/>
  <c r="O7" i="82" s="1"/>
  <c r="G7" i="82"/>
  <c r="N10" i="83"/>
  <c r="O10" i="83" s="1"/>
  <c r="G10" i="83"/>
  <c r="O9" i="83"/>
  <c r="N9" i="83"/>
  <c r="G9" i="83"/>
  <c r="N8" i="83"/>
  <c r="O8" i="83" s="1"/>
  <c r="H8" i="83"/>
  <c r="G8" i="83"/>
  <c r="I8" i="83" s="1"/>
  <c r="O7" i="83"/>
  <c r="N7" i="83"/>
  <c r="H7" i="83"/>
  <c r="G7" i="83"/>
  <c r="I7" i="83" s="1"/>
  <c r="G4" i="86"/>
  <c r="G3" i="86"/>
  <c r="AJ20" i="63"/>
  <c r="AK33" i="63" s="1"/>
  <c r="Z19" i="63"/>
  <c r="AC19" i="63" s="1"/>
  <c r="Q19" i="63"/>
  <c r="O19" i="63"/>
  <c r="P19" i="63" s="1"/>
  <c r="I19" i="63"/>
  <c r="U19" i="63" s="1"/>
  <c r="Z18" i="63"/>
  <c r="AC18" i="63" s="1"/>
  <c r="Q18" i="63"/>
  <c r="O18" i="63"/>
  <c r="P18" i="63" s="1"/>
  <c r="A18" i="63"/>
  <c r="Z16" i="63"/>
  <c r="AC16" i="63" s="1"/>
  <c r="Q16" i="63"/>
  <c r="O16" i="63"/>
  <c r="P16" i="63" s="1"/>
  <c r="Z15" i="63"/>
  <c r="AC15" i="63" s="1"/>
  <c r="Q15" i="63"/>
  <c r="O15" i="63"/>
  <c r="P15" i="63" s="1"/>
  <c r="A15" i="63"/>
  <c r="Z13" i="63"/>
  <c r="AC13" i="63" s="1"/>
  <c r="Q13" i="63"/>
  <c r="O13" i="63"/>
  <c r="P13" i="63" s="1"/>
  <c r="Z12" i="63"/>
  <c r="AC12" i="63" s="1"/>
  <c r="Q12" i="63"/>
  <c r="O12" i="63"/>
  <c r="P12" i="63" s="1"/>
  <c r="A12" i="63"/>
  <c r="D3" i="63"/>
  <c r="I12" i="63" l="1"/>
  <c r="U12" i="63" s="1"/>
  <c r="I29" i="63"/>
  <c r="U29" i="63" s="1"/>
  <c r="V29" i="63" s="1"/>
  <c r="I23" i="63"/>
  <c r="U23" i="63" s="1"/>
  <c r="V23" i="63" s="1"/>
  <c r="I26" i="63"/>
  <c r="U26" i="63" s="1"/>
  <c r="V26" i="63" s="1"/>
  <c r="I13" i="63"/>
  <c r="U13" i="63" s="1"/>
  <c r="I27" i="63"/>
  <c r="U27" i="63" s="1"/>
  <c r="V27" i="63" s="1"/>
  <c r="I24" i="63"/>
  <c r="U24" i="63" s="1"/>
  <c r="V24" i="63" s="1"/>
  <c r="I30" i="63"/>
  <c r="U30" i="63" s="1"/>
  <c r="V30" i="63" s="1"/>
  <c r="R19" i="63"/>
  <c r="R13" i="63"/>
  <c r="R16" i="63"/>
  <c r="R15" i="63"/>
  <c r="R18" i="63"/>
  <c r="R12" i="63"/>
  <c r="V12" i="63" s="1"/>
  <c r="V13" i="63"/>
  <c r="V19" i="63"/>
  <c r="I16" i="63"/>
  <c r="U16" i="63" s="1"/>
  <c r="I15" i="63"/>
  <c r="U15" i="63" s="1"/>
  <c r="H3" i="86"/>
  <c r="H4" i="86"/>
  <c r="I18" i="63"/>
  <c r="U18" i="63" s="1"/>
  <c r="AK20" i="63"/>
  <c r="AK34" i="63" s="1"/>
  <c r="D5" i="63" l="1"/>
  <c r="V15" i="63"/>
  <c r="AD12" i="63"/>
  <c r="AE12" i="63"/>
  <c r="AF12" i="63" s="1"/>
  <c r="AE27" i="63"/>
  <c r="AF27" i="63" s="1"/>
  <c r="AD27" i="63"/>
  <c r="AE29" i="63"/>
  <c r="AF29" i="63" s="1"/>
  <c r="AD29" i="63"/>
  <c r="AD19" i="63"/>
  <c r="AE19" i="63"/>
  <c r="AF19" i="63" s="1"/>
  <c r="AE30" i="63"/>
  <c r="AF30" i="63" s="1"/>
  <c r="AD30" i="63"/>
  <c r="AD26" i="63"/>
  <c r="AE26" i="63"/>
  <c r="AF26" i="63" s="1"/>
  <c r="AD13" i="63"/>
  <c r="AE13" i="63"/>
  <c r="AF13" i="63" s="1"/>
  <c r="AE24" i="63"/>
  <c r="AF24" i="63" s="1"/>
  <c r="AD24" i="63"/>
  <c r="AD23" i="63"/>
  <c r="AE23" i="63"/>
  <c r="AF23" i="63" s="1"/>
  <c r="V16" i="63"/>
  <c r="V18" i="63"/>
  <c r="AL13" i="63" l="1"/>
  <c r="AH13" i="63"/>
  <c r="AL24" i="63"/>
  <c r="AH24" i="63"/>
  <c r="AD15" i="63"/>
  <c r="AE15" i="63"/>
  <c r="AF15" i="63" s="1"/>
  <c r="AD16" i="63"/>
  <c r="AE16" i="63"/>
  <c r="AF16" i="63" s="1"/>
  <c r="AL23" i="63"/>
  <c r="AH23" i="63"/>
  <c r="AL12" i="63"/>
  <c r="AH12" i="63"/>
  <c r="AD18" i="63"/>
  <c r="AE18" i="63"/>
  <c r="AF18" i="63" s="1"/>
  <c r="AL27" i="63"/>
  <c r="AH27" i="63"/>
  <c r="AL26" i="63"/>
  <c r="AH26" i="63"/>
  <c r="AL19" i="63"/>
  <c r="AH19" i="63"/>
  <c r="AL30" i="63"/>
  <c r="AH30" i="63"/>
  <c r="AL29" i="63"/>
  <c r="AH29" i="63"/>
  <c r="AL16" i="63" l="1"/>
  <c r="AH16" i="63"/>
  <c r="AL18" i="63"/>
  <c r="AH18" i="63"/>
  <c r="AL31" i="63"/>
  <c r="AM31" i="63" s="1"/>
  <c r="AL15" i="63"/>
  <c r="AL20" i="63" s="1"/>
  <c r="AH15" i="63"/>
  <c r="AM20" i="63" l="1"/>
  <c r="AK35" i="63"/>
  <c r="AK36"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谢娟娟</author>
  </authors>
  <commentList>
    <comment ref="E22" authorId="0" shapeId="0" xr:uid="{00000000-0006-0000-0500-000001000000}">
      <text>
        <r>
          <rPr>
            <b/>
            <sz val="9"/>
            <rFont val="宋体"/>
            <family val="3"/>
            <charset val="134"/>
          </rPr>
          <t>谢娟娟:要注意，单独的枕套有可能是单独的花型，要按2000对，1500米的起定量来选择印花方式和报价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谢娟娟</author>
  </authors>
  <commentList>
    <comment ref="E22" authorId="0" shapeId="0" xr:uid="{00000000-0006-0000-0600-000001000000}">
      <text>
        <r>
          <rPr>
            <b/>
            <sz val="9"/>
            <rFont val="宋体"/>
            <family val="3"/>
            <charset val="134"/>
          </rPr>
          <t>谢娟娟:要注意，单独的枕套有可能是单独的花型，要按2000对，1500米的起定量来选择印花方式和报价</t>
        </r>
      </text>
    </comment>
  </commentList>
</comments>
</file>

<file path=xl/sharedStrings.xml><?xml version="1.0" encoding="utf-8"?>
<sst xmlns="http://schemas.openxmlformats.org/spreadsheetml/2006/main" count="833" uniqueCount="423">
  <si>
    <t xml:space="preserve">                                                                              JLA HOME Commitment Sheet</t>
  </si>
  <si>
    <t>Customer</t>
  </si>
  <si>
    <t>ROSS</t>
  </si>
  <si>
    <t>Division</t>
  </si>
  <si>
    <t>SHET</t>
  </si>
  <si>
    <t>Order Type</t>
  </si>
  <si>
    <t>Non-Replenishment</t>
  </si>
  <si>
    <t>PDPM</t>
  </si>
  <si>
    <t>Patrick Li</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</si>
  <si>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</si>
  <si>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</si>
  <si>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</si>
  <si>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</si>
  <si>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</si>
  <si>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</si>
  <si>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</si>
  <si>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</si>
  <si>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</si>
  <si>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</si>
  <si>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</si>
  <si>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</si>
  <si>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</si>
  <si>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</si>
  <si>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</si>
  <si>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</si>
  <si>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</si>
  <si>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</si>
  <si>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</si>
  <si>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</si>
  <si>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</si>
  <si>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</si>
  <si>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</si>
  <si>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</si>
  <si>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</si>
  <si>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</si>
  <si>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</si>
  <si>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</si>
  <si>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</si>
  <si>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</si>
  <si>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</si>
  <si>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</si>
  <si>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</si>
  <si>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</si>
  <si>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</si>
  <si>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</si>
  <si>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</si>
  <si>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</si>
  <si>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</si>
  <si>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</si>
  <si>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</si>
  <si>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</si>
  <si>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</si>
  <si>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</si>
  <si>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</si>
  <si>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</si>
  <si>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</si>
  <si>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</si>
  <si>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</si>
  <si>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</si>
  <si>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</si>
  <si>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</si>
  <si>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</si>
  <si>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</si>
  <si>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</si>
  <si>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</si>
  <si>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</si>
  <si>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</si>
  <si>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</si>
  <si>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</si>
  <si>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</si>
  <si>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</si>
  <si>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</si>
  <si>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</si>
  <si>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</si>
  <si>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</si>
  <si>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</si>
  <si>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</si>
  <si>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</si>
  <si>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Beautyrest</t>
  </si>
  <si>
    <t>Program Name</t>
  </si>
  <si>
    <t>Order Process</t>
  </si>
  <si>
    <t>Domestic: Port</t>
  </si>
  <si>
    <t>UCCPM</t>
  </si>
  <si>
    <t>Sarah Chen</t>
  </si>
  <si>
    <t>Big: $200K - $500K</t>
  </si>
  <si>
    <t>Super Big: ≥ $1M</t>
  </si>
  <si>
    <t>Super Big: ≥ $200K</t>
  </si>
  <si>
    <t>A.I.M.</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</si>
  <si>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</si>
  <si>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</si>
  <si>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</si>
  <si>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</si>
  <si>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</si>
  <si>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</si>
  <si>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</si>
  <si>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</si>
  <si>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</si>
  <si>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</si>
  <si>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</si>
  <si>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</si>
  <si>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</si>
  <si>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</si>
  <si>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</si>
  <si>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</si>
  <si>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</si>
  <si>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</si>
  <si>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</si>
  <si>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</si>
  <si>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</si>
  <si>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</si>
  <si>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</si>
  <si>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</si>
  <si>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</si>
  <si>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</si>
  <si>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</si>
  <si>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</si>
  <si>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</si>
  <si>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</si>
  <si>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</si>
  <si>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</si>
  <si>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</si>
  <si>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</si>
  <si>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</si>
  <si>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</si>
  <si>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</si>
  <si>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</si>
  <si>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</si>
  <si>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</si>
  <si>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</si>
  <si>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</si>
  <si>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</si>
  <si>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</si>
  <si>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</si>
  <si>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</si>
  <si>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</si>
  <si>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</si>
  <si>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</si>
  <si>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Small: &lt; $100K</t>
  </si>
  <si>
    <t>Ship To Location</t>
  </si>
  <si>
    <t>Pick Up At Port</t>
  </si>
  <si>
    <t>Responsible Party</t>
  </si>
  <si>
    <t>PM</t>
  </si>
  <si>
    <t>Medium: $100K - $200K</t>
  </si>
  <si>
    <t>Big: $300K - $1M</t>
  </si>
  <si>
    <t>Big: $100K - $200K</t>
  </si>
  <si>
    <t>Rollout/Replenishment</t>
  </si>
  <si>
    <t>Art In Motion</t>
  </si>
  <si>
    <t>Artology</t>
  </si>
  <si>
    <t>Avatar</t>
  </si>
  <si>
    <t>Beautyrest Black</t>
  </si>
  <si>
    <t>Bombay</t>
  </si>
  <si>
    <t>Bobby Jack</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</si>
  <si>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</si>
  <si>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</si>
  <si>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</si>
  <si>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</si>
  <si>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</si>
  <si>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</si>
  <si>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</si>
  <si>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</si>
  <si>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</si>
  <si>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</si>
  <si>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</si>
  <si>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</si>
  <si>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</si>
  <si>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</si>
  <si>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</si>
  <si>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</si>
  <si>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</si>
  <si>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</si>
  <si>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</si>
  <si>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</si>
  <si>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</si>
  <si>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</si>
  <si>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</si>
  <si>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</si>
  <si>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</si>
  <si>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</si>
  <si>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</si>
  <si>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</si>
  <si>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</si>
  <si>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</si>
  <si>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</si>
  <si>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</si>
  <si>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</si>
  <si>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</si>
  <si>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</si>
  <si>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Est. Total Sales</t>
  </si>
  <si>
    <t>Country of Origin</t>
  </si>
  <si>
    <t>Factory Control</t>
  </si>
  <si>
    <t>No</t>
  </si>
  <si>
    <t>Medium: $150K - $300K</t>
  </si>
  <si>
    <t>Medium: $50K - $100K</t>
  </si>
  <si>
    <t>Direct Import</t>
  </si>
  <si>
    <t>Domestic: Warehouse</t>
  </si>
  <si>
    <t>Domestic: Drop-Ship</t>
  </si>
  <si>
    <t>Yes</t>
  </si>
  <si>
    <t>Planner</t>
  </si>
  <si>
    <t>AVN</t>
  </si>
  <si>
    <t>SWV</t>
  </si>
  <si>
    <t>Customer Exclusive</t>
  </si>
  <si>
    <t>Program Commit Date</t>
  </si>
  <si>
    <t>Overseas Production Team</t>
  </si>
  <si>
    <t>Vendor Name</t>
  </si>
  <si>
    <t>Small: &lt; $150K</t>
  </si>
  <si>
    <t>Small: &lt; $50K</t>
  </si>
  <si>
    <t>Consolidator</t>
  </si>
  <si>
    <t>Customer DC</t>
  </si>
  <si>
    <t>SV2</t>
  </si>
  <si>
    <t>SV3</t>
  </si>
  <si>
    <t>WOD</t>
  </si>
  <si>
    <t>WOD/SV2</t>
  </si>
  <si>
    <t>WOD/SV3</t>
  </si>
  <si>
    <t>Sample #</t>
  </si>
  <si>
    <t>Item Description</t>
  </si>
  <si>
    <t xml:space="preserve">Fabrication </t>
  </si>
  <si>
    <t>Size / Spec.</t>
  </si>
  <si>
    <t>Item#</t>
  </si>
  <si>
    <t>UPC#</t>
  </si>
  <si>
    <t>Color</t>
  </si>
  <si>
    <t>F.O.B Cost $</t>
  </si>
  <si>
    <t xml:space="preserve">Freight </t>
  </si>
  <si>
    <t>Duty</t>
  </si>
  <si>
    <t>LDP Cost $</t>
  </si>
  <si>
    <t>Load (AD,DA, Agent fee, Commission, Storage...)</t>
  </si>
  <si>
    <t>Total Load $</t>
  </si>
  <si>
    <t xml:space="preserve">JLA POE Mark up </t>
  </si>
  <si>
    <t>JLA POE Price</t>
  </si>
  <si>
    <t>Total Units</t>
  </si>
  <si>
    <t>Total Sales</t>
  </si>
  <si>
    <t>Total Costs</t>
  </si>
  <si>
    <t xml:space="preserve">Carton size </t>
  </si>
  <si>
    <t>Total Units per Carton</t>
  </si>
  <si>
    <t>weight</t>
  </si>
  <si>
    <t>Cubic Meter/ per item</t>
  </si>
  <si>
    <t>Total units per 40' Cnt</t>
  </si>
  <si>
    <t>Freight Cost per 40'</t>
  </si>
  <si>
    <t>Freight cost per item $</t>
  </si>
  <si>
    <t>HS number</t>
  </si>
  <si>
    <t>Duty Rate</t>
  </si>
  <si>
    <t>Duty Cost per Item$</t>
  </si>
  <si>
    <t>AAVN</t>
  </si>
  <si>
    <t>ad</t>
  </si>
  <si>
    <t>ood</t>
  </si>
  <si>
    <t>royalty</t>
  </si>
  <si>
    <t>broad cast</t>
  </si>
  <si>
    <t>Warehouse</t>
  </si>
  <si>
    <t>L (cm)</t>
  </si>
  <si>
    <t>W (cm)</t>
  </si>
  <si>
    <t xml:space="preserve"> H (cm)</t>
  </si>
  <si>
    <t>4 piece set Beautyrest brand -- 90gsm Solid Satin Sheet Set</t>
  </si>
  <si>
    <t>90gsm solid satin Sheet Set</t>
  </si>
  <si>
    <t>100% polyester</t>
  </si>
  <si>
    <t>QUEEN: 90x102"/20x30"(2)/60x80"+12"</t>
  </si>
  <si>
    <t>6302.32.2040</t>
  </si>
  <si>
    <t>KING: 108x102"/20x40"(2)/78x80"+12"</t>
  </si>
  <si>
    <t xml:space="preserve">Description </t>
  </si>
  <si>
    <t>Label</t>
  </si>
  <si>
    <t>Queen</t>
  </si>
  <si>
    <t>King</t>
  </si>
  <si>
    <t>Units</t>
  </si>
  <si>
    <t>BEAUTYREST</t>
  </si>
  <si>
    <t>Type</t>
  </si>
  <si>
    <t>Customer/Brand</t>
  </si>
  <si>
    <t>Fabrication</t>
  </si>
  <si>
    <t>Production Price
(USD)</t>
  </si>
  <si>
    <r>
      <rPr>
        <b/>
        <sz val="10.5"/>
        <color rgb="FFFF0000"/>
        <rFont val="宋体"/>
        <family val="3"/>
        <charset val="134"/>
      </rPr>
      <t xml:space="preserve">关税降价USD
</t>
    </r>
    <r>
      <rPr>
        <b/>
        <sz val="10.5"/>
        <color rgb="FFFF0000"/>
        <rFont val="Calibri"/>
        <family val="2"/>
      </rPr>
      <t>2025/3/5</t>
    </r>
  </si>
  <si>
    <t>降幅</t>
  </si>
  <si>
    <t>Factory</t>
  </si>
  <si>
    <t>Case pack</t>
  </si>
  <si>
    <t>Carton Dimensions</t>
  </si>
  <si>
    <t>BCF</t>
  </si>
  <si>
    <t>Queen: 90x102"/60x80+12"/20x30"(2)</t>
  </si>
  <si>
    <t>King: 108x102"/78x80+12"/20x40"(2)</t>
  </si>
  <si>
    <t>SPC: 20x30" (2)</t>
  </si>
  <si>
    <t>KPC: 20x40" (2)</t>
  </si>
  <si>
    <t>Queen: 90x102"/60x80+12"/20x30"(4)</t>
  </si>
  <si>
    <t>King: 108x102"/78x80+12"/20x40"(4)</t>
  </si>
  <si>
    <t>吉奥璐</t>
  </si>
  <si>
    <r>
      <rPr>
        <sz val="10.5"/>
        <color rgb="FFFF0000"/>
        <rFont val="宋体"/>
        <family val="3"/>
        <charset val="134"/>
      </rPr>
      <t>关税降价</t>
    </r>
    <r>
      <rPr>
        <sz val="10.5"/>
        <color rgb="FFFF0000"/>
        <rFont val="Calibri"/>
        <family val="2"/>
      </rPr>
      <t>USD
 2025/4/8</t>
    </r>
  </si>
  <si>
    <t>100% polyester Satin Solid Sheet set</t>
  </si>
  <si>
    <t>TWIN: 66X96"/20x30"(2)/39X75"+12"</t>
  </si>
  <si>
    <t>QUEEN: 90x102"/20x30"(4)/60x80"+12"</t>
  </si>
  <si>
    <t>KING: 108x102"/20x40"(4)/78x80"+12"</t>
  </si>
  <si>
    <t xml:space="preserve"> </t>
  </si>
  <si>
    <t>Quote date</t>
  </si>
  <si>
    <t>Project Name</t>
  </si>
  <si>
    <t>Quote by</t>
  </si>
  <si>
    <t>Dinglifen</t>
  </si>
  <si>
    <t>方案一</t>
  </si>
  <si>
    <t>方案二</t>
  </si>
  <si>
    <t>方案三</t>
  </si>
  <si>
    <t>Sample #, Factory name</t>
  </si>
  <si>
    <t xml:space="preserve">Lead time, MOQ </t>
  </si>
  <si>
    <t xml:space="preserve">Feight </t>
  </si>
  <si>
    <t xml:space="preserve">Picture </t>
  </si>
  <si>
    <t>Total units per carton</t>
  </si>
  <si>
    <t>Freight cost per 40'</t>
  </si>
  <si>
    <r>
      <rPr>
        <b/>
        <sz val="8"/>
        <color rgb="FFFF0000"/>
        <rFont val="宋体"/>
        <family val="3"/>
        <charset val="134"/>
      </rPr>
      <t>原</t>
    </r>
    <r>
      <rPr>
        <b/>
        <sz val="8"/>
        <color rgb="FFFF0000"/>
        <rFont val="Arial"/>
        <family val="2"/>
      </rPr>
      <t>BR</t>
    </r>
    <r>
      <rPr>
        <b/>
        <sz val="8"/>
        <color rgb="FFFF0000"/>
        <rFont val="宋体"/>
        <family val="3"/>
        <charset val="134"/>
      </rPr>
      <t>品牌包装</t>
    </r>
  </si>
  <si>
    <t>黑色PVC膜包边</t>
  </si>
  <si>
    <t>透明PVC包边+顶部黑色色丁抽绳</t>
  </si>
  <si>
    <t>黑色PVC膜包边+顶部黑色色丁抽绳</t>
  </si>
  <si>
    <t>HNM</t>
  </si>
  <si>
    <t>85days 1000sets/color</t>
  </si>
  <si>
    <r>
      <rPr>
        <sz val="8"/>
        <color rgb="FFFF0000"/>
        <rFont val="宋体"/>
        <family val="3"/>
        <charset val="134"/>
      </rP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color rgb="FFFF0000"/>
        <rFont val="Arial"/>
        <family val="2"/>
      </rPr>
      <t>PVC</t>
    </r>
    <r>
      <rPr>
        <sz val="8"/>
        <color rgb="FFFF0000"/>
        <rFont val="宋体"/>
        <family val="3"/>
        <charset val="134"/>
      </rPr>
      <t>袋</t>
    </r>
    <r>
      <rPr>
        <sz val="8"/>
        <color rgb="FFFF0000"/>
        <rFont val="Arial"/>
        <family val="2"/>
      </rPr>
      <t>+</t>
    </r>
    <r>
      <rPr>
        <sz val="8"/>
        <color rgb="FFFF0000"/>
        <rFont val="宋体"/>
        <family val="3"/>
        <charset val="134"/>
      </rPr>
      <t>彩卡</t>
    </r>
  </si>
  <si>
    <t>90gsm Satin Solid</t>
  </si>
  <si>
    <t>无测试无客检</t>
  </si>
  <si>
    <t>数量按照5个柜</t>
  </si>
  <si>
    <r>
      <rPr>
        <sz val="10"/>
        <rFont val="宋体"/>
        <family val="3"/>
        <charset val="134"/>
      </rPr>
      <t>原</t>
    </r>
    <r>
      <rPr>
        <sz val="10"/>
        <rFont val="Arial"/>
        <family val="2"/>
      </rPr>
      <t>BR</t>
    </r>
    <r>
      <rPr>
        <sz val="10"/>
        <rFont val="宋体"/>
        <family val="3"/>
        <charset val="134"/>
      </rPr>
      <t>品牌包装</t>
    </r>
  </si>
  <si>
    <r>
      <rPr>
        <sz val="10"/>
        <color rgb="FFFF0000"/>
        <rFont val="宋体"/>
        <family val="3"/>
        <charset val="134"/>
      </rPr>
      <t>黑色无纺布</t>
    </r>
    <r>
      <rPr>
        <sz val="10"/>
        <rFont val="宋体"/>
        <family val="3"/>
        <charset val="134"/>
      </rPr>
      <t>包装</t>
    </r>
    <r>
      <rPr>
        <sz val="10"/>
        <rFont val="Arial"/>
        <family val="2"/>
      </rPr>
      <t>+</t>
    </r>
    <r>
      <rPr>
        <sz val="10"/>
        <rFont val="宋体"/>
        <family val="3"/>
        <charset val="134"/>
      </rPr>
      <t>彩卡</t>
    </r>
  </si>
  <si>
    <r>
      <rPr>
        <sz val="10"/>
        <color rgb="FFFF0000"/>
        <rFont val="宋体"/>
        <family val="3"/>
        <charset val="134"/>
      </rPr>
      <t>黑色</t>
    </r>
    <r>
      <rPr>
        <sz val="10"/>
        <color rgb="FFFF0000"/>
        <rFont val="Arial"/>
        <family val="2"/>
      </rPr>
      <t>PVC</t>
    </r>
    <r>
      <rPr>
        <sz val="10"/>
        <color rgb="FFFF0000"/>
        <rFont val="宋体"/>
        <family val="3"/>
        <charset val="134"/>
      </rPr>
      <t>膜包边</t>
    </r>
    <r>
      <rPr>
        <sz val="10"/>
        <rFont val="Arial"/>
        <family val="2"/>
      </rPr>
      <t>+</t>
    </r>
    <r>
      <rPr>
        <sz val="10"/>
        <rFont val="宋体"/>
        <family val="3"/>
        <charset val="134"/>
      </rPr>
      <t>彩卡&amp;小吊牌</t>
    </r>
  </si>
  <si>
    <r>
      <rPr>
        <sz val="10"/>
        <color rgb="FFFF0000"/>
        <rFont val="宋体"/>
        <family val="3"/>
        <charset val="134"/>
      </rPr>
      <t>透明PVC</t>
    </r>
    <r>
      <rPr>
        <sz val="10"/>
        <rFont val="宋体"/>
        <family val="3"/>
        <charset val="134"/>
      </rPr>
      <t>包边</t>
    </r>
    <r>
      <rPr>
        <sz val="10"/>
        <rFont val="Arial"/>
        <family val="2"/>
      </rPr>
      <t>+</t>
    </r>
    <r>
      <rPr>
        <sz val="10"/>
        <rFont val="宋体"/>
        <family val="3"/>
        <charset val="134"/>
      </rPr>
      <t>顶部</t>
    </r>
    <r>
      <rPr>
        <sz val="10"/>
        <color rgb="FFFF0000"/>
        <rFont val="宋体"/>
        <family val="3"/>
        <charset val="134"/>
      </rPr>
      <t>黑色色丁</t>
    </r>
    <r>
      <rPr>
        <sz val="10"/>
        <rFont val="宋体"/>
        <family val="3"/>
        <charset val="134"/>
      </rPr>
      <t>抽绳+彩卡&amp;小吊牌</t>
    </r>
  </si>
  <si>
    <r>
      <rPr>
        <sz val="10"/>
        <color rgb="FFFF0000"/>
        <rFont val="宋体"/>
        <family val="3"/>
        <charset val="134"/>
      </rPr>
      <t>黑色PVC膜</t>
    </r>
    <r>
      <rPr>
        <sz val="10"/>
        <rFont val="宋体"/>
        <family val="3"/>
        <charset val="134"/>
      </rPr>
      <t>包边</t>
    </r>
    <r>
      <rPr>
        <sz val="10"/>
        <rFont val="Arial"/>
        <family val="2"/>
      </rPr>
      <t>+</t>
    </r>
    <r>
      <rPr>
        <sz val="10"/>
        <rFont val="宋体"/>
        <family val="3"/>
        <charset val="134"/>
      </rPr>
      <t>顶部</t>
    </r>
    <r>
      <rPr>
        <sz val="10"/>
        <color rgb="FFFF0000"/>
        <rFont val="宋体"/>
        <family val="3"/>
        <charset val="134"/>
      </rPr>
      <t>黑色色丁</t>
    </r>
    <r>
      <rPr>
        <sz val="10"/>
        <rFont val="宋体"/>
        <family val="3"/>
        <charset val="134"/>
      </rPr>
      <t>抽绳+彩卡&amp;小吊牌</t>
    </r>
  </si>
  <si>
    <r>
      <rPr>
        <b/>
        <sz val="8"/>
        <color rgb="FFFF0000"/>
        <rFont val="Arial"/>
        <family val="2"/>
      </rPr>
      <t>PVC</t>
    </r>
    <r>
      <rPr>
        <b/>
        <sz val="8"/>
        <color rgb="FFFF0000"/>
        <rFont val="宋体"/>
        <family val="3"/>
        <charset val="134"/>
      </rPr>
      <t>袋</t>
    </r>
    <r>
      <rPr>
        <b/>
        <sz val="8"/>
        <color rgb="FFFF0000"/>
        <rFont val="Arial"/>
        <family val="2"/>
      </rPr>
      <t>+</t>
    </r>
    <r>
      <rPr>
        <b/>
        <sz val="8"/>
        <color rgb="FFFF0000"/>
        <rFont val="宋体"/>
        <family val="3"/>
        <charset val="134"/>
      </rPr>
      <t>彩卡</t>
    </r>
  </si>
  <si>
    <t>一片式抽绳布包+不干胶贴纸</t>
  </si>
  <si>
    <t>Vinyl bag with satin trim and self fabric top</t>
  </si>
  <si>
    <t>open shoulder Vinyl bag</t>
  </si>
  <si>
    <t>素色</t>
  </si>
  <si>
    <t>85-90days</t>
  </si>
  <si>
    <r>
      <rPr>
        <sz val="8"/>
        <color rgb="FFFF0000"/>
        <rFont val="宋体"/>
        <family val="3"/>
        <charset val="134"/>
      </rP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</si>
  <si>
    <r>
      <rPr>
        <sz val="8"/>
        <color rgb="FFFF0000"/>
        <rFont val="Arial"/>
        <family val="2"/>
      </rPr>
      <t>90gsm Satin solid</t>
    </r>
    <r>
      <rPr>
        <sz val="8"/>
        <rFont val="Arial"/>
        <family val="2"/>
      </rPr>
      <t xml:space="preserve"> ,BR</t>
    </r>
    <r>
      <rPr>
        <sz val="8"/>
        <rFont val="宋体"/>
        <family val="3"/>
        <charset val="134"/>
      </rPr>
      <t>品牌包装</t>
    </r>
  </si>
  <si>
    <t>Twin: 66x96"/39x75+12"/20x30"(1)</t>
  </si>
  <si>
    <t>Full: 81x96"/54x75+12"/20x30"(2)</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</si>
  <si>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</si>
  <si>
    <t>Twin: 66x96"/39x75+12"/20x30"(2)</t>
  </si>
  <si>
    <t>Full: 81x96"/54x75+12"/20x30"(4)</t>
  </si>
  <si>
    <t>分散印花</t>
  </si>
  <si>
    <r>
      <rPr>
        <sz val="8"/>
        <color rgb="FFFF0000"/>
        <rFont val="Arial"/>
        <family val="2"/>
      </rPr>
      <t>90gsm Satin Print</t>
    </r>
    <r>
      <rPr>
        <sz val="8"/>
        <rFont val="Arial"/>
        <family val="2"/>
      </rPr>
      <t xml:space="preserve"> ,BR</t>
    </r>
    <r>
      <rPr>
        <sz val="8"/>
        <rFont val="宋体"/>
        <family val="3"/>
        <charset val="134"/>
      </rPr>
      <t>品牌包装</t>
    </r>
  </si>
  <si>
    <t>数码印花</t>
  </si>
  <si>
    <t>这2款袋子做工复杂，色丁容易劈丝，不建议操作</t>
  </si>
  <si>
    <t>MOQ 2,000/pairs for printed satin pillowcase</t>
  </si>
  <si>
    <r>
      <rPr>
        <sz val="10"/>
        <rFont val="Arial"/>
        <family val="2"/>
      </rPr>
      <t>PVC</t>
    </r>
    <r>
      <rPr>
        <sz val="10"/>
        <rFont val="宋体"/>
        <family val="3"/>
        <charset val="134"/>
      </rPr>
      <t>袋</t>
    </r>
    <r>
      <rPr>
        <sz val="10"/>
        <rFont val="Arial"/>
        <family val="2"/>
      </rPr>
      <t>+</t>
    </r>
    <r>
      <rPr>
        <sz val="10"/>
        <rFont val="宋体"/>
        <family val="3"/>
        <charset val="134"/>
      </rPr>
      <t>彩卡包装</t>
    </r>
  </si>
  <si>
    <r>
      <rPr>
        <sz val="10"/>
        <rFont val="宋体"/>
        <family val="3"/>
        <charset val="134"/>
      </rPr>
      <t>抽绳本布袋</t>
    </r>
    <r>
      <rPr>
        <sz val="10"/>
        <rFont val="Arial"/>
        <family val="2"/>
      </rPr>
      <t>+</t>
    </r>
    <r>
      <rPr>
        <sz val="10"/>
        <rFont val="宋体"/>
        <family val="3"/>
        <charset val="134"/>
      </rPr>
      <t>正背不干胶贴纸</t>
    </r>
  </si>
  <si>
    <r>
      <rPr>
        <sz val="10"/>
        <rFont val="宋体"/>
        <family val="3"/>
        <charset val="134"/>
      </rPr>
      <t>色丁包边</t>
    </r>
    <r>
      <rPr>
        <sz val="10"/>
        <rFont val="Arial"/>
        <family val="2"/>
      </rPr>
      <t>+</t>
    </r>
    <r>
      <rPr>
        <sz val="10"/>
        <rFont val="宋体"/>
        <family val="3"/>
        <charset val="134"/>
      </rPr>
      <t>顶部色丁抽绳，色丁需复合或背胶</t>
    </r>
  </si>
  <si>
    <r>
      <rPr>
        <sz val="10"/>
        <rFont val="Arial"/>
        <family val="2"/>
      </rPr>
      <t>PVC</t>
    </r>
    <r>
      <rPr>
        <sz val="10"/>
        <rFont val="宋体"/>
        <family val="3"/>
        <charset val="134"/>
      </rPr>
      <t>袋</t>
    </r>
    <r>
      <rPr>
        <sz val="10"/>
        <rFont val="Arial"/>
        <family val="2"/>
      </rPr>
      <t>+</t>
    </r>
    <r>
      <rPr>
        <sz val="10"/>
        <rFont val="宋体"/>
        <family val="3"/>
        <charset val="134"/>
      </rPr>
      <t>色丁包边</t>
    </r>
    <r>
      <rPr>
        <sz val="10"/>
        <rFont val="Arial"/>
        <family val="2"/>
      </rPr>
      <t>+</t>
    </r>
    <r>
      <rPr>
        <sz val="10"/>
        <rFont val="宋体"/>
        <family val="3"/>
        <charset val="134"/>
      </rPr>
      <t>下面四周拼接色丁</t>
    </r>
    <r>
      <rPr>
        <sz val="10"/>
        <rFont val="Arial"/>
        <family val="2"/>
      </rPr>
      <t>+</t>
    </r>
    <r>
      <rPr>
        <sz val="10"/>
        <rFont val="宋体"/>
        <family val="3"/>
        <charset val="134"/>
      </rPr>
      <t>顶部两侧露肩</t>
    </r>
    <r>
      <rPr>
        <sz val="10"/>
        <rFont val="Arial"/>
        <family val="2"/>
      </rPr>
      <t>+</t>
    </r>
    <r>
      <rPr>
        <sz val="10"/>
        <rFont val="宋体"/>
        <family val="3"/>
        <charset val="134"/>
      </rPr>
      <t>色丁提手</t>
    </r>
  </si>
  <si>
    <t>85days</t>
  </si>
  <si>
    <r>
      <rPr>
        <sz val="10"/>
        <rFont val="宋体"/>
        <family val="3"/>
        <charset val="134"/>
      </rPr>
      <t>抽绳本布袋</t>
    </r>
    <r>
      <rPr>
        <sz val="10"/>
        <rFont val="Arial"/>
        <family val="2"/>
      </rPr>
      <t>+</t>
    </r>
    <r>
      <rPr>
        <sz val="10"/>
        <rFont val="宋体"/>
        <family val="3"/>
        <charset val="134"/>
      </rPr>
      <t>正背侧不干胶贴纸</t>
    </r>
  </si>
  <si>
    <r>
      <rPr>
        <sz val="8"/>
        <rFont val="Arial"/>
        <family val="2"/>
      </rPr>
      <t>Twin: 66x96"/39x75+</t>
    </r>
    <r>
      <rPr>
        <sz val="8"/>
        <color rgb="FFFF0000"/>
        <rFont val="Arial"/>
        <family val="2"/>
      </rPr>
      <t>14</t>
    </r>
    <r>
      <rPr>
        <sz val="8"/>
        <rFont val="Arial"/>
        <family val="2"/>
      </rPr>
      <t>"/20x30"(1)</t>
    </r>
  </si>
  <si>
    <r>
      <rPr>
        <sz val="8"/>
        <rFont val="Arial"/>
        <family val="2"/>
      </rPr>
      <t>Full: 81x96"/54x75+</t>
    </r>
    <r>
      <rPr>
        <sz val="8"/>
        <color rgb="FFFF0000"/>
        <rFont val="Arial"/>
        <family val="2"/>
      </rPr>
      <t>14</t>
    </r>
    <r>
      <rPr>
        <sz val="8"/>
        <rFont val="Arial"/>
        <family val="2"/>
      </rPr>
      <t>"/20x30"(2)</t>
    </r>
  </si>
  <si>
    <r>
      <rPr>
        <sz val="8"/>
        <rFont val="Arial"/>
        <family val="2"/>
      </rPr>
      <t>Queen: 90x102"/60x80+</t>
    </r>
    <r>
      <rPr>
        <sz val="8"/>
        <color rgb="FFFF0000"/>
        <rFont val="Arial"/>
        <family val="2"/>
      </rPr>
      <t>14</t>
    </r>
    <r>
      <rPr>
        <sz val="8"/>
        <rFont val="Arial"/>
        <family val="2"/>
      </rPr>
      <t>"/20x30"(2)</t>
    </r>
  </si>
  <si>
    <r>
      <rPr>
        <sz val="8"/>
        <rFont val="Arial"/>
        <family val="2"/>
      </rPr>
      <t>King: 108x102"/78x80+</t>
    </r>
    <r>
      <rPr>
        <sz val="8"/>
        <color rgb="FFFF0000"/>
        <rFont val="Arial"/>
        <family val="2"/>
      </rPr>
      <t>14</t>
    </r>
    <r>
      <rPr>
        <sz val="8"/>
        <rFont val="Arial"/>
        <family val="2"/>
      </rPr>
      <t>"/20x40"(2)</t>
    </r>
  </si>
  <si>
    <r>
      <rPr>
        <sz val="8"/>
        <rFont val="Arial"/>
        <family val="2"/>
      </rPr>
      <t>Twin: 66x96"/39x75+</t>
    </r>
    <r>
      <rPr>
        <sz val="8"/>
        <color rgb="FFFF0000"/>
        <rFont val="Arial"/>
        <family val="2"/>
      </rPr>
      <t>14</t>
    </r>
    <r>
      <rPr>
        <sz val="8"/>
        <rFont val="Arial"/>
        <family val="2"/>
      </rPr>
      <t>"/20x30"(2)</t>
    </r>
  </si>
  <si>
    <r>
      <rPr>
        <sz val="8"/>
        <rFont val="Arial"/>
        <family val="2"/>
      </rPr>
      <t>Full: 81x96"/54x75+</t>
    </r>
    <r>
      <rPr>
        <sz val="8"/>
        <color rgb="FFFF0000"/>
        <rFont val="Arial"/>
        <family val="2"/>
      </rPr>
      <t>14</t>
    </r>
    <r>
      <rPr>
        <sz val="8"/>
        <rFont val="Arial"/>
        <family val="2"/>
      </rPr>
      <t>"/20x30"(4)</t>
    </r>
  </si>
  <si>
    <r>
      <rPr>
        <sz val="8"/>
        <rFont val="Arial"/>
        <family val="2"/>
      </rPr>
      <t>Queen: 90x102"/60x80+</t>
    </r>
    <r>
      <rPr>
        <sz val="8"/>
        <color rgb="FFFF0000"/>
        <rFont val="Arial"/>
        <family val="2"/>
      </rPr>
      <t>14</t>
    </r>
    <r>
      <rPr>
        <sz val="8"/>
        <rFont val="Arial"/>
        <family val="2"/>
      </rPr>
      <t>"/20x30"(4)</t>
    </r>
  </si>
  <si>
    <r>
      <rPr>
        <sz val="8"/>
        <rFont val="Arial"/>
        <family val="2"/>
      </rPr>
      <t>King: 108x102"/78x80+</t>
    </r>
    <r>
      <rPr>
        <sz val="8"/>
        <color rgb="FFFF0000"/>
        <rFont val="Arial"/>
        <family val="2"/>
      </rPr>
      <t>14</t>
    </r>
    <r>
      <rPr>
        <sz val="8"/>
        <rFont val="Arial"/>
        <family val="2"/>
      </rPr>
      <t>"/20x40"(4)</t>
    </r>
  </si>
  <si>
    <t xml:space="preserve"> Sheet Set </t>
  </si>
  <si>
    <t>Xiejuanjuan/Ancy</t>
  </si>
  <si>
    <t>accessory</t>
  </si>
  <si>
    <t xml:space="preserve">MOQ 1000set/color, </t>
  </si>
  <si>
    <t>80-90days</t>
  </si>
  <si>
    <r>
      <rPr>
        <sz val="8"/>
        <color indexed="10"/>
        <rFont val="宋体"/>
        <family val="3"/>
        <charset val="134"/>
      </rPr>
      <t>四件套：</t>
    </r>
    <r>
      <rPr>
        <sz val="8"/>
        <rFont val="宋体"/>
        <family val="3"/>
        <charset val="134"/>
      </rPr>
      <t xml:space="preserve">枕套/床单大身联体4"头子,两侧1/2"卷边,底边1"卷边;枕套正/背面一样。床笠一周做0.7CM橡筋,床笠四角1/4"卷边. </t>
    </r>
  </si>
  <si>
    <r>
      <rPr>
        <sz val="8"/>
        <color indexed="10"/>
        <rFont val="Arial"/>
        <family val="2"/>
      </rPr>
      <t>75gsm</t>
    </r>
    <r>
      <rPr>
        <sz val="8"/>
        <rFont val="Arial"/>
        <family val="2"/>
      </rPr>
      <t xml:space="preserve"> 100% polyester Pigment Printed microfiber </t>
    </r>
    <r>
      <rPr>
        <sz val="8"/>
        <rFont val="宋体"/>
        <family val="3"/>
        <charset val="134"/>
      </rPr>
      <t>涂料印花</t>
    </r>
  </si>
  <si>
    <t>14S regular PVC bag+insert, 4sets/ctn</t>
  </si>
  <si>
    <t>TWIN:  66x96"/20x30"(1)/39x76"+12"</t>
  </si>
  <si>
    <t>FUL: 80x96"/20x30"(2)/54x76"+12"</t>
  </si>
  <si>
    <t>C-KING: 108x102"/20x40"(2)/72x84"+12"</t>
  </si>
  <si>
    <r>
      <rPr>
        <sz val="8"/>
        <color indexed="10"/>
        <rFont val="Arial"/>
        <family val="2"/>
      </rPr>
      <t>85gsm</t>
    </r>
    <r>
      <rPr>
        <sz val="8"/>
        <rFont val="Arial"/>
        <family val="2"/>
      </rPr>
      <t xml:space="preserve"> 100% polyester Pigment Printed microfiber </t>
    </r>
    <r>
      <rPr>
        <sz val="8"/>
        <rFont val="宋体"/>
        <family val="3"/>
        <charset val="134"/>
      </rPr>
      <t>涂料印花</t>
    </r>
  </si>
  <si>
    <t>80~90days</t>
  </si>
  <si>
    <r>
      <rPr>
        <sz val="8"/>
        <color indexed="10"/>
        <rFont val="宋体"/>
        <family val="3"/>
        <charset val="134"/>
      </rPr>
      <t>六件套</t>
    </r>
    <r>
      <rPr>
        <sz val="8"/>
        <color indexed="10"/>
        <rFont val="Arial"/>
        <family val="2"/>
      </rPr>
      <t xml:space="preserve">  sheet set </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t>
    </r>
    <r>
      <rPr>
        <sz val="8"/>
        <rFont val="Arial"/>
        <family val="2"/>
      </rPr>
      <t xml:space="preserve">. </t>
    </r>
    <r>
      <rPr>
        <sz val="8"/>
        <rFont val="宋体"/>
        <family val="3"/>
        <charset val="134"/>
      </rPr>
      <t>头子不裁断。</t>
    </r>
    <r>
      <rPr>
        <sz val="8"/>
        <rFont val="Arial"/>
        <family val="2"/>
      </rPr>
      <t xml:space="preserve">                          </t>
    </r>
  </si>
  <si>
    <r>
      <rPr>
        <sz val="8"/>
        <color indexed="10"/>
        <rFont val="Arial"/>
        <family val="2"/>
      </rPr>
      <t xml:space="preserve">75gsm </t>
    </r>
    <r>
      <rPr>
        <sz val="8"/>
        <rFont val="Arial"/>
        <family val="2"/>
      </rPr>
      <t>100%polyester microfiber  pigment dye</t>
    </r>
  </si>
  <si>
    <r>
      <rPr>
        <sz val="8"/>
        <rFont val="Arial"/>
        <family val="2"/>
      </rPr>
      <t xml:space="preserve">14S regular PVC bag+insert, 4sets/ctn    </t>
    </r>
    <r>
      <rPr>
        <sz val="8"/>
        <rFont val="宋体"/>
        <family val="3"/>
        <charset val="134"/>
      </rPr>
      <t>包装参考</t>
    </r>
    <r>
      <rPr>
        <sz val="8"/>
        <rFont val="Arial"/>
        <family val="2"/>
      </rPr>
      <t>N Natori</t>
    </r>
  </si>
  <si>
    <t>1 Std PC</t>
  </si>
  <si>
    <t>FUL: 81X96"/20x30"(4)/54X75"+12"</t>
  </si>
  <si>
    <t>2 Std PC</t>
  </si>
  <si>
    <t>C-KING: 108x102"/20x40"(4)/72x84"+12"</t>
  </si>
  <si>
    <r>
      <rPr>
        <sz val="8"/>
        <color indexed="10"/>
        <rFont val="宋体"/>
        <family val="3"/>
        <charset val="134"/>
      </rPr>
      <t>六件套：</t>
    </r>
    <r>
      <rPr>
        <sz val="8"/>
        <color indexed="10"/>
        <rFont val="Arial"/>
        <family val="2"/>
      </rPr>
      <t xml:space="preserve">sheet set </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t>
    </r>
    <r>
      <rPr>
        <sz val="8"/>
        <rFont val="Arial"/>
        <family val="2"/>
      </rPr>
      <t xml:space="preserve">. </t>
    </r>
    <r>
      <rPr>
        <sz val="8"/>
        <rFont val="宋体"/>
        <family val="3"/>
        <charset val="134"/>
      </rPr>
      <t>头子不裁断。</t>
    </r>
    <r>
      <rPr>
        <sz val="8"/>
        <rFont val="Arial"/>
        <family val="2"/>
      </rPr>
      <t xml:space="preserve">                          </t>
    </r>
  </si>
  <si>
    <r>
      <rPr>
        <sz val="8"/>
        <color indexed="10"/>
        <rFont val="Arial"/>
        <family val="2"/>
      </rPr>
      <t>85gsm</t>
    </r>
    <r>
      <rPr>
        <sz val="8"/>
        <rFont val="Arial"/>
        <family val="2"/>
      </rPr>
      <t xml:space="preserve"> 100%polyester microfiber  pigment dye</t>
    </r>
  </si>
  <si>
    <r>
      <rPr>
        <sz val="8"/>
        <rFont val="Arial"/>
        <family val="2"/>
      </rPr>
      <t>14S regular PVC bag+insert, 4sets/ctn</t>
    </r>
    <r>
      <rPr>
        <sz val="8"/>
        <rFont val="宋体"/>
        <family val="3"/>
        <charset val="134"/>
      </rPr>
      <t>包装参考</t>
    </r>
    <r>
      <rPr>
        <sz val="8"/>
        <rFont val="Arial"/>
        <family val="2"/>
      </rPr>
      <t>N Natori</t>
    </r>
  </si>
  <si>
    <r>
      <rPr>
        <sz val="8"/>
        <color indexed="10"/>
        <rFont val="宋体"/>
        <family val="3"/>
        <charset val="134"/>
      </rPr>
      <t>四件套</t>
    </r>
    <r>
      <rPr>
        <sz val="8"/>
        <color indexed="10"/>
        <rFont val="Arial"/>
        <family val="2"/>
      </rPr>
      <t xml:space="preserve">  sheet set </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t>
    </r>
    <r>
      <rPr>
        <sz val="8"/>
        <rFont val="Arial"/>
        <family val="2"/>
      </rPr>
      <t xml:space="preserve">. </t>
    </r>
    <r>
      <rPr>
        <sz val="8"/>
        <rFont val="宋体"/>
        <family val="3"/>
        <charset val="134"/>
      </rPr>
      <t>头子不裁断。</t>
    </r>
    <r>
      <rPr>
        <sz val="8"/>
        <rFont val="Arial"/>
        <family val="2"/>
      </rPr>
      <t xml:space="preserve">                          </t>
    </r>
  </si>
  <si>
    <r>
      <rPr>
        <sz val="8"/>
        <color indexed="10"/>
        <rFont val="Arial"/>
        <family val="2"/>
      </rPr>
      <t xml:space="preserve">90gsm solid satin </t>
    </r>
    <r>
      <rPr>
        <sz val="8"/>
        <rFont val="Arial"/>
        <family val="2"/>
      </rPr>
      <t xml:space="preserve">100%polyester  </t>
    </r>
  </si>
  <si>
    <t xml:space="preserve">14S regular PVC bag+insert, 4sets/ctn     </t>
  </si>
  <si>
    <t>TWIN: 66X96"/20x30"(1)/39X75"+12"</t>
  </si>
  <si>
    <t>FUL: 81X96"/20x30"(2)/54X75"+12"</t>
  </si>
  <si>
    <r>
      <rPr>
        <sz val="8"/>
        <color indexed="10"/>
        <rFont val="宋体"/>
        <family val="3"/>
        <charset val="134"/>
      </rPr>
      <t>四件套：</t>
    </r>
    <r>
      <rPr>
        <sz val="8"/>
        <color indexed="10"/>
        <rFont val="Arial"/>
        <family val="2"/>
      </rPr>
      <t xml:space="preserve">sheet set </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t>
    </r>
    <r>
      <rPr>
        <sz val="8"/>
        <rFont val="Arial"/>
        <family val="2"/>
      </rPr>
      <t xml:space="preserve">. </t>
    </r>
    <r>
      <rPr>
        <sz val="8"/>
        <rFont val="宋体"/>
        <family val="3"/>
        <charset val="134"/>
      </rPr>
      <t>头子不裁断。</t>
    </r>
    <r>
      <rPr>
        <sz val="8"/>
        <rFont val="Arial"/>
        <family val="2"/>
      </rPr>
      <t xml:space="preserve">                          </t>
    </r>
  </si>
  <si>
    <r>
      <rPr>
        <sz val="8"/>
        <rFont val="Arial"/>
        <family val="2"/>
      </rPr>
      <t>95gsm Solid vintage pre-washed microfiber 100% polyester</t>
    </r>
    <r>
      <rPr>
        <sz val="8"/>
        <color indexed="10"/>
        <rFont val="Arial"/>
        <family val="2"/>
      </rPr>
      <t xml:space="preserve"> </t>
    </r>
    <r>
      <rPr>
        <sz val="8"/>
        <color indexed="10"/>
        <rFont val="宋体"/>
        <family val="3"/>
        <charset val="134"/>
      </rPr>
      <t>水洗磨毛布</t>
    </r>
  </si>
  <si>
    <r>
      <rPr>
        <sz val="8"/>
        <rFont val="Arial"/>
        <family val="2"/>
      </rPr>
      <t>14S regular PVC bag+insert, 4sets/ctn</t>
    </r>
    <r>
      <rPr>
        <sz val="8"/>
        <rFont val="宋体"/>
        <family val="3"/>
        <charset val="134"/>
      </rPr>
      <t>包</t>
    </r>
    <r>
      <rPr>
        <sz val="8"/>
        <rFont val="Arial"/>
        <family val="2"/>
      </rPr>
      <t xml:space="preserve"> </t>
    </r>
  </si>
  <si>
    <t>Bang-1</t>
    <phoneticPr fontId="7" type="noConversion"/>
  </si>
  <si>
    <t>TBD</t>
  </si>
  <si>
    <t xml:space="preserve">King DOMESTIC Cost </t>
  </si>
  <si>
    <t xml:space="preserve">Queen DOMESTIC Cost </t>
  </si>
  <si>
    <t xml:space="preserve">JLA LDP Mark up </t>
  </si>
  <si>
    <t>JLA FOB Domestic Warehouse Prices</t>
  </si>
  <si>
    <t>POE Cost  with Load $</t>
  </si>
  <si>
    <t>Cost with Load $</t>
    <phoneticPr fontId="7" type="noConversion"/>
  </si>
  <si>
    <t xml:space="preserve">90G 4PC BR SATIN JET BLACK </t>
    <phoneticPr fontId="7" type="noConversion"/>
  </si>
  <si>
    <t xml:space="preserve"> JET BLACK </t>
    <phoneticPr fontId="7" type="noConversion"/>
  </si>
  <si>
    <t xml:space="preserve">90G 4PC BR SATIN MICROCHIP </t>
    <phoneticPr fontId="7" type="noConversion"/>
  </si>
  <si>
    <t xml:space="preserve">MICROCHIP </t>
    <phoneticPr fontId="7" type="noConversion"/>
  </si>
  <si>
    <t>90G 4PC BR SATIN BLUSH</t>
    <phoneticPr fontId="7" type="noConversion"/>
  </si>
  <si>
    <t>Margin</t>
  </si>
  <si>
    <t xml:space="preserve">90G 4PC BR SATIN MOONBEAM </t>
    <phoneticPr fontId="7" type="noConversion"/>
  </si>
  <si>
    <t xml:space="preserve">MOONBEAM </t>
    <phoneticPr fontId="7" type="noConversion"/>
  </si>
  <si>
    <t xml:space="preserve">90G 4PC BR SATIN ROSE SMOKE </t>
    <phoneticPr fontId="7" type="noConversion"/>
  </si>
  <si>
    <t xml:space="preserve">ROSE SMOKE </t>
    <phoneticPr fontId="7" type="noConversion"/>
  </si>
  <si>
    <t>BLUSH (Lotus 14-1905TCX)</t>
    <phoneticPr fontId="7" type="noConversion"/>
  </si>
  <si>
    <t>BR20-5273</t>
  </si>
  <si>
    <t>BR20-5274</t>
  </si>
  <si>
    <t>BR20-5275</t>
  </si>
  <si>
    <t>BR20-5276</t>
  </si>
  <si>
    <t>BR20-5277</t>
  </si>
  <si>
    <t>BR20-5278</t>
  </si>
  <si>
    <t>BR20-5279</t>
  </si>
  <si>
    <t>BR20-5280</t>
  </si>
  <si>
    <t>BR20-5281</t>
  </si>
  <si>
    <t>BR20-5282</t>
  </si>
  <si>
    <t>022164623802</t>
  </si>
  <si>
    <t>022164623819</t>
  </si>
  <si>
    <t>022164623826</t>
  </si>
  <si>
    <t>022164623833</t>
  </si>
  <si>
    <t>022164623840</t>
  </si>
  <si>
    <t>022164623857</t>
  </si>
  <si>
    <t>022164623864</t>
  </si>
  <si>
    <t>022164623871</t>
  </si>
  <si>
    <t>022164623888</t>
  </si>
  <si>
    <t>022164623895</t>
  </si>
  <si>
    <t>RS-250529</t>
    <phoneticPr fontId="7" type="noConversion"/>
  </si>
  <si>
    <t>RS-250528</t>
    <phoneticPr fontId="7" type="noConversion"/>
  </si>
  <si>
    <t>吉奥璐</t>
    <phoneticPr fontId="7" type="noConversion"/>
  </si>
  <si>
    <t>RS-250528</t>
  </si>
  <si>
    <t>2025/7/4 ship date</t>
    <phoneticPr fontId="7" type="noConversion"/>
  </si>
  <si>
    <r>
      <t>Container 1</t>
    </r>
    <r>
      <rPr>
        <b/>
        <sz val="10"/>
        <rFont val="宋体"/>
        <family val="2"/>
        <charset val="134"/>
      </rPr>
      <t>：</t>
    </r>
    <r>
      <rPr>
        <b/>
        <sz val="10"/>
        <rFont val="Arial"/>
        <family val="2"/>
      </rPr>
      <t>ROSS PO# 11353965, DC SW: 9/4-9/9/2025</t>
    </r>
    <phoneticPr fontId="7" type="noConversion"/>
  </si>
  <si>
    <r>
      <t>Container 2</t>
    </r>
    <r>
      <rPr>
        <b/>
        <sz val="10"/>
        <rFont val="宋体"/>
        <family val="2"/>
        <charset val="134"/>
      </rPr>
      <t>：</t>
    </r>
    <r>
      <rPr>
        <b/>
        <sz val="10"/>
        <rFont val="Arial"/>
        <family val="2"/>
      </rPr>
      <t>ROSS PO# 11353990, DC SW: 10/6-10/9/2025</t>
    </r>
    <phoneticPr fontId="7" type="noConversion"/>
  </si>
  <si>
    <t>BR20-5274</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</si>
</sst>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4" formatCode="_ &quot;¥&quot;* #,##0.00_ ;_ &quot;¥&quot;* \-#,##0.00_ ;_ &quot;¥&quot;* &quot;-&quot;??_ ;_ @_ "/>
    <numFmt numFmtId="43" formatCode="_ * #,##0.00_ ;_ * \-#,##0.00_ ;_ * &quot;-&quot;??_ ;_ @_ "/>
    <numFmt numFmtId="26" formatCode="\$#,##0.00_);[Red]\(\$#,##0.00\)"/>
    <numFmt numFmtId="176" formatCode="_ &quot;￥&quot;* #,##0.00_ ;_ &quot;￥&quot;* \-#,##0.00_ ;_ &quot;￥&quot;* &quot;-&quot;??_ ;_ @_ "/>
    <numFmt numFmtId="177" formatCode="_(* #,##0.00_);_(* \(#,##0.00\);_(* &quot;-&quot;??_);_(@_)"/>
    <numFmt numFmtId="178" formatCode="_ &quot;Rs.&quot;\ * #,##0.00_ ;_ &quot;Rs.&quot;\ * \-#,##0.00_ ;_ &quot;Rs.&quot;\ * &quot;-&quot;??_ ;_ @_ "/>
    <numFmt numFmtId="179" formatCode="_(&quot;$&quot;* #,##0.00_);_(&quot;$&quot;* \(#,##0.00\);_(&quot;$&quot;* &quot;-&quot;??_);_(@_)"/>
    <numFmt numFmtId="180" formatCode="_ \¥* #,##0.00_ ;_ \¥* \-#,##0.00_ ;_ \¥* &quot;-&quot;??_ ;_ @_ "/>
    <numFmt numFmtId="181" formatCode="_(&quot;$&quot;* #,##0_);_(&quot;$&quot;* \(#,##0\);_(&quot;$&quot;* &quot;-&quot;??_);_(@_)"/>
    <numFmt numFmtId="182" formatCode="mmm\ dd\,\ yy"/>
    <numFmt numFmtId="183" formatCode="_(&quot;$&quot;* #,##0.0_);_(&quot;$&quot;* \(#,##0.0\);_(&quot;$&quot;* &quot;-&quot;??_);_(@_)"/>
    <numFmt numFmtId="184" formatCode="mm/dd/yy_)"/>
    <numFmt numFmtId="185" formatCode="_-* #,##0_-;\-* #,##0_-;_-* &quot;-&quot;_-;_-@_-"/>
    <numFmt numFmtId="186" formatCode="_-* #,##0.00_-;\-* #,##0.00_-;_-* &quot;-&quot;??_-;_-@_-"/>
    <numFmt numFmtId="187" formatCode="\$#,##0.00;\-\$#,##0.00"/>
    <numFmt numFmtId="188" formatCode="&quot;$&quot;#,##0.00"/>
    <numFmt numFmtId="189" formatCode="0.00_ "/>
    <numFmt numFmtId="190" formatCode="0.0000"/>
    <numFmt numFmtId="191" formatCode="#,##0.0_);\(#,##0.0\)"/>
    <numFmt numFmtId="192" formatCode="0_ "/>
    <numFmt numFmtId="193" formatCode="0.0%"/>
    <numFmt numFmtId="194" formatCode="_(* #,##0_);_(* \(#,##0\);_(* &quot;-&quot;??_);_(@_)"/>
    <numFmt numFmtId="195" formatCode="_([$$-409]* #,##0.00_);_([$$-409]* \(#,##0.00\);_([$$-409]* &quot;-&quot;??_);_(@_)"/>
    <numFmt numFmtId="196" formatCode="&quot;$&quot;#,##0"/>
    <numFmt numFmtId="197" formatCode="&quot;$&quot;#,##0.00_);[Red]\(&quot;$&quot;#,##0.00\)"/>
  </numFmts>
  <fonts count="109">
    <font>
      <sz val="10"/>
      <name val="Arial"/>
      <charset val="134"/>
    </font>
    <font>
      <sz val="11"/>
      <color theme="1"/>
      <name val="宋体"/>
      <family val="2"/>
      <scheme val="minor"/>
    </font>
    <font>
      <b/>
      <sz val="8"/>
      <name val="Arial"/>
      <family val="2"/>
    </font>
    <font>
      <sz val="8"/>
      <name val="Arial"/>
      <family val="2"/>
    </font>
    <font>
      <sz val="8"/>
      <color indexed="10"/>
      <name val="Arial"/>
      <family val="2"/>
    </font>
    <font>
      <b/>
      <sz val="8"/>
      <color indexed="12"/>
      <name val="Arial"/>
      <family val="2"/>
    </font>
    <font>
      <sz val="8"/>
      <color rgb="FFFF0000"/>
      <name val="宋体"/>
      <family val="3"/>
      <charset val="134"/>
    </font>
    <font>
      <sz val="9"/>
      <name val="Arial"/>
      <family val="2"/>
    </font>
    <font>
      <sz val="8"/>
      <name val="宋体"/>
      <family val="3"/>
      <charset val="134"/>
    </font>
    <font>
      <sz val="8"/>
      <color rgb="FFC00000"/>
      <name val="Arial"/>
      <family val="2"/>
    </font>
    <font>
      <sz val="8"/>
      <color rgb="FF0000FF"/>
      <name val="Arial Unicode MS"/>
      <family val="2"/>
    </font>
    <font>
      <sz val="8"/>
      <color indexed="12"/>
      <name val="Arial"/>
      <family val="2"/>
    </font>
    <font>
      <b/>
      <sz val="10"/>
      <name val="Arial"/>
      <family val="2"/>
    </font>
    <font>
      <b/>
      <sz val="8"/>
      <color rgb="FFFF0000"/>
      <name val="Arial"/>
      <family val="2"/>
    </font>
    <font>
      <b/>
      <sz val="8"/>
      <color rgb="FFFF0000"/>
      <name val="宋体"/>
      <family val="3"/>
      <charset val="134"/>
    </font>
    <font>
      <sz val="8"/>
      <color rgb="FFFF0000"/>
      <name val="Arial"/>
      <family val="2"/>
    </font>
    <font>
      <sz val="10"/>
      <name val="宋体"/>
      <family val="3"/>
      <charset val="134"/>
    </font>
    <font>
      <sz val="10"/>
      <color rgb="FFFF0000"/>
      <name val="宋体"/>
      <family val="3"/>
      <charset val="134"/>
    </font>
    <font>
      <sz val="10"/>
      <color rgb="FFFF0000"/>
      <name val="Arial"/>
      <family val="2"/>
    </font>
    <font>
      <b/>
      <sz val="10"/>
      <color rgb="FFFF0000"/>
      <name val="宋体"/>
      <family val="3"/>
      <charset val="134"/>
    </font>
    <font>
      <sz val="10.5"/>
      <color theme="1"/>
      <name val="Calibri"/>
      <family val="2"/>
    </font>
    <font>
      <b/>
      <sz val="10.5"/>
      <color theme="1"/>
      <name val="Calibri"/>
      <family val="2"/>
    </font>
    <font>
      <b/>
      <sz val="10.5"/>
      <color rgb="FFFF0000"/>
      <name val="宋体"/>
      <family val="3"/>
      <charset val="134"/>
    </font>
    <font>
      <b/>
      <sz val="10.5"/>
      <name val="宋体"/>
      <family val="3"/>
      <charset val="134"/>
    </font>
    <font>
      <b/>
      <sz val="10.5"/>
      <name val="Calibri"/>
      <family val="2"/>
    </font>
    <font>
      <sz val="10.5"/>
      <name val="Calibri"/>
      <family val="2"/>
    </font>
    <font>
      <sz val="10.5"/>
      <color rgb="FFFF0000"/>
      <name val="Calibri"/>
      <family val="2"/>
    </font>
    <font>
      <sz val="10.5"/>
      <color rgb="FFFF0000"/>
      <name val="宋体"/>
      <family val="3"/>
      <charset val="134"/>
    </font>
    <font>
      <sz val="11"/>
      <name val="Calibri"/>
      <family val="2"/>
    </font>
    <font>
      <b/>
      <sz val="10.5"/>
      <color rgb="FFFF0000"/>
      <name val="Calibri"/>
      <family val="2"/>
    </font>
    <font>
      <sz val="11"/>
      <color theme="1"/>
      <name val="宋体"/>
      <family val="3"/>
      <charset val="134"/>
      <scheme val="minor"/>
    </font>
    <font>
      <b/>
      <sz val="12"/>
      <color rgb="FF000000"/>
      <name val="Calibri"/>
      <family val="2"/>
    </font>
    <font>
      <b/>
      <sz val="12"/>
      <color rgb="FF000000"/>
      <name val="Arial"/>
      <family val="2"/>
    </font>
    <font>
      <sz val="10"/>
      <color rgb="FF000000"/>
      <name val="Tahoma"/>
      <family val="2"/>
    </font>
    <font>
      <sz val="10"/>
      <color indexed="12"/>
      <name val="Arial"/>
      <family val="2"/>
    </font>
    <font>
      <b/>
      <sz val="16"/>
      <name val="Arial"/>
      <family val="2"/>
    </font>
    <font>
      <b/>
      <sz val="11"/>
      <name val="Arial"/>
      <family val="2"/>
    </font>
    <font>
      <sz val="11"/>
      <name val="Arial"/>
      <family val="2"/>
    </font>
    <font>
      <b/>
      <sz val="10"/>
      <color rgb="FFFF0000"/>
      <name val="Arial"/>
      <family val="2"/>
    </font>
    <font>
      <sz val="10"/>
      <color theme="0"/>
      <name val="Arial"/>
      <family val="2"/>
    </font>
    <font>
      <b/>
      <sz val="10"/>
      <color indexed="12"/>
      <name val="Arial"/>
      <family val="2"/>
    </font>
    <font>
      <b/>
      <sz val="10"/>
      <color indexed="10"/>
      <name val="Arial"/>
      <family val="2"/>
    </font>
    <font>
      <sz val="10"/>
      <color indexed="8"/>
      <name val="Arial"/>
      <family val="2"/>
    </font>
    <font>
      <sz val="10"/>
      <name val="Calibri"/>
      <family val="2"/>
    </font>
    <font>
      <sz val="12"/>
      <name val="宋体"/>
      <family val="3"/>
      <charset val="134"/>
    </font>
    <font>
      <sz val="11"/>
      <color indexed="10"/>
      <name val="宋体"/>
      <family val="3"/>
      <charset val="134"/>
    </font>
    <font>
      <b/>
      <sz val="18"/>
      <color indexed="56"/>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b/>
      <sz val="11"/>
      <color indexed="63"/>
      <name val="宋体"/>
      <family val="3"/>
      <charset val="134"/>
    </font>
    <font>
      <b/>
      <sz val="11"/>
      <color indexed="52"/>
      <name val="宋体"/>
      <family val="3"/>
      <charset val="134"/>
    </font>
    <font>
      <b/>
      <sz val="11"/>
      <color indexed="9"/>
      <name val="宋体"/>
      <family val="3"/>
      <charset val="134"/>
    </font>
    <font>
      <sz val="11"/>
      <color indexed="52"/>
      <name val="宋体"/>
      <family val="3"/>
      <charset val="134"/>
    </font>
    <font>
      <b/>
      <sz val="11"/>
      <color indexed="8"/>
      <name val="宋体"/>
      <family val="3"/>
      <charset val="134"/>
    </font>
    <font>
      <sz val="11"/>
      <color indexed="17"/>
      <name val="宋体"/>
      <family val="3"/>
      <charset val="134"/>
    </font>
    <font>
      <sz val="11"/>
      <color indexed="20"/>
      <name val="宋体"/>
      <family val="3"/>
      <charset val="134"/>
    </font>
    <font>
      <sz val="11"/>
      <color indexed="60"/>
      <name val="宋体"/>
      <family val="3"/>
      <charset val="134"/>
    </font>
    <font>
      <sz val="11"/>
      <color indexed="9"/>
      <name val="宋体"/>
      <family val="3"/>
      <charset val="134"/>
    </font>
    <font>
      <sz val="11"/>
      <color indexed="8"/>
      <name val="宋体"/>
      <family val="3"/>
      <charset val="134"/>
    </font>
    <font>
      <sz val="12"/>
      <name val="Times New Roman"/>
      <family val="1"/>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sz val="10"/>
      <name val="Verdana"/>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u/>
      <sz val="12"/>
      <color indexed="12"/>
      <name val="宋体"/>
      <family val="3"/>
      <charset val="134"/>
    </font>
    <font>
      <u/>
      <sz val="11"/>
      <color theme="10"/>
      <name val="宋体"/>
      <family val="3"/>
      <charset val="134"/>
      <scheme val="minor"/>
    </font>
    <font>
      <u/>
      <sz val="11"/>
      <color theme="10"/>
      <name val="Calibri"/>
      <family val="2"/>
    </font>
    <font>
      <sz val="11"/>
      <color indexed="62"/>
      <name val="Calibri"/>
      <family val="2"/>
    </font>
    <font>
      <sz val="11"/>
      <color indexed="52"/>
      <name val="Calibri"/>
      <family val="2"/>
    </font>
    <font>
      <sz val="11"/>
      <color indexed="60"/>
      <name val="Calibri"/>
      <family val="2"/>
    </font>
    <font>
      <sz val="12"/>
      <color theme="1"/>
      <name val="Arial"/>
      <family val="2"/>
    </font>
    <font>
      <sz val="12"/>
      <color theme="1"/>
      <name val="宋体"/>
      <family val="3"/>
      <charset val="134"/>
      <scheme val="minor"/>
    </font>
    <font>
      <sz val="9"/>
      <color indexed="8"/>
      <name val="Calibri"/>
      <family val="2"/>
    </font>
    <font>
      <sz val="10"/>
      <name val="Tahoma"/>
      <family val="2"/>
    </font>
    <font>
      <sz val="12"/>
      <color indexed="8"/>
      <name val="Footlight MT Light"/>
      <family val="1"/>
    </font>
    <font>
      <b/>
      <sz val="11"/>
      <color indexed="63"/>
      <name val="Calibri"/>
      <family val="2"/>
    </font>
    <font>
      <sz val="11"/>
      <color rgb="FF000000"/>
      <name val="宋体"/>
      <family val="3"/>
      <charset val="134"/>
    </font>
    <font>
      <b/>
      <sz val="18"/>
      <color indexed="56"/>
      <name val="Cambria"/>
      <family val="1"/>
    </font>
    <font>
      <b/>
      <sz val="18"/>
      <color indexed="56"/>
      <name val="Cambria"/>
      <family val="1"/>
    </font>
    <font>
      <b/>
      <sz val="11"/>
      <color indexed="8"/>
      <name val="Calibri"/>
      <family val="2"/>
    </font>
    <font>
      <sz val="11"/>
      <color indexed="10"/>
      <name val="Calibri"/>
      <family val="2"/>
    </font>
    <font>
      <sz val="12"/>
      <color indexed="14"/>
      <name val="宋体"/>
      <family val="3"/>
      <charset val="134"/>
    </font>
    <font>
      <sz val="11"/>
      <color indexed="8"/>
      <name val="Tahoma"/>
      <family val="2"/>
    </font>
    <font>
      <sz val="12"/>
      <color indexed="17"/>
      <name val="宋体"/>
      <family val="3"/>
      <charset val="134"/>
    </font>
    <font>
      <sz val="10"/>
      <name val="Times New Roman"/>
      <family val="1"/>
    </font>
    <font>
      <sz val="11"/>
      <name val="蹈框"/>
      <charset val="134"/>
    </font>
    <font>
      <sz val="11"/>
      <name val="ＭＳ Ｐゴシック"/>
      <family val="2"/>
    </font>
    <font>
      <sz val="12"/>
      <name val="바탕체"/>
      <family val="3"/>
    </font>
    <font>
      <sz val="10"/>
      <name val="Arial"/>
      <family val="2"/>
    </font>
    <font>
      <sz val="8"/>
      <color indexed="10"/>
      <name val="宋体"/>
      <family val="3"/>
      <charset val="134"/>
    </font>
    <font>
      <b/>
      <sz val="9"/>
      <name val="宋体"/>
      <family val="3"/>
      <charset val="134"/>
    </font>
    <font>
      <sz val="10"/>
      <name val="Arial"/>
      <family val="2"/>
    </font>
    <font>
      <sz val="10"/>
      <name val="Arial"/>
      <family val="2"/>
    </font>
    <font>
      <sz val="11"/>
      <color rgb="FFFF0000"/>
      <name val="宋体"/>
      <family val="2"/>
      <scheme val="minor"/>
    </font>
    <font>
      <sz val="11"/>
      <name val="微软雅黑"/>
      <family val="2"/>
      <charset val="134"/>
    </font>
    <font>
      <b/>
      <sz val="10"/>
      <name val="宋体"/>
      <family val="2"/>
      <charset val="134"/>
    </font>
  </fonts>
  <fills count="38">
    <fill>
      <patternFill patternType="none"/>
    </fill>
    <fill>
      <patternFill patternType="gray125"/>
    </fill>
    <fill>
      <patternFill patternType="solid">
        <fgColor indexed="13"/>
        <bgColor indexed="64"/>
      </patternFill>
    </fill>
    <fill>
      <patternFill patternType="solid">
        <fgColor rgb="FF00B0F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BFBFBF"/>
        <bgColor indexed="64"/>
      </patternFill>
    </fill>
    <fill>
      <patternFill patternType="solid">
        <fgColor rgb="FFA9D08E"/>
        <bgColor indexed="64"/>
      </patternFill>
    </fill>
    <fill>
      <patternFill patternType="solid">
        <fgColor rgb="FF00B050"/>
        <bgColor indexed="64"/>
      </patternFill>
    </fill>
    <fill>
      <patternFill patternType="solid">
        <fgColor rgb="FFFEFAA2"/>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45"/>
        <bgColor indexed="29"/>
      </patternFill>
    </fill>
    <fill>
      <patternFill patternType="solid">
        <fgColor indexed="42"/>
        <bgColor indexed="27"/>
      </patternFill>
    </fill>
    <fill>
      <patternFill patternType="solid">
        <fgColor theme="4" tint="0.79998168889431442"/>
        <bgColor indexed="64"/>
      </patternFill>
    </fill>
  </fills>
  <borders count="44">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medium">
        <color auto="1"/>
      </right>
      <top/>
      <bottom style="medium">
        <color auto="1"/>
      </bottom>
      <diagonal/>
    </border>
    <border>
      <left/>
      <right/>
      <top style="thin">
        <color auto="1"/>
      </top>
      <bottom style="thin">
        <color auto="1"/>
      </bottom>
      <diagonal/>
    </border>
    <border>
      <left style="thin">
        <color auto="1"/>
      </left>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style="medium">
        <color indexed="64"/>
      </right>
      <top/>
      <bottom/>
      <diagonal/>
    </border>
    <border>
      <left style="medium">
        <color indexed="64"/>
      </left>
      <right style="medium">
        <color indexed="64"/>
      </right>
      <top/>
      <bottom/>
      <diagonal/>
    </border>
    <border>
      <left/>
      <right/>
      <top/>
      <bottom style="thin">
        <color indexed="64"/>
      </bottom>
      <diagonal/>
    </border>
  </borders>
  <cellStyleXfs count="2271">
    <xf numFmtId="195" fontId="0" fillId="0" borderId="0"/>
    <xf numFmtId="177" fontId="104" fillId="0" borderId="0" applyFont="0" applyFill="0" applyBorder="0" applyAlignment="0" applyProtection="0"/>
    <xf numFmtId="9" fontId="104" fillId="0" borderId="0" applyFont="0" applyFill="0" applyBorder="0" applyAlignment="0" applyProtection="0"/>
    <xf numFmtId="195" fontId="104" fillId="0" borderId="0"/>
    <xf numFmtId="195" fontId="104" fillId="0" borderId="0"/>
    <xf numFmtId="195" fontId="104" fillId="0" borderId="0"/>
    <xf numFmtId="195" fontId="104" fillId="0" borderId="0"/>
    <xf numFmtId="195" fontId="44" fillId="0" borderId="0"/>
    <xf numFmtId="195" fontId="62"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62"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42" fillId="0" borderId="0">
      <alignment vertical="top"/>
    </xf>
    <xf numFmtId="195" fontId="42" fillId="0" borderId="0">
      <alignment vertical="top"/>
    </xf>
    <xf numFmtId="195" fontId="104" fillId="0" borderId="0"/>
    <xf numFmtId="195" fontId="104" fillId="0" borderId="0"/>
    <xf numFmtId="195" fontId="63" fillId="0" borderId="0"/>
    <xf numFmtId="195" fontId="104" fillId="0" borderId="0"/>
    <xf numFmtId="195" fontId="104" fillId="0" borderId="0"/>
    <xf numFmtId="195" fontId="63"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applyNumberFormat="0" applyFont="0" applyFill="0" applyBorder="0" applyProtection="0">
      <alignment vertical="center" wrapText="1"/>
    </xf>
    <xf numFmtId="195" fontId="104" fillId="0" borderId="0" applyNumberFormat="0" applyFont="0" applyFill="0" applyBorder="0" applyProtection="0">
      <alignment vertical="center" wrapText="1"/>
    </xf>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applyNumberFormat="0" applyFont="0" applyFill="0" applyBorder="0" applyProtection="0">
      <alignment vertical="center" wrapText="1"/>
    </xf>
    <xf numFmtId="195" fontId="104" fillId="0" borderId="0" applyNumberFormat="0" applyFont="0" applyFill="0" applyBorder="0" applyProtection="0">
      <alignment vertical="center" wrapText="1"/>
    </xf>
    <xf numFmtId="195" fontId="104" fillId="0" borderId="0"/>
    <xf numFmtId="195" fontId="104" fillId="0" borderId="0"/>
    <xf numFmtId="195" fontId="104" fillId="0" borderId="0" applyNumberFormat="0" applyFont="0" applyFill="0" applyBorder="0" applyProtection="0">
      <alignment vertical="center" wrapText="1"/>
    </xf>
    <xf numFmtId="195" fontId="104" fillId="0" borderId="0" applyNumberFormat="0" applyFont="0" applyFill="0" applyBorder="0" applyProtection="0">
      <alignment vertical="center" wrapText="1"/>
    </xf>
    <xf numFmtId="195" fontId="63" fillId="0" borderId="0"/>
    <xf numFmtId="195" fontId="104" fillId="0" borderId="0"/>
    <xf numFmtId="195" fontId="104" fillId="0" borderId="0"/>
    <xf numFmtId="195" fontId="63"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42" fillId="0" borderId="0">
      <alignment vertical="top"/>
    </xf>
    <xf numFmtId="195" fontId="42" fillId="0" borderId="0">
      <alignment vertical="top"/>
    </xf>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63"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42" fillId="0" borderId="0">
      <alignment vertical="top"/>
    </xf>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64" fillId="21" borderId="0" applyNumberFormat="0" applyBorder="0" applyAlignment="0" applyProtection="0"/>
    <xf numFmtId="195" fontId="64" fillId="21" borderId="0" applyNumberFormat="0" applyBorder="0" applyAlignment="0" applyProtection="0"/>
    <xf numFmtId="195" fontId="64" fillId="21" borderId="0" applyNumberFormat="0" applyBorder="0" applyAlignment="0" applyProtection="0"/>
    <xf numFmtId="195" fontId="64" fillId="21" borderId="0" applyNumberFormat="0" applyBorder="0" applyAlignment="0" applyProtection="0"/>
    <xf numFmtId="195" fontId="64" fillId="18" borderId="0" applyNumberFormat="0" applyBorder="0" applyAlignment="0" applyProtection="0"/>
    <xf numFmtId="195" fontId="64" fillId="18" borderId="0" applyNumberFormat="0" applyBorder="0" applyAlignment="0" applyProtection="0"/>
    <xf numFmtId="195" fontId="64" fillId="18" borderId="0" applyNumberFormat="0" applyBorder="0" applyAlignment="0" applyProtection="0"/>
    <xf numFmtId="195" fontId="64" fillId="18" borderId="0" applyNumberFormat="0" applyBorder="0" applyAlignment="0" applyProtection="0"/>
    <xf numFmtId="195" fontId="64" fillId="17" borderId="0" applyNumberFormat="0" applyBorder="0" applyAlignment="0" applyProtection="0"/>
    <xf numFmtId="195" fontId="64" fillId="17" borderId="0" applyNumberFormat="0" applyBorder="0" applyAlignment="0" applyProtection="0"/>
    <xf numFmtId="195" fontId="64" fillId="17" borderId="0" applyNumberFormat="0" applyBorder="0" applyAlignment="0" applyProtection="0"/>
    <xf numFmtId="195" fontId="64" fillId="17" borderId="0" applyNumberFormat="0" applyBorder="0" applyAlignment="0" applyProtection="0"/>
    <xf numFmtId="195" fontId="64" fillId="29" borderId="0" applyNumberFormat="0" applyBorder="0" applyAlignment="0" applyProtection="0"/>
    <xf numFmtId="195" fontId="64" fillId="29" borderId="0" applyNumberFormat="0" applyBorder="0" applyAlignment="0" applyProtection="0"/>
    <xf numFmtId="195" fontId="64" fillId="29" borderId="0" applyNumberFormat="0" applyBorder="0" applyAlignment="0" applyProtection="0"/>
    <xf numFmtId="195" fontId="64" fillId="29" borderId="0" applyNumberFormat="0" applyBorder="0" applyAlignment="0" applyProtection="0"/>
    <xf numFmtId="195" fontId="64" fillId="31" borderId="0" applyNumberFormat="0" applyBorder="0" applyAlignment="0" applyProtection="0"/>
    <xf numFmtId="195" fontId="64" fillId="31" borderId="0" applyNumberFormat="0" applyBorder="0" applyAlignment="0" applyProtection="0"/>
    <xf numFmtId="195" fontId="64" fillId="31" borderId="0" applyNumberFormat="0" applyBorder="0" applyAlignment="0" applyProtection="0"/>
    <xf numFmtId="195" fontId="64" fillId="31" borderId="0" applyNumberFormat="0" applyBorder="0" applyAlignment="0" applyProtection="0"/>
    <xf numFmtId="195" fontId="64" fillId="14" borderId="0" applyNumberFormat="0" applyBorder="0" applyAlignment="0" applyProtection="0"/>
    <xf numFmtId="195" fontId="64" fillId="14" borderId="0" applyNumberFormat="0" applyBorder="0" applyAlignment="0" applyProtection="0"/>
    <xf numFmtId="195" fontId="64" fillId="14" borderId="0" applyNumberFormat="0" applyBorder="0" applyAlignment="0" applyProtection="0"/>
    <xf numFmtId="195" fontId="64" fillId="14" borderId="0" applyNumberFormat="0" applyBorder="0" applyAlignment="0" applyProtection="0"/>
    <xf numFmtId="195" fontId="61" fillId="21" borderId="0" applyNumberFormat="0" applyBorder="0" applyAlignment="0" applyProtection="0">
      <alignment vertical="center"/>
    </xf>
    <xf numFmtId="195" fontId="61" fillId="21" borderId="0" applyNumberFormat="0" applyBorder="0" applyAlignment="0" applyProtection="0">
      <alignment vertical="center"/>
    </xf>
    <xf numFmtId="195" fontId="61" fillId="21" borderId="0" applyNumberFormat="0" applyBorder="0" applyAlignment="0" applyProtection="0">
      <alignment vertical="center"/>
    </xf>
    <xf numFmtId="195" fontId="61" fillId="21" borderId="0" applyNumberFormat="0" applyBorder="0" applyAlignment="0" applyProtection="0">
      <alignment vertical="center"/>
    </xf>
    <xf numFmtId="195" fontId="61" fillId="18" borderId="0" applyNumberFormat="0" applyBorder="0" applyAlignment="0" applyProtection="0">
      <alignment vertical="center"/>
    </xf>
    <xf numFmtId="195" fontId="61" fillId="18" borderId="0" applyNumberFormat="0" applyBorder="0" applyAlignment="0" applyProtection="0">
      <alignment vertical="center"/>
    </xf>
    <xf numFmtId="195" fontId="61" fillId="18" borderId="0" applyNumberFormat="0" applyBorder="0" applyAlignment="0" applyProtection="0">
      <alignment vertical="center"/>
    </xf>
    <xf numFmtId="195" fontId="61" fillId="18" borderId="0" applyNumberFormat="0" applyBorder="0" applyAlignment="0" applyProtection="0">
      <alignment vertical="center"/>
    </xf>
    <xf numFmtId="195" fontId="61" fillId="17" borderId="0" applyNumberFormat="0" applyBorder="0" applyAlignment="0" applyProtection="0">
      <alignment vertical="center"/>
    </xf>
    <xf numFmtId="195" fontId="61" fillId="17" borderId="0" applyNumberFormat="0" applyBorder="0" applyAlignment="0" applyProtection="0">
      <alignment vertical="center"/>
    </xf>
    <xf numFmtId="195" fontId="61" fillId="17" borderId="0" applyNumberFormat="0" applyBorder="0" applyAlignment="0" applyProtection="0">
      <alignment vertical="center"/>
    </xf>
    <xf numFmtId="195" fontId="61" fillId="17" borderId="0" applyNumberFormat="0" applyBorder="0" applyAlignment="0" applyProtection="0">
      <alignment vertical="center"/>
    </xf>
    <xf numFmtId="195" fontId="61" fillId="29" borderId="0" applyNumberFormat="0" applyBorder="0" applyAlignment="0" applyProtection="0">
      <alignment vertical="center"/>
    </xf>
    <xf numFmtId="195" fontId="61" fillId="29" borderId="0" applyNumberFormat="0" applyBorder="0" applyAlignment="0" applyProtection="0">
      <alignment vertical="center"/>
    </xf>
    <xf numFmtId="195" fontId="61" fillId="29" borderId="0" applyNumberFormat="0" applyBorder="0" applyAlignment="0" applyProtection="0">
      <alignment vertical="center"/>
    </xf>
    <xf numFmtId="195" fontId="61" fillId="29" borderId="0" applyNumberFormat="0" applyBorder="0" applyAlignment="0" applyProtection="0">
      <alignment vertical="center"/>
    </xf>
    <xf numFmtId="195" fontId="61" fillId="31" borderId="0" applyNumberFormat="0" applyBorder="0" applyAlignment="0" applyProtection="0">
      <alignment vertical="center"/>
    </xf>
    <xf numFmtId="195" fontId="61" fillId="31" borderId="0" applyNumberFormat="0" applyBorder="0" applyAlignment="0" applyProtection="0">
      <alignment vertical="center"/>
    </xf>
    <xf numFmtId="195" fontId="61" fillId="31" borderId="0" applyNumberFormat="0" applyBorder="0" applyAlignment="0" applyProtection="0">
      <alignment vertical="center"/>
    </xf>
    <xf numFmtId="195" fontId="61" fillId="31" borderId="0" applyNumberFormat="0" applyBorder="0" applyAlignment="0" applyProtection="0">
      <alignment vertical="center"/>
    </xf>
    <xf numFmtId="195" fontId="61" fillId="14" borderId="0" applyNumberFormat="0" applyBorder="0" applyAlignment="0" applyProtection="0">
      <alignment vertical="center"/>
    </xf>
    <xf numFmtId="195" fontId="61" fillId="14" borderId="0" applyNumberFormat="0" applyBorder="0" applyAlignment="0" applyProtection="0">
      <alignment vertical="center"/>
    </xf>
    <xf numFmtId="195" fontId="61" fillId="14" borderId="0" applyNumberFormat="0" applyBorder="0" applyAlignment="0" applyProtection="0">
      <alignment vertical="center"/>
    </xf>
    <xf numFmtId="195" fontId="61" fillId="14" borderId="0" applyNumberFormat="0" applyBorder="0" applyAlignment="0" applyProtection="0">
      <alignment vertical="center"/>
    </xf>
    <xf numFmtId="195" fontId="64" fillId="22" borderId="0" applyNumberFormat="0" applyBorder="0" applyAlignment="0" applyProtection="0"/>
    <xf numFmtId="195" fontId="64" fillId="22" borderId="0" applyNumberFormat="0" applyBorder="0" applyAlignment="0" applyProtection="0"/>
    <xf numFmtId="195" fontId="64" fillId="22" borderId="0" applyNumberFormat="0" applyBorder="0" applyAlignment="0" applyProtection="0"/>
    <xf numFmtId="195" fontId="64" fillId="22" borderId="0" applyNumberFormat="0" applyBorder="0" applyAlignment="0" applyProtection="0"/>
    <xf numFmtId="195" fontId="64" fillId="25" borderId="0" applyNumberFormat="0" applyBorder="0" applyAlignment="0" applyProtection="0"/>
    <xf numFmtId="195" fontId="64" fillId="25" borderId="0" applyNumberFormat="0" applyBorder="0" applyAlignment="0" applyProtection="0"/>
    <xf numFmtId="195" fontId="64" fillId="25" borderId="0" applyNumberFormat="0" applyBorder="0" applyAlignment="0" applyProtection="0"/>
    <xf numFmtId="195" fontId="64" fillId="25" borderId="0" applyNumberFormat="0" applyBorder="0" applyAlignment="0" applyProtection="0"/>
    <xf numFmtId="195" fontId="64" fillId="27" borderId="0" applyNumberFormat="0" applyBorder="0" applyAlignment="0" applyProtection="0"/>
    <xf numFmtId="195" fontId="64" fillId="27" borderId="0" applyNumberFormat="0" applyBorder="0" applyAlignment="0" applyProtection="0"/>
    <xf numFmtId="195" fontId="64" fillId="27" borderId="0" applyNumberFormat="0" applyBorder="0" applyAlignment="0" applyProtection="0"/>
    <xf numFmtId="195" fontId="64" fillId="27" borderId="0" applyNumberFormat="0" applyBorder="0" applyAlignment="0" applyProtection="0"/>
    <xf numFmtId="195" fontId="64" fillId="29" borderId="0" applyNumberFormat="0" applyBorder="0" applyAlignment="0" applyProtection="0"/>
    <xf numFmtId="195" fontId="64" fillId="29" borderId="0" applyNumberFormat="0" applyBorder="0" applyAlignment="0" applyProtection="0"/>
    <xf numFmtId="195" fontId="64" fillId="29" borderId="0" applyNumberFormat="0" applyBorder="0" applyAlignment="0" applyProtection="0"/>
    <xf numFmtId="195" fontId="64" fillId="29" borderId="0" applyNumberFormat="0" applyBorder="0" applyAlignment="0" applyProtection="0"/>
    <xf numFmtId="195" fontId="64" fillId="22" borderId="0" applyNumberFormat="0" applyBorder="0" applyAlignment="0" applyProtection="0"/>
    <xf numFmtId="195" fontId="64" fillId="22" borderId="0" applyNumberFormat="0" applyBorder="0" applyAlignment="0" applyProtection="0"/>
    <xf numFmtId="195" fontId="64" fillId="22" borderId="0" applyNumberFormat="0" applyBorder="0" applyAlignment="0" applyProtection="0"/>
    <xf numFmtId="195" fontId="64" fillId="22" borderId="0" applyNumberFormat="0" applyBorder="0" applyAlignment="0" applyProtection="0"/>
    <xf numFmtId="195" fontId="64" fillId="33" borderId="0" applyNumberFormat="0" applyBorder="0" applyAlignment="0" applyProtection="0"/>
    <xf numFmtId="195" fontId="64" fillId="33" borderId="0" applyNumberFormat="0" applyBorder="0" applyAlignment="0" applyProtection="0"/>
    <xf numFmtId="195" fontId="64" fillId="33" borderId="0" applyNumberFormat="0" applyBorder="0" applyAlignment="0" applyProtection="0"/>
    <xf numFmtId="195" fontId="64" fillId="33" borderId="0" applyNumberFormat="0" applyBorder="0" applyAlignment="0" applyProtection="0"/>
    <xf numFmtId="195" fontId="61" fillId="22" borderId="0" applyNumberFormat="0" applyBorder="0" applyAlignment="0" applyProtection="0">
      <alignment vertical="center"/>
    </xf>
    <xf numFmtId="195" fontId="61" fillId="22" borderId="0" applyNumberFormat="0" applyBorder="0" applyAlignment="0" applyProtection="0">
      <alignment vertical="center"/>
    </xf>
    <xf numFmtId="195" fontId="61" fillId="22" borderId="0" applyNumberFormat="0" applyBorder="0" applyAlignment="0" applyProtection="0">
      <alignment vertical="center"/>
    </xf>
    <xf numFmtId="195" fontId="61" fillId="22" borderId="0" applyNumberFormat="0" applyBorder="0" applyAlignment="0" applyProtection="0">
      <alignment vertical="center"/>
    </xf>
    <xf numFmtId="195" fontId="61" fillId="25" borderId="0" applyNumberFormat="0" applyBorder="0" applyAlignment="0" applyProtection="0">
      <alignment vertical="center"/>
    </xf>
    <xf numFmtId="195" fontId="61" fillId="25" borderId="0" applyNumberFormat="0" applyBorder="0" applyAlignment="0" applyProtection="0">
      <alignment vertical="center"/>
    </xf>
    <xf numFmtId="195" fontId="61" fillId="25" borderId="0" applyNumberFormat="0" applyBorder="0" applyAlignment="0" applyProtection="0">
      <alignment vertical="center"/>
    </xf>
    <xf numFmtId="195" fontId="61" fillId="25" borderId="0" applyNumberFormat="0" applyBorder="0" applyAlignment="0" applyProtection="0">
      <alignment vertical="center"/>
    </xf>
    <xf numFmtId="195" fontId="61" fillId="27" borderId="0" applyNumberFormat="0" applyBorder="0" applyAlignment="0" applyProtection="0">
      <alignment vertical="center"/>
    </xf>
    <xf numFmtId="195" fontId="61" fillId="27" borderId="0" applyNumberFormat="0" applyBorder="0" applyAlignment="0" applyProtection="0">
      <alignment vertical="center"/>
    </xf>
    <xf numFmtId="195" fontId="61" fillId="27" borderId="0" applyNumberFormat="0" applyBorder="0" applyAlignment="0" applyProtection="0">
      <alignment vertical="center"/>
    </xf>
    <xf numFmtId="195" fontId="61" fillId="27" borderId="0" applyNumberFormat="0" applyBorder="0" applyAlignment="0" applyProtection="0">
      <alignment vertical="center"/>
    </xf>
    <xf numFmtId="195" fontId="61" fillId="29" borderId="0" applyNumberFormat="0" applyBorder="0" applyAlignment="0" applyProtection="0">
      <alignment vertical="center"/>
    </xf>
    <xf numFmtId="195" fontId="61" fillId="29" borderId="0" applyNumberFormat="0" applyBorder="0" applyAlignment="0" applyProtection="0">
      <alignment vertical="center"/>
    </xf>
    <xf numFmtId="195" fontId="61" fillId="29" borderId="0" applyNumberFormat="0" applyBorder="0" applyAlignment="0" applyProtection="0">
      <alignment vertical="center"/>
    </xf>
    <xf numFmtId="195" fontId="61" fillId="29" borderId="0" applyNumberFormat="0" applyBorder="0" applyAlignment="0" applyProtection="0">
      <alignment vertical="center"/>
    </xf>
    <xf numFmtId="195" fontId="61" fillId="22" borderId="0" applyNumberFormat="0" applyBorder="0" applyAlignment="0" applyProtection="0">
      <alignment vertical="center"/>
    </xf>
    <xf numFmtId="195" fontId="61" fillId="22" borderId="0" applyNumberFormat="0" applyBorder="0" applyAlignment="0" applyProtection="0">
      <alignment vertical="center"/>
    </xf>
    <xf numFmtId="195" fontId="61" fillId="22" borderId="0" applyNumberFormat="0" applyBorder="0" applyAlignment="0" applyProtection="0">
      <alignment vertical="center"/>
    </xf>
    <xf numFmtId="195" fontId="61" fillId="22" borderId="0" applyNumberFormat="0" applyBorder="0" applyAlignment="0" applyProtection="0">
      <alignment vertical="center"/>
    </xf>
    <xf numFmtId="195" fontId="61" fillId="33" borderId="0" applyNumberFormat="0" applyBorder="0" applyAlignment="0" applyProtection="0">
      <alignment vertical="center"/>
    </xf>
    <xf numFmtId="195" fontId="61" fillId="33" borderId="0" applyNumberFormat="0" applyBorder="0" applyAlignment="0" applyProtection="0">
      <alignment vertical="center"/>
    </xf>
    <xf numFmtId="195" fontId="61" fillId="33" borderId="0" applyNumberFormat="0" applyBorder="0" applyAlignment="0" applyProtection="0">
      <alignment vertical="center"/>
    </xf>
    <xf numFmtId="195" fontId="61" fillId="33" borderId="0" applyNumberFormat="0" applyBorder="0" applyAlignment="0" applyProtection="0">
      <alignment vertical="center"/>
    </xf>
    <xf numFmtId="195" fontId="65" fillId="23" borderId="0" applyNumberFormat="0" applyBorder="0" applyAlignment="0" applyProtection="0"/>
    <xf numFmtId="195" fontId="65" fillId="23" borderId="0" applyNumberFormat="0" applyBorder="0" applyAlignment="0" applyProtection="0"/>
    <xf numFmtId="195" fontId="65" fillId="23" borderId="0" applyNumberFormat="0" applyBorder="0" applyAlignment="0" applyProtection="0"/>
    <xf numFmtId="195" fontId="65" fillId="25" borderId="0" applyNumberFormat="0" applyBorder="0" applyAlignment="0" applyProtection="0"/>
    <xf numFmtId="195" fontId="65" fillId="25" borderId="0" applyNumberFormat="0" applyBorder="0" applyAlignment="0" applyProtection="0"/>
    <xf numFmtId="195" fontId="65" fillId="25" borderId="0" applyNumberFormat="0" applyBorder="0" applyAlignment="0" applyProtection="0"/>
    <xf numFmtId="195" fontId="65" fillId="27" borderId="0" applyNumberFormat="0" applyBorder="0" applyAlignment="0" applyProtection="0"/>
    <xf numFmtId="195" fontId="65" fillId="27" borderId="0" applyNumberFormat="0" applyBorder="0" applyAlignment="0" applyProtection="0"/>
    <xf numFmtId="195" fontId="65" fillId="27" borderId="0" applyNumberFormat="0" applyBorder="0" applyAlignment="0" applyProtection="0"/>
    <xf numFmtId="195" fontId="65" fillId="28" borderId="0" applyNumberFormat="0" applyBorder="0" applyAlignment="0" applyProtection="0"/>
    <xf numFmtId="195" fontId="65" fillId="28" borderId="0" applyNumberFormat="0" applyBorder="0" applyAlignment="0" applyProtection="0"/>
    <xf numFmtId="195" fontId="65" fillId="28" borderId="0" applyNumberFormat="0" applyBorder="0" applyAlignment="0" applyProtection="0"/>
    <xf numFmtId="195" fontId="65" fillId="30" borderId="0" applyNumberFormat="0" applyBorder="0" applyAlignment="0" applyProtection="0"/>
    <xf numFmtId="195" fontId="65" fillId="30" borderId="0" applyNumberFormat="0" applyBorder="0" applyAlignment="0" applyProtection="0"/>
    <xf numFmtId="195" fontId="65" fillId="30" borderId="0" applyNumberFormat="0" applyBorder="0" applyAlignment="0" applyProtection="0"/>
    <xf numFmtId="195" fontId="65" fillId="34" borderId="0" applyNumberFormat="0" applyBorder="0" applyAlignment="0" applyProtection="0"/>
    <xf numFmtId="195" fontId="65" fillId="34" borderId="0" applyNumberFormat="0" applyBorder="0" applyAlignment="0" applyProtection="0"/>
    <xf numFmtId="195" fontId="65" fillId="34" borderId="0" applyNumberFormat="0" applyBorder="0" applyAlignment="0" applyProtection="0"/>
    <xf numFmtId="195" fontId="60" fillId="23" borderId="0" applyNumberFormat="0" applyBorder="0" applyAlignment="0" applyProtection="0">
      <alignment vertical="center"/>
    </xf>
    <xf numFmtId="195" fontId="60" fillId="23" borderId="0" applyNumberFormat="0" applyBorder="0" applyAlignment="0" applyProtection="0">
      <alignment vertical="center"/>
    </xf>
    <xf numFmtId="195" fontId="60" fillId="23" borderId="0" applyNumberFormat="0" applyBorder="0" applyAlignment="0" applyProtection="0">
      <alignment vertical="center"/>
    </xf>
    <xf numFmtId="195" fontId="60" fillId="23" borderId="0" applyNumberFormat="0" applyBorder="0" applyAlignment="0" applyProtection="0">
      <alignment vertical="center"/>
    </xf>
    <xf numFmtId="195" fontId="60" fillId="25" borderId="0" applyNumberFormat="0" applyBorder="0" applyAlignment="0" applyProtection="0">
      <alignment vertical="center"/>
    </xf>
    <xf numFmtId="195" fontId="60" fillId="25" borderId="0" applyNumberFormat="0" applyBorder="0" applyAlignment="0" applyProtection="0">
      <alignment vertical="center"/>
    </xf>
    <xf numFmtId="195" fontId="60" fillId="25" borderId="0" applyNumberFormat="0" applyBorder="0" applyAlignment="0" applyProtection="0">
      <alignment vertical="center"/>
    </xf>
    <xf numFmtId="195" fontId="60" fillId="25" borderId="0" applyNumberFormat="0" applyBorder="0" applyAlignment="0" applyProtection="0">
      <alignment vertical="center"/>
    </xf>
    <xf numFmtId="195" fontId="60" fillId="27" borderId="0" applyNumberFormat="0" applyBorder="0" applyAlignment="0" applyProtection="0">
      <alignment vertical="center"/>
    </xf>
    <xf numFmtId="195" fontId="60" fillId="27" borderId="0" applyNumberFormat="0" applyBorder="0" applyAlignment="0" applyProtection="0">
      <alignment vertical="center"/>
    </xf>
    <xf numFmtId="195" fontId="60" fillId="27" borderId="0" applyNumberFormat="0" applyBorder="0" applyAlignment="0" applyProtection="0">
      <alignment vertical="center"/>
    </xf>
    <xf numFmtId="195" fontId="60" fillId="27" borderId="0" applyNumberFormat="0" applyBorder="0" applyAlignment="0" applyProtection="0">
      <alignment vertical="center"/>
    </xf>
    <xf numFmtId="195" fontId="60" fillId="28" borderId="0" applyNumberFormat="0" applyBorder="0" applyAlignment="0" applyProtection="0">
      <alignment vertical="center"/>
    </xf>
    <xf numFmtId="195" fontId="60" fillId="28" borderId="0" applyNumberFormat="0" applyBorder="0" applyAlignment="0" applyProtection="0">
      <alignment vertical="center"/>
    </xf>
    <xf numFmtId="195" fontId="60" fillId="28" borderId="0" applyNumberFormat="0" applyBorder="0" applyAlignment="0" applyProtection="0">
      <alignment vertical="center"/>
    </xf>
    <xf numFmtId="195" fontId="60" fillId="28" borderId="0" applyNumberFormat="0" applyBorder="0" applyAlignment="0" applyProtection="0">
      <alignment vertical="center"/>
    </xf>
    <xf numFmtId="195" fontId="60" fillId="30" borderId="0" applyNumberFormat="0" applyBorder="0" applyAlignment="0" applyProtection="0">
      <alignment vertical="center"/>
    </xf>
    <xf numFmtId="195" fontId="60" fillId="30" borderId="0" applyNumberFormat="0" applyBorder="0" applyAlignment="0" applyProtection="0">
      <alignment vertical="center"/>
    </xf>
    <xf numFmtId="195" fontId="60" fillId="30" borderId="0" applyNumberFormat="0" applyBorder="0" applyAlignment="0" applyProtection="0">
      <alignment vertical="center"/>
    </xf>
    <xf numFmtId="195" fontId="60" fillId="30" borderId="0" applyNumberFormat="0" applyBorder="0" applyAlignment="0" applyProtection="0">
      <alignment vertical="center"/>
    </xf>
    <xf numFmtId="195" fontId="60" fillId="34" borderId="0" applyNumberFormat="0" applyBorder="0" applyAlignment="0" applyProtection="0">
      <alignment vertical="center"/>
    </xf>
    <xf numFmtId="195" fontId="60" fillId="34" borderId="0" applyNumberFormat="0" applyBorder="0" applyAlignment="0" applyProtection="0">
      <alignment vertical="center"/>
    </xf>
    <xf numFmtId="195" fontId="60" fillId="34" borderId="0" applyNumberFormat="0" applyBorder="0" applyAlignment="0" applyProtection="0">
      <alignment vertical="center"/>
    </xf>
    <xf numFmtId="195" fontId="60" fillId="34" borderId="0" applyNumberFormat="0" applyBorder="0" applyAlignment="0" applyProtection="0">
      <alignment vertical="center"/>
    </xf>
    <xf numFmtId="195" fontId="65" fillId="20" borderId="0" applyNumberFormat="0" applyBorder="0" applyAlignment="0" applyProtection="0"/>
    <xf numFmtId="195" fontId="65" fillId="20" borderId="0" applyNumberFormat="0" applyBorder="0" applyAlignment="0" applyProtection="0"/>
    <xf numFmtId="195" fontId="65" fillId="20" borderId="0" applyNumberFormat="0" applyBorder="0" applyAlignment="0" applyProtection="0"/>
    <xf numFmtId="195" fontId="65" fillId="24" borderId="0" applyNumberFormat="0" applyBorder="0" applyAlignment="0" applyProtection="0"/>
    <xf numFmtId="195" fontId="65" fillId="24" borderId="0" applyNumberFormat="0" applyBorder="0" applyAlignment="0" applyProtection="0"/>
    <xf numFmtId="195" fontId="65" fillId="24" borderId="0" applyNumberFormat="0" applyBorder="0" applyAlignment="0" applyProtection="0"/>
    <xf numFmtId="195" fontId="65" fillId="26" borderId="0" applyNumberFormat="0" applyBorder="0" applyAlignment="0" applyProtection="0"/>
    <xf numFmtId="195" fontId="65" fillId="26" borderId="0" applyNumberFormat="0" applyBorder="0" applyAlignment="0" applyProtection="0"/>
    <xf numFmtId="195" fontId="65" fillId="26" borderId="0" applyNumberFormat="0" applyBorder="0" applyAlignment="0" applyProtection="0"/>
    <xf numFmtId="195" fontId="65" fillId="28" borderId="0" applyNumberFormat="0" applyBorder="0" applyAlignment="0" applyProtection="0"/>
    <xf numFmtId="195" fontId="65" fillId="28" borderId="0" applyNumberFormat="0" applyBorder="0" applyAlignment="0" applyProtection="0"/>
    <xf numFmtId="195" fontId="65" fillId="28" borderId="0" applyNumberFormat="0" applyBorder="0" applyAlignment="0" applyProtection="0"/>
    <xf numFmtId="195" fontId="65" fillId="30" borderId="0" applyNumberFormat="0" applyBorder="0" applyAlignment="0" applyProtection="0"/>
    <xf numFmtId="195" fontId="65" fillId="30" borderId="0" applyNumberFormat="0" applyBorder="0" applyAlignment="0" applyProtection="0"/>
    <xf numFmtId="195" fontId="65" fillId="30" borderId="0" applyNumberFormat="0" applyBorder="0" applyAlignment="0" applyProtection="0"/>
    <xf numFmtId="195" fontId="65" fillId="32" borderId="0" applyNumberFormat="0" applyBorder="0" applyAlignment="0" applyProtection="0"/>
    <xf numFmtId="195" fontId="65" fillId="32" borderId="0" applyNumberFormat="0" applyBorder="0" applyAlignment="0" applyProtection="0"/>
    <xf numFmtId="195" fontId="65" fillId="32"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7" fillId="15" borderId="36" applyNumberFormat="0" applyAlignment="0" applyProtection="0"/>
    <xf numFmtId="195" fontId="68" fillId="16" borderId="38" applyNumberFormat="0" applyAlignment="0" applyProtection="0"/>
    <xf numFmtId="195" fontId="68" fillId="16" borderId="38" applyNumberFormat="0" applyAlignment="0" applyProtection="0"/>
    <xf numFmtId="195" fontId="68" fillId="16" borderId="38" applyNumberFormat="0" applyAlignment="0" applyProtection="0"/>
    <xf numFmtId="177" fontId="104" fillId="0" borderId="0" applyFont="0" applyFill="0" applyBorder="0" applyAlignment="0" applyProtection="0"/>
    <xf numFmtId="177" fontId="104" fillId="0" borderId="0" applyFont="0" applyFill="0" applyBorder="0" applyAlignment="0" applyProtection="0"/>
    <xf numFmtId="177" fontId="104"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177" fontId="104" fillId="0" borderId="0" applyFont="0" applyFill="0" applyBorder="0" applyAlignment="0" applyProtection="0"/>
    <xf numFmtId="177" fontId="104"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177" fontId="104"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177" fontId="104" fillId="0" borderId="0" applyFont="0" applyFill="0" applyBorder="0" applyAlignment="0" applyProtection="0"/>
    <xf numFmtId="177" fontId="104" fillId="0" borderId="0" applyFont="0" applyFill="0" applyBorder="0" applyAlignment="0" applyProtection="0"/>
    <xf numFmtId="177" fontId="104"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177" fontId="104"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177" fontId="104" fillId="0" borderId="0" applyFont="0" applyFill="0" applyBorder="0" applyAlignment="0" applyProtection="0"/>
    <xf numFmtId="177" fontId="104"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177" fontId="64" fillId="0" borderId="0" applyFont="0" applyFill="0" applyBorder="0" applyAlignment="0" applyProtection="0"/>
    <xf numFmtId="43" fontId="64" fillId="0" borderId="0" applyFont="0" applyFill="0" applyBorder="0" applyAlignment="0" applyProtection="0"/>
    <xf numFmtId="178" fontId="104"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104"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79" fontId="104" fillId="0" borderId="0" applyFont="0" applyFill="0" applyBorder="0" applyAlignment="0" applyProtection="0"/>
    <xf numFmtId="179" fontId="104" fillId="0" borderId="0" applyFont="0" applyFill="0" applyBorder="0" applyAlignment="0" applyProtection="0"/>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79" fontId="104" fillId="0" borderId="0" applyFont="0" applyFill="0" applyBorder="0" applyAlignment="0" applyProtection="0"/>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79" fontId="63" fillId="0" borderId="0" applyFont="0" applyFill="0" applyBorder="0" applyAlignment="0" applyProtection="0"/>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79" fontId="104" fillId="0" borderId="0" applyFont="0" applyFill="0" applyBorder="0" applyAlignment="0" applyProtection="0"/>
    <xf numFmtId="179" fontId="104" fillId="0" borderId="0" applyFont="0" applyFill="0" applyBorder="0" applyAlignment="0" applyProtection="0"/>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79" fontId="7" fillId="0" borderId="0" applyFont="0" applyFill="0" applyBorder="0" applyAlignment="0" applyProtection="0"/>
    <xf numFmtId="180" fontId="44" fillId="0" borderId="0" applyFont="0" applyFill="0" applyBorder="0" applyAlignment="0" applyProtection="0">
      <alignment vertical="center"/>
    </xf>
    <xf numFmtId="176"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79" fontId="69" fillId="0" borderId="0" applyFont="0" applyFill="0" applyBorder="0" applyAlignment="0" applyProtection="0"/>
    <xf numFmtId="179" fontId="70" fillId="0" borderId="0" applyFont="0" applyFill="0" applyBorder="0" applyAlignment="0" applyProtection="0"/>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79" fontId="104" fillId="0" borderId="0" applyFont="0" applyFill="0" applyBorder="0" applyAlignment="0" applyProtection="0"/>
    <xf numFmtId="179" fontId="104"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104" fillId="0" borderId="0" applyFont="0" applyFill="0" applyBorder="0" applyAlignment="0" applyProtection="0"/>
    <xf numFmtId="179" fontId="104"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44" fillId="0" borderId="0" applyFont="0" applyFill="0" applyBorder="0" applyAlignment="0" applyProtection="0"/>
    <xf numFmtId="179" fontId="104" fillId="0" borderId="0" applyFont="0" applyFill="0" applyBorder="0" applyAlignment="0" applyProtection="0"/>
    <xf numFmtId="179" fontId="104" fillId="0" borderId="0" applyFont="0" applyFill="0" applyBorder="0" applyAlignment="0" applyProtection="0"/>
    <xf numFmtId="179" fontId="64" fillId="0" borderId="0" applyFont="0" applyFill="0" applyBorder="0" applyAlignment="0" applyProtection="0"/>
    <xf numFmtId="179" fontId="104" fillId="0" borderId="0" applyFont="0" applyFill="0" applyBorder="0" applyAlignment="0" applyProtection="0"/>
    <xf numFmtId="179" fontId="104" fillId="0" borderId="0" applyFont="0" applyFill="0" applyBorder="0" applyAlignment="0" applyProtection="0"/>
    <xf numFmtId="179" fontId="64"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104" fillId="0" borderId="0" applyFont="0" applyFill="0" applyBorder="0" applyAlignment="0" applyProtection="0"/>
    <xf numFmtId="180" fontId="44" fillId="0" borderId="0" applyFont="0" applyFill="0" applyBorder="0" applyAlignment="0" applyProtection="0">
      <alignment vertical="center"/>
    </xf>
    <xf numFmtId="180" fontId="44" fillId="0" borderId="0" applyFont="0" applyFill="0" applyBorder="0" applyAlignment="0" applyProtection="0">
      <alignment vertical="center"/>
    </xf>
    <xf numFmtId="195" fontId="71" fillId="0" borderId="0" applyNumberFormat="0" applyFill="0" applyBorder="0" applyAlignment="0" applyProtection="0"/>
    <xf numFmtId="195" fontId="71" fillId="0" borderId="0" applyNumberFormat="0" applyFill="0" applyBorder="0" applyAlignment="0" applyProtection="0"/>
    <xf numFmtId="195" fontId="71" fillId="0" borderId="0" applyNumberFormat="0" applyFill="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3" fillId="15" borderId="0" applyNumberFormat="0" applyBorder="0" applyAlignment="0" applyProtection="0"/>
    <xf numFmtId="195" fontId="74" fillId="0" borderId="33" applyNumberFormat="0" applyFill="0" applyAlignment="0" applyProtection="0"/>
    <xf numFmtId="195" fontId="74" fillId="0" borderId="33" applyNumberFormat="0" applyFill="0" applyAlignment="0" applyProtection="0"/>
    <xf numFmtId="195" fontId="74" fillId="0" borderId="33" applyNumberFormat="0" applyFill="0" applyAlignment="0" applyProtection="0"/>
    <xf numFmtId="195" fontId="75" fillId="0" borderId="34" applyNumberFormat="0" applyFill="0" applyAlignment="0" applyProtection="0"/>
    <xf numFmtId="195" fontId="75" fillId="0" borderId="34" applyNumberFormat="0" applyFill="0" applyAlignment="0" applyProtection="0"/>
    <xf numFmtId="195" fontId="75" fillId="0" borderId="34" applyNumberFormat="0" applyFill="0" applyAlignment="0" applyProtection="0"/>
    <xf numFmtId="195" fontId="76" fillId="0" borderId="35" applyNumberFormat="0" applyFill="0" applyAlignment="0" applyProtection="0"/>
    <xf numFmtId="195" fontId="76" fillId="0" borderId="35" applyNumberFormat="0" applyFill="0" applyAlignment="0" applyProtection="0"/>
    <xf numFmtId="195" fontId="76" fillId="0" borderId="35" applyNumberFormat="0" applyFill="0" applyAlignment="0" applyProtection="0"/>
    <xf numFmtId="195" fontId="76" fillId="0" borderId="0" applyNumberFormat="0" applyFill="0" applyBorder="0" applyAlignment="0" applyProtection="0"/>
    <xf numFmtId="195" fontId="76" fillId="0" borderId="0" applyNumberFormat="0" applyFill="0" applyBorder="0" applyAlignment="0" applyProtection="0"/>
    <xf numFmtId="195" fontId="76" fillId="0" borderId="0" applyNumberFormat="0" applyFill="0" applyBorder="0" applyAlignment="0" applyProtection="0"/>
    <xf numFmtId="195" fontId="77" fillId="0" borderId="0" applyNumberFormat="0" applyFill="0" applyBorder="0" applyAlignment="0" applyProtection="0">
      <alignment vertical="top"/>
      <protection locked="0"/>
    </xf>
    <xf numFmtId="195" fontId="78" fillId="0" borderId="0" applyNumberFormat="0" applyFill="0" applyBorder="0" applyAlignment="0" applyProtection="0"/>
    <xf numFmtId="195" fontId="79" fillId="0" borderId="0" applyNumberFormat="0" applyFill="0" applyBorder="0" applyAlignment="0" applyProtection="0">
      <alignment vertical="top"/>
      <protection locked="0"/>
    </xf>
    <xf numFmtId="195" fontId="77" fillId="0" borderId="0" applyNumberFormat="0" applyFill="0" applyBorder="0" applyAlignment="0" applyProtection="0">
      <alignment vertical="top"/>
      <protection locked="0"/>
    </xf>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0" fillId="14" borderId="36" applyNumberFormat="0" applyAlignment="0" applyProtection="0"/>
    <xf numFmtId="195" fontId="81" fillId="0" borderId="39" applyNumberFormat="0" applyFill="0" applyAlignment="0" applyProtection="0"/>
    <xf numFmtId="195" fontId="81" fillId="0" borderId="39" applyNumberFormat="0" applyFill="0" applyAlignment="0" applyProtection="0"/>
    <xf numFmtId="195" fontId="81" fillId="0" borderId="39" applyNumberFormat="0" applyFill="0" applyAlignment="0" applyProtection="0"/>
    <xf numFmtId="195" fontId="82" fillId="19" borderId="0" applyNumberFormat="0" applyBorder="0" applyAlignment="0" applyProtection="0"/>
    <xf numFmtId="195" fontId="82" fillId="19" borderId="0" applyNumberFormat="0" applyBorder="0" applyAlignment="0" applyProtection="0"/>
    <xf numFmtId="195" fontId="82" fillId="19" borderId="0" applyNumberFormat="0" applyBorder="0" applyAlignment="0" applyProtection="0"/>
    <xf numFmtId="195" fontId="104" fillId="15" borderId="0" applyNumberFormat="0" applyFont="0" applyBorder="0" applyAlignment="0" applyProtection="0"/>
    <xf numFmtId="195" fontId="104" fillId="15" borderId="0" applyNumberFormat="0" applyFont="0" applyBorder="0" applyAlignment="0" applyProtection="0"/>
    <xf numFmtId="195" fontId="104" fillId="0" borderId="0"/>
    <xf numFmtId="195" fontId="10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30" fillId="0" borderId="0"/>
    <xf numFmtId="195" fontId="30" fillId="0" borderId="0"/>
    <xf numFmtId="195" fontId="30" fillId="0" borderId="0"/>
    <xf numFmtId="195" fontId="30"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10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63" fillId="0" borderId="0" applyProtection="0"/>
    <xf numFmtId="195" fontId="104" fillId="0" borderId="0"/>
    <xf numFmtId="195" fontId="104" fillId="0" borderId="0"/>
    <xf numFmtId="195" fontId="104" fillId="0" borderId="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104" fillId="0" borderId="0"/>
    <xf numFmtId="195" fontId="104" fillId="0" borderId="0"/>
    <xf numFmtId="195" fontId="64" fillId="0" borderId="0"/>
    <xf numFmtId="195" fontId="64" fillId="0" borderId="0"/>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104" fillId="0" borderId="0"/>
    <xf numFmtId="195" fontId="63" fillId="0" borderId="0" applyProtection="0"/>
    <xf numFmtId="195" fontId="64" fillId="0" borderId="0"/>
    <xf numFmtId="195" fontId="64" fillId="0" borderId="0"/>
    <xf numFmtId="195" fontId="10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44" fillId="0" borderId="0"/>
    <xf numFmtId="195" fontId="44" fillId="0" borderId="0">
      <alignment vertical="top"/>
    </xf>
    <xf numFmtId="195" fontId="44" fillId="0" borderId="0">
      <alignment vertical="top"/>
    </xf>
    <xf numFmtId="195" fontId="44" fillId="0" borderId="0">
      <alignment vertical="top"/>
    </xf>
    <xf numFmtId="195" fontId="104" fillId="0" borderId="0"/>
    <xf numFmtId="195" fontId="104" fillId="0" borderId="0"/>
    <xf numFmtId="195" fontId="63" fillId="0" borderId="0" applyProtection="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104" fillId="0" borderId="0"/>
    <xf numFmtId="195" fontId="104" fillId="0" borderId="0"/>
    <xf numFmtId="195" fontId="63" fillId="0" borderId="0" applyProtection="0"/>
    <xf numFmtId="195" fontId="63" fillId="0" borderId="0" applyProtection="0"/>
    <xf numFmtId="195" fontId="63" fillId="0" borderId="0" applyProtection="0"/>
    <xf numFmtId="195" fontId="63" fillId="0" borderId="0" applyProtection="0"/>
    <xf numFmtId="195" fontId="64" fillId="0" borderId="0"/>
    <xf numFmtId="195" fontId="64" fillId="0" borderId="0"/>
    <xf numFmtId="195" fontId="104" fillId="0" borderId="0"/>
    <xf numFmtId="195" fontId="104" fillId="0" borderId="0"/>
    <xf numFmtId="195" fontId="83" fillId="0" borderId="0"/>
    <xf numFmtId="195" fontId="69" fillId="0" borderId="0"/>
    <xf numFmtId="195" fontId="44" fillId="0" borderId="0"/>
    <xf numFmtId="195" fontId="104" fillId="0" borderId="0"/>
    <xf numFmtId="195" fontId="104" fillId="0" borderId="0"/>
    <xf numFmtId="195" fontId="104" fillId="0" borderId="0"/>
    <xf numFmtId="195" fontId="104" fillId="0" borderId="0"/>
    <xf numFmtId="195" fontId="64" fillId="0" borderId="0"/>
    <xf numFmtId="195" fontId="64" fillId="0" borderId="0"/>
    <xf numFmtId="195" fontId="63" fillId="0" borderId="0" applyProtection="0"/>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8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84" fillId="0" borderId="0"/>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44" fillId="0" borderId="0">
      <alignment vertical="top"/>
    </xf>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104" fillId="0" borderId="0"/>
    <xf numFmtId="195" fontId="84" fillId="0" borderId="0"/>
    <xf numFmtId="195" fontId="44" fillId="0" borderId="0">
      <alignment vertical="top"/>
    </xf>
    <xf numFmtId="195" fontId="44" fillId="0" borderId="0">
      <alignment vertical="top"/>
    </xf>
    <xf numFmtId="195" fontId="44" fillId="0" borderId="0">
      <alignment vertical="top"/>
    </xf>
    <xf numFmtId="195" fontId="69" fillId="0" borderId="0" applyProtection="0"/>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44" fillId="0" borderId="0">
      <alignment vertical="center"/>
    </xf>
    <xf numFmtId="195" fontId="44" fillId="0" borderId="0">
      <alignment vertical="center"/>
    </xf>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3" fillId="0" borderId="0" applyProtection="0"/>
    <xf numFmtId="195" fontId="63" fillId="0" borderId="0" applyProtection="0"/>
    <xf numFmtId="195" fontId="104" fillId="0" borderId="0" applyNumberFormat="0" applyFont="0" applyFill="0" applyBorder="0" applyProtection="0">
      <alignment vertical="center" wrapText="1"/>
    </xf>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64" fillId="0" borderId="0"/>
    <xf numFmtId="195" fontId="64" fillId="0" borderId="0"/>
    <xf numFmtId="195" fontId="85" fillId="0" borderId="0"/>
    <xf numFmtId="195" fontId="104" fillId="0" borderId="0"/>
    <xf numFmtId="195" fontId="86" fillId="0" borderId="0"/>
    <xf numFmtId="195" fontId="30" fillId="0" borderId="0"/>
    <xf numFmtId="195" fontId="30" fillId="0" borderId="0"/>
    <xf numFmtId="195" fontId="30" fillId="0" borderId="0">
      <alignment vertical="center"/>
    </xf>
    <xf numFmtId="195" fontId="30" fillId="0" borderId="0"/>
    <xf numFmtId="195" fontId="30" fillId="0" borderId="0"/>
    <xf numFmtId="195" fontId="30" fillId="0" borderId="0">
      <alignment vertical="center"/>
    </xf>
    <xf numFmtId="195" fontId="104" fillId="0" borderId="0"/>
    <xf numFmtId="195" fontId="104" fillId="0" borderId="0"/>
    <xf numFmtId="195" fontId="30" fillId="0" borderId="0"/>
    <xf numFmtId="195" fontId="30" fillId="0" borderId="0">
      <alignment vertical="center"/>
    </xf>
    <xf numFmtId="195" fontId="30" fillId="0" borderId="0">
      <alignment vertical="center"/>
    </xf>
    <xf numFmtId="195" fontId="30"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7" fillId="0" borderId="0"/>
    <xf numFmtId="195" fontId="64" fillId="0" borderId="0"/>
    <xf numFmtId="195" fontId="64" fillId="0" borderId="0"/>
    <xf numFmtId="195" fontId="104" fillId="0" borderId="0"/>
    <xf numFmtId="195" fontId="104" fillId="0" borderId="0"/>
    <xf numFmtId="195" fontId="4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85" fillId="0" borderId="0"/>
    <xf numFmtId="195" fontId="44" fillId="0" borderId="0">
      <alignment vertical="center"/>
    </xf>
    <xf numFmtId="195" fontId="87" fillId="0" borderId="0"/>
    <xf numFmtId="195" fontId="104" fillId="0" borderId="0"/>
    <xf numFmtId="195" fontId="104" fillId="0" borderId="0"/>
    <xf numFmtId="195" fontId="30" fillId="0" borderId="0"/>
    <xf numFmtId="195" fontId="30" fillId="0" borderId="0"/>
    <xf numFmtId="195" fontId="30" fillId="0" borderId="0"/>
    <xf numFmtId="195" fontId="30" fillId="0" borderId="0"/>
    <xf numFmtId="195" fontId="104" fillId="0" borderId="0"/>
    <xf numFmtId="195" fontId="104" fillId="0" borderId="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4" fillId="0" borderId="0"/>
    <xf numFmtId="195" fontId="64" fillId="0" borderId="0"/>
    <xf numFmtId="195" fontId="30" fillId="0" borderId="0">
      <alignment vertical="center"/>
    </xf>
    <xf numFmtId="195" fontId="30" fillId="0" borderId="0">
      <alignment vertical="center"/>
    </xf>
    <xf numFmtId="195" fontId="30" fillId="0" borderId="0">
      <alignment vertical="center"/>
    </xf>
    <xf numFmtId="195" fontId="30" fillId="0" borderId="0">
      <alignment vertical="center"/>
    </xf>
    <xf numFmtId="195" fontId="30" fillId="0" borderId="0"/>
    <xf numFmtId="195" fontId="30"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7" fillId="0" borderId="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104" fillId="0" borderId="0"/>
    <xf numFmtId="195" fontId="69" fillId="0" borderId="0"/>
    <xf numFmtId="195" fontId="30" fillId="0" borderId="0"/>
    <xf numFmtId="195" fontId="30" fillId="0" borderId="0"/>
    <xf numFmtId="195" fontId="104" fillId="0" borderId="0"/>
    <xf numFmtId="195" fontId="30" fillId="0" borderId="0"/>
    <xf numFmtId="195" fontId="30" fillId="0" borderId="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4" fillId="0" borderId="0"/>
    <xf numFmtId="195" fontId="64" fillId="0" borderId="0"/>
    <xf numFmtId="195" fontId="69" fillId="0" borderId="0"/>
    <xf numFmtId="195" fontId="30" fillId="0" borderId="0"/>
    <xf numFmtId="195" fontId="30"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30" fillId="0" borderId="0"/>
    <xf numFmtId="195" fontId="30"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10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3" fillId="0" borderId="0" applyProtection="0"/>
    <xf numFmtId="195" fontId="64" fillId="0" borderId="0"/>
    <xf numFmtId="195" fontId="64" fillId="0" borderId="0"/>
    <xf numFmtId="195" fontId="64" fillId="0" borderId="0"/>
    <xf numFmtId="195" fontId="64" fillId="0" borderId="0"/>
    <xf numFmtId="195" fontId="64" fillId="0" borderId="0"/>
    <xf numFmtId="195" fontId="6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applyFont="0" applyFill="0" applyBorder="0" applyAlignment="0" applyProtection="0"/>
    <xf numFmtId="195" fontId="104" fillId="0" borderId="0" applyFont="0" applyFill="0" applyBorder="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44" fillId="13" borderId="32" applyNumberFormat="0" applyFont="0" applyAlignment="0" applyProtection="0"/>
    <xf numFmtId="195" fontId="44" fillId="13" borderId="32" applyNumberFormat="0" applyFont="0" applyAlignment="0" applyProtection="0"/>
    <xf numFmtId="195" fontId="10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104" fillId="13" borderId="32" applyNumberFormat="0" applyFont="0" applyAlignment="0" applyProtection="0"/>
    <xf numFmtId="195" fontId="10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104" fillId="13" borderId="32" applyNumberFormat="0" applyFont="0" applyAlignment="0" applyProtection="0"/>
    <xf numFmtId="195" fontId="10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64" fillId="13" borderId="32" applyNumberFormat="0" applyFon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195" fontId="88" fillId="15" borderId="37"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4" fillId="0" borderId="0" applyFont="0" applyFill="0" applyBorder="0" applyAlignment="0" applyProtection="0"/>
    <xf numFmtId="9" fontId="104" fillId="0" borderId="0" applyFont="0" applyFill="0" applyBorder="0" applyAlignment="0" applyProtection="0"/>
    <xf numFmtId="9" fontId="44" fillId="0" borderId="0" applyFont="0" applyFill="0" applyBorder="0" applyAlignment="0" applyProtection="0">
      <alignment vertical="center"/>
    </xf>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70"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64" fillId="0" borderId="0" applyFont="0" applyFill="0" applyBorder="0" applyAlignment="0" applyProtection="0"/>
    <xf numFmtId="9" fontId="83" fillId="0" borderId="0" applyFont="0" applyFill="0" applyBorder="0" applyAlignment="0" applyProtection="0"/>
    <xf numFmtId="9" fontId="64" fillId="0" borderId="0" applyFont="0" applyFill="0" applyBorder="0" applyAlignment="0" applyProtection="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42" fillId="0" borderId="0">
      <alignment vertical="top"/>
    </xf>
    <xf numFmtId="195" fontId="89" fillId="0" borderId="0"/>
    <xf numFmtId="195" fontId="104" fillId="0" borderId="0" applyNumberFormat="0" applyFont="0" applyFill="0" applyBorder="0" applyProtection="0">
      <alignment horizontal="left" wrapText="1"/>
    </xf>
    <xf numFmtId="195" fontId="104" fillId="0" borderId="0" applyNumberFormat="0" applyFont="0" applyFill="0" applyBorder="0" applyProtection="0">
      <alignment horizontal="left" wrapText="1"/>
    </xf>
    <xf numFmtId="195" fontId="90" fillId="0" borderId="0" applyNumberFormat="0" applyFill="0" applyBorder="0" applyAlignment="0" applyProtection="0"/>
    <xf numFmtId="195" fontId="90" fillId="0" borderId="0" applyNumberFormat="0" applyFill="0" applyBorder="0" applyAlignment="0" applyProtection="0"/>
    <xf numFmtId="195" fontId="90" fillId="0" borderId="0" applyNumberFormat="0" applyFill="0" applyBorder="0" applyAlignment="0" applyProtection="0"/>
    <xf numFmtId="195" fontId="91" fillId="0" borderId="0" applyNumberFormat="0" applyFill="0" applyBorder="0" applyAlignment="0" applyProtection="0"/>
    <xf numFmtId="195" fontId="90" fillId="0" borderId="0" applyNumberFormat="0" applyFill="0" applyBorder="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2" fillId="0" borderId="40" applyNumberFormat="0" applyFill="0" applyAlignment="0" applyProtection="0"/>
    <xf numFmtId="195" fontId="93" fillId="0" borderId="0" applyNumberFormat="0" applyFill="0" applyBorder="0" applyAlignment="0" applyProtection="0"/>
    <xf numFmtId="195" fontId="93" fillId="0" borderId="0" applyNumberFormat="0" applyFill="0" applyBorder="0" applyAlignment="0" applyProtection="0"/>
    <xf numFmtId="195" fontId="93" fillId="0" borderId="0" applyNumberForma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195" fontId="48" fillId="0" borderId="33" applyNumberFormat="0" applyFill="0" applyAlignment="0" applyProtection="0">
      <alignment vertical="center"/>
    </xf>
    <xf numFmtId="195" fontId="48" fillId="0" borderId="33" applyNumberFormat="0" applyFill="0" applyAlignment="0" applyProtection="0">
      <alignment vertical="center"/>
    </xf>
    <xf numFmtId="195" fontId="49" fillId="0" borderId="34" applyNumberFormat="0" applyFill="0" applyAlignment="0" applyProtection="0">
      <alignment vertical="center"/>
    </xf>
    <xf numFmtId="195" fontId="49" fillId="0" borderId="34" applyNumberFormat="0" applyFill="0" applyAlignment="0" applyProtection="0">
      <alignment vertical="center"/>
    </xf>
    <xf numFmtId="195" fontId="50" fillId="0" borderId="35" applyNumberFormat="0" applyFill="0" applyAlignment="0" applyProtection="0">
      <alignment vertical="center"/>
    </xf>
    <xf numFmtId="195" fontId="50" fillId="0" borderId="35" applyNumberFormat="0" applyFill="0" applyAlignment="0" applyProtection="0">
      <alignment vertical="center"/>
    </xf>
    <xf numFmtId="195" fontId="50" fillId="0" borderId="0" applyNumberFormat="0" applyFill="0" applyBorder="0" applyAlignment="0" applyProtection="0">
      <alignment vertical="center"/>
    </xf>
    <xf numFmtId="195" fontId="50" fillId="0" borderId="0" applyNumberFormat="0" applyFill="0" applyBorder="0" applyAlignment="0" applyProtection="0">
      <alignment vertical="center"/>
    </xf>
    <xf numFmtId="195" fontId="46" fillId="0" borderId="0" applyNumberFormat="0" applyFill="0" applyBorder="0" applyAlignment="0" applyProtection="0">
      <alignment vertical="center"/>
    </xf>
    <xf numFmtId="195" fontId="46" fillId="0" borderId="0" applyNumberFormat="0" applyFill="0" applyBorder="0" applyAlignment="0" applyProtection="0">
      <alignment vertical="center"/>
    </xf>
    <xf numFmtId="195" fontId="58" fillId="18" borderId="0" applyNumberFormat="0" applyBorder="0" applyAlignment="0" applyProtection="0">
      <alignment vertical="center"/>
    </xf>
    <xf numFmtId="195" fontId="58" fillId="18" borderId="0" applyNumberFormat="0" applyBorder="0" applyAlignment="0" applyProtection="0">
      <alignment vertical="center"/>
    </xf>
    <xf numFmtId="195" fontId="58" fillId="15" borderId="0" applyNumberFormat="0" applyBorder="0" applyAlignment="0" applyProtection="0">
      <alignment vertical="center"/>
    </xf>
    <xf numFmtId="195" fontId="66" fillId="18" borderId="0" applyNumberFormat="0" applyBorder="0" applyAlignment="0" applyProtection="0"/>
    <xf numFmtId="195" fontId="58" fillId="35"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alignment vertical="center"/>
    </xf>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58" fillId="18" borderId="0" applyNumberFormat="0" applyBorder="0" applyAlignment="0" applyProtection="0">
      <alignment vertical="center"/>
    </xf>
    <xf numFmtId="195" fontId="58" fillId="18" borderId="0" applyNumberFormat="0" applyBorder="0" applyAlignment="0" applyProtection="0">
      <alignment vertical="center"/>
    </xf>
    <xf numFmtId="195" fontId="58" fillId="18" borderId="0" applyNumberFormat="0" applyBorder="0" applyAlignment="0" applyProtection="0">
      <alignment vertical="center"/>
    </xf>
    <xf numFmtId="195" fontId="94"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66" fillId="18" borderId="0" applyNumberFormat="0" applyBorder="0" applyAlignment="0" applyProtection="0"/>
    <xf numFmtId="195" fontId="95" fillId="0" borderId="0"/>
    <xf numFmtId="195" fontId="95" fillId="0" borderId="0"/>
    <xf numFmtId="195" fontId="95" fillId="0" borderId="0"/>
    <xf numFmtId="195" fontId="95" fillId="0" borderId="0"/>
    <xf numFmtId="195" fontId="95" fillId="0" borderId="0"/>
    <xf numFmtId="195" fontId="95" fillId="0" borderId="0"/>
    <xf numFmtId="195" fontId="30" fillId="0" borderId="0"/>
    <xf numFmtId="195" fontId="30" fillId="0" borderId="0"/>
    <xf numFmtId="195" fontId="44" fillId="0" borderId="0"/>
    <xf numFmtId="195" fontId="44" fillId="0" borderId="0">
      <alignment vertical="center"/>
    </xf>
    <xf numFmtId="195" fontId="44" fillId="0" borderId="0">
      <alignment vertical="center"/>
    </xf>
    <xf numFmtId="195" fontId="44" fillId="0" borderId="0">
      <alignment vertical="center"/>
    </xf>
    <xf numFmtId="195" fontId="44" fillId="0" borderId="0">
      <alignment vertical="center"/>
    </xf>
    <xf numFmtId="195" fontId="44" fillId="0" borderId="0">
      <alignment vertical="center"/>
    </xf>
    <xf numFmtId="195" fontId="44" fillId="0" borderId="0">
      <alignment vertical="center"/>
    </xf>
    <xf numFmtId="195" fontId="44" fillId="0" borderId="0">
      <alignment vertical="center"/>
    </xf>
    <xf numFmtId="195" fontId="44" fillId="0" borderId="0" applyProtection="0">
      <alignment vertical="top"/>
    </xf>
    <xf numFmtId="195" fontId="44" fillId="0" borderId="0">
      <alignment vertical="center"/>
    </xf>
    <xf numFmtId="195" fontId="44" fillId="0" borderId="0">
      <alignment vertical="center"/>
    </xf>
    <xf numFmtId="195" fontId="95" fillId="0" borderId="0"/>
    <xf numFmtId="195" fontId="95" fillId="0" borderId="0">
      <alignment vertical="center"/>
    </xf>
    <xf numFmtId="195" fontId="95" fillId="0" borderId="0">
      <alignment vertical="center"/>
    </xf>
    <xf numFmtId="195" fontId="95" fillId="0" borderId="0">
      <alignment vertical="center"/>
    </xf>
    <xf numFmtId="195" fontId="95" fillId="0" borderId="0">
      <alignment vertical="center"/>
    </xf>
    <xf numFmtId="195" fontId="95" fillId="0" borderId="0">
      <alignment vertical="center"/>
    </xf>
    <xf numFmtId="195" fontId="104" fillId="0" borderId="0"/>
    <xf numFmtId="195" fontId="44" fillId="0" borderId="0">
      <alignment vertical="top"/>
    </xf>
    <xf numFmtId="195" fontId="104" fillId="0" borderId="0"/>
    <xf numFmtId="195" fontId="104" fillId="0" borderId="0"/>
    <xf numFmtId="195" fontId="104" fillId="0" borderId="0"/>
    <xf numFmtId="195" fontId="104" fillId="0" borderId="0"/>
    <xf numFmtId="195" fontId="95" fillId="0" borderId="0"/>
    <xf numFmtId="195" fontId="104" fillId="0" borderId="0"/>
    <xf numFmtId="195" fontId="104" fillId="0" borderId="0"/>
    <xf numFmtId="195" fontId="57" fillId="17" borderId="0" applyNumberFormat="0" applyBorder="0" applyAlignment="0" applyProtection="0">
      <alignment vertical="center"/>
    </xf>
    <xf numFmtId="195" fontId="57" fillId="17" borderId="0" applyNumberFormat="0" applyBorder="0" applyAlignment="0" applyProtection="0">
      <alignment vertical="center"/>
    </xf>
    <xf numFmtId="195" fontId="57" fillId="15" borderId="0" applyNumberFormat="0" applyBorder="0" applyAlignment="0" applyProtection="0">
      <alignment vertical="center"/>
    </xf>
    <xf numFmtId="195" fontId="72" fillId="17" borderId="0" applyNumberFormat="0" applyBorder="0" applyAlignment="0" applyProtection="0"/>
    <xf numFmtId="195" fontId="57" fillId="36"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alignment vertical="center"/>
    </xf>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57" fillId="17" borderId="0" applyNumberFormat="0" applyBorder="0" applyAlignment="0" applyProtection="0">
      <alignment vertical="center"/>
    </xf>
    <xf numFmtId="195" fontId="57" fillId="17" borderId="0" applyNumberFormat="0" applyBorder="0" applyAlignment="0" applyProtection="0">
      <alignment vertical="center"/>
    </xf>
    <xf numFmtId="195" fontId="57" fillId="17" borderId="0" applyNumberFormat="0" applyBorder="0" applyAlignment="0" applyProtection="0">
      <alignment vertical="center"/>
    </xf>
    <xf numFmtId="195" fontId="96"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72" fillId="17" borderId="0" applyNumberFormat="0" applyBorder="0" applyAlignment="0" applyProtection="0"/>
    <xf numFmtId="195" fontId="56" fillId="0" borderId="40" applyNumberFormat="0" applyFill="0" applyAlignment="0" applyProtection="0">
      <alignment vertical="center"/>
    </xf>
    <xf numFmtId="195" fontId="56" fillId="0" borderId="40" applyNumberFormat="0" applyFill="0" applyAlignment="0" applyProtection="0">
      <alignment vertical="center"/>
    </xf>
    <xf numFmtId="195" fontId="56" fillId="0" borderId="40" applyNumberFormat="0" applyFill="0" applyAlignment="0" applyProtection="0">
      <alignment vertical="center"/>
    </xf>
    <xf numFmtId="195" fontId="56" fillId="0" borderId="40" applyNumberFormat="0" applyFill="0" applyAlignment="0" applyProtection="0">
      <alignment vertical="center"/>
    </xf>
    <xf numFmtId="195" fontId="56" fillId="0" borderId="40" applyNumberFormat="0" applyFill="0" applyAlignment="0" applyProtection="0">
      <alignment vertical="center"/>
    </xf>
    <xf numFmtId="195" fontId="56" fillId="0" borderId="40" applyNumberFormat="0" applyFill="0" applyAlignment="0" applyProtection="0">
      <alignment vertical="center"/>
    </xf>
    <xf numFmtId="195" fontId="56" fillId="0" borderId="40" applyNumberFormat="0" applyFill="0" applyAlignment="0" applyProtection="0">
      <alignment vertical="center"/>
    </xf>
    <xf numFmtId="195" fontId="56" fillId="0" borderId="40" applyNumberFormat="0" applyFill="0" applyAlignment="0" applyProtection="0">
      <alignment vertical="center"/>
    </xf>
    <xf numFmtId="195" fontId="56" fillId="0" borderId="40" applyNumberFormat="0" applyFill="0" applyAlignment="0" applyProtection="0">
      <alignment vertical="center"/>
    </xf>
    <xf numFmtId="180" fontId="44" fillId="0" borderId="0" applyBorder="0" applyProtection="0">
      <alignment vertical="center"/>
    </xf>
    <xf numFmtId="180" fontId="44" fillId="0" borderId="0" applyBorder="0" applyProtection="0">
      <alignment vertical="center"/>
    </xf>
    <xf numFmtId="195" fontId="53" fillId="15" borderId="36" applyNumberFormat="0" applyAlignment="0" applyProtection="0">
      <alignment vertical="center"/>
    </xf>
    <xf numFmtId="195" fontId="53" fillId="15" borderId="36" applyNumberFormat="0" applyAlignment="0" applyProtection="0">
      <alignment vertical="center"/>
    </xf>
    <xf numFmtId="195" fontId="53" fillId="15" borderId="36" applyNumberFormat="0" applyAlignment="0" applyProtection="0">
      <alignment vertical="center"/>
    </xf>
    <xf numFmtId="195" fontId="53" fillId="15" borderId="36" applyNumberFormat="0" applyAlignment="0" applyProtection="0">
      <alignment vertical="center"/>
    </xf>
    <xf numFmtId="195" fontId="53" fillId="15" borderId="36" applyNumberFormat="0" applyAlignment="0" applyProtection="0">
      <alignment vertical="center"/>
    </xf>
    <xf numFmtId="195" fontId="53" fillId="15" borderId="36" applyNumberFormat="0" applyAlignment="0" applyProtection="0">
      <alignment vertical="center"/>
    </xf>
    <xf numFmtId="195" fontId="53" fillId="15" borderId="36" applyNumberFormat="0" applyAlignment="0" applyProtection="0">
      <alignment vertical="center"/>
    </xf>
    <xf numFmtId="195" fontId="53" fillId="15" borderId="36" applyNumberFormat="0" applyAlignment="0" applyProtection="0">
      <alignment vertical="center"/>
    </xf>
    <xf numFmtId="195" fontId="53" fillId="15" borderId="36" applyNumberFormat="0" applyAlignment="0" applyProtection="0">
      <alignment vertical="center"/>
    </xf>
    <xf numFmtId="195" fontId="54" fillId="16" borderId="38" applyNumberFormat="0" applyAlignment="0" applyProtection="0">
      <alignment vertical="center"/>
    </xf>
    <xf numFmtId="195" fontId="54" fillId="16" borderId="38" applyNumberFormat="0" applyAlignment="0" applyProtection="0">
      <alignment vertical="center"/>
    </xf>
    <xf numFmtId="195" fontId="47" fillId="0" borderId="0" applyNumberFormat="0" applyFill="0" applyBorder="0" applyAlignment="0" applyProtection="0">
      <alignment vertical="center"/>
    </xf>
    <xf numFmtId="195" fontId="47" fillId="0" borderId="0" applyNumberFormat="0" applyFill="0" applyBorder="0" applyAlignment="0" applyProtection="0">
      <alignment vertical="center"/>
    </xf>
    <xf numFmtId="195" fontId="45" fillId="0" borderId="0" applyNumberFormat="0" applyFill="0" applyBorder="0" applyAlignment="0" applyProtection="0">
      <alignment vertical="center"/>
    </xf>
    <xf numFmtId="195" fontId="45" fillId="0" borderId="0" applyNumberFormat="0" applyFill="0" applyBorder="0" applyAlignment="0" applyProtection="0">
      <alignment vertical="center"/>
    </xf>
    <xf numFmtId="195" fontId="55" fillId="0" borderId="39" applyNumberFormat="0" applyFill="0" applyAlignment="0" applyProtection="0">
      <alignment vertical="center"/>
    </xf>
    <xf numFmtId="195" fontId="55" fillId="0" borderId="39" applyNumberFormat="0" applyFill="0" applyAlignment="0" applyProtection="0">
      <alignment vertical="center"/>
    </xf>
    <xf numFmtId="181" fontId="44" fillId="0" borderId="0" applyFont="0" applyFill="0" applyBorder="0" applyAlignment="0" applyProtection="0"/>
    <xf numFmtId="182" fontId="44" fillId="0" borderId="0" applyFont="0" applyFill="0" applyBorder="0" applyAlignment="0" applyProtection="0"/>
    <xf numFmtId="183" fontId="44" fillId="0" borderId="0" applyFont="0" applyFill="0" applyBorder="0" applyAlignment="0" applyProtection="0"/>
    <xf numFmtId="184" fontId="44" fillId="0" borderId="0" applyFont="0" applyFill="0" applyBorder="0" applyAlignment="0" applyProtection="0"/>
    <xf numFmtId="195" fontId="97" fillId="0" borderId="0"/>
    <xf numFmtId="41" fontId="97" fillId="0" borderId="0" applyFont="0" applyFill="0" applyBorder="0" applyAlignment="0" applyProtection="0"/>
    <xf numFmtId="43" fontId="97" fillId="0" borderId="0" applyFont="0" applyFill="0" applyBorder="0" applyAlignment="0" applyProtection="0"/>
    <xf numFmtId="185" fontId="62" fillId="0" borderId="0" applyFont="0" applyFill="0" applyBorder="0" applyAlignment="0" applyProtection="0"/>
    <xf numFmtId="186" fontId="62" fillId="0" borderId="0" applyFont="0" applyFill="0" applyBorder="0" applyAlignment="0" applyProtection="0"/>
    <xf numFmtId="43" fontId="104" fillId="0" borderId="0" applyFont="0" applyFill="0" applyBorder="0" applyAlignment="0" applyProtection="0"/>
    <xf numFmtId="195" fontId="98" fillId="0" borderId="0"/>
    <xf numFmtId="195" fontId="60" fillId="20" borderId="0" applyNumberFormat="0" applyBorder="0" applyAlignment="0" applyProtection="0">
      <alignment vertical="center"/>
    </xf>
    <xf numFmtId="195" fontId="60" fillId="20" borderId="0" applyNumberFormat="0" applyBorder="0" applyAlignment="0" applyProtection="0">
      <alignment vertical="center"/>
    </xf>
    <xf numFmtId="195" fontId="60" fillId="20" borderId="0" applyNumberFormat="0" applyBorder="0" applyAlignment="0" applyProtection="0">
      <alignment vertical="center"/>
    </xf>
    <xf numFmtId="195" fontId="60" fillId="20" borderId="0" applyNumberFormat="0" applyBorder="0" applyAlignment="0" applyProtection="0">
      <alignment vertical="center"/>
    </xf>
    <xf numFmtId="195" fontId="60" fillId="24" borderId="0" applyNumberFormat="0" applyBorder="0" applyAlignment="0" applyProtection="0">
      <alignment vertical="center"/>
    </xf>
    <xf numFmtId="195" fontId="60" fillId="24" borderId="0" applyNumberFormat="0" applyBorder="0" applyAlignment="0" applyProtection="0">
      <alignment vertical="center"/>
    </xf>
    <xf numFmtId="195" fontId="60" fillId="24" borderId="0" applyNumberFormat="0" applyBorder="0" applyAlignment="0" applyProtection="0">
      <alignment vertical="center"/>
    </xf>
    <xf numFmtId="195" fontId="60" fillId="24" borderId="0" applyNumberFormat="0" applyBorder="0" applyAlignment="0" applyProtection="0">
      <alignment vertical="center"/>
    </xf>
    <xf numFmtId="195" fontId="60" fillId="26" borderId="0" applyNumberFormat="0" applyBorder="0" applyAlignment="0" applyProtection="0">
      <alignment vertical="center"/>
    </xf>
    <xf numFmtId="195" fontId="60" fillId="26" borderId="0" applyNumberFormat="0" applyBorder="0" applyAlignment="0" applyProtection="0">
      <alignment vertical="center"/>
    </xf>
    <xf numFmtId="195" fontId="60" fillId="26" borderId="0" applyNumberFormat="0" applyBorder="0" applyAlignment="0" applyProtection="0">
      <alignment vertical="center"/>
    </xf>
    <xf numFmtId="195" fontId="60" fillId="26" borderId="0" applyNumberFormat="0" applyBorder="0" applyAlignment="0" applyProtection="0">
      <alignment vertical="center"/>
    </xf>
    <xf numFmtId="195" fontId="60" fillId="28" borderId="0" applyNumberFormat="0" applyBorder="0" applyAlignment="0" applyProtection="0">
      <alignment vertical="center"/>
    </xf>
    <xf numFmtId="195" fontId="60" fillId="28" borderId="0" applyNumberFormat="0" applyBorder="0" applyAlignment="0" applyProtection="0">
      <alignment vertical="center"/>
    </xf>
    <xf numFmtId="195" fontId="60" fillId="28" borderId="0" applyNumberFormat="0" applyBorder="0" applyAlignment="0" applyProtection="0">
      <alignment vertical="center"/>
    </xf>
    <xf numFmtId="195" fontId="60" fillId="28" borderId="0" applyNumberFormat="0" applyBorder="0" applyAlignment="0" applyProtection="0">
      <alignment vertical="center"/>
    </xf>
    <xf numFmtId="195" fontId="60" fillId="30" borderId="0" applyNumberFormat="0" applyBorder="0" applyAlignment="0" applyProtection="0">
      <alignment vertical="center"/>
    </xf>
    <xf numFmtId="195" fontId="60" fillId="30" borderId="0" applyNumberFormat="0" applyBorder="0" applyAlignment="0" applyProtection="0">
      <alignment vertical="center"/>
    </xf>
    <xf numFmtId="195" fontId="60" fillId="30" borderId="0" applyNumberFormat="0" applyBorder="0" applyAlignment="0" applyProtection="0">
      <alignment vertical="center"/>
    </xf>
    <xf numFmtId="195" fontId="60" fillId="30" borderId="0" applyNumberFormat="0" applyBorder="0" applyAlignment="0" applyProtection="0">
      <alignment vertical="center"/>
    </xf>
    <xf numFmtId="195" fontId="60" fillId="32" borderId="0" applyNumberFormat="0" applyBorder="0" applyAlignment="0" applyProtection="0">
      <alignment vertical="center"/>
    </xf>
    <xf numFmtId="195" fontId="60" fillId="32" borderId="0" applyNumberFormat="0" applyBorder="0" applyAlignment="0" applyProtection="0">
      <alignment vertical="center"/>
    </xf>
    <xf numFmtId="195" fontId="60" fillId="32" borderId="0" applyNumberFormat="0" applyBorder="0" applyAlignment="0" applyProtection="0">
      <alignment vertical="center"/>
    </xf>
    <xf numFmtId="195" fontId="60" fillId="32" borderId="0" applyNumberFormat="0" applyBorder="0" applyAlignment="0" applyProtection="0">
      <alignment vertical="center"/>
    </xf>
    <xf numFmtId="195" fontId="59" fillId="19" borderId="0" applyNumberFormat="0" applyBorder="0" applyAlignment="0" applyProtection="0">
      <alignment vertical="center"/>
    </xf>
    <xf numFmtId="195" fontId="59" fillId="19" borderId="0" applyNumberFormat="0" applyBorder="0" applyAlignment="0" applyProtection="0">
      <alignment vertical="center"/>
    </xf>
    <xf numFmtId="195" fontId="52" fillId="15" borderId="37" applyNumberFormat="0" applyAlignment="0" applyProtection="0">
      <alignment vertical="center"/>
    </xf>
    <xf numFmtId="195" fontId="52" fillId="15" borderId="37" applyNumberFormat="0" applyAlignment="0" applyProtection="0">
      <alignment vertical="center"/>
    </xf>
    <xf numFmtId="195" fontId="52" fillId="15" borderId="37" applyNumberFormat="0" applyAlignment="0" applyProtection="0">
      <alignment vertical="center"/>
    </xf>
    <xf numFmtId="195" fontId="52" fillId="15" borderId="37" applyNumberFormat="0" applyAlignment="0" applyProtection="0">
      <alignment vertical="center"/>
    </xf>
    <xf numFmtId="195" fontId="52" fillId="15" borderId="37" applyNumberFormat="0" applyAlignment="0" applyProtection="0">
      <alignment vertical="center"/>
    </xf>
    <xf numFmtId="195" fontId="52" fillId="15" borderId="37" applyNumberFormat="0" applyAlignment="0" applyProtection="0">
      <alignment vertical="center"/>
    </xf>
    <xf numFmtId="195" fontId="52" fillId="15" borderId="37" applyNumberFormat="0" applyAlignment="0" applyProtection="0">
      <alignment vertical="center"/>
    </xf>
    <xf numFmtId="195" fontId="52" fillId="15" borderId="37" applyNumberFormat="0" applyAlignment="0" applyProtection="0">
      <alignment vertical="center"/>
    </xf>
    <xf numFmtId="195" fontId="52" fillId="15" borderId="37" applyNumberFormat="0" applyAlignment="0" applyProtection="0">
      <alignment vertical="center"/>
    </xf>
    <xf numFmtId="195" fontId="51" fillId="14" borderId="36" applyNumberFormat="0" applyAlignment="0" applyProtection="0">
      <alignment vertical="center"/>
    </xf>
    <xf numFmtId="195" fontId="51" fillId="14" borderId="36" applyNumberFormat="0" applyAlignment="0" applyProtection="0">
      <alignment vertical="center"/>
    </xf>
    <xf numFmtId="195" fontId="51" fillId="14" borderId="36" applyNumberFormat="0" applyAlignment="0" applyProtection="0">
      <alignment vertical="center"/>
    </xf>
    <xf numFmtId="195" fontId="51" fillId="14" borderId="36" applyNumberFormat="0" applyAlignment="0" applyProtection="0">
      <alignment vertical="center"/>
    </xf>
    <xf numFmtId="195" fontId="51" fillId="14" borderId="36" applyNumberFormat="0" applyAlignment="0" applyProtection="0">
      <alignment vertical="center"/>
    </xf>
    <xf numFmtId="195" fontId="51" fillId="14" borderId="36" applyNumberFormat="0" applyAlignment="0" applyProtection="0">
      <alignment vertical="center"/>
    </xf>
    <xf numFmtId="195" fontId="51" fillId="14" borderId="36" applyNumberFormat="0" applyAlignment="0" applyProtection="0">
      <alignment vertical="center"/>
    </xf>
    <xf numFmtId="195" fontId="51" fillId="14" borderId="36" applyNumberFormat="0" applyAlignment="0" applyProtection="0">
      <alignment vertical="center"/>
    </xf>
    <xf numFmtId="195" fontId="51" fillId="14" borderId="36" applyNumberFormat="0" applyAlignment="0" applyProtection="0">
      <alignment vertical="center"/>
    </xf>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xf numFmtId="195" fontId="104" fillId="0" borderId="0" applyNumberFormat="0" applyFont="0" applyFill="0" applyBorder="0" applyProtection="0">
      <alignment vertical="center" wrapText="1"/>
    </xf>
    <xf numFmtId="195" fontId="104" fillId="0" borderId="0" applyNumberFormat="0" applyFont="0" applyFill="0" applyBorder="0" applyProtection="0">
      <alignment vertical="center" wrapText="1"/>
    </xf>
    <xf numFmtId="195" fontId="62" fillId="0" borderId="0"/>
    <xf numFmtId="195" fontId="44" fillId="13" borderId="32" applyNumberFormat="0" applyFont="0" applyAlignment="0" applyProtection="0">
      <alignment vertical="center"/>
    </xf>
    <xf numFmtId="195" fontId="44" fillId="13" borderId="32" applyNumberFormat="0" applyFont="0" applyAlignment="0" applyProtection="0">
      <alignment vertical="center"/>
    </xf>
    <xf numFmtId="195" fontId="44" fillId="13" borderId="32" applyNumberFormat="0" applyFont="0" applyAlignment="0" applyProtection="0">
      <alignment vertical="center"/>
    </xf>
    <xf numFmtId="195" fontId="44" fillId="13" borderId="32" applyNumberFormat="0" applyFont="0" applyAlignment="0" applyProtection="0">
      <alignment vertical="center"/>
    </xf>
    <xf numFmtId="38" fontId="99" fillId="0" borderId="0" applyFont="0" applyFill="0" applyBorder="0" applyAlignment="0" applyProtection="0"/>
    <xf numFmtId="40" fontId="99" fillId="0" borderId="0" applyFont="0" applyFill="0" applyBorder="0" applyAlignment="0" applyProtection="0"/>
    <xf numFmtId="195" fontId="99" fillId="0" borderId="0" applyFont="0" applyFill="0" applyBorder="0" applyAlignment="0" applyProtection="0"/>
    <xf numFmtId="195" fontId="99" fillId="0" borderId="0" applyFont="0" applyFill="0" applyBorder="0" applyAlignment="0" applyProtection="0"/>
    <xf numFmtId="195" fontId="100" fillId="0" borderId="0"/>
    <xf numFmtId="195" fontId="101" fillId="0" borderId="0"/>
    <xf numFmtId="195" fontId="30" fillId="0" borderId="0"/>
    <xf numFmtId="44" fontId="105" fillId="0" borderId="0" applyFont="0" applyFill="0" applyBorder="0" applyAlignment="0" applyProtection="0">
      <alignment vertical="center"/>
    </xf>
    <xf numFmtId="195" fontId="1" fillId="0" borderId="0"/>
    <xf numFmtId="195" fontId="101" fillId="0" borderId="0"/>
    <xf numFmtId="179" fontId="101" fillId="0" borderId="0" applyFont="0" applyFill="0" applyBorder="0" applyAlignment="0" applyProtection="0"/>
  </cellStyleXfs>
  <cellXfs count="412">
    <xf numFmtId="195" fontId="0" fillId="0" borderId="0" xfId="0"/>
    <xf numFmtId="195" fontId="0" fillId="0" borderId="0" xfId="0" applyAlignment="1">
      <alignment wrapText="1"/>
    </xf>
    <xf numFmtId="195" fontId="2" fillId="0" borderId="1" xfId="1729" applyFont="1" applyBorder="1" applyAlignment="1">
      <alignment horizontal="left" wrapText="1"/>
    </xf>
    <xf numFmtId="195" fontId="2" fillId="0" borderId="2" xfId="1729" applyFont="1" applyBorder="1" applyAlignment="1">
      <alignment horizontal="left" wrapText="1"/>
    </xf>
    <xf numFmtId="195" fontId="2" fillId="0" borderId="3" xfId="1729" applyFont="1" applyBorder="1" applyAlignment="1">
      <alignment horizontal="left" wrapText="1"/>
    </xf>
    <xf numFmtId="195" fontId="2" fillId="0" borderId="4" xfId="1729" applyFont="1" applyBorder="1" applyAlignment="1">
      <alignment horizontal="left" wrapText="1"/>
    </xf>
    <xf numFmtId="14" fontId="2" fillId="0" borderId="5" xfId="1729" applyNumberFormat="1" applyFont="1" applyBorder="1" applyAlignment="1">
      <alignment horizontal="right" wrapText="1"/>
    </xf>
    <xf numFmtId="195" fontId="3" fillId="0" borderId="0" xfId="1729" applyFont="1" applyAlignment="1">
      <alignment horizontal="center" vertical="center" wrapText="1"/>
    </xf>
    <xf numFmtId="195" fontId="4" fillId="0" borderId="0" xfId="1729" applyFont="1" applyAlignment="1">
      <alignment horizontal="center" vertical="center" wrapText="1"/>
    </xf>
    <xf numFmtId="195" fontId="2" fillId="0" borderId="6" xfId="1729" applyFont="1" applyBorder="1" applyAlignment="1">
      <alignment horizontal="left" wrapText="1"/>
    </xf>
    <xf numFmtId="195" fontId="2" fillId="0" borderId="7" xfId="1729" applyFont="1" applyBorder="1" applyAlignment="1">
      <alignment horizontal="left" wrapText="1"/>
    </xf>
    <xf numFmtId="195" fontId="2" fillId="0" borderId="8" xfId="1729" applyFont="1" applyBorder="1" applyAlignment="1">
      <alignment horizontal="left" wrapText="1"/>
    </xf>
    <xf numFmtId="195" fontId="2" fillId="0" borderId="9" xfId="1729" applyFont="1" applyBorder="1" applyAlignment="1">
      <alignment horizontal="left" wrapText="1"/>
    </xf>
    <xf numFmtId="195" fontId="2" fillId="0" borderId="10" xfId="1729" applyFont="1" applyBorder="1" applyAlignment="1">
      <alignment horizontal="right" wrapText="1"/>
    </xf>
    <xf numFmtId="195" fontId="5" fillId="0" borderId="12" xfId="1729" applyFont="1" applyBorder="1" applyAlignment="1">
      <alignment horizontal="center" vertical="center" wrapText="1"/>
    </xf>
    <xf numFmtId="195" fontId="5" fillId="0" borderId="14" xfId="1729" applyFont="1" applyBorder="1" applyAlignment="1">
      <alignment horizontal="center" vertical="center" wrapText="1"/>
    </xf>
    <xf numFmtId="195" fontId="2" fillId="0" borderId="11" xfId="1729" applyFont="1" applyBorder="1" applyAlignment="1">
      <alignment horizontal="center" vertical="center" wrapText="1"/>
    </xf>
    <xf numFmtId="195" fontId="5" fillId="0" borderId="15" xfId="1729" applyFont="1" applyBorder="1" applyAlignment="1">
      <alignment horizontal="center" vertical="center" wrapText="1"/>
    </xf>
    <xf numFmtId="195" fontId="2" fillId="0" borderId="16" xfId="1729" applyFont="1" applyBorder="1" applyAlignment="1">
      <alignment horizontal="center" vertical="center" wrapText="1"/>
    </xf>
    <xf numFmtId="195" fontId="2" fillId="2" borderId="11" xfId="1729" applyFont="1" applyFill="1" applyBorder="1" applyAlignment="1">
      <alignment vertical="center" wrapText="1"/>
    </xf>
    <xf numFmtId="195" fontId="2" fillId="2" borderId="11" xfId="1729" applyFont="1" applyFill="1" applyBorder="1" applyAlignment="1">
      <alignment horizontal="center" wrapText="1"/>
    </xf>
    <xf numFmtId="195" fontId="5" fillId="2" borderId="17" xfId="1729" applyFont="1" applyFill="1" applyBorder="1" applyAlignment="1">
      <alignment horizontal="center" vertical="center" wrapText="1"/>
    </xf>
    <xf numFmtId="195" fontId="2" fillId="2" borderId="16" xfId="1729" applyFont="1" applyFill="1" applyBorder="1" applyAlignment="1">
      <alignment horizontal="center" vertical="center" wrapText="1"/>
    </xf>
    <xf numFmtId="195" fontId="3" fillId="0" borderId="11" xfId="1729" applyFont="1" applyBorder="1" applyAlignment="1">
      <alignment horizontal="center" vertical="center" wrapText="1"/>
    </xf>
    <xf numFmtId="195" fontId="3" fillId="0" borderId="11" xfId="1729" applyFont="1" applyBorder="1" applyAlignment="1">
      <alignment wrapText="1"/>
    </xf>
    <xf numFmtId="26" fontId="3" fillId="3" borderId="11" xfId="0" applyNumberFormat="1" applyFont="1" applyFill="1" applyBorder="1" applyAlignment="1">
      <alignment horizontal="center" vertical="center" wrapText="1"/>
    </xf>
    <xf numFmtId="195" fontId="7" fillId="4" borderId="11" xfId="2112" applyFont="1" applyFill="1" applyBorder="1" applyAlignment="1">
      <alignment horizontal="center" vertical="center" wrapText="1"/>
    </xf>
    <xf numFmtId="195" fontId="8" fillId="0" borderId="11" xfId="1729" applyFont="1" applyBorder="1" applyAlignment="1">
      <alignment horizontal="center" vertical="center" wrapText="1"/>
    </xf>
    <xf numFmtId="26" fontId="9" fillId="3" borderId="11" xfId="0" applyNumberFormat="1" applyFont="1" applyFill="1" applyBorder="1" applyAlignment="1">
      <alignment horizontal="center" vertical="center"/>
    </xf>
    <xf numFmtId="195" fontId="3" fillId="0" borderId="12" xfId="1729" applyFont="1" applyBorder="1" applyAlignment="1">
      <alignment horizontal="center" vertical="center" wrapText="1"/>
    </xf>
    <xf numFmtId="187" fontId="10" fillId="3" borderId="18" xfId="0" applyNumberFormat="1" applyFont="1" applyFill="1" applyBorder="1" applyAlignment="1">
      <alignment horizontal="center" wrapText="1"/>
    </xf>
    <xf numFmtId="195" fontId="7" fillId="4" borderId="16" xfId="2112" applyFont="1" applyFill="1" applyBorder="1" applyAlignment="1">
      <alignment horizontal="center" vertical="center" wrapText="1"/>
    </xf>
    <xf numFmtId="195" fontId="11" fillId="0" borderId="0" xfId="1729" applyFont="1" applyAlignment="1">
      <alignment horizontal="center" vertical="center" wrapText="1"/>
    </xf>
    <xf numFmtId="195" fontId="3" fillId="0" borderId="0" xfId="1729" applyFont="1" applyAlignment="1">
      <alignment horizontal="left" wrapText="1"/>
    </xf>
    <xf numFmtId="195" fontId="11" fillId="0" borderId="0" xfId="1729" applyFont="1" applyAlignment="1">
      <alignment horizontal="left" wrapText="1"/>
    </xf>
    <xf numFmtId="195" fontId="12" fillId="0" borderId="11" xfId="0" applyFont="1" applyBorder="1" applyAlignment="1">
      <alignment wrapText="1"/>
    </xf>
    <xf numFmtId="195" fontId="0" fillId="0" borderId="12" xfId="0" applyBorder="1" applyAlignment="1">
      <alignment wrapText="1"/>
    </xf>
    <xf numFmtId="195" fontId="0" fillId="0" borderId="11" xfId="0" applyBorder="1" applyAlignment="1">
      <alignment wrapText="1"/>
    </xf>
    <xf numFmtId="195" fontId="2" fillId="2" borderId="11" xfId="1729" applyFont="1" applyFill="1" applyBorder="1" applyAlignment="1">
      <alignment horizontal="center" vertical="center" wrapText="1"/>
    </xf>
    <xf numFmtId="195" fontId="5" fillId="2" borderId="11" xfId="1729" applyFont="1" applyFill="1" applyBorder="1" applyAlignment="1">
      <alignment horizontal="center" wrapText="1"/>
    </xf>
    <xf numFmtId="3" fontId="11" fillId="2" borderId="11" xfId="1729" applyNumberFormat="1" applyFont="1" applyFill="1" applyBorder="1" applyAlignment="1">
      <alignment wrapText="1"/>
    </xf>
    <xf numFmtId="188" fontId="11" fillId="2" borderId="11" xfId="1729" applyNumberFormat="1" applyFont="1" applyFill="1" applyBorder="1" applyAlignment="1">
      <alignment wrapText="1"/>
    </xf>
    <xf numFmtId="189" fontId="104" fillId="5" borderId="11" xfId="2112" applyNumberFormat="1" applyFill="1" applyBorder="1" applyAlignment="1">
      <alignment horizontal="center" vertical="center" wrapText="1"/>
    </xf>
    <xf numFmtId="195" fontId="104" fillId="4" borderId="11" xfId="2112" applyFill="1" applyBorder="1" applyAlignment="1">
      <alignment horizontal="center" vertical="center" wrapText="1"/>
    </xf>
    <xf numFmtId="190" fontId="11" fillId="0" borderId="11" xfId="1729" applyNumberFormat="1" applyFont="1" applyBorder="1" applyAlignment="1">
      <alignment vertical="center" wrapText="1"/>
    </xf>
    <xf numFmtId="3" fontId="11" fillId="0" borderId="11" xfId="1729" applyNumberFormat="1" applyFont="1" applyBorder="1" applyAlignment="1">
      <alignment vertical="center" wrapText="1"/>
    </xf>
    <xf numFmtId="188" fontId="3" fillId="0" borderId="11" xfId="822" applyNumberFormat="1" applyFont="1" applyFill="1" applyBorder="1" applyAlignment="1">
      <alignment wrapText="1"/>
    </xf>
    <xf numFmtId="188" fontId="11" fillId="0" borderId="11" xfId="1729" applyNumberFormat="1" applyFont="1" applyBorder="1" applyAlignment="1">
      <alignment wrapText="1"/>
    </xf>
    <xf numFmtId="190" fontId="11" fillId="0" borderId="11" xfId="1729" applyNumberFormat="1" applyFont="1" applyBorder="1" applyAlignment="1">
      <alignment vertical="center"/>
    </xf>
    <xf numFmtId="3" fontId="11" fillId="0" borderId="11" xfId="1729" applyNumberFormat="1" applyFont="1" applyBorder="1" applyAlignment="1">
      <alignment vertical="center"/>
    </xf>
    <xf numFmtId="195" fontId="0" fillId="0" borderId="11" xfId="0" applyBorder="1" applyAlignment="1">
      <alignment horizontal="center"/>
    </xf>
    <xf numFmtId="191" fontId="0" fillId="0" borderId="0" xfId="0" applyNumberFormat="1"/>
    <xf numFmtId="195" fontId="0" fillId="0" borderId="0" xfId="0" applyAlignment="1">
      <alignment horizontal="center" vertical="center"/>
    </xf>
    <xf numFmtId="195" fontId="2" fillId="0" borderId="1" xfId="1729" applyFont="1" applyBorder="1" applyAlignment="1">
      <alignment horizontal="left"/>
    </xf>
    <xf numFmtId="195" fontId="2" fillId="0" borderId="2" xfId="1729" applyFont="1" applyBorder="1" applyAlignment="1">
      <alignment horizontal="left"/>
    </xf>
    <xf numFmtId="195" fontId="2" fillId="0" borderId="3" xfId="1729" applyFont="1" applyBorder="1" applyAlignment="1">
      <alignment horizontal="left"/>
    </xf>
    <xf numFmtId="14" fontId="2" fillId="0" borderId="5" xfId="1729" applyNumberFormat="1" applyFont="1" applyBorder="1" applyAlignment="1">
      <alignment horizontal="right"/>
    </xf>
    <xf numFmtId="195" fontId="3" fillId="0" borderId="0" xfId="1729" applyFont="1" applyAlignment="1">
      <alignment horizontal="center"/>
    </xf>
    <xf numFmtId="195" fontId="4" fillId="0" borderId="0" xfId="1729" applyFont="1" applyAlignment="1">
      <alignment horizontal="left"/>
    </xf>
    <xf numFmtId="195" fontId="2" fillId="0" borderId="6" xfId="1729" applyFont="1" applyBorder="1" applyAlignment="1">
      <alignment horizontal="left"/>
    </xf>
    <xf numFmtId="195" fontId="2" fillId="0" borderId="7" xfId="1729" applyFont="1" applyBorder="1" applyAlignment="1">
      <alignment horizontal="left"/>
    </xf>
    <xf numFmtId="195" fontId="2" fillId="0" borderId="16" xfId="1729" applyFont="1" applyBorder="1" applyAlignment="1">
      <alignment horizontal="left" wrapText="1"/>
    </xf>
    <xf numFmtId="195" fontId="2" fillId="2" borderId="11" xfId="1729" applyFont="1" applyFill="1" applyBorder="1" applyAlignment="1">
      <alignment horizontal="center" vertical="center"/>
    </xf>
    <xf numFmtId="195" fontId="13" fillId="2" borderId="17" xfId="1729" applyFont="1" applyFill="1" applyBorder="1" applyAlignment="1">
      <alignment horizontal="center" vertical="center" wrapText="1"/>
    </xf>
    <xf numFmtId="195" fontId="14" fillId="2" borderId="17" xfId="1729" applyFont="1" applyFill="1" applyBorder="1" applyAlignment="1">
      <alignment horizontal="center" vertical="center" wrapText="1"/>
    </xf>
    <xf numFmtId="195" fontId="15" fillId="0" borderId="11" xfId="1729" applyFont="1" applyBorder="1" applyAlignment="1">
      <alignment horizontal="center" vertical="center" wrapText="1"/>
    </xf>
    <xf numFmtId="187" fontId="3" fillId="0" borderId="16" xfId="1729" applyNumberFormat="1" applyFont="1" applyBorder="1" applyAlignment="1">
      <alignment horizontal="center" vertical="center"/>
    </xf>
    <xf numFmtId="195" fontId="15" fillId="0" borderId="0" xfId="1729" applyFont="1" applyAlignment="1">
      <alignment horizontal="center" vertical="center" wrapText="1"/>
    </xf>
    <xf numFmtId="187" fontId="3" fillId="0" borderId="0" xfId="1729" applyNumberFormat="1" applyFont="1" applyAlignment="1">
      <alignment horizontal="center" vertical="center"/>
    </xf>
    <xf numFmtId="195" fontId="7" fillId="4" borderId="0" xfId="2112" applyFont="1" applyFill="1" applyAlignment="1">
      <alignment horizontal="center" vertical="center" wrapText="1"/>
    </xf>
    <xf numFmtId="195" fontId="16" fillId="0" borderId="0" xfId="0" applyFont="1"/>
    <xf numFmtId="195" fontId="11" fillId="0" borderId="0" xfId="1729" applyFont="1" applyAlignment="1">
      <alignment horizontal="left"/>
    </xf>
    <xf numFmtId="195" fontId="3" fillId="0" borderId="0" xfId="1729" applyFont="1" applyAlignment="1">
      <alignment horizontal="left"/>
    </xf>
    <xf numFmtId="195" fontId="12" fillId="0" borderId="11" xfId="0" applyFont="1" applyBorder="1"/>
    <xf numFmtId="195" fontId="0" fillId="0" borderId="12" xfId="0" applyBorder="1"/>
    <xf numFmtId="195" fontId="2" fillId="0" borderId="11" xfId="1729" applyFont="1" applyBorder="1" applyAlignment="1">
      <alignment horizontal="left" wrapText="1"/>
    </xf>
    <xf numFmtId="195" fontId="0" fillId="0" borderId="14" xfId="0" applyBorder="1"/>
    <xf numFmtId="195" fontId="5" fillId="2" borderId="11" xfId="1729" applyFont="1" applyFill="1" applyBorder="1" applyAlignment="1">
      <alignment horizontal="center" vertical="center" wrapText="1"/>
    </xf>
    <xf numFmtId="3" fontId="11" fillId="2" borderId="11" xfId="1729" applyNumberFormat="1" applyFont="1" applyFill="1" applyBorder="1" applyAlignment="1">
      <alignment horizontal="center" vertical="center"/>
    </xf>
    <xf numFmtId="188" fontId="11" fillId="2" borderId="11" xfId="1729" applyNumberFormat="1" applyFont="1" applyFill="1" applyBorder="1" applyAlignment="1">
      <alignment horizontal="center" vertical="center" wrapText="1"/>
    </xf>
    <xf numFmtId="195" fontId="0" fillId="0" borderId="15" xfId="0" applyBorder="1" applyAlignment="1">
      <alignment horizontal="center" vertical="center"/>
    </xf>
    <xf numFmtId="192" fontId="104" fillId="5" borderId="11" xfId="2112" applyNumberFormat="1" applyFill="1" applyBorder="1" applyAlignment="1">
      <alignment horizontal="center" vertical="center" wrapText="1"/>
    </xf>
    <xf numFmtId="190" fontId="11" fillId="0" borderId="11" xfId="1729" applyNumberFormat="1" applyFont="1" applyBorder="1" applyAlignment="1">
      <alignment horizontal="center" vertical="center"/>
    </xf>
    <xf numFmtId="3" fontId="11" fillId="0" borderId="11" xfId="1729" applyNumberFormat="1" applyFont="1" applyBorder="1" applyAlignment="1">
      <alignment horizontal="center" vertical="center"/>
    </xf>
    <xf numFmtId="188" fontId="3" fillId="0" borderId="11" xfId="823" applyNumberFormat="1" applyFont="1" applyFill="1" applyBorder="1" applyAlignment="1">
      <alignment horizontal="center" vertical="center" wrapText="1"/>
    </xf>
    <xf numFmtId="195" fontId="104" fillId="4" borderId="0" xfId="2112" applyFill="1" applyAlignment="1">
      <alignment horizontal="center" vertical="center" wrapText="1"/>
    </xf>
    <xf numFmtId="190" fontId="11" fillId="0" borderId="0" xfId="1729" applyNumberFormat="1" applyFont="1" applyAlignment="1">
      <alignment horizontal="center" vertical="center"/>
    </xf>
    <xf numFmtId="3" fontId="11" fillId="0" borderId="0" xfId="1729" applyNumberFormat="1" applyFont="1" applyAlignment="1">
      <alignment horizontal="center" vertical="center"/>
    </xf>
    <xf numFmtId="188" fontId="3" fillId="0" borderId="0" xfId="823" applyNumberFormat="1" applyFont="1" applyFill="1" applyAlignment="1">
      <alignment horizontal="center" vertical="center" wrapText="1"/>
    </xf>
    <xf numFmtId="195" fontId="15" fillId="6" borderId="11" xfId="1729" applyFont="1" applyFill="1" applyBorder="1" applyAlignment="1">
      <alignment horizontal="center" vertical="center" wrapText="1"/>
    </xf>
    <xf numFmtId="195" fontId="17" fillId="6" borderId="0" xfId="0" applyFont="1" applyFill="1"/>
    <xf numFmtId="195" fontId="18" fillId="6" borderId="0" xfId="0" applyFont="1" applyFill="1"/>
    <xf numFmtId="14" fontId="2" fillId="0" borderId="0" xfId="1729" applyNumberFormat="1" applyFont="1" applyAlignment="1">
      <alignment horizontal="right"/>
    </xf>
    <xf numFmtId="195" fontId="2" fillId="0" borderId="0" xfId="1729" applyFont="1" applyAlignment="1">
      <alignment horizontal="center" wrapText="1"/>
    </xf>
    <xf numFmtId="195" fontId="0" fillId="6" borderId="0" xfId="0" applyFill="1"/>
    <xf numFmtId="195" fontId="104" fillId="0" borderId="0" xfId="1483" applyAlignment="1">
      <alignment horizontal="center" vertical="center"/>
    </xf>
    <xf numFmtId="195" fontId="104" fillId="0" borderId="0" xfId="1483"/>
    <xf numFmtId="195" fontId="2" fillId="0" borderId="1" xfId="1730" applyFont="1" applyBorder="1" applyAlignment="1">
      <alignment horizontal="left"/>
    </xf>
    <xf numFmtId="195" fontId="2" fillId="0" borderId="2" xfId="1730" applyFont="1" applyBorder="1" applyAlignment="1">
      <alignment horizontal="left"/>
    </xf>
    <xf numFmtId="195" fontId="2" fillId="0" borderId="3" xfId="1730" applyFont="1" applyBorder="1" applyAlignment="1">
      <alignment horizontal="left"/>
    </xf>
    <xf numFmtId="195" fontId="2" fillId="0" borderId="4" xfId="1730" applyFont="1" applyBorder="1" applyAlignment="1">
      <alignment horizontal="left" wrapText="1"/>
    </xf>
    <xf numFmtId="14" fontId="2" fillId="0" borderId="5" xfId="1730" applyNumberFormat="1" applyFont="1" applyBorder="1" applyAlignment="1">
      <alignment horizontal="right"/>
    </xf>
    <xf numFmtId="195" fontId="3" fillId="0" borderId="0" xfId="1730" applyFont="1" applyAlignment="1">
      <alignment horizontal="center"/>
    </xf>
    <xf numFmtId="195" fontId="2" fillId="0" borderId="6" xfId="1730" applyFont="1" applyBorder="1" applyAlignment="1">
      <alignment horizontal="left"/>
    </xf>
    <xf numFmtId="195" fontId="2" fillId="0" borderId="7" xfId="1730" applyFont="1" applyBorder="1" applyAlignment="1">
      <alignment horizontal="left"/>
    </xf>
    <xf numFmtId="195" fontId="2" fillId="0" borderId="8" xfId="1730" applyFont="1" applyBorder="1" applyAlignment="1">
      <alignment horizontal="left" wrapText="1"/>
    </xf>
    <xf numFmtId="195" fontId="2" fillId="0" borderId="9" xfId="1730" applyFont="1" applyBorder="1" applyAlignment="1">
      <alignment horizontal="left" wrapText="1"/>
    </xf>
    <xf numFmtId="195" fontId="2" fillId="0" borderId="10" xfId="1730" applyFont="1" applyBorder="1" applyAlignment="1">
      <alignment horizontal="right" wrapText="1"/>
    </xf>
    <xf numFmtId="195" fontId="8" fillId="0" borderId="0" xfId="1730" applyFont="1" applyAlignment="1">
      <alignment horizontal="center"/>
    </xf>
    <xf numFmtId="195" fontId="6" fillId="0" borderId="0" xfId="1730" applyFont="1" applyAlignment="1">
      <alignment horizontal="center"/>
    </xf>
    <xf numFmtId="195" fontId="2" fillId="2" borderId="11" xfId="1730" applyFont="1" applyFill="1" applyBorder="1" applyAlignment="1">
      <alignment horizontal="center" vertical="center"/>
    </xf>
    <xf numFmtId="195" fontId="2" fillId="2" borderId="11" xfId="1730" applyFont="1" applyFill="1" applyBorder="1" applyAlignment="1">
      <alignment horizontal="center" vertical="center" wrapText="1"/>
    </xf>
    <xf numFmtId="195" fontId="14" fillId="2" borderId="11" xfId="1730" applyFont="1" applyFill="1" applyBorder="1" applyAlignment="1">
      <alignment horizontal="center" vertical="center" wrapText="1"/>
    </xf>
    <xf numFmtId="195" fontId="3" fillId="0" borderId="11" xfId="1730" applyFont="1" applyBorder="1" applyAlignment="1">
      <alignment horizontal="center" vertical="center" wrapText="1"/>
    </xf>
    <xf numFmtId="187" fontId="15" fillId="0" borderId="16" xfId="1730" applyNumberFormat="1" applyFont="1" applyBorder="1" applyAlignment="1">
      <alignment horizontal="center" vertical="center"/>
    </xf>
    <xf numFmtId="195" fontId="3" fillId="0" borderId="0" xfId="1730" applyFont="1" applyAlignment="1">
      <alignment horizontal="center" vertical="center" wrapText="1"/>
    </xf>
    <xf numFmtId="195" fontId="15" fillId="0" borderId="0" xfId="1730" applyFont="1" applyAlignment="1">
      <alignment horizontal="center" vertical="center" wrapText="1"/>
    </xf>
    <xf numFmtId="187" fontId="3" fillId="0" borderId="0" xfId="1730" applyNumberFormat="1" applyFont="1" applyAlignment="1">
      <alignment horizontal="center" vertical="center"/>
    </xf>
    <xf numFmtId="195" fontId="16" fillId="0" borderId="0" xfId="1483" applyFont="1"/>
    <xf numFmtId="195" fontId="19" fillId="6" borderId="0" xfId="1730" applyFont="1" applyFill="1" applyAlignment="1">
      <alignment horizontal="center" vertical="center" wrapText="1"/>
    </xf>
    <xf numFmtId="195" fontId="17" fillId="0" borderId="0" xfId="1483" applyFont="1" applyAlignment="1">
      <alignment horizontal="right"/>
    </xf>
    <xf numFmtId="195" fontId="17" fillId="0" borderId="0" xfId="1483" applyFont="1"/>
    <xf numFmtId="195" fontId="4" fillId="0" borderId="0" xfId="1730" applyFont="1" applyAlignment="1">
      <alignment horizontal="left"/>
    </xf>
    <xf numFmtId="195" fontId="11" fillId="0" borderId="0" xfId="1730" applyFont="1" applyAlignment="1">
      <alignment horizontal="left"/>
    </xf>
    <xf numFmtId="195" fontId="3" fillId="0" borderId="0" xfId="1730" applyFont="1" applyAlignment="1">
      <alignment horizontal="left"/>
    </xf>
    <xf numFmtId="195" fontId="2" fillId="0" borderId="16" xfId="1730" applyFont="1" applyBorder="1" applyAlignment="1">
      <alignment horizontal="left" wrapText="1"/>
    </xf>
    <xf numFmtId="195" fontId="2" fillId="0" borderId="11" xfId="1730" applyFont="1" applyBorder="1" applyAlignment="1">
      <alignment horizontal="left" wrapText="1"/>
    </xf>
    <xf numFmtId="195" fontId="2" fillId="2" borderId="16" xfId="1730" applyFont="1" applyFill="1" applyBorder="1" applyAlignment="1">
      <alignment horizontal="center" vertical="center" wrapText="1"/>
    </xf>
    <xf numFmtId="195" fontId="5" fillId="2" borderId="11" xfId="1730" applyFont="1" applyFill="1" applyBorder="1" applyAlignment="1">
      <alignment horizontal="center" vertical="center" wrapText="1"/>
    </xf>
    <xf numFmtId="3" fontId="11" fillId="2" borderId="11" xfId="1730" applyNumberFormat="1" applyFont="1" applyFill="1" applyBorder="1" applyAlignment="1">
      <alignment horizontal="center" vertical="center"/>
    </xf>
    <xf numFmtId="195" fontId="7" fillId="4" borderId="16" xfId="2113" applyFont="1" applyFill="1" applyBorder="1" applyAlignment="1">
      <alignment horizontal="center" vertical="center" wrapText="1"/>
    </xf>
    <xf numFmtId="195" fontId="7" fillId="4" borderId="11" xfId="2113" applyFont="1" applyFill="1" applyBorder="1" applyAlignment="1">
      <alignment horizontal="center" vertical="center" wrapText="1"/>
    </xf>
    <xf numFmtId="190" fontId="11" fillId="0" borderId="11" xfId="1730" applyNumberFormat="1" applyFont="1" applyBorder="1" applyAlignment="1">
      <alignment horizontal="center" vertical="center"/>
    </xf>
    <xf numFmtId="3" fontId="11" fillId="0" borderId="11" xfId="1730" applyNumberFormat="1" applyFont="1" applyBorder="1" applyAlignment="1">
      <alignment horizontal="center" vertical="center"/>
    </xf>
    <xf numFmtId="190" fontId="11" fillId="0" borderId="0" xfId="1730" applyNumberFormat="1" applyFont="1" applyAlignment="1">
      <alignment horizontal="center" vertical="center"/>
    </xf>
    <xf numFmtId="3" fontId="11" fillId="0" borderId="0" xfId="1730" applyNumberFormat="1" applyFont="1" applyAlignment="1">
      <alignment horizontal="center" vertical="center"/>
    </xf>
    <xf numFmtId="195" fontId="12" fillId="0" borderId="11" xfId="1483" applyFont="1" applyBorder="1"/>
    <xf numFmtId="195" fontId="104" fillId="0" borderId="12" xfId="1483" applyBorder="1"/>
    <xf numFmtId="195" fontId="104" fillId="0" borderId="14" xfId="1483" applyBorder="1"/>
    <xf numFmtId="188" fontId="11" fillId="2" borderId="11" xfId="1730" applyNumberFormat="1" applyFont="1" applyFill="1" applyBorder="1" applyAlignment="1">
      <alignment horizontal="center" vertical="center" wrapText="1"/>
    </xf>
    <xf numFmtId="195" fontId="104" fillId="0" borderId="15" xfId="1483" applyBorder="1" applyAlignment="1">
      <alignment horizontal="center" vertical="center"/>
    </xf>
    <xf numFmtId="195" fontId="20" fillId="0" borderId="0" xfId="0" applyFont="1" applyAlignment="1">
      <alignment horizontal="center" vertical="center"/>
    </xf>
    <xf numFmtId="195" fontId="20" fillId="0" borderId="0" xfId="0" applyFont="1" applyAlignment="1">
      <alignment horizontal="center" vertical="center" wrapText="1"/>
    </xf>
    <xf numFmtId="195" fontId="20" fillId="0" borderId="0" xfId="0" applyFont="1" applyAlignment="1">
      <alignment horizontal="left" vertical="center"/>
    </xf>
    <xf numFmtId="187" fontId="20" fillId="0" borderId="0" xfId="0" applyNumberFormat="1" applyFont="1" applyAlignment="1">
      <alignment horizontal="center" vertical="center"/>
    </xf>
    <xf numFmtId="193" fontId="20" fillId="0" borderId="0" xfId="0" applyNumberFormat="1" applyFont="1" applyAlignment="1">
      <alignment horizontal="center" vertical="center"/>
    </xf>
    <xf numFmtId="195" fontId="21" fillId="0" borderId="0" xfId="0" applyFont="1" applyAlignment="1">
      <alignment horizontal="center" vertical="center"/>
    </xf>
    <xf numFmtId="195" fontId="20" fillId="5" borderId="0" xfId="0" applyFont="1" applyFill="1" applyAlignment="1">
      <alignment horizontal="center" vertical="center"/>
    </xf>
    <xf numFmtId="195" fontId="21" fillId="0" borderId="11" xfId="0" applyFont="1" applyBorder="1" applyAlignment="1">
      <alignment horizontal="center" vertical="center" wrapText="1"/>
    </xf>
    <xf numFmtId="195" fontId="21" fillId="0" borderId="11" xfId="0" applyFont="1" applyBorder="1" applyAlignment="1">
      <alignment horizontal="center" vertical="center"/>
    </xf>
    <xf numFmtId="187" fontId="21" fillId="0" borderId="11" xfId="0" applyNumberFormat="1" applyFont="1" applyBorder="1" applyAlignment="1">
      <alignment horizontal="center" vertical="center" wrapText="1"/>
    </xf>
    <xf numFmtId="187" fontId="22" fillId="7" borderId="11" xfId="0" applyNumberFormat="1" applyFont="1" applyFill="1" applyBorder="1" applyAlignment="1">
      <alignment horizontal="center" vertical="center" wrapText="1"/>
    </xf>
    <xf numFmtId="193" fontId="23" fillId="5" borderId="11" xfId="0" applyNumberFormat="1" applyFont="1" applyFill="1" applyBorder="1" applyAlignment="1">
      <alignment horizontal="center" vertical="center" wrapText="1"/>
    </xf>
    <xf numFmtId="195" fontId="25" fillId="0" borderId="11" xfId="0" applyFont="1" applyBorder="1" applyAlignment="1">
      <alignment horizontal="left" vertical="center" wrapText="1"/>
    </xf>
    <xf numFmtId="187" fontId="20" fillId="0" borderId="13" xfId="0" applyNumberFormat="1" applyFont="1" applyBorder="1" applyAlignment="1">
      <alignment horizontal="center" vertical="center"/>
    </xf>
    <xf numFmtId="193" fontId="20" fillId="0" borderId="12" xfId="0" applyNumberFormat="1" applyFont="1" applyBorder="1" applyAlignment="1">
      <alignment horizontal="center" vertical="center"/>
    </xf>
    <xf numFmtId="195" fontId="20" fillId="8" borderId="0" xfId="0" applyFont="1" applyFill="1" applyAlignment="1">
      <alignment horizontal="center" vertical="center" wrapText="1"/>
    </xf>
    <xf numFmtId="195" fontId="20" fillId="8" borderId="0" xfId="0" applyFont="1" applyFill="1" applyAlignment="1">
      <alignment horizontal="center" vertical="center"/>
    </xf>
    <xf numFmtId="195" fontId="20" fillId="8" borderId="0" xfId="0" applyFont="1" applyFill="1" applyAlignment="1">
      <alignment horizontal="left" vertical="center"/>
    </xf>
    <xf numFmtId="193" fontId="20" fillId="8" borderId="12" xfId="0" applyNumberFormat="1" applyFont="1" applyFill="1" applyBorder="1" applyAlignment="1">
      <alignment horizontal="center" vertical="center"/>
    </xf>
    <xf numFmtId="187" fontId="20" fillId="8" borderId="0" xfId="0" applyNumberFormat="1" applyFont="1" applyFill="1" applyAlignment="1">
      <alignment horizontal="center" vertical="center"/>
    </xf>
    <xf numFmtId="193" fontId="20" fillId="0" borderId="11" xfId="0" applyNumberFormat="1" applyFont="1" applyBorder="1" applyAlignment="1">
      <alignment horizontal="center" vertical="center"/>
    </xf>
    <xf numFmtId="187" fontId="27" fillId="8" borderId="12" xfId="0" applyNumberFormat="1" applyFont="1" applyFill="1" applyBorder="1" applyAlignment="1">
      <alignment horizontal="left" vertical="center"/>
    </xf>
    <xf numFmtId="187" fontId="26" fillId="6" borderId="11" xfId="0" applyNumberFormat="1" applyFont="1" applyFill="1" applyBorder="1" applyAlignment="1">
      <alignment horizontal="center" vertical="center"/>
    </xf>
    <xf numFmtId="195" fontId="20" fillId="5" borderId="11" xfId="0" applyFont="1" applyFill="1" applyBorder="1" applyAlignment="1">
      <alignment horizontal="center" vertical="center"/>
    </xf>
    <xf numFmtId="187" fontId="21" fillId="8" borderId="12" xfId="0" applyNumberFormat="1" applyFont="1" applyFill="1" applyBorder="1" applyAlignment="1">
      <alignment horizontal="center" vertical="center"/>
    </xf>
    <xf numFmtId="187" fontId="20" fillId="8" borderId="12" xfId="0" applyNumberFormat="1" applyFont="1" applyFill="1" applyBorder="1" applyAlignment="1">
      <alignment horizontal="center" vertical="center" wrapText="1"/>
    </xf>
    <xf numFmtId="187" fontId="20" fillId="8" borderId="12" xfId="0" applyNumberFormat="1" applyFont="1" applyFill="1" applyBorder="1" applyAlignment="1">
      <alignment horizontal="center" vertical="center"/>
    </xf>
    <xf numFmtId="195" fontId="104" fillId="0" borderId="0" xfId="2247" applyAlignment="1" applyProtection="1">
      <alignment horizontal="left"/>
      <protection locked="0"/>
    </xf>
    <xf numFmtId="195" fontId="104" fillId="0" borderId="0" xfId="1727" applyAlignment="1">
      <alignment horizontal="center" vertical="center"/>
    </xf>
    <xf numFmtId="195" fontId="104" fillId="0" borderId="0" xfId="1727" applyAlignment="1">
      <alignment horizontal="center" vertical="center" wrapText="1"/>
    </xf>
    <xf numFmtId="195" fontId="104" fillId="0" borderId="0" xfId="1722" applyAlignment="1">
      <alignment wrapText="1"/>
    </xf>
    <xf numFmtId="195" fontId="104" fillId="0" borderId="0" xfId="1728" applyAlignment="1">
      <alignment wrapText="1"/>
    </xf>
    <xf numFmtId="195" fontId="104" fillId="0" borderId="0" xfId="1727"/>
    <xf numFmtId="195" fontId="104" fillId="0" borderId="0" xfId="1727" applyAlignment="1">
      <alignment wrapText="1"/>
    </xf>
    <xf numFmtId="194" fontId="34" fillId="0" borderId="0" xfId="1" applyNumberFormat="1" applyFont="1"/>
    <xf numFmtId="194" fontId="0" fillId="0" borderId="0" xfId="1" applyNumberFormat="1" applyFont="1"/>
    <xf numFmtId="195" fontId="34" fillId="0" borderId="0" xfId="1727" applyFont="1"/>
    <xf numFmtId="195" fontId="35" fillId="0" borderId="0" xfId="2247" applyFont="1" applyProtection="1">
      <protection locked="0"/>
    </xf>
    <xf numFmtId="195" fontId="36" fillId="0" borderId="23" xfId="2247" applyFont="1" applyBorder="1" applyAlignment="1" applyProtection="1">
      <alignment horizontal="left"/>
      <protection locked="0"/>
    </xf>
    <xf numFmtId="195" fontId="37" fillId="0" borderId="24" xfId="2247" applyFont="1" applyBorder="1" applyAlignment="1" applyProtection="1">
      <alignment horizontal="left"/>
      <protection locked="0"/>
    </xf>
    <xf numFmtId="195" fontId="36" fillId="0" borderId="24" xfId="2247" applyFont="1" applyBorder="1" applyAlignment="1" applyProtection="1">
      <alignment horizontal="left"/>
      <protection locked="0"/>
    </xf>
    <xf numFmtId="195" fontId="36" fillId="0" borderId="25" xfId="2247" applyFont="1" applyBorder="1" applyAlignment="1" applyProtection="1">
      <alignment horizontal="left"/>
      <protection locked="0"/>
    </xf>
    <xf numFmtId="195" fontId="37" fillId="0" borderId="11" xfId="2247" applyFont="1" applyBorder="1" applyAlignment="1" applyProtection="1">
      <alignment horizontal="left"/>
      <protection locked="0"/>
    </xf>
    <xf numFmtId="195" fontId="36" fillId="0" borderId="11" xfId="2247" applyFont="1" applyBorder="1" applyAlignment="1" applyProtection="1">
      <alignment horizontal="left"/>
      <protection locked="0"/>
    </xf>
    <xf numFmtId="195" fontId="37" fillId="0" borderId="0" xfId="1725" applyFont="1"/>
    <xf numFmtId="188" fontId="37" fillId="0" borderId="11" xfId="2247" applyNumberFormat="1" applyFont="1" applyBorder="1" applyAlignment="1" applyProtection="1">
      <alignment horizontal="left"/>
      <protection locked="0"/>
    </xf>
    <xf numFmtId="196" fontId="37" fillId="0" borderId="11" xfId="2247" applyNumberFormat="1" applyFont="1" applyBorder="1" applyAlignment="1" applyProtection="1">
      <alignment horizontal="left"/>
      <protection locked="0"/>
    </xf>
    <xf numFmtId="195" fontId="36" fillId="0" borderId="26" xfId="2247" applyFont="1" applyBorder="1" applyAlignment="1" applyProtection="1">
      <alignment horizontal="left"/>
      <protection locked="0"/>
    </xf>
    <xf numFmtId="195" fontId="37" fillId="0" borderId="27" xfId="2247" applyFont="1" applyBorder="1" applyAlignment="1" applyProtection="1">
      <alignment horizontal="left"/>
      <protection locked="0"/>
    </xf>
    <xf numFmtId="195" fontId="36" fillId="0" borderId="27" xfId="2247" applyFont="1" applyBorder="1" applyAlignment="1" applyProtection="1">
      <alignment horizontal="left"/>
      <protection locked="0"/>
    </xf>
    <xf numFmtId="14" fontId="37" fillId="0" borderId="27" xfId="2247" applyNumberFormat="1" applyFont="1" applyBorder="1" applyAlignment="1" applyProtection="1">
      <alignment horizontal="left"/>
      <protection locked="0"/>
    </xf>
    <xf numFmtId="195" fontId="12" fillId="0" borderId="11" xfId="1727" applyFont="1" applyBorder="1" applyAlignment="1">
      <alignment horizontal="center" vertical="center" wrapText="1"/>
    </xf>
    <xf numFmtId="195" fontId="18" fillId="6" borderId="11" xfId="1722" applyFont="1" applyFill="1" applyBorder="1" applyAlignment="1">
      <alignment wrapText="1"/>
    </xf>
    <xf numFmtId="195" fontId="104" fillId="0" borderId="11" xfId="1041" applyBorder="1" applyAlignment="1">
      <alignment wrapText="1"/>
    </xf>
    <xf numFmtId="195" fontId="104" fillId="6" borderId="11" xfId="1041" applyFill="1" applyBorder="1" applyAlignment="1">
      <alignment horizontal="center" vertical="center" wrapText="1"/>
    </xf>
    <xf numFmtId="188" fontId="104" fillId="4" borderId="11" xfId="1724" applyNumberFormat="1" applyFill="1" applyBorder="1" applyAlignment="1">
      <alignment wrapText="1"/>
    </xf>
    <xf numFmtId="188" fontId="12" fillId="0" borderId="0" xfId="2247" applyNumberFormat="1" applyFont="1" applyAlignment="1" applyProtection="1">
      <alignment horizontal="left"/>
      <protection locked="0"/>
    </xf>
    <xf numFmtId="195" fontId="39" fillId="0" borderId="0" xfId="2247" applyFont="1" applyAlignment="1" applyProtection="1">
      <alignment horizontal="left"/>
      <protection locked="0"/>
    </xf>
    <xf numFmtId="195" fontId="36" fillId="0" borderId="0" xfId="2247" applyFont="1" applyAlignment="1" applyProtection="1">
      <alignment wrapText="1"/>
      <protection locked="0"/>
    </xf>
    <xf numFmtId="195" fontId="40" fillId="0" borderId="11" xfId="1727" applyFont="1" applyBorder="1" applyAlignment="1">
      <alignment horizontal="center" vertical="center" wrapText="1"/>
    </xf>
    <xf numFmtId="195" fontId="12" fillId="0" borderId="11" xfId="1727" applyFont="1" applyBorder="1" applyAlignment="1">
      <alignment horizontal="center" vertical="center"/>
    </xf>
    <xf numFmtId="195" fontId="40" fillId="0" borderId="11" xfId="1727" applyFont="1" applyBorder="1" applyAlignment="1">
      <alignment vertical="center" wrapText="1"/>
    </xf>
    <xf numFmtId="194" fontId="12" fillId="0" borderId="11" xfId="1" applyNumberFormat="1" applyFont="1" applyBorder="1" applyAlignment="1">
      <alignment horizontal="center" vertical="center" wrapText="1"/>
    </xf>
    <xf numFmtId="2" fontId="38" fillId="6" borderId="11" xfId="1722" applyNumberFormat="1" applyFont="1" applyFill="1" applyBorder="1" applyAlignment="1">
      <alignment horizontal="center"/>
    </xf>
    <xf numFmtId="194" fontId="18" fillId="6" borderId="11" xfId="1" applyNumberFormat="1" applyFont="1" applyFill="1" applyBorder="1" applyAlignment="1">
      <alignment horizontal="center" vertical="center" wrapText="1"/>
    </xf>
    <xf numFmtId="195" fontId="18" fillId="6" borderId="11" xfId="1722" applyFont="1" applyFill="1" applyBorder="1" applyAlignment="1">
      <alignment horizontal="center" vertical="center" wrapText="1"/>
    </xf>
    <xf numFmtId="190" fontId="18" fillId="6" borderId="11" xfId="1722" applyNumberFormat="1" applyFont="1" applyFill="1" applyBorder="1"/>
    <xf numFmtId="3" fontId="18" fillId="6" borderId="11" xfId="1722" applyNumberFormat="1" applyFont="1" applyFill="1" applyBorder="1"/>
    <xf numFmtId="188" fontId="34" fillId="0" borderId="11" xfId="764" applyNumberFormat="1" applyFont="1" applyFill="1" applyBorder="1" applyAlignment="1">
      <alignment horizontal="center" wrapText="1"/>
    </xf>
    <xf numFmtId="194" fontId="0" fillId="4" borderId="11" xfId="1" applyNumberFormat="1" applyFont="1" applyFill="1" applyBorder="1" applyAlignment="1">
      <alignment horizontal="center" vertical="center" wrapText="1"/>
    </xf>
    <xf numFmtId="194" fontId="0" fillId="0" borderId="11" xfId="1" applyNumberFormat="1" applyFont="1" applyFill="1" applyBorder="1" applyAlignment="1">
      <alignment horizontal="center" vertical="center" wrapText="1"/>
    </xf>
    <xf numFmtId="195" fontId="104" fillId="4" borderId="11" xfId="1722" applyFill="1" applyBorder="1" applyAlignment="1">
      <alignment horizontal="center" vertical="center" wrapText="1"/>
    </xf>
    <xf numFmtId="195" fontId="104" fillId="4" borderId="11" xfId="1722" applyFill="1" applyBorder="1" applyAlignment="1">
      <alignment wrapText="1"/>
    </xf>
    <xf numFmtId="190" fontId="34" fillId="4" borderId="11" xfId="1728" applyNumberFormat="1" applyFont="1" applyFill="1" applyBorder="1"/>
    <xf numFmtId="3" fontId="34" fillId="4" borderId="11" xfId="1728" applyNumberFormat="1" applyFont="1" applyFill="1" applyBorder="1"/>
    <xf numFmtId="195" fontId="7" fillId="0" borderId="0" xfId="2247" applyFont="1" applyAlignment="1" applyProtection="1">
      <alignment horizontal="left"/>
      <protection locked="0"/>
    </xf>
    <xf numFmtId="195" fontId="37" fillId="0" borderId="0" xfId="2247" applyFont="1" applyAlignment="1" applyProtection="1">
      <alignment horizontal="left" wrapText="1"/>
      <protection locked="0"/>
    </xf>
    <xf numFmtId="14" fontId="37" fillId="0" borderId="0" xfId="2247" applyNumberFormat="1" applyFont="1" applyAlignment="1" applyProtection="1">
      <alignment horizontal="left"/>
      <protection locked="0"/>
    </xf>
    <xf numFmtId="195" fontId="37" fillId="0" borderId="0" xfId="2247" applyFont="1" applyAlignment="1" applyProtection="1">
      <alignment horizontal="left"/>
      <protection locked="0"/>
    </xf>
    <xf numFmtId="196" fontId="12" fillId="0" borderId="11" xfId="1727" applyNumberFormat="1" applyFont="1" applyBorder="1" applyAlignment="1">
      <alignment horizontal="center" vertical="center" wrapText="1"/>
    </xf>
    <xf numFmtId="9" fontId="12" fillId="0" borderId="11" xfId="1727" applyNumberFormat="1" applyFont="1" applyBorder="1" applyAlignment="1">
      <alignment horizontal="center" vertical="center" wrapText="1"/>
    </xf>
    <xf numFmtId="196" fontId="18" fillId="6" borderId="11" xfId="1722" applyNumberFormat="1" applyFont="1" applyFill="1" applyBorder="1" applyAlignment="1">
      <alignment wrapText="1"/>
    </xf>
    <xf numFmtId="188" fontId="18" fillId="6" borderId="11" xfId="1722" applyNumberFormat="1" applyFont="1" applyFill="1" applyBorder="1" applyAlignment="1">
      <alignment wrapText="1"/>
    </xf>
    <xf numFmtId="195" fontId="18" fillId="6" borderId="11" xfId="1722" applyFont="1" applyFill="1" applyBorder="1" applyAlignment="1">
      <alignment horizontal="center"/>
    </xf>
    <xf numFmtId="193" fontId="18" fillId="6" borderId="11" xfId="1722" applyNumberFormat="1" applyFont="1" applyFill="1" applyBorder="1"/>
    <xf numFmtId="179" fontId="18" fillId="6" borderId="11" xfId="1722" applyNumberFormat="1" applyFont="1" applyFill="1" applyBorder="1"/>
    <xf numFmtId="179" fontId="18" fillId="6" borderId="11" xfId="1727" applyNumberFormat="1" applyFont="1" applyFill="1" applyBorder="1"/>
    <xf numFmtId="196" fontId="0" fillId="0" borderId="11" xfId="764" applyNumberFormat="1" applyFont="1" applyFill="1" applyBorder="1" applyAlignment="1">
      <alignment wrapText="1"/>
    </xf>
    <xf numFmtId="188" fontId="34" fillId="4" borderId="11" xfId="1728" applyNumberFormat="1" applyFont="1" applyFill="1" applyBorder="1" applyAlignment="1">
      <alignment wrapText="1"/>
    </xf>
    <xf numFmtId="195" fontId="34" fillId="4" borderId="11" xfId="1723" applyFont="1" applyFill="1" applyBorder="1" applyAlignment="1">
      <alignment horizontal="right"/>
    </xf>
    <xf numFmtId="193" fontId="34" fillId="4" borderId="11" xfId="1723" applyNumberFormat="1" applyFont="1" applyFill="1" applyBorder="1"/>
    <xf numFmtId="179" fontId="34" fillId="4" borderId="11" xfId="1722" applyNumberFormat="1" applyFont="1" applyFill="1" applyBorder="1"/>
    <xf numFmtId="179" fontId="104" fillId="0" borderId="11" xfId="1727" applyNumberFormat="1" applyBorder="1"/>
    <xf numFmtId="193" fontId="34" fillId="6" borderId="11" xfId="1723" applyNumberFormat="1" applyFont="1" applyFill="1" applyBorder="1"/>
    <xf numFmtId="195" fontId="104" fillId="0" borderId="0" xfId="2247" applyAlignment="1" applyProtection="1">
      <alignment horizontal="center"/>
      <protection locked="0"/>
    </xf>
    <xf numFmtId="195" fontId="104" fillId="0" borderId="0" xfId="2247" applyAlignment="1" applyProtection="1">
      <alignment horizontal="center" vertical="center" wrapText="1"/>
      <protection locked="0"/>
    </xf>
    <xf numFmtId="9" fontId="104" fillId="0" borderId="0" xfId="2247" applyNumberFormat="1" applyAlignment="1" applyProtection="1">
      <alignment horizontal="center" wrapText="1"/>
      <protection locked="0"/>
    </xf>
    <xf numFmtId="9" fontId="104" fillId="0" borderId="0" xfId="2247" applyNumberFormat="1" applyAlignment="1" applyProtection="1">
      <alignment horizontal="center"/>
      <protection locked="0"/>
    </xf>
    <xf numFmtId="9" fontId="104" fillId="0" borderId="0" xfId="2247" applyNumberFormat="1" applyAlignment="1">
      <alignment horizontal="center" wrapText="1"/>
    </xf>
    <xf numFmtId="9" fontId="104" fillId="0" borderId="0" xfId="2247" applyNumberFormat="1" applyAlignment="1" applyProtection="1">
      <alignment horizontal="center" vertical="center" wrapText="1"/>
      <protection locked="0"/>
    </xf>
    <xf numFmtId="193" fontId="12" fillId="0" borderId="11" xfId="1727" applyNumberFormat="1" applyFont="1" applyBorder="1" applyAlignment="1">
      <alignment horizontal="center" vertical="center" wrapText="1"/>
    </xf>
    <xf numFmtId="10" fontId="12" fillId="0" borderId="11" xfId="1727" applyNumberFormat="1" applyFont="1" applyBorder="1" applyAlignment="1">
      <alignment horizontal="center" vertical="center" wrapText="1"/>
    </xf>
    <xf numFmtId="188" fontId="18" fillId="6" borderId="11" xfId="764" applyNumberFormat="1" applyFont="1" applyFill="1" applyBorder="1" applyAlignment="1"/>
    <xf numFmtId="188" fontId="18" fillId="6" borderId="11" xfId="1722" applyNumberFormat="1" applyFont="1" applyFill="1" applyBorder="1"/>
    <xf numFmtId="10" fontId="18" fillId="6" borderId="11" xfId="821" applyNumberFormat="1" applyFont="1" applyFill="1" applyBorder="1" applyAlignment="1"/>
    <xf numFmtId="195" fontId="38" fillId="6" borderId="11" xfId="821" applyNumberFormat="1" applyFont="1" applyFill="1" applyBorder="1" applyAlignment="1">
      <alignment horizontal="center"/>
    </xf>
    <xf numFmtId="179" fontId="34" fillId="0" borderId="11" xfId="1728" applyNumberFormat="1" applyFont="1" applyBorder="1"/>
    <xf numFmtId="179" fontId="34" fillId="0" borderId="11" xfId="1726" applyNumberFormat="1" applyFont="1" applyBorder="1"/>
    <xf numFmtId="188" fontId="34" fillId="0" borderId="11" xfId="764" applyNumberFormat="1" applyFont="1" applyFill="1" applyBorder="1" applyAlignment="1"/>
    <xf numFmtId="188" fontId="34" fillId="0" borderId="11" xfId="1722" applyNumberFormat="1" applyFont="1" applyBorder="1"/>
    <xf numFmtId="10" fontId="42" fillId="4" borderId="11" xfId="2" applyNumberFormat="1" applyFont="1" applyFill="1" applyBorder="1" applyAlignment="1"/>
    <xf numFmtId="195" fontId="41" fillId="6" borderId="11" xfId="821" applyNumberFormat="1" applyFont="1" applyFill="1" applyBorder="1" applyAlignment="1"/>
    <xf numFmtId="188" fontId="104" fillId="0" borderId="0" xfId="2247" applyNumberFormat="1" applyAlignment="1" applyProtection="1">
      <alignment horizontal="left"/>
      <protection locked="0"/>
    </xf>
    <xf numFmtId="1" fontId="34" fillId="0" borderId="11" xfId="1722" applyNumberFormat="1" applyFont="1" applyBorder="1"/>
    <xf numFmtId="1" fontId="18" fillId="6" borderId="11" xfId="1722" applyNumberFormat="1" applyFont="1" applyFill="1" applyBorder="1"/>
    <xf numFmtId="1" fontId="34" fillId="0" borderId="0" xfId="1727" applyNumberFormat="1" applyFont="1"/>
    <xf numFmtId="188" fontId="34" fillId="0" borderId="0" xfId="1722" applyNumberFormat="1" applyFont="1"/>
    <xf numFmtId="10" fontId="0" fillId="0" borderId="0" xfId="2" applyNumberFormat="1" applyFont="1"/>
    <xf numFmtId="195" fontId="43" fillId="0" borderId="0" xfId="0" applyFont="1"/>
    <xf numFmtId="195" fontId="104" fillId="0" borderId="0" xfId="2247" applyAlignment="1">
      <alignment horizontal="left"/>
    </xf>
    <xf numFmtId="195" fontId="104" fillId="0" borderId="0" xfId="2247"/>
    <xf numFmtId="14" fontId="104" fillId="0" borderId="0" xfId="2247" applyNumberFormat="1"/>
    <xf numFmtId="188" fontId="104" fillId="0" borderId="0" xfId="2247" applyNumberFormat="1" applyAlignment="1">
      <alignment horizontal="left"/>
    </xf>
    <xf numFmtId="195" fontId="101" fillId="0" borderId="0" xfId="2247" applyFont="1" applyAlignment="1">
      <alignment horizontal="left"/>
    </xf>
    <xf numFmtId="195" fontId="12" fillId="0" borderId="15" xfId="1727" applyFont="1" applyBorder="1" applyAlignment="1">
      <alignment horizontal="center" vertical="center" wrapText="1"/>
    </xf>
    <xf numFmtId="195" fontId="40" fillId="6" borderId="11" xfId="1727" applyFont="1" applyFill="1" applyBorder="1" applyAlignment="1">
      <alignment horizontal="center" vertical="center" wrapText="1"/>
    </xf>
    <xf numFmtId="195" fontId="41" fillId="6" borderId="11" xfId="1727" applyFont="1" applyFill="1" applyBorder="1" applyAlignment="1">
      <alignment horizontal="center" vertical="center" wrapText="1"/>
    </xf>
    <xf numFmtId="195" fontId="1" fillId="0" borderId="0" xfId="2268"/>
    <xf numFmtId="195" fontId="33" fillId="12" borderId="11" xfId="2268" applyFont="1" applyFill="1" applyBorder="1" applyAlignment="1">
      <alignment horizontal="center" vertical="center"/>
    </xf>
    <xf numFmtId="195" fontId="33" fillId="12" borderId="11" xfId="2268" applyFont="1" applyFill="1" applyBorder="1" applyAlignment="1">
      <alignment vertical="center"/>
    </xf>
    <xf numFmtId="197" fontId="33" fillId="12" borderId="11" xfId="2268" applyNumberFormat="1" applyFont="1" applyFill="1" applyBorder="1" applyAlignment="1">
      <alignment horizontal="center" vertical="center"/>
    </xf>
    <xf numFmtId="49" fontId="106" fillId="0" borderId="0" xfId="2268" applyNumberFormat="1" applyFont="1"/>
    <xf numFmtId="195" fontId="33" fillId="12" borderId="11" xfId="2268" applyFont="1" applyFill="1" applyBorder="1" applyAlignment="1">
      <alignment horizontal="left" vertical="center"/>
    </xf>
    <xf numFmtId="49" fontId="1" fillId="0" borderId="0" xfId="2268" applyNumberFormat="1"/>
    <xf numFmtId="49" fontId="33" fillId="0" borderId="11" xfId="2268" applyNumberFormat="1" applyFont="1" applyBorder="1" applyAlignment="1">
      <alignment horizontal="center" vertical="center"/>
    </xf>
    <xf numFmtId="3" fontId="33" fillId="0" borderId="11" xfId="2268" applyNumberFormat="1" applyFont="1" applyBorder="1" applyAlignment="1">
      <alignment horizontal="center" vertical="center"/>
    </xf>
    <xf numFmtId="195" fontId="33" fillId="0" borderId="11" xfId="2268" applyFont="1" applyBorder="1" applyAlignment="1">
      <alignment horizontal="center" vertical="center"/>
    </xf>
    <xf numFmtId="195" fontId="33" fillId="0" borderId="11" xfId="2268" applyFont="1" applyBorder="1" applyAlignment="1">
      <alignment vertical="center"/>
    </xf>
    <xf numFmtId="195" fontId="32" fillId="11" borderId="0" xfId="2268" applyFont="1" applyFill="1" applyAlignment="1">
      <alignment horizontal="center" vertical="center" wrapText="1"/>
    </xf>
    <xf numFmtId="195" fontId="32" fillId="11" borderId="41" xfId="2268" applyFont="1" applyFill="1" applyBorder="1" applyAlignment="1">
      <alignment horizontal="center" vertical="center" wrapText="1"/>
    </xf>
    <xf numFmtId="195" fontId="32" fillId="11" borderId="22" xfId="2268" applyFont="1" applyFill="1" applyBorder="1" applyAlignment="1">
      <alignment horizontal="center" vertical="center" wrapText="1"/>
    </xf>
    <xf numFmtId="195" fontId="34" fillId="0" borderId="0" xfId="2269" applyFont="1"/>
    <xf numFmtId="1" fontId="34" fillId="0" borderId="0" xfId="2269" applyNumberFormat="1" applyFont="1"/>
    <xf numFmtId="179" fontId="34" fillId="0" borderId="0" xfId="2270" applyFont="1" applyBorder="1"/>
    <xf numFmtId="10" fontId="34" fillId="0" borderId="0" xfId="2269" applyNumberFormat="1" applyFont="1"/>
    <xf numFmtId="195" fontId="18" fillId="6" borderId="15" xfId="1722" applyFont="1" applyFill="1" applyBorder="1" applyAlignment="1">
      <alignment wrapText="1"/>
    </xf>
    <xf numFmtId="2" fontId="38" fillId="6" borderId="15" xfId="1722" applyNumberFormat="1" applyFont="1" applyFill="1" applyBorder="1" applyAlignment="1">
      <alignment horizontal="center"/>
    </xf>
    <xf numFmtId="194" fontId="18" fillId="6" borderId="15" xfId="1" applyNumberFormat="1" applyFont="1" applyFill="1" applyBorder="1" applyAlignment="1">
      <alignment horizontal="center" vertical="center" wrapText="1"/>
    </xf>
    <xf numFmtId="195" fontId="18" fillId="6" borderId="15" xfId="1722" applyFont="1" applyFill="1" applyBorder="1" applyAlignment="1">
      <alignment horizontal="center" vertical="center" wrapText="1"/>
    </xf>
    <xf numFmtId="190" fontId="18" fillId="6" borderId="15" xfId="1722" applyNumberFormat="1" applyFont="1" applyFill="1" applyBorder="1"/>
    <xf numFmtId="3" fontId="18" fillId="6" borderId="15" xfId="1722" applyNumberFormat="1" applyFont="1" applyFill="1" applyBorder="1"/>
    <xf numFmtId="196" fontId="18" fillId="6" borderId="15" xfId="1722" applyNumberFormat="1" applyFont="1" applyFill="1" applyBorder="1" applyAlignment="1">
      <alignment wrapText="1"/>
    </xf>
    <xf numFmtId="188" fontId="18" fillId="6" borderId="15" xfId="1722" applyNumberFormat="1" applyFont="1" applyFill="1" applyBorder="1" applyAlignment="1">
      <alignment wrapText="1"/>
    </xf>
    <xf numFmtId="195" fontId="18" fillId="6" borderId="15" xfId="1722" applyFont="1" applyFill="1" applyBorder="1" applyAlignment="1">
      <alignment horizontal="center"/>
    </xf>
    <xf numFmtId="193" fontId="18" fillId="6" borderId="15" xfId="1722" applyNumberFormat="1" applyFont="1" applyFill="1" applyBorder="1"/>
    <xf numFmtId="179" fontId="18" fillId="6" borderId="15" xfId="1722" applyNumberFormat="1" applyFont="1" applyFill="1" applyBorder="1"/>
    <xf numFmtId="179" fontId="18" fillId="6" borderId="15" xfId="1727" applyNumberFormat="1" applyFont="1" applyFill="1" applyBorder="1"/>
    <xf numFmtId="188" fontId="18" fillId="6" borderId="15" xfId="764" applyNumberFormat="1" applyFont="1" applyFill="1" applyBorder="1" applyAlignment="1"/>
    <xf numFmtId="188" fontId="18" fillId="6" borderId="15" xfId="1722" applyNumberFormat="1" applyFont="1" applyFill="1" applyBorder="1"/>
    <xf numFmtId="10" fontId="18" fillId="6" borderId="15" xfId="821" applyNumberFormat="1" applyFont="1" applyFill="1" applyBorder="1" applyAlignment="1"/>
    <xf numFmtId="195" fontId="38" fillId="6" borderId="15" xfId="821" applyNumberFormat="1" applyFont="1" applyFill="1" applyBorder="1" applyAlignment="1">
      <alignment horizontal="center"/>
    </xf>
    <xf numFmtId="195" fontId="12" fillId="0" borderId="43" xfId="1727" applyFont="1" applyBorder="1" applyAlignment="1">
      <alignment horizontal="center" vertical="center" wrapText="1"/>
    </xf>
    <xf numFmtId="195" fontId="40" fillId="0" borderId="43" xfId="1727" applyFont="1" applyBorder="1" applyAlignment="1">
      <alignment horizontal="center" vertical="center" wrapText="1"/>
    </xf>
    <xf numFmtId="194" fontId="12" fillId="0" borderId="43" xfId="1" applyNumberFormat="1" applyFont="1" applyBorder="1" applyAlignment="1">
      <alignment horizontal="center" vertical="center" wrapText="1"/>
    </xf>
    <xf numFmtId="196" fontId="12" fillId="0" borderId="43" xfId="1727" applyNumberFormat="1" applyFont="1" applyBorder="1" applyAlignment="1">
      <alignment horizontal="center" vertical="center" wrapText="1"/>
    </xf>
    <xf numFmtId="9" fontId="12" fillId="0" borderId="43" xfId="1727" applyNumberFormat="1" applyFont="1" applyBorder="1" applyAlignment="1">
      <alignment horizontal="center" vertical="center" wrapText="1"/>
    </xf>
    <xf numFmtId="193" fontId="12" fillId="0" borderId="43" xfId="1727" applyNumberFormat="1" applyFont="1" applyBorder="1" applyAlignment="1">
      <alignment horizontal="center" vertical="center" wrapText="1"/>
    </xf>
    <xf numFmtId="10" fontId="12" fillId="0" borderId="43" xfId="1727" applyNumberFormat="1" applyFont="1" applyBorder="1" applyAlignment="1">
      <alignment horizontal="center" vertical="center" wrapText="1"/>
    </xf>
    <xf numFmtId="195" fontId="41" fillId="0" borderId="43" xfId="1727" applyFont="1" applyBorder="1" applyAlignment="1">
      <alignment horizontal="center" vertical="center" wrapText="1"/>
    </xf>
    <xf numFmtId="195" fontId="12" fillId="37" borderId="19" xfId="1727" applyFont="1" applyFill="1" applyBorder="1" applyAlignment="1">
      <alignment vertical="center" wrapText="1"/>
    </xf>
    <xf numFmtId="195" fontId="12" fillId="37" borderId="16" xfId="1727" applyFont="1" applyFill="1" applyBorder="1" applyAlignment="1">
      <alignment vertical="center" wrapText="1"/>
    </xf>
    <xf numFmtId="195" fontId="38" fillId="6" borderId="11" xfId="1727" applyFont="1" applyFill="1" applyBorder="1"/>
    <xf numFmtId="195" fontId="101" fillId="0" borderId="0" xfId="1727" applyFont="1"/>
    <xf numFmtId="195" fontId="40" fillId="0" borderId="11" xfId="1727" applyFont="1" applyBorder="1" applyAlignment="1">
      <alignment horizontal="center" vertical="center" wrapText="1"/>
    </xf>
    <xf numFmtId="195" fontId="40" fillId="6" borderId="11" xfId="1727" applyFont="1" applyFill="1" applyBorder="1" applyAlignment="1">
      <alignment horizontal="center" vertical="center" wrapText="1"/>
    </xf>
    <xf numFmtId="195" fontId="41" fillId="6" borderId="11" xfId="1727" applyFont="1" applyFill="1" applyBorder="1" applyAlignment="1">
      <alignment horizontal="center" vertical="center" wrapText="1"/>
    </xf>
    <xf numFmtId="195" fontId="41" fillId="2" borderId="11" xfId="2267" applyNumberFormat="1" applyFont="1" applyFill="1" applyBorder="1" applyAlignment="1">
      <alignment horizontal="center" vertical="center" wrapText="1"/>
    </xf>
    <xf numFmtId="195" fontId="104" fillId="0" borderId="12" xfId="1727" applyBorder="1" applyAlignment="1">
      <alignment horizontal="center" vertical="center" wrapText="1"/>
    </xf>
    <xf numFmtId="195" fontId="104" fillId="0" borderId="15" xfId="1727" applyBorder="1" applyAlignment="1">
      <alignment horizontal="center" vertical="center" wrapText="1"/>
    </xf>
    <xf numFmtId="195" fontId="12" fillId="0" borderId="28" xfId="1727" applyFont="1" applyBorder="1" applyAlignment="1">
      <alignment horizontal="center" vertical="center" wrapText="1"/>
    </xf>
    <xf numFmtId="195" fontId="12" fillId="0" borderId="14" xfId="1727" applyFont="1" applyBorder="1" applyAlignment="1">
      <alignment horizontal="center" vertical="center" wrapText="1"/>
    </xf>
    <xf numFmtId="195" fontId="12" fillId="0" borderId="15" xfId="1727" applyFont="1" applyBorder="1" applyAlignment="1">
      <alignment horizontal="center" vertical="center" wrapText="1"/>
    </xf>
    <xf numFmtId="195" fontId="12" fillId="0" borderId="11" xfId="1727" applyFont="1" applyBorder="1" applyAlignment="1">
      <alignment horizontal="center" vertical="center" wrapText="1"/>
    </xf>
    <xf numFmtId="195" fontId="101" fillId="0" borderId="12" xfId="1041" applyFont="1" applyBorder="1" applyAlignment="1">
      <alignment horizontal="center" vertical="center" wrapText="1"/>
    </xf>
    <xf numFmtId="195" fontId="104" fillId="0" borderId="15" xfId="1041" applyBorder="1" applyAlignment="1">
      <alignment horizontal="center" vertical="center" wrapText="1"/>
    </xf>
    <xf numFmtId="195" fontId="12" fillId="0" borderId="11" xfId="1727" applyFont="1" applyBorder="1" applyAlignment="1">
      <alignment horizontal="center" vertical="center"/>
    </xf>
    <xf numFmtId="194" fontId="12" fillId="0" borderId="11" xfId="1" applyNumberFormat="1" applyFont="1" applyBorder="1" applyAlignment="1">
      <alignment horizontal="center" vertical="center"/>
    </xf>
    <xf numFmtId="195" fontId="38" fillId="6" borderId="11" xfId="1727" applyFont="1" applyFill="1" applyBorder="1" applyAlignment="1">
      <alignment horizontal="left"/>
    </xf>
    <xf numFmtId="195" fontId="12" fillId="37" borderId="13" xfId="1727" applyFont="1" applyFill="1" applyBorder="1" applyAlignment="1">
      <alignment horizontal="left" vertical="center" wrapText="1"/>
    </xf>
    <xf numFmtId="195" fontId="12" fillId="37" borderId="19" xfId="1727" applyFont="1" applyFill="1" applyBorder="1" applyAlignment="1">
      <alignment horizontal="left" vertical="center" wrapText="1"/>
    </xf>
    <xf numFmtId="195" fontId="12" fillId="37" borderId="16" xfId="1727" applyFont="1" applyFill="1" applyBorder="1" applyAlignment="1">
      <alignment horizontal="left" vertical="center" wrapText="1"/>
    </xf>
    <xf numFmtId="195" fontId="12" fillId="0" borderId="27" xfId="2247" applyFont="1" applyBorder="1" applyAlignment="1" applyProtection="1">
      <alignment horizontal="left"/>
      <protection locked="0"/>
    </xf>
    <xf numFmtId="195" fontId="37" fillId="0" borderId="27" xfId="2247" applyFont="1" applyBorder="1" applyAlignment="1" applyProtection="1">
      <alignment horizontal="left"/>
      <protection locked="0"/>
    </xf>
    <xf numFmtId="195" fontId="36" fillId="0" borderId="27" xfId="2247" applyFont="1" applyBorder="1" applyAlignment="1" applyProtection="1">
      <alignment horizontal="left"/>
      <protection locked="0"/>
    </xf>
    <xf numFmtId="188" fontId="107" fillId="0" borderId="27" xfId="2247" applyNumberFormat="1" applyFont="1" applyBorder="1" applyAlignment="1" applyProtection="1">
      <alignment horizontal="left"/>
      <protection locked="0"/>
    </xf>
    <xf numFmtId="188" fontId="37" fillId="0" borderId="31" xfId="2247" applyNumberFormat="1" applyFont="1" applyBorder="1" applyAlignment="1" applyProtection="1">
      <alignment horizontal="left"/>
      <protection locked="0"/>
    </xf>
    <xf numFmtId="195" fontId="36" fillId="0" borderId="11" xfId="2247" applyFont="1" applyBorder="1" applyAlignment="1" applyProtection="1">
      <alignment horizontal="left"/>
      <protection locked="0"/>
    </xf>
    <xf numFmtId="195" fontId="37" fillId="0" borderId="11" xfId="2247" applyFont="1" applyBorder="1" applyAlignment="1" applyProtection="1">
      <alignment horizontal="left"/>
      <protection locked="0"/>
    </xf>
    <xf numFmtId="195" fontId="37" fillId="0" borderId="30" xfId="2247" applyFont="1" applyBorder="1" applyAlignment="1" applyProtection="1">
      <alignment horizontal="left"/>
      <protection locked="0"/>
    </xf>
    <xf numFmtId="188" fontId="37" fillId="0" borderId="11" xfId="2247" applyNumberFormat="1" applyFont="1" applyBorder="1" applyAlignment="1" applyProtection="1">
      <alignment horizontal="left"/>
      <protection locked="0"/>
    </xf>
    <xf numFmtId="188" fontId="37" fillId="0" borderId="30" xfId="2247" applyNumberFormat="1" applyFont="1" applyBorder="1" applyAlignment="1" applyProtection="1">
      <alignment horizontal="left"/>
      <protection locked="0"/>
    </xf>
    <xf numFmtId="195" fontId="36" fillId="0" borderId="24" xfId="2247" applyFont="1" applyBorder="1" applyAlignment="1" applyProtection="1">
      <alignment horizontal="left"/>
      <protection locked="0"/>
    </xf>
    <xf numFmtId="195" fontId="37" fillId="0" borderId="24" xfId="2247" applyFont="1" applyBorder="1" applyAlignment="1" applyProtection="1">
      <alignment horizontal="left"/>
      <protection locked="0"/>
    </xf>
    <xf numFmtId="188" fontId="37" fillId="0" borderId="24" xfId="2247" applyNumberFormat="1" applyFont="1" applyBorder="1" applyAlignment="1" applyProtection="1">
      <alignment horizontal="left"/>
      <protection locked="0"/>
    </xf>
    <xf numFmtId="188" fontId="37" fillId="0" borderId="29" xfId="2247" applyNumberFormat="1" applyFont="1" applyBorder="1" applyAlignment="1" applyProtection="1">
      <alignment horizontal="left"/>
      <protection locked="0"/>
    </xf>
    <xf numFmtId="195" fontId="31" fillId="9" borderId="21" xfId="2268" applyFont="1" applyFill="1" applyBorder="1" applyAlignment="1">
      <alignment vertical="center" wrapText="1"/>
    </xf>
    <xf numFmtId="195" fontId="31" fillId="9" borderId="42" xfId="2268" applyFont="1" applyFill="1" applyBorder="1" applyAlignment="1">
      <alignment vertical="center" wrapText="1"/>
    </xf>
    <xf numFmtId="195" fontId="32" fillId="10" borderId="21" xfId="2268" applyFont="1" applyFill="1" applyBorder="1" applyAlignment="1">
      <alignment horizontal="center" vertical="center" wrapText="1"/>
    </xf>
    <xf numFmtId="195" fontId="32" fillId="10" borderId="42" xfId="2268" applyFont="1" applyFill="1" applyBorder="1" applyAlignment="1">
      <alignment horizontal="center" vertical="center" wrapText="1"/>
    </xf>
    <xf numFmtId="195" fontId="21" fillId="0" borderId="11" xfId="0" applyFont="1" applyBorder="1" applyAlignment="1">
      <alignment horizontal="center" vertical="center" wrapText="1"/>
    </xf>
    <xf numFmtId="195" fontId="24" fillId="8" borderId="11" xfId="2265" applyFont="1" applyFill="1" applyBorder="1" applyAlignment="1">
      <alignment horizontal="center" vertical="center" wrapText="1"/>
    </xf>
    <xf numFmtId="195" fontId="21" fillId="0" borderId="16" xfId="0" applyFont="1" applyBorder="1" applyAlignment="1">
      <alignment horizontal="center" vertical="center" wrapText="1"/>
    </xf>
    <xf numFmtId="195" fontId="28" fillId="0" borderId="11" xfId="1727" applyFont="1" applyBorder="1" applyAlignment="1">
      <alignment horizontal="center" vertical="center" wrapText="1"/>
    </xf>
    <xf numFmtId="195" fontId="25" fillId="0" borderId="11" xfId="0" applyFont="1" applyBorder="1" applyAlignment="1">
      <alignment horizontal="center" vertical="center" wrapText="1"/>
    </xf>
    <xf numFmtId="195" fontId="22" fillId="0" borderId="12" xfId="0" applyFont="1" applyBorder="1" applyAlignment="1">
      <alignment horizontal="center" vertical="center"/>
    </xf>
    <xf numFmtId="195" fontId="29" fillId="0" borderId="15" xfId="0" applyFont="1" applyBorder="1" applyAlignment="1">
      <alignment horizontal="center" vertical="center"/>
    </xf>
    <xf numFmtId="195" fontId="5" fillId="0" borderId="11" xfId="1730" applyFont="1" applyBorder="1" applyAlignment="1">
      <alignment horizontal="center" wrapText="1"/>
    </xf>
    <xf numFmtId="195" fontId="2" fillId="0" borderId="11" xfId="1730" applyFont="1" applyBorder="1" applyAlignment="1">
      <alignment horizontal="center" wrapText="1"/>
    </xf>
    <xf numFmtId="195" fontId="2" fillId="0" borderId="13" xfId="1730" applyFont="1" applyBorder="1" applyAlignment="1">
      <alignment horizontal="center"/>
    </xf>
    <xf numFmtId="195" fontId="2" fillId="0" borderId="19" xfId="1730" applyFont="1" applyBorder="1" applyAlignment="1">
      <alignment horizontal="center"/>
    </xf>
    <xf numFmtId="195" fontId="2" fillId="0" borderId="16" xfId="1730" applyFont="1" applyBorder="1" applyAlignment="1">
      <alignment horizontal="center"/>
    </xf>
    <xf numFmtId="195" fontId="2" fillId="0" borderId="11" xfId="1730" applyFont="1" applyBorder="1" applyAlignment="1">
      <alignment horizontal="center"/>
    </xf>
    <xf numFmtId="195" fontId="8" fillId="0" borderId="11" xfId="1730" applyFont="1" applyBorder="1" applyAlignment="1">
      <alignment horizontal="center" vertical="center" wrapText="1"/>
    </xf>
    <xf numFmtId="195" fontId="3" fillId="0" borderId="11" xfId="1730" applyFont="1" applyBorder="1" applyAlignment="1">
      <alignment horizontal="center" vertical="center" wrapText="1"/>
    </xf>
    <xf numFmtId="195" fontId="6" fillId="0" borderId="11" xfId="1730" applyFont="1" applyBorder="1" applyAlignment="1">
      <alignment horizontal="center" vertical="center" wrapText="1"/>
    </xf>
    <xf numFmtId="195" fontId="5" fillId="0" borderId="12" xfId="1730" applyFont="1" applyBorder="1" applyAlignment="1">
      <alignment horizontal="center" wrapText="1"/>
    </xf>
    <xf numFmtId="195" fontId="5" fillId="0" borderId="14" xfId="1730" applyFont="1" applyBorder="1" applyAlignment="1">
      <alignment horizontal="center" wrapText="1"/>
    </xf>
    <xf numFmtId="195" fontId="5" fillId="0" borderId="15" xfId="1730" applyFont="1" applyBorder="1" applyAlignment="1">
      <alignment horizontal="center" wrapText="1"/>
    </xf>
    <xf numFmtId="195" fontId="15" fillId="0" borderId="11" xfId="1730" applyFont="1" applyBorder="1" applyAlignment="1">
      <alignment horizontal="center" vertical="center" wrapText="1"/>
    </xf>
    <xf numFmtId="195" fontId="5" fillId="0" borderId="11" xfId="1729" applyFont="1" applyBorder="1" applyAlignment="1">
      <alignment horizontal="center" wrapText="1"/>
    </xf>
    <xf numFmtId="195" fontId="17" fillId="0" borderId="0" xfId="0" applyFont="1" applyAlignment="1">
      <alignment horizontal="center" wrapText="1"/>
    </xf>
    <xf numFmtId="195" fontId="18" fillId="0" borderId="0" xfId="0" applyFont="1" applyAlignment="1">
      <alignment horizontal="center" wrapText="1"/>
    </xf>
    <xf numFmtId="195" fontId="6" fillId="0" borderId="11" xfId="1729" applyFont="1" applyBorder="1" applyAlignment="1">
      <alignment horizontal="center" vertical="center" wrapText="1"/>
    </xf>
    <xf numFmtId="195" fontId="3" fillId="0" borderId="11" xfId="1729" applyFont="1" applyBorder="1" applyAlignment="1">
      <alignment horizontal="center" vertical="center" wrapText="1"/>
    </xf>
    <xf numFmtId="195" fontId="2" fillId="0" borderId="11" xfId="1729" applyFont="1" applyBorder="1" applyAlignment="1">
      <alignment horizontal="center" wrapText="1"/>
    </xf>
    <xf numFmtId="195" fontId="15" fillId="0" borderId="11" xfId="1729" applyFont="1" applyBorder="1" applyAlignment="1">
      <alignment horizontal="center" vertical="center" wrapText="1"/>
    </xf>
    <xf numFmtId="195" fontId="15" fillId="0" borderId="12" xfId="1729" applyFont="1" applyBorder="1" applyAlignment="1">
      <alignment horizontal="center" vertical="center" wrapText="1"/>
    </xf>
    <xf numFmtId="195" fontId="15" fillId="0" borderId="14" xfId="1729" applyFont="1" applyBorder="1" applyAlignment="1">
      <alignment horizontal="center" vertical="center" wrapText="1"/>
    </xf>
    <xf numFmtId="195" fontId="15" fillId="0" borderId="15" xfId="1729" applyFont="1" applyBorder="1" applyAlignment="1">
      <alignment horizontal="center" vertical="center" wrapText="1"/>
    </xf>
    <xf numFmtId="195" fontId="8" fillId="0" borderId="11" xfId="1729" applyFont="1" applyBorder="1" applyAlignment="1">
      <alignment horizontal="center" vertical="center" wrapText="1"/>
    </xf>
    <xf numFmtId="195" fontId="8" fillId="0" borderId="12" xfId="1729" applyFont="1" applyBorder="1" applyAlignment="1">
      <alignment horizontal="center" vertical="center" wrapText="1"/>
    </xf>
    <xf numFmtId="195" fontId="8" fillId="0" borderId="14" xfId="1729" applyFont="1" applyBorder="1" applyAlignment="1">
      <alignment horizontal="center" vertical="center" wrapText="1"/>
    </xf>
    <xf numFmtId="195" fontId="8" fillId="0" borderId="15" xfId="1729" applyFont="1" applyBorder="1" applyAlignment="1">
      <alignment horizontal="center" vertical="center" wrapText="1"/>
    </xf>
    <xf numFmtId="195" fontId="2" fillId="0" borderId="0" xfId="1729" applyFont="1" applyAlignment="1">
      <alignment horizontal="center" wrapText="1"/>
    </xf>
    <xf numFmtId="195" fontId="2" fillId="0" borderId="13" xfId="1729" applyFont="1" applyBorder="1" applyAlignment="1">
      <alignment horizontal="center"/>
    </xf>
    <xf numFmtId="195" fontId="2" fillId="0" borderId="19" xfId="1729" applyFont="1" applyBorder="1" applyAlignment="1">
      <alignment horizontal="center"/>
    </xf>
    <xf numFmtId="195" fontId="2" fillId="0" borderId="16" xfId="1729" applyFont="1" applyBorder="1" applyAlignment="1">
      <alignment horizontal="center"/>
    </xf>
    <xf numFmtId="195" fontId="2" fillId="0" borderId="11" xfId="1729" applyFont="1" applyBorder="1" applyAlignment="1">
      <alignment horizontal="center"/>
    </xf>
    <xf numFmtId="195" fontId="5" fillId="0" borderId="12" xfId="1729" applyFont="1" applyBorder="1" applyAlignment="1">
      <alignment horizontal="center" wrapText="1"/>
    </xf>
    <xf numFmtId="195" fontId="5" fillId="0" borderId="14" xfId="1729" applyFont="1" applyBorder="1" applyAlignment="1">
      <alignment horizontal="center" wrapText="1"/>
    </xf>
    <xf numFmtId="195" fontId="5" fillId="0" borderId="15" xfId="1729" applyFont="1" applyBorder="1" applyAlignment="1">
      <alignment horizontal="center" wrapText="1"/>
    </xf>
    <xf numFmtId="195" fontId="0" fillId="0" borderId="9" xfId="0" applyBorder="1" applyAlignment="1">
      <alignment horizontal="center" wrapText="1"/>
    </xf>
    <xf numFmtId="195" fontId="0" fillId="0" borderId="20" xfId="0" applyBorder="1" applyAlignment="1">
      <alignment horizontal="center" wrapText="1"/>
    </xf>
    <xf numFmtId="195" fontId="0" fillId="0" borderId="11" xfId="0" applyBorder="1" applyAlignment="1">
      <alignment horizontal="center" wrapText="1"/>
    </xf>
    <xf numFmtId="195" fontId="3" fillId="0" borderId="12" xfId="1729" applyFont="1" applyBorder="1" applyAlignment="1">
      <alignment horizontal="center" vertical="center" wrapText="1"/>
    </xf>
    <xf numFmtId="195" fontId="0" fillId="0" borderId="14" xfId="0" applyBorder="1" applyAlignment="1">
      <alignment horizontal="center" vertical="center" wrapText="1"/>
    </xf>
    <xf numFmtId="195" fontId="0" fillId="0" borderId="15" xfId="0" applyBorder="1" applyAlignment="1">
      <alignment horizontal="center" vertical="center" wrapText="1"/>
    </xf>
    <xf numFmtId="195" fontId="3" fillId="0" borderId="14" xfId="1729" applyFont="1" applyBorder="1" applyAlignment="1">
      <alignment horizontal="center" vertical="center" wrapText="1"/>
    </xf>
    <xf numFmtId="195" fontId="3" fillId="0" borderId="15" xfId="1729" applyFont="1" applyBorder="1" applyAlignment="1">
      <alignment horizontal="center" vertical="center" wrapText="1"/>
    </xf>
    <xf numFmtId="195" fontId="2" fillId="0" borderId="7" xfId="1729" applyFont="1" applyBorder="1" applyAlignment="1">
      <alignment horizontal="left" wrapText="1"/>
    </xf>
    <xf numFmtId="195" fontId="2" fillId="0" borderId="8" xfId="1729" applyFont="1" applyBorder="1" applyAlignment="1">
      <alignment horizontal="left" wrapText="1"/>
    </xf>
    <xf numFmtId="195" fontId="2" fillId="0" borderId="13" xfId="1729" applyFont="1" applyBorder="1" applyAlignment="1">
      <alignment horizontal="center" wrapText="1"/>
    </xf>
    <xf numFmtId="195" fontId="2" fillId="0" borderId="19" xfId="1729" applyFont="1" applyBorder="1" applyAlignment="1">
      <alignment horizontal="center" wrapText="1"/>
    </xf>
    <xf numFmtId="195" fontId="2" fillId="0" borderId="16" xfId="1729" applyFont="1" applyBorder="1" applyAlignment="1">
      <alignment horizontal="center" wrapText="1"/>
    </xf>
    <xf numFmtId="195" fontId="2" fillId="0" borderId="11" xfId="1729" applyFont="1" applyBorder="1" applyAlignment="1">
      <alignment horizontal="center" vertical="center" wrapText="1"/>
    </xf>
    <xf numFmtId="195" fontId="2" fillId="0" borderId="12" xfId="1729" applyFont="1" applyBorder="1" applyAlignment="1">
      <alignment horizontal="center" wrapText="1"/>
    </xf>
    <xf numFmtId="195" fontId="2" fillId="0" borderId="14" xfId="1729" applyFont="1" applyBorder="1" applyAlignment="1">
      <alignment horizontal="center" wrapText="1"/>
    </xf>
    <xf numFmtId="195" fontId="2" fillId="0" borderId="15" xfId="1729" applyFont="1" applyBorder="1" applyAlignment="1">
      <alignment horizontal="center" wrapText="1"/>
    </xf>
    <xf numFmtId="195" fontId="12" fillId="37" borderId="13" xfId="1727" applyFont="1" applyFill="1" applyBorder="1" applyAlignment="1">
      <alignment vertical="center"/>
    </xf>
    <xf numFmtId="195" fontId="101" fillId="6" borderId="11" xfId="1041" applyFont="1" applyFill="1" applyBorder="1" applyAlignment="1">
      <alignment horizontal="center" vertical="center" wrapText="1"/>
    </xf>
    <xf numFmtId="1" fontId="18" fillId="0" borderId="11" xfId="1722" applyNumberFormat="1" applyFont="1" applyBorder="1"/>
  </cellXfs>
  <cellStyles count="2271">
    <cellStyle name=" 1" xfId="3" xr:uid="{00000000-0005-0000-0000-000000000000}"/>
    <cellStyle name=" 1 2" xfId="4" xr:uid="{00000000-0005-0000-0000-000001000000}"/>
    <cellStyle name=" 1 2 2" xfId="5" xr:uid="{00000000-0005-0000-0000-000002000000}"/>
    <cellStyle name=" 1 3" xfId="6" xr:uid="{00000000-0005-0000-0000-000003000000}"/>
    <cellStyle name=" 3]_x000a__x000a_Zoomed=1_x000a__x000a_Row=128_x000a__x000a_Column=101_x000a__x000a_Height=300_x000a__x000a_Width=301_x000a__x000a_FontName=System_x000a__x000a_FontStyle=1_x000a__x000a_FontSize=12_x000a__x000a_PrtFontNa" xfId="7" xr:uid="{00000000-0005-0000-0000-000004000000}"/>
    <cellStyle name="_2011Chuanyang产品价格调整-Jane" xfId="8" xr:uid="{00000000-0005-0000-0000-000005000000}"/>
    <cellStyle name="_Accent Chair warehouse item list 110121" xfId="9" xr:uid="{00000000-0005-0000-0000-000006000000}"/>
    <cellStyle name="_Accent Chair warehouse item list 110121 2" xfId="10" xr:uid="{00000000-0005-0000-0000-000007000000}"/>
    <cellStyle name="_Accent Chair warehouse item list 110121_JLA Accents 4-2013 - Michelle 2 Price" xfId="11" xr:uid="{00000000-0005-0000-0000-000008000000}"/>
    <cellStyle name="_Accent Chair warehouse item list 110121_JLA Accents 4-2013 - Michelle 2 Price 2" xfId="12" xr:uid="{00000000-0005-0000-0000-000009000000}"/>
    <cellStyle name="_Anna's Linen Electric 90105" xfId="13" xr:uid="{00000000-0005-0000-0000-00000A000000}"/>
    <cellStyle name="_Anna's Linen Electric 90105 2" xfId="14" xr:uid="{00000000-0005-0000-0000-00000B000000}"/>
    <cellStyle name="_Anna's Linen Electric 90105 2 2" xfId="15" xr:uid="{00000000-0005-0000-0000-00000C000000}"/>
    <cellStyle name="_Anna's Linen Electric 90105 3" xfId="16" xr:uid="{00000000-0005-0000-0000-00000D000000}"/>
    <cellStyle name="_Anna's Linen Electric 90105_JLA Accents 4-2013 - Michelle 2 Price" xfId="17" xr:uid="{00000000-0005-0000-0000-00000E000000}"/>
    <cellStyle name="_Anna's Linen Electric 90105_JLA Accents 4-2013 - Michelle 2 Price 2" xfId="18" xr:uid="{00000000-0005-0000-0000-00000F000000}"/>
    <cellStyle name="_BBB RA Manor Hamilton Window Panel Quote Sheet-06242009 to jennifer" xfId="19" xr:uid="{00000000-0005-0000-0000-000010000000}"/>
    <cellStyle name="_BBB RA Manor Hamilton Window Panel Quote Sheet-06242009 to jennifer 2" xfId="20" xr:uid="{00000000-0005-0000-0000-000011000000}"/>
    <cellStyle name="_BBB RA Manor Hamilton Window Panel Quote Sheet-06242009 to jennifer 2 2" xfId="21" xr:uid="{00000000-0005-0000-0000-000012000000}"/>
    <cellStyle name="_BBB RA Manor Hamilton Window Panel Quote Sheet-06242009 to jennifer 3" xfId="22" xr:uid="{00000000-0005-0000-0000-000013000000}"/>
    <cellStyle name="_Blanket Division Item List Macola# and UPC#" xfId="23" xr:uid="{00000000-0005-0000-0000-000014000000}"/>
    <cellStyle name="_Blanket Division Item List Macola# and UPC# - New" xfId="24" xr:uid="{00000000-0005-0000-0000-000015000000}"/>
    <cellStyle name="_Blanket Division Item List Macola# and UPC# - New 2" xfId="25" xr:uid="{00000000-0005-0000-0000-000016000000}"/>
    <cellStyle name="_Blanket Division Item List Macola# and UPC# - New 2 2" xfId="26" xr:uid="{00000000-0005-0000-0000-000017000000}"/>
    <cellStyle name="_Blanket Division Item List Macola# and UPC# - New 3" xfId="27" xr:uid="{00000000-0005-0000-0000-000018000000}"/>
    <cellStyle name="_Blanket Division Item List Macola# and UPC# - New_JLA Accents 4-2013 - Michelle 2 Price" xfId="28" xr:uid="{00000000-0005-0000-0000-000019000000}"/>
    <cellStyle name="_Blanket Division Item List Macola# and UPC# - New_JLA Accents 4-2013 - Michelle 2 Price 2" xfId="29" xr:uid="{00000000-0005-0000-0000-00001A000000}"/>
    <cellStyle name="_Blanket Division Item List Macola# and UPC# 10" xfId="30" xr:uid="{00000000-0005-0000-0000-00001B000000}"/>
    <cellStyle name="_Blanket Division Item List Macola# and UPC# 2" xfId="31" xr:uid="{00000000-0005-0000-0000-00001C000000}"/>
    <cellStyle name="_Blanket Division Item List Macola# and UPC# 2 2" xfId="32" xr:uid="{00000000-0005-0000-0000-00001D000000}"/>
    <cellStyle name="_Blanket Division Item List Macola# and UPC# 3" xfId="33" xr:uid="{00000000-0005-0000-0000-00001E000000}"/>
    <cellStyle name="_Blanket Division Item List Macola# and UPC# 3 2" xfId="34" xr:uid="{00000000-0005-0000-0000-00001F000000}"/>
    <cellStyle name="_Blanket Division Item List Macola# and UPC# 4" xfId="35" xr:uid="{00000000-0005-0000-0000-000020000000}"/>
    <cellStyle name="_Blanket Division Item List Macola# and UPC# 4 2" xfId="36" xr:uid="{00000000-0005-0000-0000-000021000000}"/>
    <cellStyle name="_Blanket Division Item List Macola# and UPC# 5" xfId="37" xr:uid="{00000000-0005-0000-0000-000022000000}"/>
    <cellStyle name="_Blanket Division Item List Macola# and UPC# 6" xfId="38" xr:uid="{00000000-0005-0000-0000-000023000000}"/>
    <cellStyle name="_Blanket Division Item List Macola# and UPC# 7" xfId="39" xr:uid="{00000000-0005-0000-0000-000024000000}"/>
    <cellStyle name="_Blanket Division Item List Macola# and UPC# 8" xfId="40" xr:uid="{00000000-0005-0000-0000-000025000000}"/>
    <cellStyle name="_Blanket Division Item List Macola# and UPC# 9" xfId="41" xr:uid="{00000000-0005-0000-0000-000026000000}"/>
    <cellStyle name="_Blanket Division Item List Macola# and UPC# test" xfId="42" xr:uid="{00000000-0005-0000-0000-000027000000}"/>
    <cellStyle name="_Blanket Division Item List Macola# and UPC# test 2" xfId="43" xr:uid="{00000000-0005-0000-0000-000028000000}"/>
    <cellStyle name="_Blanket Division Item List Macola# and UPC# test 2 2" xfId="44" xr:uid="{00000000-0005-0000-0000-000029000000}"/>
    <cellStyle name="_Blanket Division Item List Macola# and UPC# test 3" xfId="45" xr:uid="{00000000-0005-0000-0000-00002A000000}"/>
    <cellStyle name="_Blanket Division Item List Macola# and UPC# test_JLA Accents 4-2013 - Michelle 2 Price" xfId="46" xr:uid="{00000000-0005-0000-0000-00002B000000}"/>
    <cellStyle name="_Blanket Division Item List Macola# and UPC# test_JLA Accents 4-2013 - Michelle 2 Price 2" xfId="47" xr:uid="{00000000-0005-0000-0000-00002C000000}"/>
    <cellStyle name="_Blanket Division Item List Macola# and UPC#_JLA Accents 4-2013 - Michelle 2 Price" xfId="48" xr:uid="{00000000-0005-0000-0000-00002D000000}"/>
    <cellStyle name="_Blanket Division Item List Macola# and UPC#_JLA Accents 4-2013 - Michelle 2 Price 2" xfId="49" xr:uid="{00000000-0005-0000-0000-00002E000000}"/>
    <cellStyle name="_Book1" xfId="50" xr:uid="{00000000-0005-0000-0000-00002F000000}"/>
    <cellStyle name="_CCD-HSN  1.14.11" xfId="51" xr:uid="{00000000-0005-0000-0000-000030000000}"/>
    <cellStyle name="_CCD-HSN  1.14.11 2" xfId="52" xr:uid="{00000000-0005-0000-0000-000031000000}"/>
    <cellStyle name="_CCD-HSN-cotton &amp; micro thermal blanket 08.17.10" xfId="53" xr:uid="{00000000-0005-0000-0000-000032000000}"/>
    <cellStyle name="_CCD-HSN-cotton &amp; micro thermal blanket 08.17.10 2" xfId="54" xr:uid="{00000000-0005-0000-0000-000033000000}"/>
    <cellStyle name="_CCD-WMCA Sheet Set 02 10 09" xfId="55" xr:uid="{00000000-0005-0000-0000-000034000000}"/>
    <cellStyle name="_CCD-WMCA Sheet Set 02 10 09 2" xfId="56" xr:uid="{00000000-0005-0000-0000-000035000000}"/>
    <cellStyle name="_CCD-WMCA Sheet Set 02 10 09 2 2" xfId="57" xr:uid="{00000000-0005-0000-0000-000036000000}"/>
    <cellStyle name="_CCD-WMCA Sheet Set 02 10 09 3" xfId="58" xr:uid="{00000000-0005-0000-0000-000037000000}"/>
    <cellStyle name="_CCD-WMCA Sheet Set 02 10 09_JLA Accents 4-2013 - Michelle 2 Price" xfId="59" xr:uid="{00000000-0005-0000-0000-000038000000}"/>
    <cellStyle name="_CCD-WMCA Sheet Set 02 10 09_JLA Accents 4-2013 - Michelle 2 Price 2" xfId="60" xr:uid="{00000000-0005-0000-0000-000039000000}"/>
    <cellStyle name="_Chairs" xfId="61" xr:uid="{00000000-0005-0000-0000-00003A000000}"/>
    <cellStyle name="_Chairs_1" xfId="62" xr:uid="{00000000-0005-0000-0000-00003B000000}"/>
    <cellStyle name="_commitment" xfId="63" xr:uid="{00000000-0005-0000-0000-00003C000000}"/>
    <cellStyle name="_commitment 2" xfId="64" xr:uid="{00000000-0005-0000-0000-00003D000000}"/>
    <cellStyle name="_duckwall and gordman order margin review- 80701" xfId="65" xr:uid="{00000000-0005-0000-0000-00003E000000}"/>
    <cellStyle name="_duckwall and gordman order margin review- 80701_Cellular Blanket prices- Faze3" xfId="66" xr:uid="{00000000-0005-0000-0000-00003F000000}"/>
    <cellStyle name="_duckwall and gordman order margin review- 80701_Cellular Blanket prices- Faze3 2" xfId="67" xr:uid="{00000000-0005-0000-0000-000040000000}"/>
    <cellStyle name="_duckwall and gordman order margin review- 80701_Line Plan Fall 2012 FINAL" xfId="68" xr:uid="{00000000-0005-0000-0000-000041000000}"/>
    <cellStyle name="_Ecommerce_2011fall_cozy spun Sheet set_forecast evaluation_20110718" xfId="69" xr:uid="{00000000-0005-0000-0000-000042000000}"/>
    <cellStyle name="_Ecommerce_2011fall_cozy spun Sheet set_forecast evaluation_20110718 2" xfId="70" xr:uid="{00000000-0005-0000-0000-000043000000}"/>
    <cellStyle name="_EE 2011HP quotation sheet-110221-Chairone" xfId="71" xr:uid="{00000000-0005-0000-0000-000044000000}"/>
    <cellStyle name="_EE 2011HP quotation sheet-110221-Chairone (2)" xfId="72" xr:uid="{00000000-0005-0000-0000-000045000000}"/>
    <cellStyle name="_EE 2011HP quotation sheet-110221-Chairone (2) 2" xfId="73" xr:uid="{00000000-0005-0000-0000-000046000000}"/>
    <cellStyle name="_EE 2011HP quotation sheet-110221-Chairone 2" xfId="74" xr:uid="{00000000-0005-0000-0000-000047000000}"/>
    <cellStyle name="_EE 2011HP quotation sheet-110221-Chairone 3" xfId="75" xr:uid="{00000000-0005-0000-0000-000048000000}"/>
    <cellStyle name="_EE 2011HP quotation sheet-110221-Chairone 4" xfId="76" xr:uid="{00000000-0005-0000-0000-000049000000}"/>
    <cellStyle name="_EE 2011HP quotation sheet-110221-Chairone 5" xfId="77" xr:uid="{00000000-0005-0000-0000-00004A000000}"/>
    <cellStyle name="_EE 2011HP quotation sheet-110221-Chairone 6" xfId="78" xr:uid="{00000000-0005-0000-0000-00004B000000}"/>
    <cellStyle name="_EE 2011HP quotation sheet-110221-Chairone 7" xfId="79" xr:uid="{00000000-0005-0000-0000-00004C000000}"/>
    <cellStyle name="_EE 2011HP quotation sheet-110221-Chairone_JLA Accents 4-2013 - Michelle 2 Price" xfId="80" xr:uid="{00000000-0005-0000-0000-00004D000000}"/>
    <cellStyle name="_EE 2011HP quotation sheet-110221-Chairone_JLA Accents 4-2013 - Michelle 2 Price 2" xfId="81" xr:uid="{00000000-0005-0000-0000-00004E000000}"/>
    <cellStyle name="_EE 2011HP quotation sheet-110329 (3)" xfId="82" xr:uid="{00000000-0005-0000-0000-00004F000000}"/>
    <cellStyle name="_EE 2011HP quotation sheet-110329 (3) 2" xfId="83" xr:uid="{00000000-0005-0000-0000-000050000000}"/>
    <cellStyle name="_EE 2011HP quotation sheet-110329 (3)_JLA Accents 4-2013 - Michelle 2 Price" xfId="84" xr:uid="{00000000-0005-0000-0000-000051000000}"/>
    <cellStyle name="_EE 2011HP quotation sheet-110329 (3)_JLA Accents 4-2013 - Michelle 2 Price 2" xfId="85" xr:uid="{00000000-0005-0000-0000-000052000000}"/>
    <cellStyle name="_EE 2011HP quotation sheet-110905 (3)" xfId="86" xr:uid="{00000000-0005-0000-0000-000053000000}"/>
    <cellStyle name="_EE 2011HP quotation sheet-110905 (3) 2" xfId="87" xr:uid="{00000000-0005-0000-0000-000054000000}"/>
    <cellStyle name="_EE Furniture Quotation of HH samples-20100906" xfId="88" xr:uid="{00000000-0005-0000-0000-000055000000}"/>
    <cellStyle name="_EE Furniture Quotation of HH samples-20100906 2" xfId="89" xr:uid="{00000000-0005-0000-0000-000056000000}"/>
    <cellStyle name="_EE Furniture Quotation of HH samples-20100906 2 2" xfId="90" xr:uid="{00000000-0005-0000-0000-000057000000}"/>
    <cellStyle name="_EE Furniture Quotation of HH samples-20100906 3" xfId="91" xr:uid="{00000000-0005-0000-0000-000058000000}"/>
    <cellStyle name="_EE Furniture Quotation of HH samples-20100906_JLA Accents 4-2013 - Michelle 2 Price" xfId="92" xr:uid="{00000000-0005-0000-0000-000059000000}"/>
    <cellStyle name="_EE Furniture Quotation of HH samples-20100906_JLA Accents 4-2013 - Michelle 2 Price 2" xfId="93" xr:uid="{00000000-0005-0000-0000-00005A000000}"/>
    <cellStyle name="_ET_STYLE_NoName_00_" xfId="94" xr:uid="{00000000-0005-0000-0000-00005B000000}"/>
    <cellStyle name="_ET_STYLE_NoName_00_ 2" xfId="95" xr:uid="{00000000-0005-0000-0000-00005C000000}"/>
    <cellStyle name="_ET_STYLE_NoName_00_ 2 2" xfId="96" xr:uid="{00000000-0005-0000-0000-00005D000000}"/>
    <cellStyle name="_ET_STYLE_NoName_00_ 3" xfId="97" xr:uid="{00000000-0005-0000-0000-00005E000000}"/>
    <cellStyle name="_ET_STYLE_NoName_00_ 3 2" xfId="98" xr:uid="{00000000-0005-0000-0000-00005F000000}"/>
    <cellStyle name="_ET_STYLE_NoName_00_ 4" xfId="99" xr:uid="{00000000-0005-0000-0000-000060000000}"/>
    <cellStyle name="_ET_STYLE_NoName_00__Beauty Rest Buy Sheet" xfId="100" xr:uid="{00000000-0005-0000-0000-000061000000}"/>
    <cellStyle name="_ET_STYLE_NoName_00__Beauty Rest Buy Sheet 2" xfId="101" xr:uid="{00000000-0005-0000-0000-000062000000}"/>
    <cellStyle name="_ET_STYLE_NoName_00__CO080506-MPD-375" xfId="102" xr:uid="{00000000-0005-0000-0000-000063000000}"/>
    <cellStyle name="_ET_STYLE_NoName_00__CO080506-MPD-375 2" xfId="103" xr:uid="{00000000-0005-0000-0000-000064000000}"/>
    <cellStyle name="_ET_STYLE_NoName_00__CO080506-MPD-375 2 2" xfId="104" xr:uid="{00000000-0005-0000-0000-000065000000}"/>
    <cellStyle name="_ET_STYLE_NoName_00__CO080506-MPD-375 3" xfId="105" xr:uid="{00000000-0005-0000-0000-000066000000}"/>
    <cellStyle name="_ET_STYLE_NoName_00__CO080506-MPD-375_JLA Accents 4-2013 - Michelle 2 Price" xfId="106" xr:uid="{00000000-0005-0000-0000-000067000000}"/>
    <cellStyle name="_ET_STYLE_NoName_00__CO080506-MPD-375_JLA Accents 4-2013 - Michelle 2 Price 2" xfId="107" xr:uid="{00000000-0005-0000-0000-000068000000}"/>
    <cellStyle name="_ET_STYLE_NoName_00__CO080506-MPD-500" xfId="108" xr:uid="{00000000-0005-0000-0000-000069000000}"/>
    <cellStyle name="_ET_STYLE_NoName_00__CO080506-MPD-500 2" xfId="109" xr:uid="{00000000-0005-0000-0000-00006A000000}"/>
    <cellStyle name="_ET_STYLE_NoName_00__CO080506-MPD-500 2 2" xfId="110" xr:uid="{00000000-0005-0000-0000-00006B000000}"/>
    <cellStyle name="_ET_STYLE_NoName_00__CO080506-MPD-500 3" xfId="111" xr:uid="{00000000-0005-0000-0000-00006C000000}"/>
    <cellStyle name="_ET_STYLE_NoName_00__CO080506-MPD-500_JLA Accents 4-2013 - Michelle 2 Price" xfId="112" xr:uid="{00000000-0005-0000-0000-00006D000000}"/>
    <cellStyle name="_ET_STYLE_NoName_00__CO080506-MPD-500_JLA Accents 4-2013 - Michelle 2 Price 2" xfId="113" xr:uid="{00000000-0005-0000-0000-00006E000000}"/>
    <cellStyle name="_ET_STYLE_NoName_00__Jersey" xfId="114" xr:uid="{00000000-0005-0000-0000-00006F000000}"/>
    <cellStyle name="_ET_STYLE_NoName_00__Jersey 2" xfId="115" xr:uid="{00000000-0005-0000-0000-000070000000}"/>
    <cellStyle name="_ET_STYLE_NoName_00__JLA Accents 4-2013 - Michelle 2 Price" xfId="116" xr:uid="{00000000-0005-0000-0000-000071000000}"/>
    <cellStyle name="_ET_STYLE_NoName_00__JLA Accents 4-2013 - Michelle 2 Price 2" xfId="117" xr:uid="{00000000-0005-0000-0000-000072000000}"/>
    <cellStyle name="_ET_STYLE_NoName_00__Tencel Buy Sheet" xfId="118" xr:uid="{00000000-0005-0000-0000-000073000000}"/>
    <cellStyle name="_ET_STYLE_NoName_00__Tencel Buy Sheet 2" xfId="119" xr:uid="{00000000-0005-0000-0000-000074000000}"/>
    <cellStyle name="_Fall 2009 Military Macys Home Orders to E AND E 2 25" xfId="120" xr:uid="{00000000-0005-0000-0000-000075000000}"/>
    <cellStyle name="_Fall 2009 Military Macys Home Orders to E AND E 2 25_Cellular Blanket prices- Faze3" xfId="121" xr:uid="{00000000-0005-0000-0000-000076000000}"/>
    <cellStyle name="_Fall 2009 Military Macys Home Orders to E AND E 2 25_Cellular Blanket prices- Faze3 2" xfId="122" xr:uid="{00000000-0005-0000-0000-000077000000}"/>
    <cellStyle name="_Fall 2009 Military Macys Home Orders to E AND E 2 25_Line Plan Fall 2012 FINAL" xfId="123" xr:uid="{00000000-0005-0000-0000-000078000000}"/>
    <cellStyle name="_Furniture Division Item List Macola# and UPC#" xfId="124" xr:uid="{00000000-0005-0000-0000-000079000000}"/>
    <cellStyle name="_Furniture Division Item List Macola# and UPC# 2" xfId="125" xr:uid="{00000000-0005-0000-0000-00007A000000}"/>
    <cellStyle name="_Furniture Division Item List Macola# and UPC# 2 2" xfId="126" xr:uid="{00000000-0005-0000-0000-00007B000000}"/>
    <cellStyle name="_Furniture Division Item List Macola# and UPC# 3" xfId="127" xr:uid="{00000000-0005-0000-0000-00007C000000}"/>
    <cellStyle name="_Furniture Division Item List Macola# and UPC#_JLA Accents 4-2013 - Michelle 2 Price" xfId="128" xr:uid="{00000000-0005-0000-0000-00007D000000}"/>
    <cellStyle name="_Furniture Division Item List Macola# and UPC#_JLA Accents 4-2013 - Michelle 2 Price 2" xfId="129" xr:uid="{00000000-0005-0000-0000-00007E000000}"/>
    <cellStyle name="_HD KD Sofas 07142010" xfId="130" xr:uid="{00000000-0005-0000-0000-00007F000000}"/>
    <cellStyle name="_HD KD Sofas 07142010_2011 HP Pricing for 2010 items" xfId="131" xr:uid="{00000000-0005-0000-0000-000080000000}"/>
    <cellStyle name="_HD KD Sofas 07142010_2012 HP Old chair quote_4 4 2012-updated 4.4" xfId="132" xr:uid="{00000000-0005-0000-0000-000081000000}"/>
    <cellStyle name="_HD KD Sofas 07142010_JLA Accents 10-2012  FNL to Sku _ Top Art (2)" xfId="133" xr:uid="{00000000-0005-0000-0000-000082000000}"/>
    <cellStyle name="_HD KD Sofas 07142010_JLA Accents 4-2013 - Michelle 2 Price" xfId="134" xr:uid="{00000000-0005-0000-0000-000083000000}"/>
    <cellStyle name="_HD KD Sofas 07142010_Line Plan Fall 2012 FINAL" xfId="135" xr:uid="{00000000-0005-0000-0000-000084000000}"/>
    <cellStyle name="_HD KD Sofas 07142010_OLD ITEM" xfId="136" xr:uid="{00000000-0005-0000-0000-000085000000}"/>
    <cellStyle name="_HD KD Sofas 07142010_Total quote sheet for 201304 HP chairs" xfId="137" xr:uid="{00000000-0005-0000-0000-000086000000}"/>
    <cellStyle name="_HD KD Sofas 07142010_Total quote sheet for 201304 HP samples _updated on 3-25-2013 (3)" xfId="138" xr:uid="{00000000-0005-0000-0000-000087000000}"/>
    <cellStyle name="_HD KD Sofas 07142010_Total quote sheet for 201304 HP samples _updated on 3-26-2013 (2)" xfId="139" xr:uid="{00000000-0005-0000-0000-000088000000}"/>
    <cellStyle name="_HD KD Sofas 07142010_Total quote sheet for 201304 HP samples 3-15-2013" xfId="140" xr:uid="{00000000-0005-0000-0000-000089000000}"/>
    <cellStyle name="_HD KD Sofas 07142010_Total quote sheet for 201304 HP samples 3-18-2013" xfId="141" xr:uid="{00000000-0005-0000-0000-00008A000000}"/>
    <cellStyle name="_HD KD Sofas 07142010_Updated Chair warehouse program - JCP" xfId="142" xr:uid="{00000000-0005-0000-0000-00008B000000}"/>
    <cellStyle name="_HP Accent Chairs Pricing 101014" xfId="143" xr:uid="{00000000-0005-0000-0000-00008C000000}"/>
    <cellStyle name="_HP Accent Chairs Pricing 101014_2011 HP Pricing for 2010 items" xfId="144" xr:uid="{00000000-0005-0000-0000-00008D000000}"/>
    <cellStyle name="_HP Accent Chairs Pricing 101014_2012 HP Old chair quote_4 4 2012-updated 4.4" xfId="145" xr:uid="{00000000-0005-0000-0000-00008E000000}"/>
    <cellStyle name="_HP Accent Chairs Pricing 101014_Ecommerce Inventory 120215 updated (2)" xfId="146" xr:uid="{00000000-0005-0000-0000-00008F000000}"/>
    <cellStyle name="_HP Accent Chairs Pricing 101014_JLA Accents 10-2012  FNL to Sku _ Top Art (2)" xfId="147" xr:uid="{00000000-0005-0000-0000-000090000000}"/>
    <cellStyle name="_HP Accent Chairs Pricing 101014_JLA Accents 4-2013 - Michelle 2 Price" xfId="148" xr:uid="{00000000-0005-0000-0000-000091000000}"/>
    <cellStyle name="_HP Accent Chairs Pricing 101014_Line Plan Fall 2012 FINAL" xfId="149" xr:uid="{00000000-0005-0000-0000-000092000000}"/>
    <cellStyle name="_HP Accent Chairs Pricing 101014_OLD ITEM" xfId="150" xr:uid="{00000000-0005-0000-0000-000093000000}"/>
    <cellStyle name="_HP Accent Chairs Pricing 101014_Total quote sheet for 201304 HP chairs" xfId="151" xr:uid="{00000000-0005-0000-0000-000094000000}"/>
    <cellStyle name="_HP Accent Chairs Pricing 101014_Total quote sheet for 201304 HP samples _updated on 3-25-2013 (3)" xfId="152" xr:uid="{00000000-0005-0000-0000-000095000000}"/>
    <cellStyle name="_HP Accent Chairs Pricing 101014_Total quote sheet for 201304 HP samples _updated on 3-26-2013 (2)" xfId="153" xr:uid="{00000000-0005-0000-0000-000096000000}"/>
    <cellStyle name="_HP Accent Chairs Pricing 101014_Total quote sheet for 201304 HP samples 3-15-2013" xfId="154" xr:uid="{00000000-0005-0000-0000-000097000000}"/>
    <cellStyle name="_HP Accent Chairs Pricing 101014_Total quote sheet for 201304 HP samples 3-18-2013" xfId="155" xr:uid="{00000000-0005-0000-0000-000098000000}"/>
    <cellStyle name="_HP Accent Chairs Pricing 101014_Updated Chair warehouse program - JCP" xfId="156" xr:uid="{00000000-0005-0000-0000-000099000000}"/>
    <cellStyle name="_HP Quota from kaifa 1 Mar  2010 (2)" xfId="157" xr:uid="{00000000-0005-0000-0000-00009A000000}"/>
    <cellStyle name="_HP Quota from kaifa 1 Mar  2010 (2) 2" xfId="158" xr:uid="{00000000-0005-0000-0000-00009B000000}"/>
    <cellStyle name="_HP Quota from kaifa 1 Mar  2010 (2) 2 2" xfId="159" xr:uid="{00000000-0005-0000-0000-00009C000000}"/>
    <cellStyle name="_HP Quota from kaifa 1 Mar  2010 (2) 3" xfId="160" xr:uid="{00000000-0005-0000-0000-00009D000000}"/>
    <cellStyle name="_HP Quota from kaifa 1 Mar  2010 (2)_JLA Accents 4-2013 - Michelle 2 Price" xfId="161" xr:uid="{00000000-0005-0000-0000-00009E000000}"/>
    <cellStyle name="_HP Quota from kaifa 1 Mar  2010 (2)_JLA Accents 4-2013 - Michelle 2 Price 2" xfId="162" xr:uid="{00000000-0005-0000-0000-00009F000000}"/>
    <cellStyle name="_HP quota sheet from kaifa 2011-2-24" xfId="163" xr:uid="{00000000-0005-0000-0000-0000A0000000}"/>
    <cellStyle name="_HP quota sheet from kaifa 2011-2-24 2" xfId="164" xr:uid="{00000000-0005-0000-0000-0000A1000000}"/>
    <cellStyle name="_HP quota sheet from kaifa 2011-2-24_JLA Accents 4-2013 - Michelle 2 Price" xfId="165" xr:uid="{00000000-0005-0000-0000-0000A2000000}"/>
    <cellStyle name="_HP quota sheet from kaifa 2011-2-24_JLA Accents 4-2013 - Michelle 2 Price 2" xfId="166" xr:uid="{00000000-0005-0000-0000-0000A3000000}"/>
    <cellStyle name="_HP sample quotation100212" xfId="167" xr:uid="{00000000-0005-0000-0000-0000A4000000}"/>
    <cellStyle name="_HP sample quotation100212 2" xfId="168" xr:uid="{00000000-0005-0000-0000-0000A5000000}"/>
    <cellStyle name="_HP sample quotation100212 2 2" xfId="169" xr:uid="{00000000-0005-0000-0000-0000A6000000}"/>
    <cellStyle name="_HP sample quotation100212 3" xfId="170" xr:uid="{00000000-0005-0000-0000-0000A7000000}"/>
    <cellStyle name="_HP sample quotation100212_JLA Accents 4-2013 - Michelle 2 Price" xfId="171" xr:uid="{00000000-0005-0000-0000-0000A8000000}"/>
    <cellStyle name="_HP sample quotation100212_JLA Accents 4-2013 - Michelle 2 Price 2" xfId="172" xr:uid="{00000000-0005-0000-0000-0000A9000000}"/>
    <cellStyle name="_HSN Blanket  Throw  90106 complete" xfId="173" xr:uid="{00000000-0005-0000-0000-0000AA000000}"/>
    <cellStyle name="_HSN Blanket  Throw  90106 complete 2" xfId="174" xr:uid="{00000000-0005-0000-0000-0000AB000000}"/>
    <cellStyle name="_HSN Blanket  Throw  90106 complete 2 2" xfId="175" xr:uid="{00000000-0005-0000-0000-0000AC000000}"/>
    <cellStyle name="_HSN Blanket  Throw  90106 complete 3" xfId="176" xr:uid="{00000000-0005-0000-0000-0000AD000000}"/>
    <cellStyle name="_HSN Blanket  Throw  90106 complete_JLA Accents 4-2013 - Michelle 2 Price" xfId="177" xr:uid="{00000000-0005-0000-0000-0000AE000000}"/>
    <cellStyle name="_HSN Blanket  Throw  90106 complete_JLA Accents 4-2013 - Michelle 2 Price 2" xfId="178" xr:uid="{00000000-0005-0000-0000-0000AF000000}"/>
    <cellStyle name="_JCP chair" xfId="179" xr:uid="{00000000-0005-0000-0000-0000B0000000}"/>
    <cellStyle name="_JCP Merideth chair and ottoman commitment 8 13 2012" xfId="180" xr:uid="{00000000-0005-0000-0000-0000B1000000}"/>
    <cellStyle name="_JLA-090613A pillow and throw (2)" xfId="181" xr:uid="{00000000-0005-0000-0000-0000B2000000}"/>
    <cellStyle name="_JLA-090613A pillow and throw (2) 2" xfId="182" xr:uid="{00000000-0005-0000-0000-0000B3000000}"/>
    <cellStyle name="_JLA-090613A pillow and throw (2) 2 2" xfId="183" xr:uid="{00000000-0005-0000-0000-0000B4000000}"/>
    <cellStyle name="_JLA-090613A pillow and throw (2) 3" xfId="184" xr:uid="{00000000-0005-0000-0000-0000B5000000}"/>
    <cellStyle name="_JLA-090613A pillow and throw (2)_JLA Accents 4-2013 - Michelle 2 Price" xfId="185" xr:uid="{00000000-0005-0000-0000-0000B6000000}"/>
    <cellStyle name="_JLA-090613A pillow and throw (2)_JLA Accents 4-2013 - Michelle 2 Price 2" xfId="186" xr:uid="{00000000-0005-0000-0000-0000B7000000}"/>
    <cellStyle name="_JLA-090613A pillow and throw (2)_RTG tufted armless chair July 06 09" xfId="187" xr:uid="{00000000-0005-0000-0000-0000B8000000}"/>
    <cellStyle name="_JLA-090613A pillow and throw (2)_RTG tufted armless chair July 06 09 2" xfId="188" xr:uid="{00000000-0005-0000-0000-0000B9000000}"/>
    <cellStyle name="_JLA-090613A pillow and throw (2)_RTG tufted armless chair July 06 09 2 2" xfId="189" xr:uid="{00000000-0005-0000-0000-0000BA000000}"/>
    <cellStyle name="_JLA-090613A pillow and throw (2)_RTG tufted armless chair July 06 09 3" xfId="190" xr:uid="{00000000-0005-0000-0000-0000BB000000}"/>
    <cellStyle name="_JLA-090613A pillow and throw (2)_RTG tufted armless chair July 06 09_JLA Accents 4-2013 - Michelle 2 Price" xfId="191" xr:uid="{00000000-0005-0000-0000-0000BC000000}"/>
    <cellStyle name="_JLA-090613A pillow and throw (2)_RTG tufted armless chair July 06 09_JLA Accents 4-2013 - Michelle 2 Price 2" xfId="192" xr:uid="{00000000-0005-0000-0000-0000BD000000}"/>
    <cellStyle name="_JLA-090617A pillow and throw (2)" xfId="193" xr:uid="{00000000-0005-0000-0000-0000BE000000}"/>
    <cellStyle name="_JLA-090617A pillow and throw (2) 2" xfId="194" xr:uid="{00000000-0005-0000-0000-0000BF000000}"/>
    <cellStyle name="_JLA-090617A pillow and throw (2) 2 2" xfId="195" xr:uid="{00000000-0005-0000-0000-0000C0000000}"/>
    <cellStyle name="_JLA-090617A pillow and throw (2) 3" xfId="196" xr:uid="{00000000-0005-0000-0000-0000C1000000}"/>
    <cellStyle name="_JLA-090617A pillow and throw (2)_JLA Accents 4-2013 - Michelle 2 Price" xfId="197" xr:uid="{00000000-0005-0000-0000-0000C2000000}"/>
    <cellStyle name="_JLA-090617A pillow and throw (2)_JLA Accents 4-2013 - Michelle 2 Price 2" xfId="198" xr:uid="{00000000-0005-0000-0000-0000C3000000}"/>
    <cellStyle name="_JLA-090617A pillow and throw (2)_RTG tufted armless chair July 06 09" xfId="199" xr:uid="{00000000-0005-0000-0000-0000C4000000}"/>
    <cellStyle name="_JLA-090617A pillow and throw (2)_RTG tufted armless chair July 06 09 2" xfId="200" xr:uid="{00000000-0005-0000-0000-0000C5000000}"/>
    <cellStyle name="_JLA-090617A pillow and throw (2)_RTG tufted armless chair July 06 09 2 2" xfId="201" xr:uid="{00000000-0005-0000-0000-0000C6000000}"/>
    <cellStyle name="_JLA-090617A pillow and throw (2)_RTG tufted armless chair July 06 09 3" xfId="202" xr:uid="{00000000-0005-0000-0000-0000C7000000}"/>
    <cellStyle name="_JLA-090617A pillow and throw (2)_RTG tufted armless chair July 06 09_JLA Accents 4-2013 - Michelle 2 Price" xfId="203" xr:uid="{00000000-0005-0000-0000-0000C8000000}"/>
    <cellStyle name="_JLA-090617A pillow and throw (2)_RTG tufted armless chair July 06 09_JLA Accents 4-2013 - Michelle 2 Price 2" xfId="204" xr:uid="{00000000-0005-0000-0000-0000C9000000}"/>
    <cellStyle name="_liquid cotton receipts" xfId="205" xr:uid="{00000000-0005-0000-0000-0000CA000000}"/>
    <cellStyle name="_Mar 09 Market Week Blanket &amp; Throw Non-Electric" xfId="206" xr:uid="{00000000-0005-0000-0000-0000CB000000}"/>
    <cellStyle name="_Mar 09 Market Week Blanket &amp; Throw Non-Electric 2" xfId="207" xr:uid="{00000000-0005-0000-0000-0000CC000000}"/>
    <cellStyle name="_Mar 09 Market Week Blanket &amp; Throw Non-Electric 2 2" xfId="208" xr:uid="{00000000-0005-0000-0000-0000CD000000}"/>
    <cellStyle name="_Mar 09 Market Week Blanket &amp; Throw Non-Electric 3" xfId="209" xr:uid="{00000000-0005-0000-0000-0000CE000000}"/>
    <cellStyle name="_Mar 09 Market Week Blanket &amp; Throw Non-Electric_JLA Accents 4-2013 - Michelle 2 Price" xfId="210" xr:uid="{00000000-0005-0000-0000-0000CF000000}"/>
    <cellStyle name="_Mar 09 Market Week Blanket &amp; Throw Non-Electric_JLA Accents 4-2013 - Michelle 2 Price 2" xfId="211" xr:uid="{00000000-0005-0000-0000-0000D0000000}"/>
    <cellStyle name="_Mar 09 Market Week Blanket &amp; Throw Non-Electric_RTG tufted armless chair July 06 09" xfId="212" xr:uid="{00000000-0005-0000-0000-0000D1000000}"/>
    <cellStyle name="_Mar 09 Market Week Blanket &amp; Throw Non-Electric_RTG tufted armless chair July 06 09 2" xfId="213" xr:uid="{00000000-0005-0000-0000-0000D2000000}"/>
    <cellStyle name="_Mar 09 Market Week Blanket &amp; Throw Non-Electric_RTG tufted armless chair July 06 09 2 2" xfId="214" xr:uid="{00000000-0005-0000-0000-0000D3000000}"/>
    <cellStyle name="_Mar 09 Market Week Blanket &amp; Throw Non-Electric_RTG tufted armless chair July 06 09 3" xfId="215" xr:uid="{00000000-0005-0000-0000-0000D4000000}"/>
    <cellStyle name="_Mar 09 Market Week Blanket &amp; Throw Non-Electric_RTG tufted armless chair July 06 09_JLA Accents 4-2013 - Michelle 2 Price" xfId="216" xr:uid="{00000000-0005-0000-0000-0000D5000000}"/>
    <cellStyle name="_Mar 09 Market Week Blanket &amp; Throw Non-Electric_RTG tufted armless chair July 06 09_JLA Accents 4-2013 - Michelle 2 Price 2" xfId="217" xr:uid="{00000000-0005-0000-0000-0000D6000000}"/>
    <cellStyle name="_Quota of HP samples--kaifa--20100907" xfId="218" xr:uid="{00000000-0005-0000-0000-0000D7000000}"/>
    <cellStyle name="_Quota of HP samples--kaifa--20100907 2" xfId="219" xr:uid="{00000000-0005-0000-0000-0000D8000000}"/>
    <cellStyle name="_Quota of HP samples--kaifa--20100907 2 2" xfId="220" xr:uid="{00000000-0005-0000-0000-0000D9000000}"/>
    <cellStyle name="_Quota of HP samples--kaifa--20100907 3" xfId="221" xr:uid="{00000000-0005-0000-0000-0000DA000000}"/>
    <cellStyle name="_Quota of HP samples--kaifa--20100907_JLA Accents 4-2013 - Michelle 2 Price" xfId="222" xr:uid="{00000000-0005-0000-0000-0000DB000000}"/>
    <cellStyle name="_Quota of HP samples--kaifa--20100907_JLA Accents 4-2013 - Michelle 2 Price 2" xfId="223" xr:uid="{00000000-0005-0000-0000-0000DC000000}"/>
    <cellStyle name="_Quota of HP samples--kaifa--20100929rvd" xfId="224" xr:uid="{00000000-0005-0000-0000-0000DD000000}"/>
    <cellStyle name="_Quota of HP samples--kaifa--20100929rvd 2" xfId="225" xr:uid="{00000000-0005-0000-0000-0000DE000000}"/>
    <cellStyle name="_Quota of HP samples--kaifa--20100929rvd 2 2" xfId="226" xr:uid="{00000000-0005-0000-0000-0000DF000000}"/>
    <cellStyle name="_Quota of HP samples--kaifa--20100929rvd 3" xfId="227" xr:uid="{00000000-0005-0000-0000-0000E0000000}"/>
    <cellStyle name="_Quota of HP samples--kaifa--20100929rvd_JLA Accents 4-2013 - Michelle 2 Price" xfId="228" xr:uid="{00000000-0005-0000-0000-0000E1000000}"/>
    <cellStyle name="_Quota of HP samples--kaifa--20100929rvd_JLA Accents 4-2013 - Michelle 2 Price 2" xfId="229" xr:uid="{00000000-0005-0000-0000-0000E2000000}"/>
    <cellStyle name="_QUOTATION FOR HIGH POINT SAMPLES-JINZHENG-20100907" xfId="230" xr:uid="{00000000-0005-0000-0000-0000E3000000}"/>
    <cellStyle name="_QUOTATION FOR HIGH POINT SAMPLES-JINZHENG-20100907 2" xfId="231" xr:uid="{00000000-0005-0000-0000-0000E4000000}"/>
    <cellStyle name="_QUOTATION FOR HIGH POINT SAMPLES-JINZHENG-20100907 2 2" xfId="232" xr:uid="{00000000-0005-0000-0000-0000E5000000}"/>
    <cellStyle name="_QUOTATION FOR HIGH POINT SAMPLES-JINZHENG-20100907 3" xfId="233" xr:uid="{00000000-0005-0000-0000-0000E6000000}"/>
    <cellStyle name="_QUOTATION FOR HIGH POINT SAMPLES-JINZHENG-20100907_JLA Accents 4-2013 - Michelle 2 Price" xfId="234" xr:uid="{00000000-0005-0000-0000-0000E7000000}"/>
    <cellStyle name="_QUOTATION FOR HIGH POINT SAMPLES-JINZHENG-20100907_JLA Accents 4-2013 - Michelle 2 Price 2" xfId="235" xr:uid="{00000000-0005-0000-0000-0000E8000000}"/>
    <cellStyle name="_Quotation of HP samples--YOUBANG-20100907" xfId="236" xr:uid="{00000000-0005-0000-0000-0000E9000000}"/>
    <cellStyle name="_Quotation of HP samples--YOUBANG-20100907 (2)" xfId="237" xr:uid="{00000000-0005-0000-0000-0000EA000000}"/>
    <cellStyle name="_Quotation of HP samples--YOUBANG-20100907 (2) 2" xfId="238" xr:uid="{00000000-0005-0000-0000-0000EB000000}"/>
    <cellStyle name="_Quotation of HP samples--YOUBANG-20100907 (2) 2 2" xfId="239" xr:uid="{00000000-0005-0000-0000-0000EC000000}"/>
    <cellStyle name="_Quotation of HP samples--YOUBANG-20100907 (2) 3" xfId="240" xr:uid="{00000000-0005-0000-0000-0000ED000000}"/>
    <cellStyle name="_Quotation of HP samples--YOUBANG-20100907 (2)_JLA Accents 4-2013 - Michelle 2 Price" xfId="241" xr:uid="{00000000-0005-0000-0000-0000EE000000}"/>
    <cellStyle name="_Quotation of HP samples--YOUBANG-20100907 (2)_JLA Accents 4-2013 - Michelle 2 Price 2" xfId="242" xr:uid="{00000000-0005-0000-0000-0000EF000000}"/>
    <cellStyle name="_Quotation of HP samples--YOUBANG-20100907 10" xfId="243" xr:uid="{00000000-0005-0000-0000-0000F0000000}"/>
    <cellStyle name="_Quotation of HP samples--YOUBANG-20100907 2" xfId="244" xr:uid="{00000000-0005-0000-0000-0000F1000000}"/>
    <cellStyle name="_Quotation of HP samples--YOUBANG-20100907 2 2" xfId="245" xr:uid="{00000000-0005-0000-0000-0000F2000000}"/>
    <cellStyle name="_Quotation of HP samples--YOUBANG-20100907 3" xfId="246" xr:uid="{00000000-0005-0000-0000-0000F3000000}"/>
    <cellStyle name="_Quotation of HP samples--YOUBANG-20100907 3 2" xfId="247" xr:uid="{00000000-0005-0000-0000-0000F4000000}"/>
    <cellStyle name="_Quotation of HP samples--YOUBANG-20100907 4" xfId="248" xr:uid="{00000000-0005-0000-0000-0000F5000000}"/>
    <cellStyle name="_Quotation of HP samples--YOUBANG-20100907 4 2" xfId="249" xr:uid="{00000000-0005-0000-0000-0000F6000000}"/>
    <cellStyle name="_Quotation of HP samples--YOUBANG-20100907 5" xfId="250" xr:uid="{00000000-0005-0000-0000-0000F7000000}"/>
    <cellStyle name="_Quotation of HP samples--YOUBANG-20100907 6" xfId="251" xr:uid="{00000000-0005-0000-0000-0000F8000000}"/>
    <cellStyle name="_Quotation of HP samples--YOUBANG-20100907 7" xfId="252" xr:uid="{00000000-0005-0000-0000-0000F9000000}"/>
    <cellStyle name="_Quotation of HP samples--YOUBANG-20100907 8" xfId="253" xr:uid="{00000000-0005-0000-0000-0000FA000000}"/>
    <cellStyle name="_Quotation of HP samples--YOUBANG-20100907 9" xfId="254" xr:uid="{00000000-0005-0000-0000-0000FB000000}"/>
    <cellStyle name="_Quotation of HP samples--YOUBANG-20100907_JLA Accents 4-2013 - Michelle 2 Price" xfId="255" xr:uid="{00000000-0005-0000-0000-0000FC000000}"/>
    <cellStyle name="_Quotation of HP samples--YOUBANG-20100907_JLA Accents 4-2013 - Michelle 2 Price 2" xfId="256" xr:uid="{00000000-0005-0000-0000-0000FD000000}"/>
    <cellStyle name="_Quotation sheet of HP samples- Jincheng-20100907" xfId="257" xr:uid="{00000000-0005-0000-0000-0000FE000000}"/>
    <cellStyle name="_Quotation sheet of HP samples- Jincheng-20100907 (3)" xfId="258" xr:uid="{00000000-0005-0000-0000-0000FF000000}"/>
    <cellStyle name="_Quotation sheet of HP samples- Jincheng-20100907 (3) 2" xfId="259" xr:uid="{00000000-0005-0000-0000-000000010000}"/>
    <cellStyle name="_Quotation sheet of HP samples- Jincheng-20100907 (3) 2 2" xfId="260" xr:uid="{00000000-0005-0000-0000-000001010000}"/>
    <cellStyle name="_Quotation sheet of HP samples- Jincheng-20100907 (3) 3" xfId="261" xr:uid="{00000000-0005-0000-0000-000002010000}"/>
    <cellStyle name="_Quotation sheet of HP samples- Jincheng-20100907 (3)_JLA Accents 4-2013 - Michelle 2 Price" xfId="262" xr:uid="{00000000-0005-0000-0000-000003010000}"/>
    <cellStyle name="_Quotation sheet of HP samples- Jincheng-20100907 (3)_JLA Accents 4-2013 - Michelle 2 Price 2" xfId="263" xr:uid="{00000000-0005-0000-0000-000004010000}"/>
    <cellStyle name="_Quotation sheet of HP samples- Jincheng-20100907 10" xfId="264" xr:uid="{00000000-0005-0000-0000-000005010000}"/>
    <cellStyle name="_Quotation sheet of HP samples- Jincheng-20100907 2" xfId="265" xr:uid="{00000000-0005-0000-0000-000006010000}"/>
    <cellStyle name="_Quotation sheet of HP samples- Jincheng-20100907 2 2" xfId="266" xr:uid="{00000000-0005-0000-0000-000007010000}"/>
    <cellStyle name="_Quotation sheet of HP samples- Jincheng-20100907 3" xfId="267" xr:uid="{00000000-0005-0000-0000-000008010000}"/>
    <cellStyle name="_Quotation sheet of HP samples- Jincheng-20100907 3 2" xfId="268" xr:uid="{00000000-0005-0000-0000-000009010000}"/>
    <cellStyle name="_Quotation sheet of HP samples- Jincheng-20100907 4" xfId="269" xr:uid="{00000000-0005-0000-0000-00000A010000}"/>
    <cellStyle name="_Quotation sheet of HP samples- Jincheng-20100907 4 2" xfId="270" xr:uid="{00000000-0005-0000-0000-00000B010000}"/>
    <cellStyle name="_Quotation sheet of HP samples- Jincheng-20100907 5" xfId="271" xr:uid="{00000000-0005-0000-0000-00000C010000}"/>
    <cellStyle name="_Quotation sheet of HP samples- Jincheng-20100907 6" xfId="272" xr:uid="{00000000-0005-0000-0000-00000D010000}"/>
    <cellStyle name="_Quotation sheet of HP samples- Jincheng-20100907 7" xfId="273" xr:uid="{00000000-0005-0000-0000-00000E010000}"/>
    <cellStyle name="_Quotation sheet of HP samples- Jincheng-20100907 8" xfId="274" xr:uid="{00000000-0005-0000-0000-00000F010000}"/>
    <cellStyle name="_Quotation sheet of HP samples- Jincheng-20100907 9" xfId="275" xr:uid="{00000000-0005-0000-0000-000010010000}"/>
    <cellStyle name="_Quotation sheet of HP samples- Jincheng-20100907_JLA Accents 4-2013 - Michelle 2 Price" xfId="276" xr:uid="{00000000-0005-0000-0000-000011010000}"/>
    <cellStyle name="_Quotation sheet of HP samples- Jincheng-20100907_JLA Accents 4-2013 - Michelle 2 Price 2" xfId="277" xr:uid="{00000000-0005-0000-0000-000012010000}"/>
    <cellStyle name="_Sep11 Market Week Blanket  Throw" xfId="278" xr:uid="{00000000-0005-0000-0000-000013010000}"/>
    <cellStyle name="_Sep11 Market Week Blanket  Throw 2" xfId="279" xr:uid="{00000000-0005-0000-0000-000014010000}"/>
    <cellStyle name="_SF91026 6151 6154recliner LH-250RK-F chair" xfId="280" xr:uid="{00000000-0005-0000-0000-000015010000}"/>
    <cellStyle name="_SF91026 6151 6154recliner LH-250RK-F chair (2)" xfId="281" xr:uid="{00000000-0005-0000-0000-000016010000}"/>
    <cellStyle name="_SF91026 6151 6154recliner LH-250RK-F chair (2) 2" xfId="282" xr:uid="{00000000-0005-0000-0000-000017010000}"/>
    <cellStyle name="_SF91026 6151 6154recliner LH-250RK-F chair (2) 2 2" xfId="283" xr:uid="{00000000-0005-0000-0000-000018010000}"/>
    <cellStyle name="_SF91026 6151 6154recliner LH-250RK-F chair (2) 3" xfId="284" xr:uid="{00000000-0005-0000-0000-000019010000}"/>
    <cellStyle name="_SF91026 6151 6154recliner LH-250RK-F chair (2)_JLA Accents 4-2013 - Michelle 2 Price" xfId="285" xr:uid="{00000000-0005-0000-0000-00001A010000}"/>
    <cellStyle name="_SF91026 6151 6154recliner LH-250RK-F chair (2)_JLA Accents 4-2013 - Michelle 2 Price 2" xfId="286" xr:uid="{00000000-0005-0000-0000-00001B010000}"/>
    <cellStyle name="_SF91026 6151 6154recliner LH-250RK-F chair 10" xfId="287" xr:uid="{00000000-0005-0000-0000-00001C010000}"/>
    <cellStyle name="_SF91026 6151 6154recliner LH-250RK-F chair 2" xfId="288" xr:uid="{00000000-0005-0000-0000-00001D010000}"/>
    <cellStyle name="_SF91026 6151 6154recliner LH-250RK-F chair 2 2" xfId="289" xr:uid="{00000000-0005-0000-0000-00001E010000}"/>
    <cellStyle name="_SF91026 6151 6154recliner LH-250RK-F chair 3" xfId="290" xr:uid="{00000000-0005-0000-0000-00001F010000}"/>
    <cellStyle name="_SF91026 6151 6154recliner LH-250RK-F chair 3 2" xfId="291" xr:uid="{00000000-0005-0000-0000-000020010000}"/>
    <cellStyle name="_SF91026 6151 6154recliner LH-250RK-F chair 4" xfId="292" xr:uid="{00000000-0005-0000-0000-000021010000}"/>
    <cellStyle name="_SF91026 6151 6154recliner LH-250RK-F chair 4 2" xfId="293" xr:uid="{00000000-0005-0000-0000-000022010000}"/>
    <cellStyle name="_SF91026 6151 6154recliner LH-250RK-F chair 5" xfId="294" xr:uid="{00000000-0005-0000-0000-000023010000}"/>
    <cellStyle name="_SF91026 6151 6154recliner LH-250RK-F chair 6" xfId="295" xr:uid="{00000000-0005-0000-0000-000024010000}"/>
    <cellStyle name="_SF91026 6151 6154recliner LH-250RK-F chair 7" xfId="296" xr:uid="{00000000-0005-0000-0000-000025010000}"/>
    <cellStyle name="_SF91026 6151 6154recliner LH-250RK-F chair 8" xfId="297" xr:uid="{00000000-0005-0000-0000-000026010000}"/>
    <cellStyle name="_SF91026 6151 6154recliner LH-250RK-F chair 9" xfId="298" xr:uid="{00000000-0005-0000-0000-000027010000}"/>
    <cellStyle name="_SF91026 6151 6154recliner LH-250RK-F chair_JLA Accents 4-2013 - Michelle 2 Price" xfId="299" xr:uid="{00000000-0005-0000-0000-000028010000}"/>
    <cellStyle name="_SF91026 6151 6154recliner LH-250RK-F chair_JLA Accents 4-2013 - Michelle 2 Price 2" xfId="300" xr:uid="{00000000-0005-0000-0000-000029010000}"/>
    <cellStyle name="_SF91102  manhantten copenhagen recliner LH-250RK-F chair" xfId="301" xr:uid="{00000000-0005-0000-0000-00002A010000}"/>
    <cellStyle name="_SF91102  manhantten copenhagen recliner LH-250RK-F chair 2" xfId="302" xr:uid="{00000000-0005-0000-0000-00002B010000}"/>
    <cellStyle name="_SF91102  manhantten copenhagen recliner LH-250RK-F chair 2 2" xfId="303" xr:uid="{00000000-0005-0000-0000-00002C010000}"/>
    <cellStyle name="_SF91102  manhantten copenhagen recliner LH-250RK-F chair 3" xfId="304" xr:uid="{00000000-0005-0000-0000-00002D010000}"/>
    <cellStyle name="_SF91102  manhantten copenhagen recliner LH-250RK-F chair_JLA Accents 4-2013 - Michelle 2 Price" xfId="305" xr:uid="{00000000-0005-0000-0000-00002E010000}"/>
    <cellStyle name="_SF91102  manhantten copenhagen recliner LH-250RK-F chair_JLA Accents 4-2013 - Michelle 2 Price 2" xfId="306" xr:uid="{00000000-0005-0000-0000-00002F010000}"/>
    <cellStyle name="_SF91120 armless chair KF0026chair 1999R-KD Chaise " xfId="307" xr:uid="{00000000-0005-0000-0000-000030010000}"/>
    <cellStyle name="_SF91120 armless chair KF0026chair 1999R-KD Chaise  2" xfId="308" xr:uid="{00000000-0005-0000-0000-000031010000}"/>
    <cellStyle name="_SF91120 armless chair KF0026chair 1999R-KD Chaise  2 2" xfId="309" xr:uid="{00000000-0005-0000-0000-000032010000}"/>
    <cellStyle name="_SF91120 armless chair KF0026chair 1999R-KD Chaise  3" xfId="310" xr:uid="{00000000-0005-0000-0000-000033010000}"/>
    <cellStyle name="_SF91120 armless chair KF0026chair 1999R-KD Chaise _JLA Accents 4-2013 - Michelle 2 Price" xfId="311" xr:uid="{00000000-0005-0000-0000-000034010000}"/>
    <cellStyle name="_SF91120 armless chair KF0026chair 1999R-KD Chaise _JLA Accents 4-2013 - Michelle 2 Price 2" xfId="312" xr:uid="{00000000-0005-0000-0000-000035010000}"/>
    <cellStyle name="_Shopko chairs 090413" xfId="313" xr:uid="{00000000-0005-0000-0000-000036010000}"/>
    <cellStyle name="_Shopko chairs 090413 2" xfId="314" xr:uid="{00000000-0005-0000-0000-000037010000}"/>
    <cellStyle name="_Shopko chairs 090413 2 2" xfId="315" xr:uid="{00000000-0005-0000-0000-000038010000}"/>
    <cellStyle name="_Shopko chairs 090413 3" xfId="316" xr:uid="{00000000-0005-0000-0000-000039010000}"/>
    <cellStyle name="_Shopko chairs 090413_JLA Accents 4-2013 - Michelle 2 Price" xfId="317" xr:uid="{00000000-0005-0000-0000-00003A010000}"/>
    <cellStyle name="_Shopko chairs 090413_JLA Accents 4-2013 - Michelle 2 Price 2" xfId="318" xr:uid="{00000000-0005-0000-0000-00003B010000}"/>
    <cellStyle name="_Shopko chairs 090413_RTG tufted armless chair July 06 09" xfId="319" xr:uid="{00000000-0005-0000-0000-00003C010000}"/>
    <cellStyle name="_Shopko chairs 090413_RTG tufted armless chair July 06 09 2" xfId="320" xr:uid="{00000000-0005-0000-0000-00003D010000}"/>
    <cellStyle name="_Shopko chairs 090413_RTG tufted armless chair July 06 09 2 2" xfId="321" xr:uid="{00000000-0005-0000-0000-00003E010000}"/>
    <cellStyle name="_Shopko chairs 090413_RTG tufted armless chair July 06 09 3" xfId="322" xr:uid="{00000000-0005-0000-0000-00003F010000}"/>
    <cellStyle name="_Shopko chairs 090413_RTG tufted armless chair July 06 09_JLA Accents 4-2013 - Michelle 2 Price" xfId="323" xr:uid="{00000000-0005-0000-0000-000040010000}"/>
    <cellStyle name="_Shopko chairs 090413_RTG tufted armless chair July 06 09_JLA Accents 4-2013 - Michelle 2 Price 2" xfId="324" xr:uid="{00000000-0005-0000-0000-000041010000}"/>
    <cellStyle name="_Sofa Mart Morris chair quotation 2010-4-9 (2)" xfId="325" xr:uid="{00000000-0005-0000-0000-000042010000}"/>
    <cellStyle name="_Sofa Mart Morris chair quotation 2010-4-9 (2) 2" xfId="326" xr:uid="{00000000-0005-0000-0000-000043010000}"/>
    <cellStyle name="_Sofa Mart Morris chair quotation 2010-4-9 (2) 2 2" xfId="327" xr:uid="{00000000-0005-0000-0000-000044010000}"/>
    <cellStyle name="_Sofa Mart Morris chair quotation 2010-4-9 (2) 3" xfId="328" xr:uid="{00000000-0005-0000-0000-000045010000}"/>
    <cellStyle name="_Sofa Mart Morris chair quotation 2010-4-9 (2)_JLA Accents 4-2013 - Michelle 2 Price" xfId="329" xr:uid="{00000000-0005-0000-0000-000046010000}"/>
    <cellStyle name="_Sofa Mart Morris chair quotation 2010-4-9 (2)_JLA Accents 4-2013 - Michelle 2 Price 2" xfId="330" xr:uid="{00000000-0005-0000-0000-000047010000}"/>
    <cellStyle name="_Sofa Mart-Accent Chair SKU" xfId="331" xr:uid="{00000000-0005-0000-0000-000048010000}"/>
    <cellStyle name="_Sofa Mart-Accent Chair SKU_Accent Chair warehouse item list 110121" xfId="332" xr:uid="{00000000-0005-0000-0000-000049010000}"/>
    <cellStyle name="_Sofa Mart-Accent Chair SKU_Accent Chair warehouse item list 110121_2011 HP Pricing for 2010 items" xfId="333" xr:uid="{00000000-0005-0000-0000-00004A010000}"/>
    <cellStyle name="_Sofa Mart-Accent Chair SKU_Accent Chair warehouse item list 110121_2012 HP Old chair quote_4 4 2012-updated 4.4" xfId="334" xr:uid="{00000000-0005-0000-0000-00004B010000}"/>
    <cellStyle name="_Sofa Mart-Accent Chair SKU_Accent Chair warehouse item list 110121_JLA Accents 10-2012  FNL to Sku _ Top Art (2)" xfId="335" xr:uid="{00000000-0005-0000-0000-00004C010000}"/>
    <cellStyle name="_Sofa Mart-Accent Chair SKU_Accent Chair warehouse item list 110121_JLA Accents 4-2013 - Michelle 2 Price" xfId="336" xr:uid="{00000000-0005-0000-0000-00004D010000}"/>
    <cellStyle name="_Sofa Mart-Accent Chair SKU_Accent Chair warehouse item list 110121_Line Plan Fall 2012 FINAL" xfId="337" xr:uid="{00000000-0005-0000-0000-00004E010000}"/>
    <cellStyle name="_Sofa Mart-Accent Chair SKU_Accent Chair warehouse item list 110121_OLD ITEM" xfId="338" xr:uid="{00000000-0005-0000-0000-00004F010000}"/>
    <cellStyle name="_Sofa Mart-Accent Chair SKU_Accent Chair warehouse item list 110121_Total quote sheet for 201304 HP chairs" xfId="339" xr:uid="{00000000-0005-0000-0000-000050010000}"/>
    <cellStyle name="_Sofa Mart-Accent Chair SKU_Accent Chair warehouse item list 110121_Total quote sheet for 201304 HP samples _updated on 3-25-2013 (3)" xfId="340" xr:uid="{00000000-0005-0000-0000-000051010000}"/>
    <cellStyle name="_Sofa Mart-Accent Chair SKU_Accent Chair warehouse item list 110121_Total quote sheet for 201304 HP samples _updated on 3-26-2013 (2)" xfId="341" xr:uid="{00000000-0005-0000-0000-000052010000}"/>
    <cellStyle name="_Sofa Mart-Accent Chair SKU_Accent Chair warehouse item list 110121_Total quote sheet for 201304 HP samples 3-15-2013" xfId="342" xr:uid="{00000000-0005-0000-0000-000053010000}"/>
    <cellStyle name="_Sofa Mart-Accent Chair SKU_Accent Chair warehouse item list 110121_Total quote sheet for 201304 HP samples 3-18-2013" xfId="343" xr:uid="{00000000-0005-0000-0000-000054010000}"/>
    <cellStyle name="_Sofa Mart-Accent Chair SKU_Accent Chair warehouse item list 110121_Updated Chair warehouse program - JCP" xfId="344" xr:uid="{00000000-0005-0000-0000-000055010000}"/>
    <cellStyle name="_Sofa Mart-Accent Chair SKU_Price increase chairs - DB 1-20-11" xfId="345" xr:uid="{00000000-0005-0000-0000-000056010000}"/>
    <cellStyle name="_Sofa Mart-Accent Chair SKU_USWW order and expense summary 1013" xfId="346" xr:uid="{00000000-0005-0000-0000-000057010000}"/>
    <cellStyle name="_Sofa Mart-Accent Chair SKU_USWW order and expense summary 1013_2011 HP Pricing for 2010 items" xfId="347" xr:uid="{00000000-0005-0000-0000-000058010000}"/>
    <cellStyle name="_Sofa Mart-Accent Chair SKU_USWW order and expense summary 1013_2012 HP Old chair quote_4 4 2012-updated 4.4" xfId="348" xr:uid="{00000000-0005-0000-0000-000059010000}"/>
    <cellStyle name="_Sofa Mart-Accent Chair SKU_USWW order and expense summary 1013_Ecommerce Inventory 120215 updated (2)" xfId="349" xr:uid="{00000000-0005-0000-0000-00005A010000}"/>
    <cellStyle name="_Sofa Mart-Accent Chair SKU_USWW order and expense summary 1013_Haverty frames quotation - Youbang in stock 2011-08-30" xfId="350" xr:uid="{00000000-0005-0000-0000-00005B010000}"/>
    <cellStyle name="_Sofa Mart-Accent Chair SKU_USWW order and expense summary 1013_HP10 Quotation from Youbang (4)" xfId="351" xr:uid="{00000000-0005-0000-0000-00005C010000}"/>
    <cellStyle name="_Sofa Mart-Accent Chair SKU_USWW order and expense summary 1013_JLA Accents 10-2012  FNL to Sku _ Top Art (2)" xfId="352" xr:uid="{00000000-0005-0000-0000-00005D010000}"/>
    <cellStyle name="_Sofa Mart-Accent Chair SKU_USWW order and expense summary 1013_JLA Accents 4-2013 - Michelle 2 Price" xfId="353" xr:uid="{00000000-0005-0000-0000-00005E010000}"/>
    <cellStyle name="_Sofa Mart-Accent Chair SKU_USWW order and expense summary 1013_Line Plan Fall 2012 FINAL" xfId="354" xr:uid="{00000000-0005-0000-0000-00005F010000}"/>
    <cellStyle name="_Sofa Mart-Accent Chair SKU_USWW order and expense summary 1013_OLD ITEM" xfId="355" xr:uid="{00000000-0005-0000-0000-000060010000}"/>
    <cellStyle name="_Sofa Mart-Accent Chair SKU_USWW order and expense summary 1013_Total quote sheet for 201304 HP chairs" xfId="356" xr:uid="{00000000-0005-0000-0000-000061010000}"/>
    <cellStyle name="_Sofa Mart-Accent Chair SKU_USWW order and expense summary 1013_Total quote sheet for 201304 HP samples _updated on 3-25-2013 (3)" xfId="357" xr:uid="{00000000-0005-0000-0000-000062010000}"/>
    <cellStyle name="_Sofa Mart-Accent Chair SKU_USWW order and expense summary 1013_Total quote sheet for 201304 HP samples _updated on 3-26-2013 (2)" xfId="358" xr:uid="{00000000-0005-0000-0000-000063010000}"/>
    <cellStyle name="_Sofa Mart-Accent Chair SKU_USWW order and expense summary 1013_Total quote sheet for 201304 HP samples 3-15-2013" xfId="359" xr:uid="{00000000-0005-0000-0000-000064010000}"/>
    <cellStyle name="_Sofa Mart-Accent Chair SKU_USWW order and expense summary 1013_Total quote sheet for 201304 HP samples 3-18-2013" xfId="360" xr:uid="{00000000-0005-0000-0000-000065010000}"/>
    <cellStyle name="_Sofa Mart-Accent Chair SKU_USWW order and expense summary 1013_Updated Chair warehouse program - JCP" xfId="361" xr:uid="{00000000-0005-0000-0000-000066010000}"/>
    <cellStyle name="_Sofa Mart-Accent Chair SKU_副本Accent Chair warehouse item list" xfId="362" xr:uid="{00000000-0005-0000-0000-000067010000}"/>
    <cellStyle name="_Sofa Mart-Accent Chair SKU_副本Accent Chair warehouse item list_Chairs" xfId="363" xr:uid="{00000000-0005-0000-0000-000068010000}"/>
    <cellStyle name="_Sofa Mart-Accent Chair SKU_副本Accent Chair warehouse item list_Ecommerce Inventory 120215 updated (2)" xfId="364" xr:uid="{00000000-0005-0000-0000-000069010000}"/>
    <cellStyle name="_Spr NYM BBB Bath Accessory Quote  - Heather updated 033111 xls" xfId="365" xr:uid="{00000000-0005-0000-0000-00006A010000}"/>
    <cellStyle name="_Spr NYM BBB Bath Accessory Quote  - Heather updated 033111 xls 2" xfId="366" xr:uid="{00000000-0005-0000-0000-00006B010000}"/>
    <cellStyle name="_TW Home Quotation 2011-2-25 Builtwell" xfId="367" xr:uid="{00000000-0005-0000-0000-00006C010000}"/>
    <cellStyle name="_TW Home Quotation 2011-2-25 Builtwell (2)" xfId="368" xr:uid="{00000000-0005-0000-0000-00006D010000}"/>
    <cellStyle name="_TW Home Quotation 2011-2-25 Builtwell (2) 2" xfId="369" xr:uid="{00000000-0005-0000-0000-00006E010000}"/>
    <cellStyle name="_TW Home Quotation 2011-2-25 Builtwell 2" xfId="370" xr:uid="{00000000-0005-0000-0000-00006F010000}"/>
    <cellStyle name="_TW Home Quotation 2011-2-25 Builtwell 3" xfId="371" xr:uid="{00000000-0005-0000-0000-000070010000}"/>
    <cellStyle name="_TW Home Quotation 2011-2-25 Builtwell 4" xfId="372" xr:uid="{00000000-0005-0000-0000-000071010000}"/>
    <cellStyle name="_TW Home Quotation 2011-2-25 Builtwell 5" xfId="373" xr:uid="{00000000-0005-0000-0000-000072010000}"/>
    <cellStyle name="_TW Home Quotation 2011-2-25 Builtwell 6" xfId="374" xr:uid="{00000000-0005-0000-0000-000073010000}"/>
    <cellStyle name="_TW Home Quotation 2011-2-25 Builtwell 7" xfId="375" xr:uid="{00000000-0005-0000-0000-000074010000}"/>
    <cellStyle name="_TW Home Quotation 2011-2-25 Builtwell_JLA Accents 4-2013 - Michelle 2 Price" xfId="376" xr:uid="{00000000-0005-0000-0000-000075010000}"/>
    <cellStyle name="_TW Home Quotation 2011-2-25 Builtwell_JLA Accents 4-2013 - Michelle 2 Price 2" xfId="377" xr:uid="{00000000-0005-0000-0000-000076010000}"/>
    <cellStyle name="_TW Home Quotation -builwell-High Point1 (2)" xfId="378" xr:uid="{00000000-0005-0000-0000-000077010000}"/>
    <cellStyle name="_TW Home Quotation -builwell-High Point1 (2) 2" xfId="379" xr:uid="{00000000-0005-0000-0000-000078010000}"/>
    <cellStyle name="_TW Home Quotation -builwell-High Point1 (2) 2 2" xfId="380" xr:uid="{00000000-0005-0000-0000-000079010000}"/>
    <cellStyle name="_TW Home Quotation -builwell-High Point1 (2) 3" xfId="381" xr:uid="{00000000-0005-0000-0000-00007A010000}"/>
    <cellStyle name="_TW Home Quotation -builwell-High Point1 (2)_JLA Accents 4-2013 - Michelle 2 Price" xfId="382" xr:uid="{00000000-0005-0000-0000-00007B010000}"/>
    <cellStyle name="_TW Home Quotation -builwell-High Point1 (2)_JLA Accents 4-2013 - Michelle 2 Price 2" xfId="383" xr:uid="{00000000-0005-0000-0000-00007C010000}"/>
    <cellStyle name="_TW Home Quotation -builwell-High Point2010-9-14" xfId="384" xr:uid="{00000000-0005-0000-0000-00007D010000}"/>
    <cellStyle name="_TW Home Quotation -builwell-High Point2010-9-14 2" xfId="385" xr:uid="{00000000-0005-0000-0000-00007E010000}"/>
    <cellStyle name="_TW Home Quotation -builwell-High Point2010-9-14 2 2" xfId="386" xr:uid="{00000000-0005-0000-0000-00007F010000}"/>
    <cellStyle name="_TW Home Quotation -builwell-High Point2010-9-14 3" xfId="387" xr:uid="{00000000-0005-0000-0000-000080010000}"/>
    <cellStyle name="_TW Home Quotation -builwell-High Point2010-9-14_JLA Accents 4-2013 - Michelle 2 Price" xfId="388" xr:uid="{00000000-0005-0000-0000-000081010000}"/>
    <cellStyle name="_TW Home Quotation -builwell-High Point2010-9-14_JLA Accents 4-2013 - Michelle 2 Price 2" xfId="389" xr:uid="{00000000-0005-0000-0000-000082010000}"/>
    <cellStyle name="_TW Home Quotation -builwell-High Point2010-9-23RVD (2)" xfId="390" xr:uid="{00000000-0005-0000-0000-000083010000}"/>
    <cellStyle name="_TW Home Quotation -builwell-High Point2010-9-23RVD (2) 2" xfId="391" xr:uid="{00000000-0005-0000-0000-000084010000}"/>
    <cellStyle name="_TW Home Quotation -builwell-High Point2010-9-23RVD (2) 2 2" xfId="392" xr:uid="{00000000-0005-0000-0000-000085010000}"/>
    <cellStyle name="_TW Home Quotation -builwell-High Point2010-9-23RVD (2) 3" xfId="393" xr:uid="{00000000-0005-0000-0000-000086010000}"/>
    <cellStyle name="_TW Home Quotation -builwell-High Point2010-9-23RVD (2)_JLA Accents 4-2013 - Michelle 2 Price" xfId="394" xr:uid="{00000000-0005-0000-0000-000087010000}"/>
    <cellStyle name="_TW Home Quotation -builwell-High Point2010-9-23RVD (2)_JLA Accents 4-2013 - Michelle 2 Price 2" xfId="395" xr:uid="{00000000-0005-0000-0000-000088010000}"/>
    <cellStyle name="_TW Home Quotation -builwell-High Point2010-9-29RVD" xfId="396" xr:uid="{00000000-0005-0000-0000-000089010000}"/>
    <cellStyle name="_TW Home Quotation -builwell-High Point2010-9-29RVD 2" xfId="397" xr:uid="{00000000-0005-0000-0000-00008A010000}"/>
    <cellStyle name="_TW Home Quotation -builwell-High Point2010-9-29RVD 2 2" xfId="398" xr:uid="{00000000-0005-0000-0000-00008B010000}"/>
    <cellStyle name="_TW Home Quotation -builwell-High Point2010-9-29RVD 3" xfId="399" xr:uid="{00000000-0005-0000-0000-00008C010000}"/>
    <cellStyle name="_TW Home Quotation -builwell-High Point2010-9-29RVD_JLA Accents 4-2013 - Michelle 2 Price" xfId="400" xr:uid="{00000000-0005-0000-0000-00008D010000}"/>
    <cellStyle name="_TW Home Quotation -builwell-High Point2010-9-29RVD_JLA Accents 4-2013 - Michelle 2 Price 2" xfId="401" xr:uid="{00000000-0005-0000-0000-00008E010000}"/>
    <cellStyle name="_TW Home Quotation -builwell-High Point2010-9-30RVD" xfId="402" xr:uid="{00000000-0005-0000-0000-00008F010000}"/>
    <cellStyle name="_TW Home Quotation -builwell-High Point2010-9-30RVD 2" xfId="403" xr:uid="{00000000-0005-0000-0000-000090010000}"/>
    <cellStyle name="_TW Home Quotation -builwell-High Point2010-9-30RVD 2 2" xfId="404" xr:uid="{00000000-0005-0000-0000-000091010000}"/>
    <cellStyle name="_TW Home Quotation -builwell-High Point2010-9-30RVD 3" xfId="405" xr:uid="{00000000-0005-0000-0000-000092010000}"/>
    <cellStyle name="_TW Home Quotation -builwell-High Point2010-9-30RVD_JLA Accents 4-2013 - Michelle 2 Price" xfId="406" xr:uid="{00000000-0005-0000-0000-000093010000}"/>
    <cellStyle name="_TW Home Quotation -builwell-High Point2010-9-30RVD_JLA Accents 4-2013 - Michelle 2 Price 2" xfId="407" xr:uid="{00000000-0005-0000-0000-000094010000}"/>
    <cellStyle name="_TW Home Quotation -builwell-High Point2010-9-9RVD" xfId="408" xr:uid="{00000000-0005-0000-0000-000095010000}"/>
    <cellStyle name="_TW Home Quotation -builwell-High Point2010-9-9RVD 2" xfId="409" xr:uid="{00000000-0005-0000-0000-000096010000}"/>
    <cellStyle name="_TW Home Quotation -builwell-High Point2010-9-9RVD 2 2" xfId="410" xr:uid="{00000000-0005-0000-0000-000097010000}"/>
    <cellStyle name="_TW Home Quotation -builwell-High Point2010-9-9RVD 3" xfId="411" xr:uid="{00000000-0005-0000-0000-000098010000}"/>
    <cellStyle name="_TW Home Quotation -builwell-High Point2010-9-9RVD_JLA Accents 4-2013 - Michelle 2 Price" xfId="412" xr:uid="{00000000-0005-0000-0000-000099010000}"/>
    <cellStyle name="_TW Home Quotation -builwell-High Point2010-9-9RVD_JLA Accents 4-2013 - Michelle 2 Price 2" xfId="413" xr:uid="{00000000-0005-0000-0000-00009A010000}"/>
    <cellStyle name="_TW Home Quotation of HP sample-CHUANYANG-2010-9-7" xfId="414" xr:uid="{00000000-0005-0000-0000-00009B010000}"/>
    <cellStyle name="_TW Home Quotation of HP sample-CHUANYANG-2010-9-7-" xfId="415" xr:uid="{00000000-0005-0000-0000-00009C010000}"/>
    <cellStyle name="_TW Home Quotation of HP sample-CHUANYANG-2010-9-7 10" xfId="416" xr:uid="{00000000-0005-0000-0000-00009D010000}"/>
    <cellStyle name="_TW Home Quotation of HP sample-CHUANYANG-2010-9-7- 10" xfId="417" xr:uid="{00000000-0005-0000-0000-00009E010000}"/>
    <cellStyle name="_TW Home Quotation of HP sample-CHUANYANG-2010-9-7 2" xfId="418" xr:uid="{00000000-0005-0000-0000-00009F010000}"/>
    <cellStyle name="_TW Home Quotation of HP sample-CHUANYANG-2010-9-7- 2" xfId="419" xr:uid="{00000000-0005-0000-0000-0000A0010000}"/>
    <cellStyle name="_TW Home Quotation of HP sample-CHUANYANG-2010-9-7 2 2" xfId="420" xr:uid="{00000000-0005-0000-0000-0000A1010000}"/>
    <cellStyle name="_TW Home Quotation of HP sample-CHUANYANG-2010-9-7- 2 2" xfId="421" xr:uid="{00000000-0005-0000-0000-0000A2010000}"/>
    <cellStyle name="_TW Home Quotation of HP sample-CHUANYANG-2010-9-7 2 3" xfId="422" xr:uid="{00000000-0005-0000-0000-0000A3010000}"/>
    <cellStyle name="_TW Home Quotation of HP sample-CHUANYANG-2010-9-7- 2 3" xfId="423" xr:uid="{00000000-0005-0000-0000-0000A4010000}"/>
    <cellStyle name="_TW Home Quotation of HP sample-CHUANYANG-2010-9-7 2 4" xfId="424" xr:uid="{00000000-0005-0000-0000-0000A5010000}"/>
    <cellStyle name="_TW Home Quotation of HP sample-CHUANYANG-2010-9-7- 2 4" xfId="425" xr:uid="{00000000-0005-0000-0000-0000A6010000}"/>
    <cellStyle name="_TW Home Quotation of HP sample-CHUANYANG-2010-9-7 2 5" xfId="426" xr:uid="{00000000-0005-0000-0000-0000A7010000}"/>
    <cellStyle name="_TW Home Quotation of HP sample-CHUANYANG-2010-9-7- 2 5" xfId="427" xr:uid="{00000000-0005-0000-0000-0000A8010000}"/>
    <cellStyle name="_TW Home Quotation of HP sample-CHUANYANG-2010-9-7 2 6" xfId="428" xr:uid="{00000000-0005-0000-0000-0000A9010000}"/>
    <cellStyle name="_TW Home Quotation of HP sample-CHUANYANG-2010-9-7- 2 6" xfId="429" xr:uid="{00000000-0005-0000-0000-0000AA010000}"/>
    <cellStyle name="_TW Home Quotation of HP sample-CHUANYANG-2010-9-7 2 7" xfId="430" xr:uid="{00000000-0005-0000-0000-0000AB010000}"/>
    <cellStyle name="_TW Home Quotation of HP sample-CHUANYANG-2010-9-7- 2 7" xfId="431" xr:uid="{00000000-0005-0000-0000-0000AC010000}"/>
    <cellStyle name="_TW Home Quotation of HP sample-CHUANYANG-2010-9-7 3" xfId="432" xr:uid="{00000000-0005-0000-0000-0000AD010000}"/>
    <cellStyle name="_TW Home Quotation of HP sample-CHUANYANG-2010-9-7- 3" xfId="433" xr:uid="{00000000-0005-0000-0000-0000AE010000}"/>
    <cellStyle name="_TW Home Quotation of HP sample-CHUANYANG-2010-9-7 3 2" xfId="434" xr:uid="{00000000-0005-0000-0000-0000AF010000}"/>
    <cellStyle name="_TW Home Quotation of HP sample-CHUANYANG-2010-9-7- 3 2" xfId="435" xr:uid="{00000000-0005-0000-0000-0000B0010000}"/>
    <cellStyle name="_TW Home Quotation of HP sample-CHUANYANG-2010-9-7 3 3" xfId="436" xr:uid="{00000000-0005-0000-0000-0000B1010000}"/>
    <cellStyle name="_TW Home Quotation of HP sample-CHUANYANG-2010-9-7- 3 3" xfId="437" xr:uid="{00000000-0005-0000-0000-0000B2010000}"/>
    <cellStyle name="_TW Home Quotation of HP sample-CHUANYANG-2010-9-7 3 4" xfId="438" xr:uid="{00000000-0005-0000-0000-0000B3010000}"/>
    <cellStyle name="_TW Home Quotation of HP sample-CHUANYANG-2010-9-7- 3 4" xfId="439" xr:uid="{00000000-0005-0000-0000-0000B4010000}"/>
    <cellStyle name="_TW Home Quotation of HP sample-CHUANYANG-2010-9-7 3 5" xfId="440" xr:uid="{00000000-0005-0000-0000-0000B5010000}"/>
    <cellStyle name="_TW Home Quotation of HP sample-CHUANYANG-2010-9-7- 3 5" xfId="441" xr:uid="{00000000-0005-0000-0000-0000B6010000}"/>
    <cellStyle name="_TW Home Quotation of HP sample-CHUANYANG-2010-9-7 3 6" xfId="442" xr:uid="{00000000-0005-0000-0000-0000B7010000}"/>
    <cellStyle name="_TW Home Quotation of HP sample-CHUANYANG-2010-9-7- 3 6" xfId="443" xr:uid="{00000000-0005-0000-0000-0000B8010000}"/>
    <cellStyle name="_TW Home Quotation of HP sample-CHUANYANG-2010-9-7 3 7" xfId="444" xr:uid="{00000000-0005-0000-0000-0000B9010000}"/>
    <cellStyle name="_TW Home Quotation of HP sample-CHUANYANG-2010-9-7- 3 7" xfId="445" xr:uid="{00000000-0005-0000-0000-0000BA010000}"/>
    <cellStyle name="_TW Home Quotation of HP sample-CHUANYANG-2010-9-7 4" xfId="446" xr:uid="{00000000-0005-0000-0000-0000BB010000}"/>
    <cellStyle name="_TW Home Quotation of HP sample-CHUANYANG-2010-9-7- 4" xfId="447" xr:uid="{00000000-0005-0000-0000-0000BC010000}"/>
    <cellStyle name="_TW Home Quotation of HP sample-CHUANYANG-2010-9-7 4 2" xfId="448" xr:uid="{00000000-0005-0000-0000-0000BD010000}"/>
    <cellStyle name="_TW Home Quotation of HP sample-CHUANYANG-2010-9-7- 4 2" xfId="449" xr:uid="{00000000-0005-0000-0000-0000BE010000}"/>
    <cellStyle name="_TW Home Quotation of HP sample-CHUANYANG-2010-9-7 4 3" xfId="450" xr:uid="{00000000-0005-0000-0000-0000BF010000}"/>
    <cellStyle name="_TW Home Quotation of HP sample-CHUANYANG-2010-9-7- 4 3" xfId="451" xr:uid="{00000000-0005-0000-0000-0000C0010000}"/>
    <cellStyle name="_TW Home Quotation of HP sample-CHUANYANG-2010-9-7 4 4" xfId="452" xr:uid="{00000000-0005-0000-0000-0000C1010000}"/>
    <cellStyle name="_TW Home Quotation of HP sample-CHUANYANG-2010-9-7- 4 4" xfId="453" xr:uid="{00000000-0005-0000-0000-0000C2010000}"/>
    <cellStyle name="_TW Home Quotation of HP sample-CHUANYANG-2010-9-7 4 5" xfId="454" xr:uid="{00000000-0005-0000-0000-0000C3010000}"/>
    <cellStyle name="_TW Home Quotation of HP sample-CHUANYANG-2010-9-7- 4 5" xfId="455" xr:uid="{00000000-0005-0000-0000-0000C4010000}"/>
    <cellStyle name="_TW Home Quotation of HP sample-CHUANYANG-2010-9-7 4 6" xfId="456" xr:uid="{00000000-0005-0000-0000-0000C5010000}"/>
    <cellStyle name="_TW Home Quotation of HP sample-CHUANYANG-2010-9-7- 4 6" xfId="457" xr:uid="{00000000-0005-0000-0000-0000C6010000}"/>
    <cellStyle name="_TW Home Quotation of HP sample-CHUANYANG-2010-9-7 4 7" xfId="458" xr:uid="{00000000-0005-0000-0000-0000C7010000}"/>
    <cellStyle name="_TW Home Quotation of HP sample-CHUANYANG-2010-9-7- 4 7" xfId="459" xr:uid="{00000000-0005-0000-0000-0000C8010000}"/>
    <cellStyle name="_TW Home Quotation of HP sample-CHUANYANG-2010-9-7 5" xfId="460" xr:uid="{00000000-0005-0000-0000-0000C9010000}"/>
    <cellStyle name="_TW Home Quotation of HP sample-CHUANYANG-2010-9-7- 5" xfId="461" xr:uid="{00000000-0005-0000-0000-0000CA010000}"/>
    <cellStyle name="_TW Home Quotation of HP sample-CHUANYANG-2010-9-7 6" xfId="462" xr:uid="{00000000-0005-0000-0000-0000CB010000}"/>
    <cellStyle name="_TW Home Quotation of HP sample-CHUANYANG-2010-9-7- 6" xfId="463" xr:uid="{00000000-0005-0000-0000-0000CC010000}"/>
    <cellStyle name="_TW Home Quotation of HP sample-CHUANYANG-2010-9-7 7" xfId="464" xr:uid="{00000000-0005-0000-0000-0000CD010000}"/>
    <cellStyle name="_TW Home Quotation of HP sample-CHUANYANG-2010-9-7- 7" xfId="465" xr:uid="{00000000-0005-0000-0000-0000CE010000}"/>
    <cellStyle name="_TW Home Quotation of HP sample-CHUANYANG-2010-9-7 8" xfId="466" xr:uid="{00000000-0005-0000-0000-0000CF010000}"/>
    <cellStyle name="_TW Home Quotation of HP sample-CHUANYANG-2010-9-7- 8" xfId="467" xr:uid="{00000000-0005-0000-0000-0000D0010000}"/>
    <cellStyle name="_TW Home Quotation of HP sample-CHUANYANG-2010-9-7 9" xfId="468" xr:uid="{00000000-0005-0000-0000-0000D1010000}"/>
    <cellStyle name="_TW Home Quotation of HP sample-CHUANYANG-2010-9-7- 9" xfId="469" xr:uid="{00000000-0005-0000-0000-0000D2010000}"/>
    <cellStyle name="_TW Home Quotation of HP sample-CHUANYANG-2010-9-7_JLA Accents 4-2013 - Michelle 2 Price" xfId="470" xr:uid="{00000000-0005-0000-0000-0000D3010000}"/>
    <cellStyle name="_TW Home Quotation of HP sample-CHUANYANG-2010-9-7-_JLA Accents 4-2013 - Michelle 2 Price" xfId="471" xr:uid="{00000000-0005-0000-0000-0000D4010000}"/>
    <cellStyle name="_TW Home Quotation of HP sample-CHUANYANG-2010-9-7_JLA Accents 4-2013 - Michelle 2 Price 2" xfId="472" xr:uid="{00000000-0005-0000-0000-0000D5010000}"/>
    <cellStyle name="_TW Home Quotation of HP sample-CHUANYANG-2010-9-7-_JLA Accents 4-2013 - Michelle 2 Price 2" xfId="473" xr:uid="{00000000-0005-0000-0000-0000D6010000}"/>
    <cellStyle name="_TW Home Quotation of HP sample-CHUANYANG-2010-9-7_JLA Accents 4-2013 - Michelle 2 Price 3" xfId="474" xr:uid="{00000000-0005-0000-0000-0000D7010000}"/>
    <cellStyle name="_TW Home Quotation of HP sample-CHUANYANG-2010-9-7-_JLA Accents 4-2013 - Michelle 2 Price 3" xfId="475" xr:uid="{00000000-0005-0000-0000-0000D8010000}"/>
    <cellStyle name="_TW Home Quotation of HP sample-CHUANYANG-2010-9-7_JLA Accents 4-2013 - Michelle 2 Price 4" xfId="476" xr:uid="{00000000-0005-0000-0000-0000D9010000}"/>
    <cellStyle name="_TW Home Quotation of HP sample-CHUANYANG-2010-9-7-_JLA Accents 4-2013 - Michelle 2 Price 4" xfId="477" xr:uid="{00000000-0005-0000-0000-0000DA010000}"/>
    <cellStyle name="_TW Home Quotation of HP sample-CHUANYANG-2010-9-7_JLA Accents 4-2013 - Michelle 2 Price 5" xfId="478" xr:uid="{00000000-0005-0000-0000-0000DB010000}"/>
    <cellStyle name="_TW Home Quotation of HP sample-CHUANYANG-2010-9-7-_JLA Accents 4-2013 - Michelle 2 Price 5" xfId="479" xr:uid="{00000000-0005-0000-0000-0000DC010000}"/>
    <cellStyle name="_TW Home Quotation of HP sample-CHUANYANG-2010-9-7_JLA Accents 4-2013 - Michelle 2 Price 6" xfId="480" xr:uid="{00000000-0005-0000-0000-0000DD010000}"/>
    <cellStyle name="_TW Home Quotation of HP sample-CHUANYANG-2010-9-7-_JLA Accents 4-2013 - Michelle 2 Price 6" xfId="481" xr:uid="{00000000-0005-0000-0000-0000DE010000}"/>
    <cellStyle name="_TW Home Quotation of HP sample-CHUANYANG-2010-9-7_JLA Accents 4-2013 - Michelle 2 Price 7" xfId="482" xr:uid="{00000000-0005-0000-0000-0000DF010000}"/>
    <cellStyle name="_TW Home Quotation of HP sample-CHUANYANG-2010-9-7-_JLA Accents 4-2013 - Michelle 2 Price 7" xfId="483" xr:uid="{00000000-0005-0000-0000-0000E0010000}"/>
    <cellStyle name="_TW Home Quotation sheet-KAIFAI 2012-2-20" xfId="484" xr:uid="{00000000-0005-0000-0000-0000E1010000}"/>
    <cellStyle name="_TW Home Quotation sheet-KAIFAI 2012-2-20 2" xfId="485" xr:uid="{00000000-0005-0000-0000-0000E2010000}"/>
    <cellStyle name="_TW Home Quotation sheet-KAIFAI 2012-2-20_JLA Accents 4-2013 - Michelle 2 Price" xfId="486" xr:uid="{00000000-0005-0000-0000-0000E3010000}"/>
    <cellStyle name="_TW Home Quotation sheet-KAIFAI 2012-2-20_JLA Accents 4-2013 - Michelle 2 Price 2" xfId="487" xr:uid="{00000000-0005-0000-0000-0000E4010000}"/>
    <cellStyle name="_TW_Home_Quotation_sheet of HP samples-chairone-20100907" xfId="488" xr:uid="{00000000-0005-0000-0000-0000E5010000}"/>
    <cellStyle name="_TW_Home_Quotation_sheet of HP samples-chairone-20100907 (3)" xfId="489" xr:uid="{00000000-0005-0000-0000-0000E6010000}"/>
    <cellStyle name="_TW_Home_Quotation_sheet of HP samples-chairone-20100907 (3) 2" xfId="490" xr:uid="{00000000-0005-0000-0000-0000E7010000}"/>
    <cellStyle name="_TW_Home_Quotation_sheet of HP samples-chairone-20100907 (3) 2 2" xfId="491" xr:uid="{00000000-0005-0000-0000-0000E8010000}"/>
    <cellStyle name="_TW_Home_Quotation_sheet of HP samples-chairone-20100907 (3) 3" xfId="492" xr:uid="{00000000-0005-0000-0000-0000E9010000}"/>
    <cellStyle name="_TW_Home_Quotation_sheet of HP samples-chairone-20100907 (3)_JLA Accents 4-2013 - Michelle 2 Price" xfId="493" xr:uid="{00000000-0005-0000-0000-0000EA010000}"/>
    <cellStyle name="_TW_Home_Quotation_sheet of HP samples-chairone-20100907 (3)_JLA Accents 4-2013 - Michelle 2 Price 2" xfId="494" xr:uid="{00000000-0005-0000-0000-0000EB010000}"/>
    <cellStyle name="_TW_Home_Quotation_sheet of HP samples-chairone-20100907 10" xfId="495" xr:uid="{00000000-0005-0000-0000-0000EC010000}"/>
    <cellStyle name="_TW_Home_Quotation_sheet of HP samples-chairone-20100907 2" xfId="496" xr:uid="{00000000-0005-0000-0000-0000ED010000}"/>
    <cellStyle name="_TW_Home_Quotation_sheet of HP samples-chairone-20100907 2 2" xfId="497" xr:uid="{00000000-0005-0000-0000-0000EE010000}"/>
    <cellStyle name="_TW_Home_Quotation_sheet of HP samples-chairone-20100907 3" xfId="498" xr:uid="{00000000-0005-0000-0000-0000EF010000}"/>
    <cellStyle name="_TW_Home_Quotation_sheet of HP samples-chairone-20100907 3 2" xfId="499" xr:uid="{00000000-0005-0000-0000-0000F0010000}"/>
    <cellStyle name="_TW_Home_Quotation_sheet of HP samples-chairone-20100907 4" xfId="500" xr:uid="{00000000-0005-0000-0000-0000F1010000}"/>
    <cellStyle name="_TW_Home_Quotation_sheet of HP samples-chairone-20100907 4 2" xfId="501" xr:uid="{00000000-0005-0000-0000-0000F2010000}"/>
    <cellStyle name="_TW_Home_Quotation_sheet of HP samples-chairone-20100907 5" xfId="502" xr:uid="{00000000-0005-0000-0000-0000F3010000}"/>
    <cellStyle name="_TW_Home_Quotation_sheet of HP samples-chairone-20100907 6" xfId="503" xr:uid="{00000000-0005-0000-0000-0000F4010000}"/>
    <cellStyle name="_TW_Home_Quotation_sheet of HP samples-chairone-20100907 7" xfId="504" xr:uid="{00000000-0005-0000-0000-0000F5010000}"/>
    <cellStyle name="_TW_Home_Quotation_sheet of HP samples-chairone-20100907 8" xfId="505" xr:uid="{00000000-0005-0000-0000-0000F6010000}"/>
    <cellStyle name="_TW_Home_Quotation_sheet of HP samples-chairone-20100907 9" xfId="506" xr:uid="{00000000-0005-0000-0000-0000F7010000}"/>
    <cellStyle name="_TW_Home_Quotation_sheet of HP samples-chairone-20100907_JLA Accents 4-2013 - Michelle 2 Price" xfId="507" xr:uid="{00000000-0005-0000-0000-0000F8010000}"/>
    <cellStyle name="_TW_Home_Quotation_sheet of HP samples-chairone-20100907_JLA Accents 4-2013 - Michelle 2 Price 2" xfId="508" xr:uid="{00000000-0005-0000-0000-0000F9010000}"/>
    <cellStyle name="_USWW order and expense summary 0907" xfId="509" xr:uid="{00000000-0005-0000-0000-0000FA010000}"/>
    <cellStyle name="_USWW order and expense summary 0907 2" xfId="510" xr:uid="{00000000-0005-0000-0000-0000FB010000}"/>
    <cellStyle name="_USWW order and expense summary 0907 2 2" xfId="511" xr:uid="{00000000-0005-0000-0000-0000FC010000}"/>
    <cellStyle name="_USWW order and expense summary 0907 3" xfId="512" xr:uid="{00000000-0005-0000-0000-0000FD010000}"/>
    <cellStyle name="_USWW order and expense summary 0907_JLA Accents 4-2013 - Michelle 2 Price" xfId="513" xr:uid="{00000000-0005-0000-0000-0000FE010000}"/>
    <cellStyle name="_USWW order and expense summary 0907_JLA Accents 4-2013 - Michelle 2 Price 2" xfId="514" xr:uid="{00000000-0005-0000-0000-0000FF010000}"/>
    <cellStyle name="_USWW order and expense summary 1013" xfId="515" xr:uid="{00000000-0005-0000-0000-000000020000}"/>
    <cellStyle name="_USWW order and expense summary 1013 2" xfId="516" xr:uid="{00000000-0005-0000-0000-000001020000}"/>
    <cellStyle name="_USWW order and expense summary 1013 2 2" xfId="517" xr:uid="{00000000-0005-0000-0000-000002020000}"/>
    <cellStyle name="_USWW order and expense summary 1013 3" xfId="518" xr:uid="{00000000-0005-0000-0000-000003020000}"/>
    <cellStyle name="_USWW order and expense summary 1013_JLA Accents 4-2013 - Michelle 2 Price" xfId="519" xr:uid="{00000000-0005-0000-0000-000004020000}"/>
    <cellStyle name="_USWW order and expense summary 1013_JLA Accents 4-2013 - Michelle 2 Price 2" xfId="520" xr:uid="{00000000-0005-0000-0000-000005020000}"/>
    <cellStyle name="_Warehouse program Aug 11 09" xfId="521" xr:uid="{00000000-0005-0000-0000-000006020000}"/>
    <cellStyle name="_Warehouse program Aug 11 09_2011 HP Pricing for 2010 items" xfId="522" xr:uid="{00000000-0005-0000-0000-000007020000}"/>
    <cellStyle name="_Warehouse program Aug 11 09_2012 HP Old chair quote_4 4 2012-updated 4.4" xfId="523" xr:uid="{00000000-0005-0000-0000-000008020000}"/>
    <cellStyle name="_Warehouse program Aug 11 09_Ecommerce Inventory 120215 updated (2)" xfId="524" xr:uid="{00000000-0005-0000-0000-000009020000}"/>
    <cellStyle name="_Warehouse program Aug 11 09_JLA Accents 10-2012  FNL to Sku _ Top Art (2)" xfId="525" xr:uid="{00000000-0005-0000-0000-00000A020000}"/>
    <cellStyle name="_Warehouse program Aug 11 09_JLA Accents 4-2013 - Michelle 2 Price" xfId="526" xr:uid="{00000000-0005-0000-0000-00000B020000}"/>
    <cellStyle name="_Warehouse program Aug 11 09_Line Plan Fall 2012 FINAL" xfId="527" xr:uid="{00000000-0005-0000-0000-00000C020000}"/>
    <cellStyle name="_Warehouse program Aug 11 09_OLD ITEM" xfId="528" xr:uid="{00000000-0005-0000-0000-00000D020000}"/>
    <cellStyle name="_Warehouse program Aug 11 09_Total quote sheet for 201304 HP chairs" xfId="529" xr:uid="{00000000-0005-0000-0000-00000E020000}"/>
    <cellStyle name="_Warehouse program Aug 11 09_Total quote sheet for 201304 HP samples _updated on 3-25-2013 (3)" xfId="530" xr:uid="{00000000-0005-0000-0000-00000F020000}"/>
    <cellStyle name="_Warehouse program Aug 11 09_Total quote sheet for 201304 HP samples _updated on 3-26-2013 (2)" xfId="531" xr:uid="{00000000-0005-0000-0000-000010020000}"/>
    <cellStyle name="_Warehouse program Aug 11 09_Total quote sheet for 201304 HP samples 3-15-2013" xfId="532" xr:uid="{00000000-0005-0000-0000-000011020000}"/>
    <cellStyle name="_Warehouse program Aug 11 09_Total quote sheet for 201304 HP samples 3-18-2013" xfId="533" xr:uid="{00000000-0005-0000-0000-000012020000}"/>
    <cellStyle name="_Warehouse program Aug 11 09_Updated Chair warehouse program - JCP" xfId="534" xr:uid="{00000000-0005-0000-0000-000013020000}"/>
    <cellStyle name="_WM seasonal fleece  sheets price 91230" xfId="535" xr:uid="{00000000-0005-0000-0000-000014020000}"/>
    <cellStyle name="_WM seasonal fleece  sheets price 91230 2" xfId="536" xr:uid="{00000000-0005-0000-0000-000015020000}"/>
    <cellStyle name="_WM seasonal fleece sheets price updated 100224" xfId="537" xr:uid="{00000000-0005-0000-0000-000016020000}"/>
    <cellStyle name="_WM seasonal fleece sheets price updated 100224 2" xfId="538" xr:uid="{00000000-0005-0000-0000-000017020000}"/>
    <cellStyle name="_WMCADI Blanket  Throw 90210" xfId="539" xr:uid="{00000000-0005-0000-0000-000018020000}"/>
    <cellStyle name="_WMCADI Blanket  Throw 90210 2" xfId="540" xr:uid="{00000000-0005-0000-0000-000019020000}"/>
    <cellStyle name="_WMCADI Blanket  Throw 90210 2 2" xfId="541" xr:uid="{00000000-0005-0000-0000-00001A020000}"/>
    <cellStyle name="_WMCADI Blanket  Throw 90210 3" xfId="542" xr:uid="{00000000-0005-0000-0000-00001B020000}"/>
    <cellStyle name="_WMCADI Blanket  Throw 90210_JLA Accents 4-2013 - Michelle 2 Price" xfId="543" xr:uid="{00000000-0005-0000-0000-00001C020000}"/>
    <cellStyle name="_WMCADI Blanket  Throw 90210_JLA Accents 4-2013 - Michelle 2 Price 2" xfId="544" xr:uid="{00000000-0005-0000-0000-00001D020000}"/>
    <cellStyle name="_WMCADI Blanket &amp; Throw 90210" xfId="545" xr:uid="{00000000-0005-0000-0000-00001E020000}"/>
    <cellStyle name="_WMCADI Blanket &amp; Throw 90210 2" xfId="546" xr:uid="{00000000-0005-0000-0000-00001F020000}"/>
    <cellStyle name="_WMCADI Blanket &amp; Throw 90210 2 2" xfId="547" xr:uid="{00000000-0005-0000-0000-000020020000}"/>
    <cellStyle name="_WMCADI Blanket &amp; Throw 90210 3" xfId="548" xr:uid="{00000000-0005-0000-0000-000021020000}"/>
    <cellStyle name="_WMCADI Blanket &amp; Throw 90210_JLA Accents 4-2013 - Michelle 2 Price" xfId="549" xr:uid="{00000000-0005-0000-0000-000022020000}"/>
    <cellStyle name="_WMCADI Blanket &amp; Throw 90210_JLA Accents 4-2013 - Michelle 2 Price 2" xfId="550" xr:uid="{00000000-0005-0000-0000-000023020000}"/>
    <cellStyle name="_WMCADI Blanket &amp; Throw 90327" xfId="551" xr:uid="{00000000-0005-0000-0000-000024020000}"/>
    <cellStyle name="_WMCADI Blanket &amp; Throw 90327 2" xfId="552" xr:uid="{00000000-0005-0000-0000-000025020000}"/>
    <cellStyle name="_副本Robert Allen-Bath shower curtain quote sheet-90904" xfId="553" xr:uid="{00000000-0005-0000-0000-000026020000}"/>
    <cellStyle name="_副本Robert Allen-Bath shower curtain quote sheet-90904 2" xfId="554" xr:uid="{00000000-0005-0000-0000-000027020000}"/>
    <cellStyle name="_副本Robert Allen-Bath shower curtain quote sheet-90904 2 2" xfId="555" xr:uid="{00000000-0005-0000-0000-000028020000}"/>
    <cellStyle name="_副本Robert Allen-Bath shower curtain quote sheet-90904 3" xfId="556" xr:uid="{00000000-0005-0000-0000-000029020000}"/>
    <cellStyle name="20% - Accent1 2" xfId="557" xr:uid="{00000000-0005-0000-0000-00002A020000}"/>
    <cellStyle name="20% - Accent1 2 2" xfId="558" xr:uid="{00000000-0005-0000-0000-00002B020000}"/>
    <cellStyle name="20% - Accent1 3" xfId="559" xr:uid="{00000000-0005-0000-0000-00002C020000}"/>
    <cellStyle name="20% - Accent1 4" xfId="560" xr:uid="{00000000-0005-0000-0000-00002D020000}"/>
    <cellStyle name="20% - Accent2 2" xfId="561" xr:uid="{00000000-0005-0000-0000-00002E020000}"/>
    <cellStyle name="20% - Accent2 2 2" xfId="562" xr:uid="{00000000-0005-0000-0000-00002F020000}"/>
    <cellStyle name="20% - Accent2 3" xfId="563" xr:uid="{00000000-0005-0000-0000-000030020000}"/>
    <cellStyle name="20% - Accent2 4" xfId="564" xr:uid="{00000000-0005-0000-0000-000031020000}"/>
    <cellStyle name="20% - Accent3 2" xfId="565" xr:uid="{00000000-0005-0000-0000-000032020000}"/>
    <cellStyle name="20% - Accent3 2 2" xfId="566" xr:uid="{00000000-0005-0000-0000-000033020000}"/>
    <cellStyle name="20% - Accent3 3" xfId="567" xr:uid="{00000000-0005-0000-0000-000034020000}"/>
    <cellStyle name="20% - Accent3 4" xfId="568" xr:uid="{00000000-0005-0000-0000-000035020000}"/>
    <cellStyle name="20% - Accent4 2" xfId="569" xr:uid="{00000000-0005-0000-0000-000036020000}"/>
    <cellStyle name="20% - Accent4 2 2" xfId="570" xr:uid="{00000000-0005-0000-0000-000037020000}"/>
    <cellStyle name="20% - Accent4 3" xfId="571" xr:uid="{00000000-0005-0000-0000-000038020000}"/>
    <cellStyle name="20% - Accent4 4" xfId="572" xr:uid="{00000000-0005-0000-0000-000039020000}"/>
    <cellStyle name="20% - Accent5 2" xfId="573" xr:uid="{00000000-0005-0000-0000-00003A020000}"/>
    <cellStyle name="20% - Accent5 2 2" xfId="574" xr:uid="{00000000-0005-0000-0000-00003B020000}"/>
    <cellStyle name="20% - Accent5 3" xfId="575" xr:uid="{00000000-0005-0000-0000-00003C020000}"/>
    <cellStyle name="20% - Accent5 4" xfId="576" xr:uid="{00000000-0005-0000-0000-00003D020000}"/>
    <cellStyle name="20% - Accent6 2" xfId="577" xr:uid="{00000000-0005-0000-0000-00003E020000}"/>
    <cellStyle name="20% - Accent6 2 2" xfId="578" xr:uid="{00000000-0005-0000-0000-00003F020000}"/>
    <cellStyle name="20% - Accent6 3" xfId="579" xr:uid="{00000000-0005-0000-0000-000040020000}"/>
    <cellStyle name="20% - Accent6 4" xfId="580" xr:uid="{00000000-0005-0000-0000-000041020000}"/>
    <cellStyle name="20% - 强调文字颜色 1 2" xfId="581" xr:uid="{00000000-0005-0000-0000-000042020000}"/>
    <cellStyle name="20% - 强调文字颜色 1 3" xfId="582" xr:uid="{00000000-0005-0000-0000-000043020000}"/>
    <cellStyle name="20% - 强调文字颜色 1 4" xfId="583" xr:uid="{00000000-0005-0000-0000-000044020000}"/>
    <cellStyle name="20% - 强调文字颜色 1 4 2" xfId="584" xr:uid="{00000000-0005-0000-0000-000045020000}"/>
    <cellStyle name="20% - 强调文字颜色 2 2" xfId="585" xr:uid="{00000000-0005-0000-0000-000046020000}"/>
    <cellStyle name="20% - 强调文字颜色 2 3" xfId="586" xr:uid="{00000000-0005-0000-0000-000047020000}"/>
    <cellStyle name="20% - 强调文字颜色 2 4" xfId="587" xr:uid="{00000000-0005-0000-0000-000048020000}"/>
    <cellStyle name="20% - 强调文字颜色 2 4 2" xfId="588" xr:uid="{00000000-0005-0000-0000-000049020000}"/>
    <cellStyle name="20% - 强调文字颜色 3 2" xfId="589" xr:uid="{00000000-0005-0000-0000-00004A020000}"/>
    <cellStyle name="20% - 强调文字颜色 3 3" xfId="590" xr:uid="{00000000-0005-0000-0000-00004B020000}"/>
    <cellStyle name="20% - 强调文字颜色 3 4" xfId="591" xr:uid="{00000000-0005-0000-0000-00004C020000}"/>
    <cellStyle name="20% - 强调文字颜色 3 4 2" xfId="592" xr:uid="{00000000-0005-0000-0000-00004D020000}"/>
    <cellStyle name="20% - 强调文字颜色 4 2" xfId="593" xr:uid="{00000000-0005-0000-0000-00004E020000}"/>
    <cellStyle name="20% - 强调文字颜色 4 3" xfId="594" xr:uid="{00000000-0005-0000-0000-00004F020000}"/>
    <cellStyle name="20% - 强调文字颜色 4 4" xfId="595" xr:uid="{00000000-0005-0000-0000-000050020000}"/>
    <cellStyle name="20% - 强调文字颜色 4 4 2" xfId="596" xr:uid="{00000000-0005-0000-0000-000051020000}"/>
    <cellStyle name="20% - 强调文字颜色 5 2" xfId="597" xr:uid="{00000000-0005-0000-0000-000052020000}"/>
    <cellStyle name="20% - 强调文字颜色 5 3" xfId="598" xr:uid="{00000000-0005-0000-0000-000053020000}"/>
    <cellStyle name="20% - 强调文字颜色 5 4" xfId="599" xr:uid="{00000000-0005-0000-0000-000054020000}"/>
    <cellStyle name="20% - 强调文字颜色 5 4 2" xfId="600" xr:uid="{00000000-0005-0000-0000-000055020000}"/>
    <cellStyle name="20% - 强调文字颜色 6 2" xfId="601" xr:uid="{00000000-0005-0000-0000-000056020000}"/>
    <cellStyle name="20% - 强调文字颜色 6 3" xfId="602" xr:uid="{00000000-0005-0000-0000-000057020000}"/>
    <cellStyle name="20% - 强调文字颜色 6 4" xfId="603" xr:uid="{00000000-0005-0000-0000-000058020000}"/>
    <cellStyle name="20% - 强调文字颜色 6 4 2" xfId="604" xr:uid="{00000000-0005-0000-0000-000059020000}"/>
    <cellStyle name="40% - Accent1 2" xfId="605" xr:uid="{00000000-0005-0000-0000-00005A020000}"/>
    <cellStyle name="40% - Accent1 2 2" xfId="606" xr:uid="{00000000-0005-0000-0000-00005B020000}"/>
    <cellStyle name="40% - Accent1 3" xfId="607" xr:uid="{00000000-0005-0000-0000-00005C020000}"/>
    <cellStyle name="40% - Accent1 4" xfId="608" xr:uid="{00000000-0005-0000-0000-00005D020000}"/>
    <cellStyle name="40% - Accent2 2" xfId="609" xr:uid="{00000000-0005-0000-0000-00005E020000}"/>
    <cellStyle name="40% - Accent2 2 2" xfId="610" xr:uid="{00000000-0005-0000-0000-00005F020000}"/>
    <cellStyle name="40% - Accent2 3" xfId="611" xr:uid="{00000000-0005-0000-0000-000060020000}"/>
    <cellStyle name="40% - Accent2 4" xfId="612" xr:uid="{00000000-0005-0000-0000-000061020000}"/>
    <cellStyle name="40% - Accent3 2" xfId="613" xr:uid="{00000000-0005-0000-0000-000062020000}"/>
    <cellStyle name="40% - Accent3 2 2" xfId="614" xr:uid="{00000000-0005-0000-0000-000063020000}"/>
    <cellStyle name="40% - Accent3 3" xfId="615" xr:uid="{00000000-0005-0000-0000-000064020000}"/>
    <cellStyle name="40% - Accent3 4" xfId="616" xr:uid="{00000000-0005-0000-0000-000065020000}"/>
    <cellStyle name="40% - Accent4 2" xfId="617" xr:uid="{00000000-0005-0000-0000-000066020000}"/>
    <cellStyle name="40% - Accent4 2 2" xfId="618" xr:uid="{00000000-0005-0000-0000-000067020000}"/>
    <cellStyle name="40% - Accent4 3" xfId="619" xr:uid="{00000000-0005-0000-0000-000068020000}"/>
    <cellStyle name="40% - Accent4 4" xfId="620" xr:uid="{00000000-0005-0000-0000-000069020000}"/>
    <cellStyle name="40% - Accent5 2" xfId="621" xr:uid="{00000000-0005-0000-0000-00006A020000}"/>
    <cellStyle name="40% - Accent5 2 2" xfId="622" xr:uid="{00000000-0005-0000-0000-00006B020000}"/>
    <cellStyle name="40% - Accent5 3" xfId="623" xr:uid="{00000000-0005-0000-0000-00006C020000}"/>
    <cellStyle name="40% - Accent5 4" xfId="624" xr:uid="{00000000-0005-0000-0000-00006D020000}"/>
    <cellStyle name="40% - Accent6 2" xfId="625" xr:uid="{00000000-0005-0000-0000-00006E020000}"/>
    <cellStyle name="40% - Accent6 2 2" xfId="626" xr:uid="{00000000-0005-0000-0000-00006F020000}"/>
    <cellStyle name="40% - Accent6 3" xfId="627" xr:uid="{00000000-0005-0000-0000-000070020000}"/>
    <cellStyle name="40% - Accent6 4" xfId="628" xr:uid="{00000000-0005-0000-0000-000071020000}"/>
    <cellStyle name="40% - 强调文字颜色 1 2" xfId="629" xr:uid="{00000000-0005-0000-0000-000072020000}"/>
    <cellStyle name="40% - 强调文字颜色 1 3" xfId="630" xr:uid="{00000000-0005-0000-0000-000073020000}"/>
    <cellStyle name="40% - 强调文字颜色 1 4" xfId="631" xr:uid="{00000000-0005-0000-0000-000074020000}"/>
    <cellStyle name="40% - 强调文字颜色 1 4 2" xfId="632" xr:uid="{00000000-0005-0000-0000-000075020000}"/>
    <cellStyle name="40% - 强调文字颜色 2 2" xfId="633" xr:uid="{00000000-0005-0000-0000-000076020000}"/>
    <cellStyle name="40% - 强调文字颜色 2 3" xfId="634" xr:uid="{00000000-0005-0000-0000-000077020000}"/>
    <cellStyle name="40% - 强调文字颜色 2 4" xfId="635" xr:uid="{00000000-0005-0000-0000-000078020000}"/>
    <cellStyle name="40% - 强调文字颜色 2 4 2" xfId="636" xr:uid="{00000000-0005-0000-0000-000079020000}"/>
    <cellStyle name="40% - 强调文字颜色 3 2" xfId="637" xr:uid="{00000000-0005-0000-0000-00007A020000}"/>
    <cellStyle name="40% - 强调文字颜色 3 3" xfId="638" xr:uid="{00000000-0005-0000-0000-00007B020000}"/>
    <cellStyle name="40% - 强调文字颜色 3 4" xfId="639" xr:uid="{00000000-0005-0000-0000-00007C020000}"/>
    <cellStyle name="40% - 强调文字颜色 3 4 2" xfId="640" xr:uid="{00000000-0005-0000-0000-00007D020000}"/>
    <cellStyle name="40% - 强调文字颜色 4 2" xfId="641" xr:uid="{00000000-0005-0000-0000-00007E020000}"/>
    <cellStyle name="40% - 强调文字颜色 4 3" xfId="642" xr:uid="{00000000-0005-0000-0000-00007F020000}"/>
    <cellStyle name="40% - 强调文字颜色 4 4" xfId="643" xr:uid="{00000000-0005-0000-0000-000080020000}"/>
    <cellStyle name="40% - 强调文字颜色 4 4 2" xfId="644" xr:uid="{00000000-0005-0000-0000-000081020000}"/>
    <cellStyle name="40% - 强调文字颜色 5 2" xfId="645" xr:uid="{00000000-0005-0000-0000-000082020000}"/>
    <cellStyle name="40% - 强调文字颜色 5 3" xfId="646" xr:uid="{00000000-0005-0000-0000-000083020000}"/>
    <cellStyle name="40% - 强调文字颜色 5 4" xfId="647" xr:uid="{00000000-0005-0000-0000-000084020000}"/>
    <cellStyle name="40% - 强调文字颜色 5 4 2" xfId="648" xr:uid="{00000000-0005-0000-0000-000085020000}"/>
    <cellStyle name="40% - 强调文字颜色 6 2" xfId="649" xr:uid="{00000000-0005-0000-0000-000086020000}"/>
    <cellStyle name="40% - 强调文字颜色 6 3" xfId="650" xr:uid="{00000000-0005-0000-0000-000087020000}"/>
    <cellStyle name="40% - 强调文字颜色 6 4" xfId="651" xr:uid="{00000000-0005-0000-0000-000088020000}"/>
    <cellStyle name="40% - 强调文字颜色 6 4 2" xfId="652" xr:uid="{00000000-0005-0000-0000-000089020000}"/>
    <cellStyle name="60% - Accent1 2" xfId="653" xr:uid="{00000000-0005-0000-0000-00008A020000}"/>
    <cellStyle name="60% - Accent1 3" xfId="654" xr:uid="{00000000-0005-0000-0000-00008B020000}"/>
    <cellStyle name="60% - Accent1 4" xfId="655" xr:uid="{00000000-0005-0000-0000-00008C020000}"/>
    <cellStyle name="60% - Accent2 2" xfId="656" xr:uid="{00000000-0005-0000-0000-00008D020000}"/>
    <cellStyle name="60% - Accent2 3" xfId="657" xr:uid="{00000000-0005-0000-0000-00008E020000}"/>
    <cellStyle name="60% - Accent2 4" xfId="658" xr:uid="{00000000-0005-0000-0000-00008F020000}"/>
    <cellStyle name="60% - Accent3 2" xfId="659" xr:uid="{00000000-0005-0000-0000-000090020000}"/>
    <cellStyle name="60% - Accent3 3" xfId="660" xr:uid="{00000000-0005-0000-0000-000091020000}"/>
    <cellStyle name="60% - Accent3 4" xfId="661" xr:uid="{00000000-0005-0000-0000-000092020000}"/>
    <cellStyle name="60% - Accent4 2" xfId="662" xr:uid="{00000000-0005-0000-0000-000093020000}"/>
    <cellStyle name="60% - Accent4 3" xfId="663" xr:uid="{00000000-0005-0000-0000-000094020000}"/>
    <cellStyle name="60% - Accent4 4" xfId="664" xr:uid="{00000000-0005-0000-0000-000095020000}"/>
    <cellStyle name="60% - Accent5 2" xfId="665" xr:uid="{00000000-0005-0000-0000-000096020000}"/>
    <cellStyle name="60% - Accent5 3" xfId="666" xr:uid="{00000000-0005-0000-0000-000097020000}"/>
    <cellStyle name="60% - Accent5 4" xfId="667" xr:uid="{00000000-0005-0000-0000-000098020000}"/>
    <cellStyle name="60% - Accent6 2" xfId="668" xr:uid="{00000000-0005-0000-0000-000099020000}"/>
    <cellStyle name="60% - Accent6 3" xfId="669" xr:uid="{00000000-0005-0000-0000-00009A020000}"/>
    <cellStyle name="60% - Accent6 4" xfId="670" xr:uid="{00000000-0005-0000-0000-00009B020000}"/>
    <cellStyle name="60% - 强调文字颜色 1 2" xfId="671" xr:uid="{00000000-0005-0000-0000-00009C020000}"/>
    <cellStyle name="60% - 强调文字颜色 1 3" xfId="672" xr:uid="{00000000-0005-0000-0000-00009D020000}"/>
    <cellStyle name="60% - 强调文字颜色 1 4" xfId="673" xr:uid="{00000000-0005-0000-0000-00009E020000}"/>
    <cellStyle name="60% - 强调文字颜色 1 4 2" xfId="674" xr:uid="{00000000-0005-0000-0000-00009F020000}"/>
    <cellStyle name="60% - 强调文字颜色 2 2" xfId="675" xr:uid="{00000000-0005-0000-0000-0000A0020000}"/>
    <cellStyle name="60% - 强调文字颜色 2 3" xfId="676" xr:uid="{00000000-0005-0000-0000-0000A1020000}"/>
    <cellStyle name="60% - 强调文字颜色 2 4" xfId="677" xr:uid="{00000000-0005-0000-0000-0000A2020000}"/>
    <cellStyle name="60% - 强调文字颜色 2 4 2" xfId="678" xr:uid="{00000000-0005-0000-0000-0000A3020000}"/>
    <cellStyle name="60% - 强调文字颜色 3 2" xfId="679" xr:uid="{00000000-0005-0000-0000-0000A4020000}"/>
    <cellStyle name="60% - 强调文字颜色 3 3" xfId="680" xr:uid="{00000000-0005-0000-0000-0000A5020000}"/>
    <cellStyle name="60% - 强调文字颜色 3 4" xfId="681" xr:uid="{00000000-0005-0000-0000-0000A6020000}"/>
    <cellStyle name="60% - 强调文字颜色 3 4 2" xfId="682" xr:uid="{00000000-0005-0000-0000-0000A7020000}"/>
    <cellStyle name="60% - 强调文字颜色 4 2" xfId="683" xr:uid="{00000000-0005-0000-0000-0000A8020000}"/>
    <cellStyle name="60% - 强调文字颜色 4 3" xfId="684" xr:uid="{00000000-0005-0000-0000-0000A9020000}"/>
    <cellStyle name="60% - 强调文字颜色 4 4" xfId="685" xr:uid="{00000000-0005-0000-0000-0000AA020000}"/>
    <cellStyle name="60% - 强调文字颜色 4 4 2" xfId="686" xr:uid="{00000000-0005-0000-0000-0000AB020000}"/>
    <cellStyle name="60% - 强调文字颜色 5 2" xfId="687" xr:uid="{00000000-0005-0000-0000-0000AC020000}"/>
    <cellStyle name="60% - 强调文字颜色 5 3" xfId="688" xr:uid="{00000000-0005-0000-0000-0000AD020000}"/>
    <cellStyle name="60% - 强调文字颜色 5 4" xfId="689" xr:uid="{00000000-0005-0000-0000-0000AE020000}"/>
    <cellStyle name="60% - 强调文字颜色 5 4 2" xfId="690" xr:uid="{00000000-0005-0000-0000-0000AF020000}"/>
    <cellStyle name="60% - 强调文字颜色 6 2" xfId="691" xr:uid="{00000000-0005-0000-0000-0000B0020000}"/>
    <cellStyle name="60% - 强调文字颜色 6 3" xfId="692" xr:uid="{00000000-0005-0000-0000-0000B1020000}"/>
    <cellStyle name="60% - 强调文字颜色 6 4" xfId="693" xr:uid="{00000000-0005-0000-0000-0000B2020000}"/>
    <cellStyle name="60% - 强调文字颜色 6 4 2" xfId="694" xr:uid="{00000000-0005-0000-0000-0000B3020000}"/>
    <cellStyle name="Accent1 2" xfId="695" xr:uid="{00000000-0005-0000-0000-0000B4020000}"/>
    <cellStyle name="Accent1 3" xfId="696" xr:uid="{00000000-0005-0000-0000-0000B5020000}"/>
    <cellStyle name="Accent1 4" xfId="697" xr:uid="{00000000-0005-0000-0000-0000B6020000}"/>
    <cellStyle name="Accent2 2" xfId="698" xr:uid="{00000000-0005-0000-0000-0000B7020000}"/>
    <cellStyle name="Accent2 3" xfId="699" xr:uid="{00000000-0005-0000-0000-0000B8020000}"/>
    <cellStyle name="Accent2 4" xfId="700" xr:uid="{00000000-0005-0000-0000-0000B9020000}"/>
    <cellStyle name="Accent3 2" xfId="701" xr:uid="{00000000-0005-0000-0000-0000BA020000}"/>
    <cellStyle name="Accent3 3" xfId="702" xr:uid="{00000000-0005-0000-0000-0000BB020000}"/>
    <cellStyle name="Accent3 4" xfId="703" xr:uid="{00000000-0005-0000-0000-0000BC020000}"/>
    <cellStyle name="Accent4 2" xfId="704" xr:uid="{00000000-0005-0000-0000-0000BD020000}"/>
    <cellStyle name="Accent4 3" xfId="705" xr:uid="{00000000-0005-0000-0000-0000BE020000}"/>
    <cellStyle name="Accent4 4" xfId="706" xr:uid="{00000000-0005-0000-0000-0000BF020000}"/>
    <cellStyle name="Accent5 2" xfId="707" xr:uid="{00000000-0005-0000-0000-0000C0020000}"/>
    <cellStyle name="Accent5 3" xfId="708" xr:uid="{00000000-0005-0000-0000-0000C1020000}"/>
    <cellStyle name="Accent5 4" xfId="709" xr:uid="{00000000-0005-0000-0000-0000C2020000}"/>
    <cellStyle name="Accent6 2" xfId="710" xr:uid="{00000000-0005-0000-0000-0000C3020000}"/>
    <cellStyle name="Accent6 3" xfId="711" xr:uid="{00000000-0005-0000-0000-0000C4020000}"/>
    <cellStyle name="Accent6 4" xfId="712" xr:uid="{00000000-0005-0000-0000-0000C5020000}"/>
    <cellStyle name="Bad 2" xfId="713" xr:uid="{00000000-0005-0000-0000-0000C6020000}"/>
    <cellStyle name="Bad 3" xfId="714" xr:uid="{00000000-0005-0000-0000-0000C7020000}"/>
    <cellStyle name="Bad 4" xfId="715" xr:uid="{00000000-0005-0000-0000-0000C8020000}"/>
    <cellStyle name="Calculation 2" xfId="716" xr:uid="{00000000-0005-0000-0000-0000C9020000}"/>
    <cellStyle name="Calculation 2 2" xfId="717" xr:uid="{00000000-0005-0000-0000-0000CA020000}"/>
    <cellStyle name="Calculation 2 2 2" xfId="718" xr:uid="{00000000-0005-0000-0000-0000CB020000}"/>
    <cellStyle name="Calculation 2 3" xfId="719" xr:uid="{00000000-0005-0000-0000-0000CC020000}"/>
    <cellStyle name="Calculation 3" xfId="720" xr:uid="{00000000-0005-0000-0000-0000CD020000}"/>
    <cellStyle name="Calculation 3 2" xfId="721" xr:uid="{00000000-0005-0000-0000-0000CE020000}"/>
    <cellStyle name="Calculation 3 2 2" xfId="722" xr:uid="{00000000-0005-0000-0000-0000CF020000}"/>
    <cellStyle name="Calculation 3 3" xfId="723" xr:uid="{00000000-0005-0000-0000-0000D0020000}"/>
    <cellStyle name="Calculation 4" xfId="724" xr:uid="{00000000-0005-0000-0000-0000D1020000}"/>
    <cellStyle name="Calculation 4 2" xfId="725" xr:uid="{00000000-0005-0000-0000-0000D2020000}"/>
    <cellStyle name="Calculation 4 2 2" xfId="726" xr:uid="{00000000-0005-0000-0000-0000D3020000}"/>
    <cellStyle name="Calculation 4 3" xfId="727" xr:uid="{00000000-0005-0000-0000-0000D4020000}"/>
    <cellStyle name="Calculation 5" xfId="728" xr:uid="{00000000-0005-0000-0000-0000D5020000}"/>
    <cellStyle name="Check Cell 2" xfId="729" xr:uid="{00000000-0005-0000-0000-0000D6020000}"/>
    <cellStyle name="Check Cell 3" xfId="730" xr:uid="{00000000-0005-0000-0000-0000D7020000}"/>
    <cellStyle name="Check Cell 4" xfId="731" xr:uid="{00000000-0005-0000-0000-0000D8020000}"/>
    <cellStyle name="Comma 2" xfId="732" xr:uid="{00000000-0005-0000-0000-0000D9020000}"/>
    <cellStyle name="Comma 2 2" xfId="733" xr:uid="{00000000-0005-0000-0000-0000DA020000}"/>
    <cellStyle name="Comma 2 2 2" xfId="734" xr:uid="{00000000-0005-0000-0000-0000DB020000}"/>
    <cellStyle name="Comma 2 2 2 2" xfId="735" xr:uid="{00000000-0005-0000-0000-0000DC020000}"/>
    <cellStyle name="Comma 2 2 3" xfId="736" xr:uid="{00000000-0005-0000-0000-0000DD020000}"/>
    <cellStyle name="Comma 2 3" xfId="737" xr:uid="{00000000-0005-0000-0000-0000DE020000}"/>
    <cellStyle name="Comma 2 3 2" xfId="738" xr:uid="{00000000-0005-0000-0000-0000DF020000}"/>
    <cellStyle name="Comma 2 3 2 2" xfId="739" xr:uid="{00000000-0005-0000-0000-0000E0020000}"/>
    <cellStyle name="Comma 2 3 3" xfId="740" xr:uid="{00000000-0005-0000-0000-0000E1020000}"/>
    <cellStyle name="Comma 2 4" xfId="741" xr:uid="{00000000-0005-0000-0000-0000E2020000}"/>
    <cellStyle name="Comma 2 4 2" xfId="742" xr:uid="{00000000-0005-0000-0000-0000E3020000}"/>
    <cellStyle name="Comma 2 5" xfId="743" xr:uid="{00000000-0005-0000-0000-0000E4020000}"/>
    <cellStyle name="Comma 3" xfId="744" xr:uid="{00000000-0005-0000-0000-0000E5020000}"/>
    <cellStyle name="Comma 3 2" xfId="745" xr:uid="{00000000-0005-0000-0000-0000E6020000}"/>
    <cellStyle name="Comma 3 2 2" xfId="746" xr:uid="{00000000-0005-0000-0000-0000E7020000}"/>
    <cellStyle name="Comma 3 2 2 2" xfId="747" xr:uid="{00000000-0005-0000-0000-0000E8020000}"/>
    <cellStyle name="Comma 3 2 3" xfId="748" xr:uid="{00000000-0005-0000-0000-0000E9020000}"/>
    <cellStyle name="Comma 3 3" xfId="749" xr:uid="{00000000-0005-0000-0000-0000EA020000}"/>
    <cellStyle name="Comma 3 3 2" xfId="750" xr:uid="{00000000-0005-0000-0000-0000EB020000}"/>
    <cellStyle name="Comma 3 4" xfId="751" xr:uid="{00000000-0005-0000-0000-0000EC020000}"/>
    <cellStyle name="Comma 4" xfId="752" xr:uid="{00000000-0005-0000-0000-0000ED020000}"/>
    <cellStyle name="Comma 4 2" xfId="753" xr:uid="{00000000-0005-0000-0000-0000EE020000}"/>
    <cellStyle name="Comma 4 2 2" xfId="754" xr:uid="{00000000-0005-0000-0000-0000EF020000}"/>
    <cellStyle name="Comma 4 3" xfId="755" xr:uid="{00000000-0005-0000-0000-0000F0020000}"/>
    <cellStyle name="Comma 5" xfId="756" xr:uid="{00000000-0005-0000-0000-0000F1020000}"/>
    <cellStyle name="Comma 5 2" xfId="757" xr:uid="{00000000-0005-0000-0000-0000F2020000}"/>
    <cellStyle name="Currency 10" xfId="758" xr:uid="{00000000-0005-0000-0000-0000F3020000}"/>
    <cellStyle name="Currency 11" xfId="759" xr:uid="{00000000-0005-0000-0000-0000F4020000}"/>
    <cellStyle name="Currency 11 2" xfId="760" xr:uid="{00000000-0005-0000-0000-0000F5020000}"/>
    <cellStyle name="Currency 12" xfId="761" xr:uid="{00000000-0005-0000-0000-0000F6020000}"/>
    <cellStyle name="Currency 13" xfId="762" xr:uid="{00000000-0005-0000-0000-0000F7020000}"/>
    <cellStyle name="Currency 13 2" xfId="763" xr:uid="{00000000-0005-0000-0000-0000F8020000}"/>
    <cellStyle name="Currency 2" xfId="764" xr:uid="{00000000-0005-0000-0000-0000F9020000}"/>
    <cellStyle name="Currency 2 10" xfId="765" xr:uid="{00000000-0005-0000-0000-0000FA020000}"/>
    <cellStyle name="Currency 2 2" xfId="766" xr:uid="{00000000-0005-0000-0000-0000FB020000}"/>
    <cellStyle name="Currency 2 2 2" xfId="767" xr:uid="{00000000-0005-0000-0000-0000FC020000}"/>
    <cellStyle name="Currency 2 2 2 2" xfId="768" xr:uid="{00000000-0005-0000-0000-0000FD020000}"/>
    <cellStyle name="Currency 2 2 2 2 2" xfId="769" xr:uid="{00000000-0005-0000-0000-0000FE020000}"/>
    <cellStyle name="Currency 2 2 2 7" xfId="770" xr:uid="{00000000-0005-0000-0000-0000FF020000}"/>
    <cellStyle name="Currency 2 2 3" xfId="771" xr:uid="{00000000-0005-0000-0000-000000030000}"/>
    <cellStyle name="Currency 2 2 3 2" xfId="772" xr:uid="{00000000-0005-0000-0000-000001030000}"/>
    <cellStyle name="Currency 2 2 4" xfId="773" xr:uid="{00000000-0005-0000-0000-000002030000}"/>
    <cellStyle name="Currency 2 2 4 2" xfId="774" xr:uid="{00000000-0005-0000-0000-000003030000}"/>
    <cellStyle name="Currency 2 3" xfId="775" xr:uid="{00000000-0005-0000-0000-000004030000}"/>
    <cellStyle name="Currency 2 3 2" xfId="776" xr:uid="{00000000-0005-0000-0000-000005030000}"/>
    <cellStyle name="Currency 2 3 2 2" xfId="777" xr:uid="{00000000-0005-0000-0000-000006030000}"/>
    <cellStyle name="Currency 2 4" xfId="778" xr:uid="{00000000-0005-0000-0000-000007030000}"/>
    <cellStyle name="Currency 2 4 2" xfId="779" xr:uid="{00000000-0005-0000-0000-000008030000}"/>
    <cellStyle name="Currency 2 4 3" xfId="780" xr:uid="{00000000-0005-0000-0000-000009030000}"/>
    <cellStyle name="Currency 2 4 3 2" xfId="781" xr:uid="{00000000-0005-0000-0000-00000A030000}"/>
    <cellStyle name="Currency 2 5" xfId="782" xr:uid="{00000000-0005-0000-0000-00000B030000}"/>
    <cellStyle name="Currency 2 6" xfId="783" xr:uid="{00000000-0005-0000-0000-00000C030000}"/>
    <cellStyle name="Currency 2 6 2" xfId="784" xr:uid="{00000000-0005-0000-0000-00000D030000}"/>
    <cellStyle name="Currency 2 6 2 2" xfId="785" xr:uid="{00000000-0005-0000-0000-00000E030000}"/>
    <cellStyle name="Currency 2 6 2 2 2" xfId="786" xr:uid="{00000000-0005-0000-0000-00000F030000}"/>
    <cellStyle name="Currency 2 6 2 3" xfId="787" xr:uid="{00000000-0005-0000-0000-000010030000}"/>
    <cellStyle name="Currency 2 6 2 3 2" xfId="788" xr:uid="{00000000-0005-0000-0000-000011030000}"/>
    <cellStyle name="Currency 2 6 2 4" xfId="789" xr:uid="{00000000-0005-0000-0000-000012030000}"/>
    <cellStyle name="Currency 2 6 2 4 2" xfId="790" xr:uid="{00000000-0005-0000-0000-000013030000}"/>
    <cellStyle name="Currency 2 6 3" xfId="791" xr:uid="{00000000-0005-0000-0000-000014030000}"/>
    <cellStyle name="Currency 2 6 3 2" xfId="792" xr:uid="{00000000-0005-0000-0000-000015030000}"/>
    <cellStyle name="Currency 2 6 4" xfId="793" xr:uid="{00000000-0005-0000-0000-000016030000}"/>
    <cellStyle name="Currency 2 6 4 2" xfId="794" xr:uid="{00000000-0005-0000-0000-000017030000}"/>
    <cellStyle name="Currency 2 6 5" xfId="795" xr:uid="{00000000-0005-0000-0000-000018030000}"/>
    <cellStyle name="Currency 2 6 5 2" xfId="796" xr:uid="{00000000-0005-0000-0000-000019030000}"/>
    <cellStyle name="Currency 2 6 6" xfId="797" xr:uid="{00000000-0005-0000-0000-00001A030000}"/>
    <cellStyle name="Currency 2 7" xfId="798" xr:uid="{00000000-0005-0000-0000-00001B030000}"/>
    <cellStyle name="Currency 2 8" xfId="799" xr:uid="{00000000-0005-0000-0000-00001C030000}"/>
    <cellStyle name="Currency 2 9" xfId="800" xr:uid="{00000000-0005-0000-0000-00001D030000}"/>
    <cellStyle name="Currency 2 9 2" xfId="801" xr:uid="{00000000-0005-0000-0000-00001E030000}"/>
    <cellStyle name="Currency 21" xfId="802" xr:uid="{00000000-0005-0000-0000-00001F030000}"/>
    <cellStyle name="Currency 21 2" xfId="803" xr:uid="{00000000-0005-0000-0000-000020030000}"/>
    <cellStyle name="Currency 26" xfId="804" xr:uid="{00000000-0005-0000-0000-000021030000}"/>
    <cellStyle name="Currency 26 2" xfId="805" xr:uid="{00000000-0005-0000-0000-000022030000}"/>
    <cellStyle name="Currency 27" xfId="806" xr:uid="{00000000-0005-0000-0000-000023030000}"/>
    <cellStyle name="Currency 27 2" xfId="807" xr:uid="{00000000-0005-0000-0000-000024030000}"/>
    <cellStyle name="Currency 3" xfId="808" xr:uid="{00000000-0005-0000-0000-000025030000}"/>
    <cellStyle name="Currency 3 2" xfId="809" xr:uid="{00000000-0005-0000-0000-000026030000}"/>
    <cellStyle name="Currency 3 3" xfId="810" xr:uid="{00000000-0005-0000-0000-000027030000}"/>
    <cellStyle name="Currency 3 3 2" xfId="811" xr:uid="{00000000-0005-0000-0000-000028030000}"/>
    <cellStyle name="Currency 4" xfId="812" xr:uid="{00000000-0005-0000-0000-000029030000}"/>
    <cellStyle name="Currency 5" xfId="813" xr:uid="{00000000-0005-0000-0000-00002A030000}"/>
    <cellStyle name="Currency 5 2" xfId="814" xr:uid="{00000000-0005-0000-0000-00002B030000}"/>
    <cellStyle name="Currency 6" xfId="815" xr:uid="{00000000-0005-0000-0000-00002C030000}"/>
    <cellStyle name="Currency 7" xfId="816" xr:uid="{00000000-0005-0000-0000-00002D030000}"/>
    <cellStyle name="Currency 7 2" xfId="817" xr:uid="{00000000-0005-0000-0000-00002E030000}"/>
    <cellStyle name="Currency 8" xfId="818" xr:uid="{00000000-0005-0000-0000-00002F030000}"/>
    <cellStyle name="Currency 9" xfId="819" xr:uid="{00000000-0005-0000-0000-000030030000}"/>
    <cellStyle name="Currency 9 2" xfId="820" xr:uid="{00000000-0005-0000-0000-000031030000}"/>
    <cellStyle name="Currency_JCP soft spun and fleece 092310" xfId="821" xr:uid="{00000000-0005-0000-0000-000032030000}"/>
    <cellStyle name="Currency_Sheet1" xfId="822" xr:uid="{00000000-0005-0000-0000-000033030000}"/>
    <cellStyle name="Currency_Sheet1 3" xfId="823" xr:uid="{00000000-0005-0000-0000-000034030000}"/>
    <cellStyle name="Explanatory Text 2" xfId="824" xr:uid="{00000000-0005-0000-0000-000035030000}"/>
    <cellStyle name="Explanatory Text 3" xfId="825" xr:uid="{00000000-0005-0000-0000-000036030000}"/>
    <cellStyle name="Explanatory Text 4" xfId="826" xr:uid="{00000000-0005-0000-0000-000037030000}"/>
    <cellStyle name="Good 2" xfId="827" xr:uid="{00000000-0005-0000-0000-000038030000}"/>
    <cellStyle name="Good 3" xfId="828" xr:uid="{00000000-0005-0000-0000-000039030000}"/>
    <cellStyle name="Good 4" xfId="829" xr:uid="{00000000-0005-0000-0000-00003A030000}"/>
    <cellStyle name="Header" xfId="830" xr:uid="{00000000-0005-0000-0000-00003B030000}"/>
    <cellStyle name="Heading 1 2" xfId="831" xr:uid="{00000000-0005-0000-0000-00003C030000}"/>
    <cellStyle name="Heading 1 3" xfId="832" xr:uid="{00000000-0005-0000-0000-00003D030000}"/>
    <cellStyle name="Heading 1 4" xfId="833" xr:uid="{00000000-0005-0000-0000-00003E030000}"/>
    <cellStyle name="Heading 2 2" xfId="834" xr:uid="{00000000-0005-0000-0000-00003F030000}"/>
    <cellStyle name="Heading 2 3" xfId="835" xr:uid="{00000000-0005-0000-0000-000040030000}"/>
    <cellStyle name="Heading 2 4" xfId="836" xr:uid="{00000000-0005-0000-0000-000041030000}"/>
    <cellStyle name="Heading 3 2" xfId="837" xr:uid="{00000000-0005-0000-0000-000042030000}"/>
    <cellStyle name="Heading 3 3" xfId="838" xr:uid="{00000000-0005-0000-0000-000043030000}"/>
    <cellStyle name="Heading 3 4" xfId="839" xr:uid="{00000000-0005-0000-0000-000044030000}"/>
    <cellStyle name="Heading 4 2" xfId="840" xr:uid="{00000000-0005-0000-0000-000045030000}"/>
    <cellStyle name="Heading 4 3" xfId="841" xr:uid="{00000000-0005-0000-0000-000046030000}"/>
    <cellStyle name="Heading 4 4" xfId="842" xr:uid="{00000000-0005-0000-0000-000047030000}"/>
    <cellStyle name="Hyperlink 2" xfId="843" xr:uid="{00000000-0005-0000-0000-000048030000}"/>
    <cellStyle name="Hyperlink 2 2" xfId="844" xr:uid="{00000000-0005-0000-0000-000049030000}"/>
    <cellStyle name="Hyperlink 2 3" xfId="845" xr:uid="{00000000-0005-0000-0000-00004A030000}"/>
    <cellStyle name="Hyperlink 3" xfId="846" xr:uid="{00000000-0005-0000-0000-00004B030000}"/>
    <cellStyle name="Input 2" xfId="847" xr:uid="{00000000-0005-0000-0000-00004C030000}"/>
    <cellStyle name="Input 2 2" xfId="848" xr:uid="{00000000-0005-0000-0000-00004D030000}"/>
    <cellStyle name="Input 2 2 2" xfId="849" xr:uid="{00000000-0005-0000-0000-00004E030000}"/>
    <cellStyle name="Input 2 3" xfId="850" xr:uid="{00000000-0005-0000-0000-00004F030000}"/>
    <cellStyle name="Input 3" xfId="851" xr:uid="{00000000-0005-0000-0000-000050030000}"/>
    <cellStyle name="Input 3 2" xfId="852" xr:uid="{00000000-0005-0000-0000-000051030000}"/>
    <cellStyle name="Input 3 2 2" xfId="853" xr:uid="{00000000-0005-0000-0000-000052030000}"/>
    <cellStyle name="Input 3 3" xfId="854" xr:uid="{00000000-0005-0000-0000-000053030000}"/>
    <cellStyle name="Input 4" xfId="855" xr:uid="{00000000-0005-0000-0000-000054030000}"/>
    <cellStyle name="Input 4 2" xfId="856" xr:uid="{00000000-0005-0000-0000-000055030000}"/>
    <cellStyle name="Input 4 2 2" xfId="857" xr:uid="{00000000-0005-0000-0000-000056030000}"/>
    <cellStyle name="Input 4 3" xfId="858" xr:uid="{00000000-0005-0000-0000-000057030000}"/>
    <cellStyle name="Input 5" xfId="859" xr:uid="{00000000-0005-0000-0000-000058030000}"/>
    <cellStyle name="Linked Cell 2" xfId="860" xr:uid="{00000000-0005-0000-0000-000059030000}"/>
    <cellStyle name="Linked Cell 3" xfId="861" xr:uid="{00000000-0005-0000-0000-00005A030000}"/>
    <cellStyle name="Linked Cell 4" xfId="862" xr:uid="{00000000-0005-0000-0000-00005B030000}"/>
    <cellStyle name="Neutral 2" xfId="863" xr:uid="{00000000-0005-0000-0000-00005C030000}"/>
    <cellStyle name="Neutral 3" xfId="864" xr:uid="{00000000-0005-0000-0000-00005D030000}"/>
    <cellStyle name="Neutral 4" xfId="865" xr:uid="{00000000-0005-0000-0000-00005E030000}"/>
    <cellStyle name="nonIncludedStores" xfId="866" xr:uid="{00000000-0005-0000-0000-00005F030000}"/>
    <cellStyle name="nonIncludedStores 2" xfId="867" xr:uid="{00000000-0005-0000-0000-000060030000}"/>
    <cellStyle name="Normal 1" xfId="868" xr:uid="{00000000-0005-0000-0000-000061030000}"/>
    <cellStyle name="Normal 1 2" xfId="869" xr:uid="{00000000-0005-0000-0000-000062030000}"/>
    <cellStyle name="Normal 10" xfId="870" xr:uid="{00000000-0005-0000-0000-000063030000}"/>
    <cellStyle name="Normal 10 10" xfId="871" xr:uid="{00000000-0005-0000-0000-000064030000}"/>
    <cellStyle name="Normal 10 10 2" xfId="872" xr:uid="{00000000-0005-0000-0000-000065030000}"/>
    <cellStyle name="Normal 10 11" xfId="873" xr:uid="{00000000-0005-0000-0000-000066030000}"/>
    <cellStyle name="Normal 10 11 2" xfId="874" xr:uid="{00000000-0005-0000-0000-000067030000}"/>
    <cellStyle name="Normal 10 12" xfId="875" xr:uid="{00000000-0005-0000-0000-000068030000}"/>
    <cellStyle name="Normal 10 12 2" xfId="876" xr:uid="{00000000-0005-0000-0000-000069030000}"/>
    <cellStyle name="Normal 10 13" xfId="877" xr:uid="{00000000-0005-0000-0000-00006A030000}"/>
    <cellStyle name="Normal 10 13 2" xfId="878" xr:uid="{00000000-0005-0000-0000-00006B030000}"/>
    <cellStyle name="Normal 10 14" xfId="879" xr:uid="{00000000-0005-0000-0000-00006C030000}"/>
    <cellStyle name="Normal 10 14 2" xfId="880" xr:uid="{00000000-0005-0000-0000-00006D030000}"/>
    <cellStyle name="Normal 10 15" xfId="881" xr:uid="{00000000-0005-0000-0000-00006E030000}"/>
    <cellStyle name="Normal 10 15 2" xfId="882" xr:uid="{00000000-0005-0000-0000-00006F030000}"/>
    <cellStyle name="Normal 10 16" xfId="883" xr:uid="{00000000-0005-0000-0000-000070030000}"/>
    <cellStyle name="Normal 10 16 2" xfId="884" xr:uid="{00000000-0005-0000-0000-000071030000}"/>
    <cellStyle name="Normal 10 17" xfId="885" xr:uid="{00000000-0005-0000-0000-000072030000}"/>
    <cellStyle name="Normal 10 17 2" xfId="886" xr:uid="{00000000-0005-0000-0000-000073030000}"/>
    <cellStyle name="Normal 10 18" xfId="887" xr:uid="{00000000-0005-0000-0000-000074030000}"/>
    <cellStyle name="Normal 10 18 2" xfId="888" xr:uid="{00000000-0005-0000-0000-000075030000}"/>
    <cellStyle name="Normal 10 19" xfId="889" xr:uid="{00000000-0005-0000-0000-000076030000}"/>
    <cellStyle name="Normal 10 2" xfId="890" xr:uid="{00000000-0005-0000-0000-000077030000}"/>
    <cellStyle name="Normal 10 2 2" xfId="891" xr:uid="{00000000-0005-0000-0000-000078030000}"/>
    <cellStyle name="Normal 10 3" xfId="892" xr:uid="{00000000-0005-0000-0000-000079030000}"/>
    <cellStyle name="Normal 10 3 2" xfId="893" xr:uid="{00000000-0005-0000-0000-00007A030000}"/>
    <cellStyle name="Normal 10 4" xfId="894" xr:uid="{00000000-0005-0000-0000-00007B030000}"/>
    <cellStyle name="Normal 10 4 2" xfId="895" xr:uid="{00000000-0005-0000-0000-00007C030000}"/>
    <cellStyle name="Normal 10 5" xfId="896" xr:uid="{00000000-0005-0000-0000-00007D030000}"/>
    <cellStyle name="Normal 10 5 2" xfId="897" xr:uid="{00000000-0005-0000-0000-00007E030000}"/>
    <cellStyle name="Normal 10 6" xfId="898" xr:uid="{00000000-0005-0000-0000-00007F030000}"/>
    <cellStyle name="Normal 10 6 2" xfId="899" xr:uid="{00000000-0005-0000-0000-000080030000}"/>
    <cellStyle name="Normal 10 7" xfId="900" xr:uid="{00000000-0005-0000-0000-000081030000}"/>
    <cellStyle name="Normal 10 7 2" xfId="901" xr:uid="{00000000-0005-0000-0000-000082030000}"/>
    <cellStyle name="Normal 10 8" xfId="902" xr:uid="{00000000-0005-0000-0000-000083030000}"/>
    <cellStyle name="Normal 10 8 2" xfId="903" xr:uid="{00000000-0005-0000-0000-000084030000}"/>
    <cellStyle name="Normal 10 9" xfId="904" xr:uid="{00000000-0005-0000-0000-000085030000}"/>
    <cellStyle name="Normal 10 9 2" xfId="905" xr:uid="{00000000-0005-0000-0000-000086030000}"/>
    <cellStyle name="Normal 104" xfId="906" xr:uid="{00000000-0005-0000-0000-000087030000}"/>
    <cellStyle name="Normal 104 2" xfId="907" xr:uid="{00000000-0005-0000-0000-000088030000}"/>
    <cellStyle name="Normal 105" xfId="908" xr:uid="{00000000-0005-0000-0000-000089030000}"/>
    <cellStyle name="Normal 105 2" xfId="909" xr:uid="{00000000-0005-0000-0000-00008A030000}"/>
    <cellStyle name="Normal 11" xfId="910" xr:uid="{00000000-0005-0000-0000-00008B030000}"/>
    <cellStyle name="Normal 11 10" xfId="911" xr:uid="{00000000-0005-0000-0000-00008C030000}"/>
    <cellStyle name="Normal 11 10 2" xfId="912" xr:uid="{00000000-0005-0000-0000-00008D030000}"/>
    <cellStyle name="Normal 11 11" xfId="913" xr:uid="{00000000-0005-0000-0000-00008E030000}"/>
    <cellStyle name="Normal 11 11 2" xfId="914" xr:uid="{00000000-0005-0000-0000-00008F030000}"/>
    <cellStyle name="Normal 11 12" xfId="915" xr:uid="{00000000-0005-0000-0000-000090030000}"/>
    <cellStyle name="Normal 11 12 2" xfId="916" xr:uid="{00000000-0005-0000-0000-000091030000}"/>
    <cellStyle name="Normal 11 13" xfId="917" xr:uid="{00000000-0005-0000-0000-000092030000}"/>
    <cellStyle name="Normal 11 13 2" xfId="918" xr:uid="{00000000-0005-0000-0000-000093030000}"/>
    <cellStyle name="Normal 11 14" xfId="919" xr:uid="{00000000-0005-0000-0000-000094030000}"/>
    <cellStyle name="Normal 11 14 2" xfId="920" xr:uid="{00000000-0005-0000-0000-000095030000}"/>
    <cellStyle name="Normal 11 15" xfId="921" xr:uid="{00000000-0005-0000-0000-000096030000}"/>
    <cellStyle name="Normal 11 15 2" xfId="922" xr:uid="{00000000-0005-0000-0000-000097030000}"/>
    <cellStyle name="Normal 11 16" xfId="923" xr:uid="{00000000-0005-0000-0000-000098030000}"/>
    <cellStyle name="Normal 11 16 2" xfId="924" xr:uid="{00000000-0005-0000-0000-000099030000}"/>
    <cellStyle name="Normal 11 17" xfId="925" xr:uid="{00000000-0005-0000-0000-00009A030000}"/>
    <cellStyle name="Normal 11 17 2" xfId="926" xr:uid="{00000000-0005-0000-0000-00009B030000}"/>
    <cellStyle name="Normal 11 18" xfId="927" xr:uid="{00000000-0005-0000-0000-00009C030000}"/>
    <cellStyle name="Normal 11 18 2" xfId="928" xr:uid="{00000000-0005-0000-0000-00009D030000}"/>
    <cellStyle name="Normal 11 19" xfId="929" xr:uid="{00000000-0005-0000-0000-00009E030000}"/>
    <cellStyle name="Normal 11 2" xfId="930" xr:uid="{00000000-0005-0000-0000-00009F030000}"/>
    <cellStyle name="Normal 11 2 2" xfId="931" xr:uid="{00000000-0005-0000-0000-0000A0030000}"/>
    <cellStyle name="Normal 11 3" xfId="932" xr:uid="{00000000-0005-0000-0000-0000A1030000}"/>
    <cellStyle name="Normal 11 3 2" xfId="933" xr:uid="{00000000-0005-0000-0000-0000A2030000}"/>
    <cellStyle name="Normal 11 4" xfId="934" xr:uid="{00000000-0005-0000-0000-0000A3030000}"/>
    <cellStyle name="Normal 11 4 2" xfId="935" xr:uid="{00000000-0005-0000-0000-0000A4030000}"/>
    <cellStyle name="Normal 11 5" xfId="936" xr:uid="{00000000-0005-0000-0000-0000A5030000}"/>
    <cellStyle name="Normal 11 5 2" xfId="937" xr:uid="{00000000-0005-0000-0000-0000A6030000}"/>
    <cellStyle name="Normal 11 6" xfId="938" xr:uid="{00000000-0005-0000-0000-0000A7030000}"/>
    <cellStyle name="Normal 11 6 2" xfId="939" xr:uid="{00000000-0005-0000-0000-0000A8030000}"/>
    <cellStyle name="Normal 11 7" xfId="940" xr:uid="{00000000-0005-0000-0000-0000A9030000}"/>
    <cellStyle name="Normal 11 7 2" xfId="941" xr:uid="{00000000-0005-0000-0000-0000AA030000}"/>
    <cellStyle name="Normal 11 8" xfId="942" xr:uid="{00000000-0005-0000-0000-0000AB030000}"/>
    <cellStyle name="Normal 11 8 2" xfId="943" xr:uid="{00000000-0005-0000-0000-0000AC030000}"/>
    <cellStyle name="Normal 11 9" xfId="944" xr:uid="{00000000-0005-0000-0000-0000AD030000}"/>
    <cellStyle name="Normal 11 9 2" xfId="945" xr:uid="{00000000-0005-0000-0000-0000AE030000}"/>
    <cellStyle name="Normal 12" xfId="946" xr:uid="{00000000-0005-0000-0000-0000AF030000}"/>
    <cellStyle name="Normal 12 2" xfId="947" xr:uid="{00000000-0005-0000-0000-0000B0030000}"/>
    <cellStyle name="Normal 13" xfId="948" xr:uid="{00000000-0005-0000-0000-0000B1030000}"/>
    <cellStyle name="Normal 13 10" xfId="949" xr:uid="{00000000-0005-0000-0000-0000B2030000}"/>
    <cellStyle name="Normal 13 10 2" xfId="950" xr:uid="{00000000-0005-0000-0000-0000B3030000}"/>
    <cellStyle name="Normal 13 11" xfId="951" xr:uid="{00000000-0005-0000-0000-0000B4030000}"/>
    <cellStyle name="Normal 13 11 2" xfId="952" xr:uid="{00000000-0005-0000-0000-0000B5030000}"/>
    <cellStyle name="Normal 13 12" xfId="953" xr:uid="{00000000-0005-0000-0000-0000B6030000}"/>
    <cellStyle name="Normal 13 12 2" xfId="954" xr:uid="{00000000-0005-0000-0000-0000B7030000}"/>
    <cellStyle name="Normal 13 13" xfId="955" xr:uid="{00000000-0005-0000-0000-0000B8030000}"/>
    <cellStyle name="Normal 13 13 2" xfId="956" xr:uid="{00000000-0005-0000-0000-0000B9030000}"/>
    <cellStyle name="Normal 13 14" xfId="957" xr:uid="{00000000-0005-0000-0000-0000BA030000}"/>
    <cellStyle name="Normal 13 14 2" xfId="958" xr:uid="{00000000-0005-0000-0000-0000BB030000}"/>
    <cellStyle name="Normal 13 15" xfId="959" xr:uid="{00000000-0005-0000-0000-0000BC030000}"/>
    <cellStyle name="Normal 13 15 2" xfId="960" xr:uid="{00000000-0005-0000-0000-0000BD030000}"/>
    <cellStyle name="Normal 13 16" xfId="961" xr:uid="{00000000-0005-0000-0000-0000BE030000}"/>
    <cellStyle name="Normal 13 16 2" xfId="962" xr:uid="{00000000-0005-0000-0000-0000BF030000}"/>
    <cellStyle name="Normal 13 17" xfId="963" xr:uid="{00000000-0005-0000-0000-0000C0030000}"/>
    <cellStyle name="Normal 13 17 2" xfId="964" xr:uid="{00000000-0005-0000-0000-0000C1030000}"/>
    <cellStyle name="Normal 13 18" xfId="965" xr:uid="{00000000-0005-0000-0000-0000C2030000}"/>
    <cellStyle name="Normal 13 18 2" xfId="966" xr:uid="{00000000-0005-0000-0000-0000C3030000}"/>
    <cellStyle name="Normal 13 19" xfId="967" xr:uid="{00000000-0005-0000-0000-0000C4030000}"/>
    <cellStyle name="Normal 13 2" xfId="968" xr:uid="{00000000-0005-0000-0000-0000C5030000}"/>
    <cellStyle name="Normal 13 2 2" xfId="969" xr:uid="{00000000-0005-0000-0000-0000C6030000}"/>
    <cellStyle name="Normal 13 21" xfId="970" xr:uid="{00000000-0005-0000-0000-0000C7030000}"/>
    <cellStyle name="Normal 13 21 2" xfId="971" xr:uid="{00000000-0005-0000-0000-0000C8030000}"/>
    <cellStyle name="Normal 13 22" xfId="972" xr:uid="{00000000-0005-0000-0000-0000C9030000}"/>
    <cellStyle name="Normal 13 22 2" xfId="973" xr:uid="{00000000-0005-0000-0000-0000CA030000}"/>
    <cellStyle name="Normal 13 23" xfId="974" xr:uid="{00000000-0005-0000-0000-0000CB030000}"/>
    <cellStyle name="Normal 13 23 2" xfId="975" xr:uid="{00000000-0005-0000-0000-0000CC030000}"/>
    <cellStyle name="Normal 13 3" xfId="976" xr:uid="{00000000-0005-0000-0000-0000CD030000}"/>
    <cellStyle name="Normal 13 3 2" xfId="977" xr:uid="{00000000-0005-0000-0000-0000CE030000}"/>
    <cellStyle name="Normal 13 33" xfId="978" xr:uid="{00000000-0005-0000-0000-0000CF030000}"/>
    <cellStyle name="Normal 13 33 2" xfId="979" xr:uid="{00000000-0005-0000-0000-0000D0030000}"/>
    <cellStyle name="Normal 13 34" xfId="980" xr:uid="{00000000-0005-0000-0000-0000D1030000}"/>
    <cellStyle name="Normal 13 34 2" xfId="981" xr:uid="{00000000-0005-0000-0000-0000D2030000}"/>
    <cellStyle name="Normal 13 4" xfId="982" xr:uid="{00000000-0005-0000-0000-0000D3030000}"/>
    <cellStyle name="Normal 13 4 2" xfId="983" xr:uid="{00000000-0005-0000-0000-0000D4030000}"/>
    <cellStyle name="Normal 13 5" xfId="984" xr:uid="{00000000-0005-0000-0000-0000D5030000}"/>
    <cellStyle name="Normal 13 5 2" xfId="985" xr:uid="{00000000-0005-0000-0000-0000D6030000}"/>
    <cellStyle name="Normal 13 6" xfId="986" xr:uid="{00000000-0005-0000-0000-0000D7030000}"/>
    <cellStyle name="Normal 13 6 2" xfId="987" xr:uid="{00000000-0005-0000-0000-0000D8030000}"/>
    <cellStyle name="Normal 13 7" xfId="988" xr:uid="{00000000-0005-0000-0000-0000D9030000}"/>
    <cellStyle name="Normal 13 7 2" xfId="989" xr:uid="{00000000-0005-0000-0000-0000DA030000}"/>
    <cellStyle name="Normal 13 8" xfId="990" xr:uid="{00000000-0005-0000-0000-0000DB030000}"/>
    <cellStyle name="Normal 13 8 2" xfId="991" xr:uid="{00000000-0005-0000-0000-0000DC030000}"/>
    <cellStyle name="Normal 13 9" xfId="992" xr:uid="{00000000-0005-0000-0000-0000DD030000}"/>
    <cellStyle name="Normal 13 9 2" xfId="993" xr:uid="{00000000-0005-0000-0000-0000DE030000}"/>
    <cellStyle name="Normal 14" xfId="994" xr:uid="{00000000-0005-0000-0000-0000DF030000}"/>
    <cellStyle name="Normal 14 10" xfId="995" xr:uid="{00000000-0005-0000-0000-0000E0030000}"/>
    <cellStyle name="Normal 14 10 2" xfId="996" xr:uid="{00000000-0005-0000-0000-0000E1030000}"/>
    <cellStyle name="Normal 14 11" xfId="997" xr:uid="{00000000-0005-0000-0000-0000E2030000}"/>
    <cellStyle name="Normal 14 11 2" xfId="998" xr:uid="{00000000-0005-0000-0000-0000E3030000}"/>
    <cellStyle name="Normal 14 12" xfId="999" xr:uid="{00000000-0005-0000-0000-0000E4030000}"/>
    <cellStyle name="Normal 14 12 2" xfId="1000" xr:uid="{00000000-0005-0000-0000-0000E5030000}"/>
    <cellStyle name="Normal 14 13" xfId="1001" xr:uid="{00000000-0005-0000-0000-0000E6030000}"/>
    <cellStyle name="Normal 14 13 2" xfId="1002" xr:uid="{00000000-0005-0000-0000-0000E7030000}"/>
    <cellStyle name="Normal 14 14" xfId="1003" xr:uid="{00000000-0005-0000-0000-0000E8030000}"/>
    <cellStyle name="Normal 14 14 2" xfId="1004" xr:uid="{00000000-0005-0000-0000-0000E9030000}"/>
    <cellStyle name="Normal 14 15" xfId="1005" xr:uid="{00000000-0005-0000-0000-0000EA030000}"/>
    <cellStyle name="Normal 14 15 2" xfId="1006" xr:uid="{00000000-0005-0000-0000-0000EB030000}"/>
    <cellStyle name="Normal 14 16" xfId="1007" xr:uid="{00000000-0005-0000-0000-0000EC030000}"/>
    <cellStyle name="Normal 14 16 2" xfId="1008" xr:uid="{00000000-0005-0000-0000-0000ED030000}"/>
    <cellStyle name="Normal 14 17" xfId="1009" xr:uid="{00000000-0005-0000-0000-0000EE030000}"/>
    <cellStyle name="Normal 14 17 2" xfId="1010" xr:uid="{00000000-0005-0000-0000-0000EF030000}"/>
    <cellStyle name="Normal 14 18" xfId="1011" xr:uid="{00000000-0005-0000-0000-0000F0030000}"/>
    <cellStyle name="Normal 14 18 2" xfId="1012" xr:uid="{00000000-0005-0000-0000-0000F1030000}"/>
    <cellStyle name="Normal 14 19" xfId="1013" xr:uid="{00000000-0005-0000-0000-0000F2030000}"/>
    <cellStyle name="Normal 14 2" xfId="1014" xr:uid="{00000000-0005-0000-0000-0000F3030000}"/>
    <cellStyle name="Normal 14 2 2" xfId="1015" xr:uid="{00000000-0005-0000-0000-0000F4030000}"/>
    <cellStyle name="Normal 14 3" xfId="1016" xr:uid="{00000000-0005-0000-0000-0000F5030000}"/>
    <cellStyle name="Normal 14 3 2" xfId="1017" xr:uid="{00000000-0005-0000-0000-0000F6030000}"/>
    <cellStyle name="Normal 14 4" xfId="1018" xr:uid="{00000000-0005-0000-0000-0000F7030000}"/>
    <cellStyle name="Normal 14 4 2" xfId="1019" xr:uid="{00000000-0005-0000-0000-0000F8030000}"/>
    <cellStyle name="Normal 14 5" xfId="1020" xr:uid="{00000000-0005-0000-0000-0000F9030000}"/>
    <cellStyle name="Normal 14 5 2" xfId="1021" xr:uid="{00000000-0005-0000-0000-0000FA030000}"/>
    <cellStyle name="Normal 14 6" xfId="1022" xr:uid="{00000000-0005-0000-0000-0000FB030000}"/>
    <cellStyle name="Normal 14 6 2" xfId="1023" xr:uid="{00000000-0005-0000-0000-0000FC030000}"/>
    <cellStyle name="Normal 14 7" xfId="1024" xr:uid="{00000000-0005-0000-0000-0000FD030000}"/>
    <cellStyle name="Normal 14 7 2" xfId="1025" xr:uid="{00000000-0005-0000-0000-0000FE030000}"/>
    <cellStyle name="Normal 14 8" xfId="1026" xr:uid="{00000000-0005-0000-0000-0000FF030000}"/>
    <cellStyle name="Normal 14 8 2" xfId="1027" xr:uid="{00000000-0005-0000-0000-000000040000}"/>
    <cellStyle name="Normal 14 9" xfId="1028" xr:uid="{00000000-0005-0000-0000-000001040000}"/>
    <cellStyle name="Normal 14 9 2" xfId="1029" xr:uid="{00000000-0005-0000-0000-000002040000}"/>
    <cellStyle name="Normal 15" xfId="1030" xr:uid="{00000000-0005-0000-0000-000003040000}"/>
    <cellStyle name="Normal 15 2" xfId="1031" xr:uid="{00000000-0005-0000-0000-000004040000}"/>
    <cellStyle name="Normal 16" xfId="1032" xr:uid="{00000000-0005-0000-0000-000005040000}"/>
    <cellStyle name="Normal 16 2" xfId="1033" xr:uid="{00000000-0005-0000-0000-000006040000}"/>
    <cellStyle name="Normal 17" xfId="1034" xr:uid="{00000000-0005-0000-0000-000007040000}"/>
    <cellStyle name="Normal 17 2" xfId="1035" xr:uid="{00000000-0005-0000-0000-000008040000}"/>
    <cellStyle name="Normal 18" xfId="1036" xr:uid="{00000000-0005-0000-0000-000009040000}"/>
    <cellStyle name="Normal 18 2" xfId="1037" xr:uid="{00000000-0005-0000-0000-00000A040000}"/>
    <cellStyle name="Normal 19" xfId="1038" xr:uid="{00000000-0005-0000-0000-00000B040000}"/>
    <cellStyle name="Normal 19 2" xfId="1039" xr:uid="{00000000-0005-0000-0000-00000C040000}"/>
    <cellStyle name="Normal 19 2 2" xfId="1040" xr:uid="{00000000-0005-0000-0000-00000D040000}"/>
    <cellStyle name="Normal 2" xfId="1041" xr:uid="{00000000-0005-0000-0000-00000E040000}"/>
    <cellStyle name="Normal 2 10" xfId="1042" xr:uid="{00000000-0005-0000-0000-00000F040000}"/>
    <cellStyle name="Normal 2 11" xfId="1043" xr:uid="{00000000-0005-0000-0000-000010040000}"/>
    <cellStyle name="Normal 2 12" xfId="1044" xr:uid="{00000000-0005-0000-0000-000011040000}"/>
    <cellStyle name="Normal 2 13" xfId="1045" xr:uid="{00000000-0005-0000-0000-000012040000}"/>
    <cellStyle name="Normal 2 14" xfId="1046" xr:uid="{00000000-0005-0000-0000-000013040000}"/>
    <cellStyle name="Normal 2 15" xfId="1047" xr:uid="{00000000-0005-0000-0000-000014040000}"/>
    <cellStyle name="Normal 2 16" xfId="1048" xr:uid="{00000000-0005-0000-0000-000015040000}"/>
    <cellStyle name="Normal 2 17" xfId="1049" xr:uid="{00000000-0005-0000-0000-000016040000}"/>
    <cellStyle name="Normal 2 18" xfId="1050" xr:uid="{00000000-0005-0000-0000-000017040000}"/>
    <cellStyle name="Normal 2 18 2" xfId="1051" xr:uid="{00000000-0005-0000-0000-000018040000}"/>
    <cellStyle name="Normal 2 19" xfId="1052" xr:uid="{00000000-0005-0000-0000-000019040000}"/>
    <cellStyle name="Normal 2 19 2" xfId="1053" xr:uid="{00000000-0005-0000-0000-00001A040000}"/>
    <cellStyle name="Normal 2 2" xfId="1054" xr:uid="{00000000-0005-0000-0000-00001B040000}"/>
    <cellStyle name="Normal 2 2 10" xfId="1055" xr:uid="{00000000-0005-0000-0000-00001C040000}"/>
    <cellStyle name="Normal 2 2 10 2" xfId="1056" xr:uid="{00000000-0005-0000-0000-00001D040000}"/>
    <cellStyle name="Normal 2 2 11" xfId="1057" xr:uid="{00000000-0005-0000-0000-00001E040000}"/>
    <cellStyle name="Normal 2 2 11 2" xfId="1058" xr:uid="{00000000-0005-0000-0000-00001F040000}"/>
    <cellStyle name="Normal 2 2 12" xfId="1059" xr:uid="{00000000-0005-0000-0000-000020040000}"/>
    <cellStyle name="Normal 2 2 12 2" xfId="1060" xr:uid="{00000000-0005-0000-0000-000021040000}"/>
    <cellStyle name="Normal 2 2 13" xfId="1061" xr:uid="{00000000-0005-0000-0000-000022040000}"/>
    <cellStyle name="Normal 2 2 13 2" xfId="1062" xr:uid="{00000000-0005-0000-0000-000023040000}"/>
    <cellStyle name="Normal 2 2 14" xfId="1063" xr:uid="{00000000-0005-0000-0000-000024040000}"/>
    <cellStyle name="Normal 2 2 14 2" xfId="1064" xr:uid="{00000000-0005-0000-0000-000025040000}"/>
    <cellStyle name="Normal 2 2 15" xfId="1065" xr:uid="{00000000-0005-0000-0000-000026040000}"/>
    <cellStyle name="Normal 2 2 2" xfId="1066" xr:uid="{00000000-0005-0000-0000-000027040000}"/>
    <cellStyle name="Normal 2 2 2 2" xfId="1067" xr:uid="{00000000-0005-0000-0000-000028040000}"/>
    <cellStyle name="Normal 2 2 2 3" xfId="1068" xr:uid="{00000000-0005-0000-0000-000029040000}"/>
    <cellStyle name="Normal 2 2 2 3 2" xfId="1069" xr:uid="{00000000-0005-0000-0000-00002A040000}"/>
    <cellStyle name="Normal 2 2 3" xfId="1070" xr:uid="{00000000-0005-0000-0000-00002B040000}"/>
    <cellStyle name="Normal 2 2 3 2" xfId="1071" xr:uid="{00000000-0005-0000-0000-00002C040000}"/>
    <cellStyle name="Normal 2 2 4" xfId="1072" xr:uid="{00000000-0005-0000-0000-00002D040000}"/>
    <cellStyle name="Normal 2 2 4 2" xfId="1073" xr:uid="{00000000-0005-0000-0000-00002E040000}"/>
    <cellStyle name="Normal 2 2 5" xfId="1074" xr:uid="{00000000-0005-0000-0000-00002F040000}"/>
    <cellStyle name="Normal 2 2 5 2" xfId="1075" xr:uid="{00000000-0005-0000-0000-000030040000}"/>
    <cellStyle name="Normal 2 2 6" xfId="1076" xr:uid="{00000000-0005-0000-0000-000031040000}"/>
    <cellStyle name="Normal 2 2 6 2" xfId="1077" xr:uid="{00000000-0005-0000-0000-000032040000}"/>
    <cellStyle name="Normal 2 2 7" xfId="1078" xr:uid="{00000000-0005-0000-0000-000033040000}"/>
    <cellStyle name="Normal 2 2 7 2" xfId="1079" xr:uid="{00000000-0005-0000-0000-000034040000}"/>
    <cellStyle name="Normal 2 2 8" xfId="1080" xr:uid="{00000000-0005-0000-0000-000035040000}"/>
    <cellStyle name="Normal 2 2 8 2" xfId="1081" xr:uid="{00000000-0005-0000-0000-000036040000}"/>
    <cellStyle name="Normal 2 2 9" xfId="1082" xr:uid="{00000000-0005-0000-0000-000037040000}"/>
    <cellStyle name="Normal 2 2 9 2" xfId="1083" xr:uid="{00000000-0005-0000-0000-000038040000}"/>
    <cellStyle name="Normal 2 2_Beauty Rest Buy Sheet" xfId="1084" xr:uid="{00000000-0005-0000-0000-000039040000}"/>
    <cellStyle name="Normal 2 20" xfId="1085" xr:uid="{00000000-0005-0000-0000-00003A040000}"/>
    <cellStyle name="Normal 2 20 2" xfId="1086" xr:uid="{00000000-0005-0000-0000-00003B040000}"/>
    <cellStyle name="Normal 2 21" xfId="1087" xr:uid="{00000000-0005-0000-0000-00003C040000}"/>
    <cellStyle name="Normal 2 21 2" xfId="1088" xr:uid="{00000000-0005-0000-0000-00003D040000}"/>
    <cellStyle name="Normal 2 22" xfId="1089" xr:uid="{00000000-0005-0000-0000-00003E040000}"/>
    <cellStyle name="Normal 2 22 2" xfId="1090" xr:uid="{00000000-0005-0000-0000-00003F040000}"/>
    <cellStyle name="Normal 2 23" xfId="1091" xr:uid="{00000000-0005-0000-0000-000040040000}"/>
    <cellStyle name="Normal 2 23 2" xfId="1092" xr:uid="{00000000-0005-0000-0000-000041040000}"/>
    <cellStyle name="Normal 2 24" xfId="1093" xr:uid="{00000000-0005-0000-0000-000042040000}"/>
    <cellStyle name="Normal 2 24 2" xfId="1094" xr:uid="{00000000-0005-0000-0000-000043040000}"/>
    <cellStyle name="Normal 2 25" xfId="1095" xr:uid="{00000000-0005-0000-0000-000044040000}"/>
    <cellStyle name="Normal 2 25 2" xfId="1096" xr:uid="{00000000-0005-0000-0000-000045040000}"/>
    <cellStyle name="Normal 2 26" xfId="1097" xr:uid="{00000000-0005-0000-0000-000046040000}"/>
    <cellStyle name="Normal 2 26 2" xfId="1098" xr:uid="{00000000-0005-0000-0000-000047040000}"/>
    <cellStyle name="Normal 2 27" xfId="1099" xr:uid="{00000000-0005-0000-0000-000048040000}"/>
    <cellStyle name="Normal 2 27 2" xfId="1100" xr:uid="{00000000-0005-0000-0000-000049040000}"/>
    <cellStyle name="Normal 2 28" xfId="1101" xr:uid="{00000000-0005-0000-0000-00004A040000}"/>
    <cellStyle name="Normal 2 28 2" xfId="1102" xr:uid="{00000000-0005-0000-0000-00004B040000}"/>
    <cellStyle name="Normal 2 29" xfId="1103" xr:uid="{00000000-0005-0000-0000-00004C040000}"/>
    <cellStyle name="Normal 2 29 2" xfId="1104" xr:uid="{00000000-0005-0000-0000-00004D040000}"/>
    <cellStyle name="Normal 2 3" xfId="1105" xr:uid="{00000000-0005-0000-0000-00004E040000}"/>
    <cellStyle name="Normal 2 3 10" xfId="1106" xr:uid="{00000000-0005-0000-0000-00004F040000}"/>
    <cellStyle name="Normal 2 3 10 2" xfId="1107" xr:uid="{00000000-0005-0000-0000-000050040000}"/>
    <cellStyle name="Normal 2 3 11" xfId="1108" xr:uid="{00000000-0005-0000-0000-000051040000}"/>
    <cellStyle name="Normal 2 3 11 2" xfId="1109" xr:uid="{00000000-0005-0000-0000-000052040000}"/>
    <cellStyle name="Normal 2 3 12" xfId="1110" xr:uid="{00000000-0005-0000-0000-000053040000}"/>
    <cellStyle name="Normal 2 3 12 2" xfId="1111" xr:uid="{00000000-0005-0000-0000-000054040000}"/>
    <cellStyle name="Normal 2 3 13" xfId="1112" xr:uid="{00000000-0005-0000-0000-000055040000}"/>
    <cellStyle name="Normal 2 3 13 2" xfId="1113" xr:uid="{00000000-0005-0000-0000-000056040000}"/>
    <cellStyle name="Normal 2 3 14" xfId="1114" xr:uid="{00000000-0005-0000-0000-000057040000}"/>
    <cellStyle name="Normal 2 3 14 2" xfId="1115" xr:uid="{00000000-0005-0000-0000-000058040000}"/>
    <cellStyle name="Normal 2 3 2" xfId="1116" xr:uid="{00000000-0005-0000-0000-000059040000}"/>
    <cellStyle name="Normal 2 3 2 2" xfId="1117" xr:uid="{00000000-0005-0000-0000-00005A040000}"/>
    <cellStyle name="Normal 2 3 3" xfId="1118" xr:uid="{00000000-0005-0000-0000-00005B040000}"/>
    <cellStyle name="Normal 2 3 3 2" xfId="1119" xr:uid="{00000000-0005-0000-0000-00005C040000}"/>
    <cellStyle name="Normal 2 3 4" xfId="1120" xr:uid="{00000000-0005-0000-0000-00005D040000}"/>
    <cellStyle name="Normal 2 3 4 2" xfId="1121" xr:uid="{00000000-0005-0000-0000-00005E040000}"/>
    <cellStyle name="Normal 2 3 5" xfId="1122" xr:uid="{00000000-0005-0000-0000-00005F040000}"/>
    <cellStyle name="Normal 2 3 5 2" xfId="1123" xr:uid="{00000000-0005-0000-0000-000060040000}"/>
    <cellStyle name="Normal 2 3 6" xfId="1124" xr:uid="{00000000-0005-0000-0000-000061040000}"/>
    <cellStyle name="Normal 2 3 6 2" xfId="1125" xr:uid="{00000000-0005-0000-0000-000062040000}"/>
    <cellStyle name="Normal 2 3 7" xfId="1126" xr:uid="{00000000-0005-0000-0000-000063040000}"/>
    <cellStyle name="Normal 2 3 7 2" xfId="1127" xr:uid="{00000000-0005-0000-0000-000064040000}"/>
    <cellStyle name="Normal 2 3 8" xfId="1128" xr:uid="{00000000-0005-0000-0000-000065040000}"/>
    <cellStyle name="Normal 2 3 8 2" xfId="1129" xr:uid="{00000000-0005-0000-0000-000066040000}"/>
    <cellStyle name="Normal 2 3 9" xfId="1130" xr:uid="{00000000-0005-0000-0000-000067040000}"/>
    <cellStyle name="Normal 2 3 9 2" xfId="1131" xr:uid="{00000000-0005-0000-0000-000068040000}"/>
    <cellStyle name="Normal 2 30" xfId="1132" xr:uid="{00000000-0005-0000-0000-000069040000}"/>
    <cellStyle name="Normal 2 30 2" xfId="1133" xr:uid="{00000000-0005-0000-0000-00006A040000}"/>
    <cellStyle name="Normal 2 31" xfId="1134" xr:uid="{00000000-0005-0000-0000-00006B040000}"/>
    <cellStyle name="Normal 2 32" xfId="1135" xr:uid="{00000000-0005-0000-0000-00006C040000}"/>
    <cellStyle name="Normal 2 33" xfId="1136" xr:uid="{00000000-0005-0000-0000-00006D040000}"/>
    <cellStyle name="Normal 2 34" xfId="1137" xr:uid="{00000000-0005-0000-0000-00006E040000}"/>
    <cellStyle name="Normal 2 35" xfId="1138" xr:uid="{00000000-0005-0000-0000-00006F040000}"/>
    <cellStyle name="Normal 2 36" xfId="1139" xr:uid="{00000000-0005-0000-0000-000070040000}"/>
    <cellStyle name="Normal 2 4" xfId="1140" xr:uid="{00000000-0005-0000-0000-000071040000}"/>
    <cellStyle name="Normal 2 4 10" xfId="1141" xr:uid="{00000000-0005-0000-0000-000072040000}"/>
    <cellStyle name="Normal 2 4 10 2" xfId="1142" xr:uid="{00000000-0005-0000-0000-000073040000}"/>
    <cellStyle name="Normal 2 4 11" xfId="1143" xr:uid="{00000000-0005-0000-0000-000074040000}"/>
    <cellStyle name="Normal 2 4 11 2" xfId="1144" xr:uid="{00000000-0005-0000-0000-000075040000}"/>
    <cellStyle name="Normal 2 4 12" xfId="1145" xr:uid="{00000000-0005-0000-0000-000076040000}"/>
    <cellStyle name="Normal 2 4 12 2" xfId="1146" xr:uid="{00000000-0005-0000-0000-000077040000}"/>
    <cellStyle name="Normal 2 4 13" xfId="1147" xr:uid="{00000000-0005-0000-0000-000078040000}"/>
    <cellStyle name="Normal 2 4 13 2" xfId="1148" xr:uid="{00000000-0005-0000-0000-000079040000}"/>
    <cellStyle name="Normal 2 4 14" xfId="1149" xr:uid="{00000000-0005-0000-0000-00007A040000}"/>
    <cellStyle name="Normal 2 4 14 2" xfId="1150" xr:uid="{00000000-0005-0000-0000-00007B040000}"/>
    <cellStyle name="Normal 2 4 2" xfId="1151" xr:uid="{00000000-0005-0000-0000-00007C040000}"/>
    <cellStyle name="Normal 2 4 2 10" xfId="1152" xr:uid="{00000000-0005-0000-0000-00007D040000}"/>
    <cellStyle name="Normal 2 4 2 10 2" xfId="1153" xr:uid="{00000000-0005-0000-0000-00007E040000}"/>
    <cellStyle name="Normal 2 4 2 11" xfId="1154" xr:uid="{00000000-0005-0000-0000-00007F040000}"/>
    <cellStyle name="Normal 2 4 2 11 2" xfId="1155" xr:uid="{00000000-0005-0000-0000-000080040000}"/>
    <cellStyle name="Normal 2 4 2 12" xfId="1156" xr:uid="{00000000-0005-0000-0000-000081040000}"/>
    <cellStyle name="Normal 2 4 2 12 2" xfId="1157" xr:uid="{00000000-0005-0000-0000-000082040000}"/>
    <cellStyle name="Normal 2 4 2 13" xfId="1158" xr:uid="{00000000-0005-0000-0000-000083040000}"/>
    <cellStyle name="Normal 2 4 2 13 2" xfId="1159" xr:uid="{00000000-0005-0000-0000-000084040000}"/>
    <cellStyle name="Normal 2 4 2 14" xfId="1160" xr:uid="{00000000-0005-0000-0000-000085040000}"/>
    <cellStyle name="Normal 2 4 2 2" xfId="1161" xr:uid="{00000000-0005-0000-0000-000086040000}"/>
    <cellStyle name="Normal 2 4 2 2 2" xfId="1162" xr:uid="{00000000-0005-0000-0000-000087040000}"/>
    <cellStyle name="Normal 2 4 2 3" xfId="1163" xr:uid="{00000000-0005-0000-0000-000088040000}"/>
    <cellStyle name="Normal 2 4 2 3 2" xfId="1164" xr:uid="{00000000-0005-0000-0000-000089040000}"/>
    <cellStyle name="Normal 2 4 2 4" xfId="1165" xr:uid="{00000000-0005-0000-0000-00008A040000}"/>
    <cellStyle name="Normal 2 4 2 4 2" xfId="1166" xr:uid="{00000000-0005-0000-0000-00008B040000}"/>
    <cellStyle name="Normal 2 4 2 5" xfId="1167" xr:uid="{00000000-0005-0000-0000-00008C040000}"/>
    <cellStyle name="Normal 2 4 2 5 2" xfId="1168" xr:uid="{00000000-0005-0000-0000-00008D040000}"/>
    <cellStyle name="Normal 2 4 2 6" xfId="1169" xr:uid="{00000000-0005-0000-0000-00008E040000}"/>
    <cellStyle name="Normal 2 4 2 6 2" xfId="1170" xr:uid="{00000000-0005-0000-0000-00008F040000}"/>
    <cellStyle name="Normal 2 4 2 7" xfId="1171" xr:uid="{00000000-0005-0000-0000-000090040000}"/>
    <cellStyle name="Normal 2 4 2 7 2" xfId="1172" xr:uid="{00000000-0005-0000-0000-000091040000}"/>
    <cellStyle name="Normal 2 4 2 8" xfId="1173" xr:uid="{00000000-0005-0000-0000-000092040000}"/>
    <cellStyle name="Normal 2 4 2 8 2" xfId="1174" xr:uid="{00000000-0005-0000-0000-000093040000}"/>
    <cellStyle name="Normal 2 4 2 9" xfId="1175" xr:uid="{00000000-0005-0000-0000-000094040000}"/>
    <cellStyle name="Normal 2 4 2 9 2" xfId="1176" xr:uid="{00000000-0005-0000-0000-000095040000}"/>
    <cellStyle name="Normal 2 4 2_Meijer 300 TC performance sheets 01242014 quote" xfId="1177" xr:uid="{00000000-0005-0000-0000-000096040000}"/>
    <cellStyle name="Normal 2 4 3" xfId="1178" xr:uid="{00000000-0005-0000-0000-000097040000}"/>
    <cellStyle name="Normal 2 4 3 2" xfId="1179" xr:uid="{00000000-0005-0000-0000-000098040000}"/>
    <cellStyle name="Normal 2 4 4" xfId="1180" xr:uid="{00000000-0005-0000-0000-000099040000}"/>
    <cellStyle name="Normal 2 4 4 2" xfId="1181" xr:uid="{00000000-0005-0000-0000-00009A040000}"/>
    <cellStyle name="Normal 2 4 5" xfId="1182" xr:uid="{00000000-0005-0000-0000-00009B040000}"/>
    <cellStyle name="Normal 2 4 5 2" xfId="1183" xr:uid="{00000000-0005-0000-0000-00009C040000}"/>
    <cellStyle name="Normal 2 4 6" xfId="1184" xr:uid="{00000000-0005-0000-0000-00009D040000}"/>
    <cellStyle name="Normal 2 4 6 2" xfId="1185" xr:uid="{00000000-0005-0000-0000-00009E040000}"/>
    <cellStyle name="Normal 2 4 7" xfId="1186" xr:uid="{00000000-0005-0000-0000-00009F040000}"/>
    <cellStyle name="Normal 2 4 7 2" xfId="1187" xr:uid="{00000000-0005-0000-0000-0000A0040000}"/>
    <cellStyle name="Normal 2 4 8" xfId="1188" xr:uid="{00000000-0005-0000-0000-0000A1040000}"/>
    <cellStyle name="Normal 2 4 8 2" xfId="1189" xr:uid="{00000000-0005-0000-0000-0000A2040000}"/>
    <cellStyle name="Normal 2 4 9" xfId="1190" xr:uid="{00000000-0005-0000-0000-0000A3040000}"/>
    <cellStyle name="Normal 2 4 9 2" xfId="1191" xr:uid="{00000000-0005-0000-0000-0000A4040000}"/>
    <cellStyle name="Normal 2 5" xfId="1192" xr:uid="{00000000-0005-0000-0000-0000A5040000}"/>
    <cellStyle name="Normal 2 6" xfId="1193" xr:uid="{00000000-0005-0000-0000-0000A6040000}"/>
    <cellStyle name="Normal 2 7" xfId="1194" xr:uid="{00000000-0005-0000-0000-0000A7040000}"/>
    <cellStyle name="Normal 2 8" xfId="1195" xr:uid="{00000000-0005-0000-0000-0000A8040000}"/>
    <cellStyle name="Normal 2 9" xfId="1196" xr:uid="{00000000-0005-0000-0000-0000A9040000}"/>
    <cellStyle name="Normal 2_7th Avenue Textra Microfiber mini set commitment 20110614 (2)" xfId="1197" xr:uid="{00000000-0005-0000-0000-0000AA040000}"/>
    <cellStyle name="Normal 20" xfId="1198" xr:uid="{00000000-0005-0000-0000-0000AB040000}"/>
    <cellStyle name="Normal 20 2" xfId="1199" xr:uid="{00000000-0005-0000-0000-0000AC040000}"/>
    <cellStyle name="Normal 20 2 2" xfId="1200" xr:uid="{00000000-0005-0000-0000-0000AD040000}"/>
    <cellStyle name="Normal 21" xfId="1201" xr:uid="{00000000-0005-0000-0000-0000AE040000}"/>
    <cellStyle name="Normal 22" xfId="1202" xr:uid="{00000000-0005-0000-0000-0000AF040000}"/>
    <cellStyle name="Normal 23" xfId="1203" xr:uid="{00000000-0005-0000-0000-0000B0040000}"/>
    <cellStyle name="Normal 24" xfId="1204" xr:uid="{00000000-0005-0000-0000-0000B1040000}"/>
    <cellStyle name="Normal 25" xfId="1205" xr:uid="{00000000-0005-0000-0000-0000B2040000}"/>
    <cellStyle name="Normal 26" xfId="1206" xr:uid="{00000000-0005-0000-0000-0000B3040000}"/>
    <cellStyle name="Normal 26 18" xfId="1207" xr:uid="{00000000-0005-0000-0000-0000B4040000}"/>
    <cellStyle name="Normal 26 18 2" xfId="1208" xr:uid="{00000000-0005-0000-0000-0000B5040000}"/>
    <cellStyle name="Normal 27" xfId="1209" xr:uid="{00000000-0005-0000-0000-0000B6040000}"/>
    <cellStyle name="Normal 27 2" xfId="1210" xr:uid="{00000000-0005-0000-0000-0000B7040000}"/>
    <cellStyle name="Normal 28" xfId="1211" xr:uid="{00000000-0005-0000-0000-0000B8040000}"/>
    <cellStyle name="Normal 28 4" xfId="1212" xr:uid="{00000000-0005-0000-0000-0000B9040000}"/>
    <cellStyle name="Normal 28 4 2" xfId="1213" xr:uid="{00000000-0005-0000-0000-0000BA040000}"/>
    <cellStyle name="Normal 28 6" xfId="1214" xr:uid="{00000000-0005-0000-0000-0000BB040000}"/>
    <cellStyle name="Normal 28 6 2" xfId="1215" xr:uid="{00000000-0005-0000-0000-0000BC040000}"/>
    <cellStyle name="Normal 29" xfId="1216" xr:uid="{00000000-0005-0000-0000-0000BD040000}"/>
    <cellStyle name="Normal 3" xfId="1217" xr:uid="{00000000-0005-0000-0000-0000BE040000}"/>
    <cellStyle name="Normal 3 10" xfId="1218" xr:uid="{00000000-0005-0000-0000-0000BF040000}"/>
    <cellStyle name="Normal 3 11" xfId="1219" xr:uid="{00000000-0005-0000-0000-0000C0040000}"/>
    <cellStyle name="Normal 3 12" xfId="1220" xr:uid="{00000000-0005-0000-0000-0000C1040000}"/>
    <cellStyle name="Normal 3 12 2" xfId="1221" xr:uid="{00000000-0005-0000-0000-0000C2040000}"/>
    <cellStyle name="Normal 3 13" xfId="1222" xr:uid="{00000000-0005-0000-0000-0000C3040000}"/>
    <cellStyle name="Normal 3 13 2" xfId="1223" xr:uid="{00000000-0005-0000-0000-0000C4040000}"/>
    <cellStyle name="Normal 3 14" xfId="1224" xr:uid="{00000000-0005-0000-0000-0000C5040000}"/>
    <cellStyle name="Normal 3 14 2" xfId="1225" xr:uid="{00000000-0005-0000-0000-0000C6040000}"/>
    <cellStyle name="Normal 3 15" xfId="1226" xr:uid="{00000000-0005-0000-0000-0000C7040000}"/>
    <cellStyle name="Normal 3 15 2" xfId="1227" xr:uid="{00000000-0005-0000-0000-0000C8040000}"/>
    <cellStyle name="Normal 3 16" xfId="1228" xr:uid="{00000000-0005-0000-0000-0000C9040000}"/>
    <cellStyle name="Normal 3 16 2" xfId="1229" xr:uid="{00000000-0005-0000-0000-0000CA040000}"/>
    <cellStyle name="Normal 3 17" xfId="1230" xr:uid="{00000000-0005-0000-0000-0000CB040000}"/>
    <cellStyle name="Normal 3 17 2" xfId="1231" xr:uid="{00000000-0005-0000-0000-0000CC040000}"/>
    <cellStyle name="Normal 3 18" xfId="1232" xr:uid="{00000000-0005-0000-0000-0000CD040000}"/>
    <cellStyle name="Normal 3 18 2" xfId="1233" xr:uid="{00000000-0005-0000-0000-0000CE040000}"/>
    <cellStyle name="Normal 3 19" xfId="1234" xr:uid="{00000000-0005-0000-0000-0000CF040000}"/>
    <cellStyle name="Normal 3 19 2" xfId="1235" xr:uid="{00000000-0005-0000-0000-0000D0040000}"/>
    <cellStyle name="Normal 3 2" xfId="1236" xr:uid="{00000000-0005-0000-0000-0000D1040000}"/>
    <cellStyle name="Normal 3 2 10" xfId="1237" xr:uid="{00000000-0005-0000-0000-0000D2040000}"/>
    <cellStyle name="Normal 3 2 10 2" xfId="1238" xr:uid="{00000000-0005-0000-0000-0000D3040000}"/>
    <cellStyle name="Normal 3 2 11" xfId="1239" xr:uid="{00000000-0005-0000-0000-0000D4040000}"/>
    <cellStyle name="Normal 3 2 11 2" xfId="1240" xr:uid="{00000000-0005-0000-0000-0000D5040000}"/>
    <cellStyle name="Normal 3 2 12" xfId="1241" xr:uid="{00000000-0005-0000-0000-0000D6040000}"/>
    <cellStyle name="Normal 3 2 12 2" xfId="1242" xr:uid="{00000000-0005-0000-0000-0000D7040000}"/>
    <cellStyle name="Normal 3 2 13" xfId="1243" xr:uid="{00000000-0005-0000-0000-0000D8040000}"/>
    <cellStyle name="Normal 3 2 13 2" xfId="1244" xr:uid="{00000000-0005-0000-0000-0000D9040000}"/>
    <cellStyle name="Normal 3 2 14" xfId="1245" xr:uid="{00000000-0005-0000-0000-0000DA040000}"/>
    <cellStyle name="Normal 3 2 15" xfId="1246" xr:uid="{00000000-0005-0000-0000-0000DB040000}"/>
    <cellStyle name="Normal 3 2 16" xfId="1247" xr:uid="{00000000-0005-0000-0000-0000DC040000}"/>
    <cellStyle name="Normal 3 2 2" xfId="1248" xr:uid="{00000000-0005-0000-0000-0000DD040000}"/>
    <cellStyle name="Normal 3 2 2 2" xfId="1249" xr:uid="{00000000-0005-0000-0000-0000DE040000}"/>
    <cellStyle name="Normal 3 2 3" xfId="1250" xr:uid="{00000000-0005-0000-0000-0000DF040000}"/>
    <cellStyle name="Normal 3 2 3 2" xfId="1251" xr:uid="{00000000-0005-0000-0000-0000E0040000}"/>
    <cellStyle name="Normal 3 2 4" xfId="1252" xr:uid="{00000000-0005-0000-0000-0000E1040000}"/>
    <cellStyle name="Normal 3 2 4 2" xfId="1253" xr:uid="{00000000-0005-0000-0000-0000E2040000}"/>
    <cellStyle name="Normal 3 2 5" xfId="1254" xr:uid="{00000000-0005-0000-0000-0000E3040000}"/>
    <cellStyle name="Normal 3 2 5 2" xfId="1255" xr:uid="{00000000-0005-0000-0000-0000E4040000}"/>
    <cellStyle name="Normal 3 2 6" xfId="1256" xr:uid="{00000000-0005-0000-0000-0000E5040000}"/>
    <cellStyle name="Normal 3 2 6 2" xfId="1257" xr:uid="{00000000-0005-0000-0000-0000E6040000}"/>
    <cellStyle name="Normal 3 2 7" xfId="1258" xr:uid="{00000000-0005-0000-0000-0000E7040000}"/>
    <cellStyle name="Normal 3 2 7 2" xfId="1259" xr:uid="{00000000-0005-0000-0000-0000E8040000}"/>
    <cellStyle name="Normal 3 2 8" xfId="1260" xr:uid="{00000000-0005-0000-0000-0000E9040000}"/>
    <cellStyle name="Normal 3 2 8 2" xfId="1261" xr:uid="{00000000-0005-0000-0000-0000EA040000}"/>
    <cellStyle name="Normal 3 2 9" xfId="1262" xr:uid="{00000000-0005-0000-0000-0000EB040000}"/>
    <cellStyle name="Normal 3 2 9 2" xfId="1263" xr:uid="{00000000-0005-0000-0000-0000EC040000}"/>
    <cellStyle name="Normal 3 2_Chairs" xfId="1264" xr:uid="{00000000-0005-0000-0000-0000ED040000}"/>
    <cellStyle name="Normal 3 20" xfId="1265" xr:uid="{00000000-0005-0000-0000-0000EE040000}"/>
    <cellStyle name="Normal 3 20 2" xfId="1266" xr:uid="{00000000-0005-0000-0000-0000EF040000}"/>
    <cellStyle name="Normal 3 21" xfId="1267" xr:uid="{00000000-0005-0000-0000-0000F0040000}"/>
    <cellStyle name="Normal 3 21 2" xfId="1268" xr:uid="{00000000-0005-0000-0000-0000F1040000}"/>
    <cellStyle name="Normal 3 22" xfId="1269" xr:uid="{00000000-0005-0000-0000-0000F2040000}"/>
    <cellStyle name="Normal 3 22 2" xfId="1270" xr:uid="{00000000-0005-0000-0000-0000F3040000}"/>
    <cellStyle name="Normal 3 23" xfId="1271" xr:uid="{00000000-0005-0000-0000-0000F4040000}"/>
    <cellStyle name="Normal 3 23 2" xfId="1272" xr:uid="{00000000-0005-0000-0000-0000F5040000}"/>
    <cellStyle name="Normal 3 24" xfId="1273" xr:uid="{00000000-0005-0000-0000-0000F6040000}"/>
    <cellStyle name="Normal 3 25" xfId="1274" xr:uid="{00000000-0005-0000-0000-0000F7040000}"/>
    <cellStyle name="Normal 3 25 2" xfId="1275" xr:uid="{00000000-0005-0000-0000-0000F8040000}"/>
    <cellStyle name="Normal 3 26" xfId="1276" xr:uid="{00000000-0005-0000-0000-0000F9040000}"/>
    <cellStyle name="Normal 3 26 2" xfId="1277" xr:uid="{00000000-0005-0000-0000-0000FA040000}"/>
    <cellStyle name="Normal 3 27" xfId="1278" xr:uid="{00000000-0005-0000-0000-0000FB040000}"/>
    <cellStyle name="Normal 3 28" xfId="1279" xr:uid="{00000000-0005-0000-0000-0000FC040000}"/>
    <cellStyle name="Normal 3 29" xfId="1280" xr:uid="{00000000-0005-0000-0000-0000FD040000}"/>
    <cellStyle name="Normal 3 3" xfId="1281" xr:uid="{00000000-0005-0000-0000-0000FE040000}"/>
    <cellStyle name="Normal 3 3 10" xfId="1282" xr:uid="{00000000-0005-0000-0000-0000FF040000}"/>
    <cellStyle name="Normal 3 3 10 2" xfId="1283" xr:uid="{00000000-0005-0000-0000-000000050000}"/>
    <cellStyle name="Normal 3 3 11" xfId="1284" xr:uid="{00000000-0005-0000-0000-000001050000}"/>
    <cellStyle name="Normal 3 3 11 2" xfId="1285" xr:uid="{00000000-0005-0000-0000-000002050000}"/>
    <cellStyle name="Normal 3 3 12" xfId="1286" xr:uid="{00000000-0005-0000-0000-000003050000}"/>
    <cellStyle name="Normal 3 3 12 2" xfId="1287" xr:uid="{00000000-0005-0000-0000-000004050000}"/>
    <cellStyle name="Normal 3 3 13" xfId="1288" xr:uid="{00000000-0005-0000-0000-000005050000}"/>
    <cellStyle name="Normal 3 3 13 2" xfId="1289" xr:uid="{00000000-0005-0000-0000-000006050000}"/>
    <cellStyle name="Normal 3 3 2" xfId="1290" xr:uid="{00000000-0005-0000-0000-000007050000}"/>
    <cellStyle name="Normal 3 3 2 2" xfId="1291" xr:uid="{00000000-0005-0000-0000-000008050000}"/>
    <cellStyle name="Normal 3 3 3" xfId="1292" xr:uid="{00000000-0005-0000-0000-000009050000}"/>
    <cellStyle name="Normal 3 3 3 2" xfId="1293" xr:uid="{00000000-0005-0000-0000-00000A050000}"/>
    <cellStyle name="Normal 3 3 4" xfId="1294" xr:uid="{00000000-0005-0000-0000-00000B050000}"/>
    <cellStyle name="Normal 3 3 4 2" xfId="1295" xr:uid="{00000000-0005-0000-0000-00000C050000}"/>
    <cellStyle name="Normal 3 3 5" xfId="1296" xr:uid="{00000000-0005-0000-0000-00000D050000}"/>
    <cellStyle name="Normal 3 3 5 2" xfId="1297" xr:uid="{00000000-0005-0000-0000-00000E050000}"/>
    <cellStyle name="Normal 3 3 6" xfId="1298" xr:uid="{00000000-0005-0000-0000-00000F050000}"/>
    <cellStyle name="Normal 3 3 6 2" xfId="1299" xr:uid="{00000000-0005-0000-0000-000010050000}"/>
    <cellStyle name="Normal 3 3 7" xfId="1300" xr:uid="{00000000-0005-0000-0000-000011050000}"/>
    <cellStyle name="Normal 3 3 7 2" xfId="1301" xr:uid="{00000000-0005-0000-0000-000012050000}"/>
    <cellStyle name="Normal 3 3 8" xfId="1302" xr:uid="{00000000-0005-0000-0000-000013050000}"/>
    <cellStyle name="Normal 3 3 8 2" xfId="1303" xr:uid="{00000000-0005-0000-0000-000014050000}"/>
    <cellStyle name="Normal 3 3 9" xfId="1304" xr:uid="{00000000-0005-0000-0000-000015050000}"/>
    <cellStyle name="Normal 3 3 9 2" xfId="1305" xr:uid="{00000000-0005-0000-0000-000016050000}"/>
    <cellStyle name="Normal 3 30" xfId="1306" xr:uid="{00000000-0005-0000-0000-000017050000}"/>
    <cellStyle name="Normal 3 30 2" xfId="1307" xr:uid="{00000000-0005-0000-0000-000018050000}"/>
    <cellStyle name="Normal 3 4" xfId="1308" xr:uid="{00000000-0005-0000-0000-000019050000}"/>
    <cellStyle name="Normal 3 4 10" xfId="1309" xr:uid="{00000000-0005-0000-0000-00001A050000}"/>
    <cellStyle name="Normal 3 4 10 2" xfId="1310" xr:uid="{00000000-0005-0000-0000-00001B050000}"/>
    <cellStyle name="Normal 3 4 11" xfId="1311" xr:uid="{00000000-0005-0000-0000-00001C050000}"/>
    <cellStyle name="Normal 3 4 11 2" xfId="1312" xr:uid="{00000000-0005-0000-0000-00001D050000}"/>
    <cellStyle name="Normal 3 4 12" xfId="1313" xr:uid="{00000000-0005-0000-0000-00001E050000}"/>
    <cellStyle name="Normal 3 4 12 2" xfId="1314" xr:uid="{00000000-0005-0000-0000-00001F050000}"/>
    <cellStyle name="Normal 3 4 13" xfId="1315" xr:uid="{00000000-0005-0000-0000-000020050000}"/>
    <cellStyle name="Normal 3 4 13 2" xfId="1316" xr:uid="{00000000-0005-0000-0000-000021050000}"/>
    <cellStyle name="Normal 3 4 2" xfId="1317" xr:uid="{00000000-0005-0000-0000-000022050000}"/>
    <cellStyle name="Normal 3 4 2 2" xfId="1318" xr:uid="{00000000-0005-0000-0000-000023050000}"/>
    <cellStyle name="Normal 3 4 3" xfId="1319" xr:uid="{00000000-0005-0000-0000-000024050000}"/>
    <cellStyle name="Normal 3 4 3 2" xfId="1320" xr:uid="{00000000-0005-0000-0000-000025050000}"/>
    <cellStyle name="Normal 3 4 4" xfId="1321" xr:uid="{00000000-0005-0000-0000-000026050000}"/>
    <cellStyle name="Normal 3 4 4 2" xfId="1322" xr:uid="{00000000-0005-0000-0000-000027050000}"/>
    <cellStyle name="Normal 3 4 5" xfId="1323" xr:uid="{00000000-0005-0000-0000-000028050000}"/>
    <cellStyle name="Normal 3 4 5 2" xfId="1324" xr:uid="{00000000-0005-0000-0000-000029050000}"/>
    <cellStyle name="Normal 3 4 6" xfId="1325" xr:uid="{00000000-0005-0000-0000-00002A050000}"/>
    <cellStyle name="Normal 3 4 6 2" xfId="1326" xr:uid="{00000000-0005-0000-0000-00002B050000}"/>
    <cellStyle name="Normal 3 4 7" xfId="1327" xr:uid="{00000000-0005-0000-0000-00002C050000}"/>
    <cellStyle name="Normal 3 4 7 2" xfId="1328" xr:uid="{00000000-0005-0000-0000-00002D050000}"/>
    <cellStyle name="Normal 3 4 8" xfId="1329" xr:uid="{00000000-0005-0000-0000-00002E050000}"/>
    <cellStyle name="Normal 3 4 8 2" xfId="1330" xr:uid="{00000000-0005-0000-0000-00002F050000}"/>
    <cellStyle name="Normal 3 4 9" xfId="1331" xr:uid="{00000000-0005-0000-0000-000030050000}"/>
    <cellStyle name="Normal 3 4 9 2" xfId="1332" xr:uid="{00000000-0005-0000-0000-000031050000}"/>
    <cellStyle name="Normal 3 5" xfId="1333" xr:uid="{00000000-0005-0000-0000-000032050000}"/>
    <cellStyle name="Normal 3 5 10" xfId="1334" xr:uid="{00000000-0005-0000-0000-000033050000}"/>
    <cellStyle name="Normal 3 5 10 2" xfId="1335" xr:uid="{00000000-0005-0000-0000-000034050000}"/>
    <cellStyle name="Normal 3 5 11" xfId="1336" xr:uid="{00000000-0005-0000-0000-000035050000}"/>
    <cellStyle name="Normal 3 5 11 2" xfId="1337" xr:uid="{00000000-0005-0000-0000-000036050000}"/>
    <cellStyle name="Normal 3 5 12" xfId="1338" xr:uid="{00000000-0005-0000-0000-000037050000}"/>
    <cellStyle name="Normal 3 5 12 2" xfId="1339" xr:uid="{00000000-0005-0000-0000-000038050000}"/>
    <cellStyle name="Normal 3 5 13" xfId="1340" xr:uid="{00000000-0005-0000-0000-000039050000}"/>
    <cellStyle name="Normal 3 5 13 2" xfId="1341" xr:uid="{00000000-0005-0000-0000-00003A050000}"/>
    <cellStyle name="Normal 3 5 2" xfId="1342" xr:uid="{00000000-0005-0000-0000-00003B050000}"/>
    <cellStyle name="Normal 3 5 2 2" xfId="1343" xr:uid="{00000000-0005-0000-0000-00003C050000}"/>
    <cellStyle name="Normal 3 5 3" xfId="1344" xr:uid="{00000000-0005-0000-0000-00003D050000}"/>
    <cellStyle name="Normal 3 5 3 2" xfId="1345" xr:uid="{00000000-0005-0000-0000-00003E050000}"/>
    <cellStyle name="Normal 3 5 4" xfId="1346" xr:uid="{00000000-0005-0000-0000-00003F050000}"/>
    <cellStyle name="Normal 3 5 4 2" xfId="1347" xr:uid="{00000000-0005-0000-0000-000040050000}"/>
    <cellStyle name="Normal 3 5 5" xfId="1348" xr:uid="{00000000-0005-0000-0000-000041050000}"/>
    <cellStyle name="Normal 3 5 5 2" xfId="1349" xr:uid="{00000000-0005-0000-0000-000042050000}"/>
    <cellStyle name="Normal 3 5 6" xfId="1350" xr:uid="{00000000-0005-0000-0000-000043050000}"/>
    <cellStyle name="Normal 3 5 6 2" xfId="1351" xr:uid="{00000000-0005-0000-0000-000044050000}"/>
    <cellStyle name="Normal 3 5 7" xfId="1352" xr:uid="{00000000-0005-0000-0000-000045050000}"/>
    <cellStyle name="Normal 3 5 7 2" xfId="1353" xr:uid="{00000000-0005-0000-0000-000046050000}"/>
    <cellStyle name="Normal 3 5 8" xfId="1354" xr:uid="{00000000-0005-0000-0000-000047050000}"/>
    <cellStyle name="Normal 3 5 8 2" xfId="1355" xr:uid="{00000000-0005-0000-0000-000048050000}"/>
    <cellStyle name="Normal 3 5 9" xfId="1356" xr:uid="{00000000-0005-0000-0000-000049050000}"/>
    <cellStyle name="Normal 3 5 9 2" xfId="1357" xr:uid="{00000000-0005-0000-0000-00004A050000}"/>
    <cellStyle name="Normal 3 6" xfId="1358" xr:uid="{00000000-0005-0000-0000-00004B050000}"/>
    <cellStyle name="Normal 3 6 10" xfId="1359" xr:uid="{00000000-0005-0000-0000-00004C050000}"/>
    <cellStyle name="Normal 3 6 10 2" xfId="1360" xr:uid="{00000000-0005-0000-0000-00004D050000}"/>
    <cellStyle name="Normal 3 6 11" xfId="1361" xr:uid="{00000000-0005-0000-0000-00004E050000}"/>
    <cellStyle name="Normal 3 6 11 2" xfId="1362" xr:uid="{00000000-0005-0000-0000-00004F050000}"/>
    <cellStyle name="Normal 3 6 12" xfId="1363" xr:uid="{00000000-0005-0000-0000-000050050000}"/>
    <cellStyle name="Normal 3 6 12 2" xfId="1364" xr:uid="{00000000-0005-0000-0000-000051050000}"/>
    <cellStyle name="Normal 3 6 13" xfId="1365" xr:uid="{00000000-0005-0000-0000-000052050000}"/>
    <cellStyle name="Normal 3 6 13 2" xfId="1366" xr:uid="{00000000-0005-0000-0000-000053050000}"/>
    <cellStyle name="Normal 3 6 2" xfId="1367" xr:uid="{00000000-0005-0000-0000-000054050000}"/>
    <cellStyle name="Normal 3 6 2 2" xfId="1368" xr:uid="{00000000-0005-0000-0000-000055050000}"/>
    <cellStyle name="Normal 3 6 3" xfId="1369" xr:uid="{00000000-0005-0000-0000-000056050000}"/>
    <cellStyle name="Normal 3 6 3 2" xfId="1370" xr:uid="{00000000-0005-0000-0000-000057050000}"/>
    <cellStyle name="Normal 3 6 4" xfId="1371" xr:uid="{00000000-0005-0000-0000-000058050000}"/>
    <cellStyle name="Normal 3 6 4 2" xfId="1372" xr:uid="{00000000-0005-0000-0000-000059050000}"/>
    <cellStyle name="Normal 3 6 5" xfId="1373" xr:uid="{00000000-0005-0000-0000-00005A050000}"/>
    <cellStyle name="Normal 3 6 5 2" xfId="1374" xr:uid="{00000000-0005-0000-0000-00005B050000}"/>
    <cellStyle name="Normal 3 6 6" xfId="1375" xr:uid="{00000000-0005-0000-0000-00005C050000}"/>
    <cellStyle name="Normal 3 6 6 2" xfId="1376" xr:uid="{00000000-0005-0000-0000-00005D050000}"/>
    <cellStyle name="Normal 3 6 7" xfId="1377" xr:uid="{00000000-0005-0000-0000-00005E050000}"/>
    <cellStyle name="Normal 3 6 7 2" xfId="1378" xr:uid="{00000000-0005-0000-0000-00005F050000}"/>
    <cellStyle name="Normal 3 6 8" xfId="1379" xr:uid="{00000000-0005-0000-0000-000060050000}"/>
    <cellStyle name="Normal 3 6 8 2" xfId="1380" xr:uid="{00000000-0005-0000-0000-000061050000}"/>
    <cellStyle name="Normal 3 6 9" xfId="1381" xr:uid="{00000000-0005-0000-0000-000062050000}"/>
    <cellStyle name="Normal 3 6 9 2" xfId="1382" xr:uid="{00000000-0005-0000-0000-000063050000}"/>
    <cellStyle name="Normal 3 7" xfId="1383" xr:uid="{00000000-0005-0000-0000-000064050000}"/>
    <cellStyle name="Normal 3 7 10" xfId="1384" xr:uid="{00000000-0005-0000-0000-000065050000}"/>
    <cellStyle name="Normal 3 7 10 2" xfId="1385" xr:uid="{00000000-0005-0000-0000-000066050000}"/>
    <cellStyle name="Normal 3 7 11" xfId="1386" xr:uid="{00000000-0005-0000-0000-000067050000}"/>
    <cellStyle name="Normal 3 7 11 2" xfId="1387" xr:uid="{00000000-0005-0000-0000-000068050000}"/>
    <cellStyle name="Normal 3 7 12" xfId="1388" xr:uid="{00000000-0005-0000-0000-000069050000}"/>
    <cellStyle name="Normal 3 7 12 2" xfId="1389" xr:uid="{00000000-0005-0000-0000-00006A050000}"/>
    <cellStyle name="Normal 3 7 13" xfId="1390" xr:uid="{00000000-0005-0000-0000-00006B050000}"/>
    <cellStyle name="Normal 3 7 13 2" xfId="1391" xr:uid="{00000000-0005-0000-0000-00006C050000}"/>
    <cellStyle name="Normal 3 7 2" xfId="1392" xr:uid="{00000000-0005-0000-0000-00006D050000}"/>
    <cellStyle name="Normal 3 7 2 2" xfId="1393" xr:uid="{00000000-0005-0000-0000-00006E050000}"/>
    <cellStyle name="Normal 3 7 3" xfId="1394" xr:uid="{00000000-0005-0000-0000-00006F050000}"/>
    <cellStyle name="Normal 3 7 3 2" xfId="1395" xr:uid="{00000000-0005-0000-0000-000070050000}"/>
    <cellStyle name="Normal 3 7 4" xfId="1396" xr:uid="{00000000-0005-0000-0000-000071050000}"/>
    <cellStyle name="Normal 3 7 4 2" xfId="1397" xr:uid="{00000000-0005-0000-0000-000072050000}"/>
    <cellStyle name="Normal 3 7 5" xfId="1398" xr:uid="{00000000-0005-0000-0000-000073050000}"/>
    <cellStyle name="Normal 3 7 5 2" xfId="1399" xr:uid="{00000000-0005-0000-0000-000074050000}"/>
    <cellStyle name="Normal 3 7 6" xfId="1400" xr:uid="{00000000-0005-0000-0000-000075050000}"/>
    <cellStyle name="Normal 3 7 6 2" xfId="1401" xr:uid="{00000000-0005-0000-0000-000076050000}"/>
    <cellStyle name="Normal 3 7 7" xfId="1402" xr:uid="{00000000-0005-0000-0000-000077050000}"/>
    <cellStyle name="Normal 3 7 7 2" xfId="1403" xr:uid="{00000000-0005-0000-0000-000078050000}"/>
    <cellStyle name="Normal 3 7 8" xfId="1404" xr:uid="{00000000-0005-0000-0000-000079050000}"/>
    <cellStyle name="Normal 3 7 8 2" xfId="1405" xr:uid="{00000000-0005-0000-0000-00007A050000}"/>
    <cellStyle name="Normal 3 7 9" xfId="1406" xr:uid="{00000000-0005-0000-0000-00007B050000}"/>
    <cellStyle name="Normal 3 7 9 2" xfId="1407" xr:uid="{00000000-0005-0000-0000-00007C050000}"/>
    <cellStyle name="Normal 3 8" xfId="1408" xr:uid="{00000000-0005-0000-0000-00007D050000}"/>
    <cellStyle name="Normal 3 9" xfId="1409" xr:uid="{00000000-0005-0000-0000-00007E050000}"/>
    <cellStyle name="Normal 3_Beauty Rest Buy Sheet" xfId="1410" xr:uid="{00000000-0005-0000-0000-00007F050000}"/>
    <cellStyle name="Normal 30" xfId="1411" xr:uid="{00000000-0005-0000-0000-000080050000}"/>
    <cellStyle name="Normal 30 2" xfId="1412" xr:uid="{00000000-0005-0000-0000-000081050000}"/>
    <cellStyle name="Normal 31" xfId="1413" xr:uid="{00000000-0005-0000-0000-000082050000}"/>
    <cellStyle name="Normal 31 2" xfId="1414" xr:uid="{00000000-0005-0000-0000-000083050000}"/>
    <cellStyle name="Normal 32" xfId="1415" xr:uid="{00000000-0005-0000-0000-000084050000}"/>
    <cellStyle name="Normal 32 2" xfId="1416" xr:uid="{00000000-0005-0000-0000-000085050000}"/>
    <cellStyle name="Normal 33" xfId="1417" xr:uid="{00000000-0005-0000-0000-000086050000}"/>
    <cellStyle name="Normal 34" xfId="1418" xr:uid="{00000000-0005-0000-0000-000087050000}"/>
    <cellStyle name="Normal 35" xfId="1419" xr:uid="{00000000-0005-0000-0000-000088050000}"/>
    <cellStyle name="Normal 35 4" xfId="1420" xr:uid="{00000000-0005-0000-0000-000089050000}"/>
    <cellStyle name="Normal 36" xfId="1421" xr:uid="{00000000-0005-0000-0000-00008A050000}"/>
    <cellStyle name="Normal 36 2" xfId="1422" xr:uid="{00000000-0005-0000-0000-00008B050000}"/>
    <cellStyle name="Normal 36 2 2" xfId="1423" xr:uid="{00000000-0005-0000-0000-00008C050000}"/>
    <cellStyle name="Normal 37" xfId="1424" xr:uid="{00000000-0005-0000-0000-00008D050000}"/>
    <cellStyle name="Normal 37 2" xfId="1425" xr:uid="{00000000-0005-0000-0000-00008E050000}"/>
    <cellStyle name="Normal 37 2 2" xfId="1426" xr:uid="{00000000-0005-0000-0000-00008F050000}"/>
    <cellStyle name="Normal 37 3" xfId="1427" xr:uid="{00000000-0005-0000-0000-000090050000}"/>
    <cellStyle name="Normal 38" xfId="1428" xr:uid="{00000000-0005-0000-0000-000091050000}"/>
    <cellStyle name="Normal 38 2" xfId="1429" xr:uid="{00000000-0005-0000-0000-000092050000}"/>
    <cellStyle name="Normal 39" xfId="1430" xr:uid="{00000000-0005-0000-0000-000093050000}"/>
    <cellStyle name="Normal 39 2" xfId="1431" xr:uid="{00000000-0005-0000-0000-000094050000}"/>
    <cellStyle name="Normal 39 2 2" xfId="1432" xr:uid="{00000000-0005-0000-0000-000095050000}"/>
    <cellStyle name="Normal 39 3" xfId="1433" xr:uid="{00000000-0005-0000-0000-000096050000}"/>
    <cellStyle name="Normal 4" xfId="1434" xr:uid="{00000000-0005-0000-0000-000097050000}"/>
    <cellStyle name="Normal 4 10" xfId="1435" xr:uid="{00000000-0005-0000-0000-000098050000}"/>
    <cellStyle name="Normal 4 10 2" xfId="1436" xr:uid="{00000000-0005-0000-0000-000099050000}"/>
    <cellStyle name="Normal 4 11" xfId="1437" xr:uid="{00000000-0005-0000-0000-00009A050000}"/>
    <cellStyle name="Normal 4 11 2" xfId="1438" xr:uid="{00000000-0005-0000-0000-00009B050000}"/>
    <cellStyle name="Normal 4 12" xfId="1439" xr:uid="{00000000-0005-0000-0000-00009C050000}"/>
    <cellStyle name="Normal 4 12 2" xfId="1440" xr:uid="{00000000-0005-0000-0000-00009D050000}"/>
    <cellStyle name="Normal 4 13" xfId="1441" xr:uid="{00000000-0005-0000-0000-00009E050000}"/>
    <cellStyle name="Normal 4 13 2" xfId="1442" xr:uid="{00000000-0005-0000-0000-00009F050000}"/>
    <cellStyle name="Normal 4 14" xfId="1443" xr:uid="{00000000-0005-0000-0000-0000A0050000}"/>
    <cellStyle name="Normal 4 14 2" xfId="1444" xr:uid="{00000000-0005-0000-0000-0000A1050000}"/>
    <cellStyle name="Normal 4 15" xfId="1445" xr:uid="{00000000-0005-0000-0000-0000A2050000}"/>
    <cellStyle name="Normal 4 15 2" xfId="1446" xr:uid="{00000000-0005-0000-0000-0000A3050000}"/>
    <cellStyle name="Normal 4 16" xfId="1447" xr:uid="{00000000-0005-0000-0000-0000A4050000}"/>
    <cellStyle name="Normal 4 16 2" xfId="1448" xr:uid="{00000000-0005-0000-0000-0000A5050000}"/>
    <cellStyle name="Normal 4 17" xfId="1449" xr:uid="{00000000-0005-0000-0000-0000A6050000}"/>
    <cellStyle name="Normal 4 17 2" xfId="1450" xr:uid="{00000000-0005-0000-0000-0000A7050000}"/>
    <cellStyle name="Normal 4 18" xfId="1451" xr:uid="{00000000-0005-0000-0000-0000A8050000}"/>
    <cellStyle name="Normal 4 18 2" xfId="1452" xr:uid="{00000000-0005-0000-0000-0000A9050000}"/>
    <cellStyle name="Normal 4 19" xfId="1453" xr:uid="{00000000-0005-0000-0000-0000AA050000}"/>
    <cellStyle name="Normal 4 2" xfId="1454" xr:uid="{00000000-0005-0000-0000-0000AB050000}"/>
    <cellStyle name="Normal 4 2 2" xfId="1455" xr:uid="{00000000-0005-0000-0000-0000AC050000}"/>
    <cellStyle name="Normal 4 2 3" xfId="1456" xr:uid="{00000000-0005-0000-0000-0000AD050000}"/>
    <cellStyle name="Normal 4 2 3 2" xfId="1457" xr:uid="{00000000-0005-0000-0000-0000AE050000}"/>
    <cellStyle name="Normal 4 20" xfId="1458" xr:uid="{00000000-0005-0000-0000-0000AF050000}"/>
    <cellStyle name="Normal 4 21" xfId="1459" xr:uid="{00000000-0005-0000-0000-0000B0050000}"/>
    <cellStyle name="Normal 4 3" xfId="1460" xr:uid="{00000000-0005-0000-0000-0000B1050000}"/>
    <cellStyle name="Normal 4 3 2" xfId="1461" xr:uid="{00000000-0005-0000-0000-0000B2050000}"/>
    <cellStyle name="Normal 4 4" xfId="1462" xr:uid="{00000000-0005-0000-0000-0000B3050000}"/>
    <cellStyle name="Normal 4 4 2" xfId="1463" xr:uid="{00000000-0005-0000-0000-0000B4050000}"/>
    <cellStyle name="Normal 4 5" xfId="1464" xr:uid="{00000000-0005-0000-0000-0000B5050000}"/>
    <cellStyle name="Normal 4 5 2" xfId="1465" xr:uid="{00000000-0005-0000-0000-0000B6050000}"/>
    <cellStyle name="Normal 4 6" xfId="1466" xr:uid="{00000000-0005-0000-0000-0000B7050000}"/>
    <cellStyle name="Normal 4 6 2" xfId="1467" xr:uid="{00000000-0005-0000-0000-0000B8050000}"/>
    <cellStyle name="Normal 4 7" xfId="1468" xr:uid="{00000000-0005-0000-0000-0000B9050000}"/>
    <cellStyle name="Normal 4 7 2" xfId="1469" xr:uid="{00000000-0005-0000-0000-0000BA050000}"/>
    <cellStyle name="Normal 4 8" xfId="1470" xr:uid="{00000000-0005-0000-0000-0000BB050000}"/>
    <cellStyle name="Normal 4 8 2" xfId="1471" xr:uid="{00000000-0005-0000-0000-0000BC050000}"/>
    <cellStyle name="Normal 4 9" xfId="1472" xr:uid="{00000000-0005-0000-0000-0000BD050000}"/>
    <cellStyle name="Normal 4 9 2" xfId="1473" xr:uid="{00000000-0005-0000-0000-0000BE050000}"/>
    <cellStyle name="Normal 4_Beauty Rest Buy Sheet" xfId="1474" xr:uid="{00000000-0005-0000-0000-0000BF050000}"/>
    <cellStyle name="Normal 40" xfId="1475" xr:uid="{00000000-0005-0000-0000-0000C0050000}"/>
    <cellStyle name="Normal 41" xfId="1476" xr:uid="{00000000-0005-0000-0000-0000C1050000}"/>
    <cellStyle name="Normal 42" xfId="1477" xr:uid="{00000000-0005-0000-0000-0000C2050000}"/>
    <cellStyle name="Normal 42 2" xfId="1478" xr:uid="{00000000-0005-0000-0000-0000C3050000}"/>
    <cellStyle name="Normal 43" xfId="1479" xr:uid="{00000000-0005-0000-0000-0000C4050000}"/>
    <cellStyle name="Normal 43 2" xfId="1480" xr:uid="{00000000-0005-0000-0000-0000C5050000}"/>
    <cellStyle name="Normal 44" xfId="1481" xr:uid="{00000000-0005-0000-0000-0000C6050000}"/>
    <cellStyle name="Normal 44 2" xfId="1482" xr:uid="{00000000-0005-0000-0000-0000C7050000}"/>
    <cellStyle name="Normal 45" xfId="1483" xr:uid="{00000000-0005-0000-0000-0000C8050000}"/>
    <cellStyle name="Normal 45 2" xfId="1484" xr:uid="{00000000-0005-0000-0000-0000C9050000}"/>
    <cellStyle name="Normal 46" xfId="1485" xr:uid="{00000000-0005-0000-0000-0000CA050000}"/>
    <cellStyle name="Normal 47" xfId="1486" xr:uid="{00000000-0005-0000-0000-0000CB050000}"/>
    <cellStyle name="Normal 48" xfId="1487" xr:uid="{00000000-0005-0000-0000-0000CC050000}"/>
    <cellStyle name="Normal 49 2" xfId="1488" xr:uid="{00000000-0005-0000-0000-0000CD050000}"/>
    <cellStyle name="Normal 49 3" xfId="1489" xr:uid="{00000000-0005-0000-0000-0000CE050000}"/>
    <cellStyle name="Normal 5" xfId="1490" xr:uid="{00000000-0005-0000-0000-0000CF050000}"/>
    <cellStyle name="Normal 5 10" xfId="1491" xr:uid="{00000000-0005-0000-0000-0000D0050000}"/>
    <cellStyle name="Normal 5 10 2" xfId="1492" xr:uid="{00000000-0005-0000-0000-0000D1050000}"/>
    <cellStyle name="Normal 5 11" xfId="1493" xr:uid="{00000000-0005-0000-0000-0000D2050000}"/>
    <cellStyle name="Normal 5 11 2" xfId="1494" xr:uid="{00000000-0005-0000-0000-0000D3050000}"/>
    <cellStyle name="Normal 5 12" xfId="1495" xr:uid="{00000000-0005-0000-0000-0000D4050000}"/>
    <cellStyle name="Normal 5 12 2" xfId="1496" xr:uid="{00000000-0005-0000-0000-0000D5050000}"/>
    <cellStyle name="Normal 5 13" xfId="1497" xr:uid="{00000000-0005-0000-0000-0000D6050000}"/>
    <cellStyle name="Normal 5 13 2" xfId="1498" xr:uid="{00000000-0005-0000-0000-0000D7050000}"/>
    <cellStyle name="Normal 5 14" xfId="1499" xr:uid="{00000000-0005-0000-0000-0000D8050000}"/>
    <cellStyle name="Normal 5 14 2" xfId="1500" xr:uid="{00000000-0005-0000-0000-0000D9050000}"/>
    <cellStyle name="Normal 5 15" xfId="1501" xr:uid="{00000000-0005-0000-0000-0000DA050000}"/>
    <cellStyle name="Normal 5 15 2" xfId="1502" xr:uid="{00000000-0005-0000-0000-0000DB050000}"/>
    <cellStyle name="Normal 5 16" xfId="1503" xr:uid="{00000000-0005-0000-0000-0000DC050000}"/>
    <cellStyle name="Normal 5 16 2" xfId="1504" xr:uid="{00000000-0005-0000-0000-0000DD050000}"/>
    <cellStyle name="Normal 5 17" xfId="1505" xr:uid="{00000000-0005-0000-0000-0000DE050000}"/>
    <cellStyle name="Normal 5 17 2" xfId="1506" xr:uid="{00000000-0005-0000-0000-0000DF050000}"/>
    <cellStyle name="Normal 5 18" xfId="1507" xr:uid="{00000000-0005-0000-0000-0000E0050000}"/>
    <cellStyle name="Normal 5 18 2" xfId="1508" xr:uid="{00000000-0005-0000-0000-0000E1050000}"/>
    <cellStyle name="Normal 5 19" xfId="1509" xr:uid="{00000000-0005-0000-0000-0000E2050000}"/>
    <cellStyle name="Normal 5 2" xfId="1510" xr:uid="{00000000-0005-0000-0000-0000E3050000}"/>
    <cellStyle name="Normal 5 2 2" xfId="1511" xr:uid="{00000000-0005-0000-0000-0000E4050000}"/>
    <cellStyle name="Normal 5 20" xfId="1512" xr:uid="{00000000-0005-0000-0000-0000E5050000}"/>
    <cellStyle name="Normal 5 20 2" xfId="1513" xr:uid="{00000000-0005-0000-0000-0000E6050000}"/>
    <cellStyle name="Normal 5 21" xfId="1514" xr:uid="{00000000-0005-0000-0000-0000E7050000}"/>
    <cellStyle name="Normal 5 21 2" xfId="1515" xr:uid="{00000000-0005-0000-0000-0000E8050000}"/>
    <cellStyle name="Normal 5 22" xfId="1516" xr:uid="{00000000-0005-0000-0000-0000E9050000}"/>
    <cellStyle name="Normal 5 22 2" xfId="1517" xr:uid="{00000000-0005-0000-0000-0000EA050000}"/>
    <cellStyle name="Normal 5 3" xfId="1518" xr:uid="{00000000-0005-0000-0000-0000EB050000}"/>
    <cellStyle name="Normal 5 3 2" xfId="1519" xr:uid="{00000000-0005-0000-0000-0000EC050000}"/>
    <cellStyle name="Normal 5 4" xfId="1520" xr:uid="{00000000-0005-0000-0000-0000ED050000}"/>
    <cellStyle name="Normal 5 4 2" xfId="1521" xr:uid="{00000000-0005-0000-0000-0000EE050000}"/>
    <cellStyle name="Normal 5 5" xfId="1522" xr:uid="{00000000-0005-0000-0000-0000EF050000}"/>
    <cellStyle name="Normal 5 5 2" xfId="1523" xr:uid="{00000000-0005-0000-0000-0000F0050000}"/>
    <cellStyle name="Normal 5 6" xfId="1524" xr:uid="{00000000-0005-0000-0000-0000F1050000}"/>
    <cellStyle name="Normal 5 6 2" xfId="1525" xr:uid="{00000000-0005-0000-0000-0000F2050000}"/>
    <cellStyle name="Normal 5 7" xfId="1526" xr:uid="{00000000-0005-0000-0000-0000F3050000}"/>
    <cellStyle name="Normal 5 7 2" xfId="1527" xr:uid="{00000000-0005-0000-0000-0000F4050000}"/>
    <cellStyle name="Normal 5 8" xfId="1528" xr:uid="{00000000-0005-0000-0000-0000F5050000}"/>
    <cellStyle name="Normal 5 8 2" xfId="1529" xr:uid="{00000000-0005-0000-0000-0000F6050000}"/>
    <cellStyle name="Normal 5 9" xfId="1530" xr:uid="{00000000-0005-0000-0000-0000F7050000}"/>
    <cellStyle name="Normal 5 9 2" xfId="1531" xr:uid="{00000000-0005-0000-0000-0000F8050000}"/>
    <cellStyle name="Normal 5_Chairs" xfId="1532" xr:uid="{00000000-0005-0000-0000-0000F9050000}"/>
    <cellStyle name="Normal 50 2" xfId="1533" xr:uid="{00000000-0005-0000-0000-0000FA050000}"/>
    <cellStyle name="Normal 50 3" xfId="1534" xr:uid="{00000000-0005-0000-0000-0000FB050000}"/>
    <cellStyle name="Normal 51 2" xfId="1535" xr:uid="{00000000-0005-0000-0000-0000FC050000}"/>
    <cellStyle name="Normal 51 3" xfId="1536" xr:uid="{00000000-0005-0000-0000-0000FD050000}"/>
    <cellStyle name="Normal 52 2" xfId="1537" xr:uid="{00000000-0005-0000-0000-0000FE050000}"/>
    <cellStyle name="Normal 52 3" xfId="1538" xr:uid="{00000000-0005-0000-0000-0000FF050000}"/>
    <cellStyle name="Normal 53 2" xfId="1539" xr:uid="{00000000-0005-0000-0000-000000060000}"/>
    <cellStyle name="Normal 53 3" xfId="1540" xr:uid="{00000000-0005-0000-0000-000001060000}"/>
    <cellStyle name="Normal 54 2" xfId="1541" xr:uid="{00000000-0005-0000-0000-000002060000}"/>
    <cellStyle name="Normal 54 3" xfId="1542" xr:uid="{00000000-0005-0000-0000-000003060000}"/>
    <cellStyle name="Normal 55 2" xfId="1543" xr:uid="{00000000-0005-0000-0000-000004060000}"/>
    <cellStyle name="Normal 55 3" xfId="1544" xr:uid="{00000000-0005-0000-0000-000005060000}"/>
    <cellStyle name="Normal 56 2" xfId="1545" xr:uid="{00000000-0005-0000-0000-000006060000}"/>
    <cellStyle name="Normal 56 3" xfId="1546" xr:uid="{00000000-0005-0000-0000-000007060000}"/>
    <cellStyle name="Normal 57 2" xfId="1547" xr:uid="{00000000-0005-0000-0000-000008060000}"/>
    <cellStyle name="Normal 57 3" xfId="1548" xr:uid="{00000000-0005-0000-0000-000009060000}"/>
    <cellStyle name="Normal 58 2" xfId="1549" xr:uid="{00000000-0005-0000-0000-00000A060000}"/>
    <cellStyle name="Normal 58 3" xfId="1550" xr:uid="{00000000-0005-0000-0000-00000B060000}"/>
    <cellStyle name="Normal 59 2" xfId="1551" xr:uid="{00000000-0005-0000-0000-00000C060000}"/>
    <cellStyle name="Normal 59 3" xfId="1552" xr:uid="{00000000-0005-0000-0000-00000D060000}"/>
    <cellStyle name="Normal 6" xfId="1553" xr:uid="{00000000-0005-0000-0000-00000E060000}"/>
    <cellStyle name="Normal 6 2" xfId="1554" xr:uid="{00000000-0005-0000-0000-00000F060000}"/>
    <cellStyle name="Normal 6 2 2" xfId="1555" xr:uid="{00000000-0005-0000-0000-000010060000}"/>
    <cellStyle name="Normal 6 2 2 2" xfId="1556" xr:uid="{00000000-0005-0000-0000-000011060000}"/>
    <cellStyle name="Normal 6 3" xfId="1557" xr:uid="{00000000-0005-0000-0000-000012060000}"/>
    <cellStyle name="Normal 6 4" xfId="1558" xr:uid="{00000000-0005-0000-0000-000013060000}"/>
    <cellStyle name="Normal 6 4 2" xfId="1559" xr:uid="{00000000-0005-0000-0000-000014060000}"/>
    <cellStyle name="Normal 60 2" xfId="1560" xr:uid="{00000000-0005-0000-0000-000015060000}"/>
    <cellStyle name="Normal 60 3" xfId="1561" xr:uid="{00000000-0005-0000-0000-000016060000}"/>
    <cellStyle name="Normal 61 2" xfId="1562" xr:uid="{00000000-0005-0000-0000-000017060000}"/>
    <cellStyle name="Normal 61 3" xfId="1563" xr:uid="{00000000-0005-0000-0000-000018060000}"/>
    <cellStyle name="Normal 62 2" xfId="1564" xr:uid="{00000000-0005-0000-0000-000019060000}"/>
    <cellStyle name="Normal 62 3" xfId="1565" xr:uid="{00000000-0005-0000-0000-00001A060000}"/>
    <cellStyle name="Normal 63 2" xfId="1566" xr:uid="{00000000-0005-0000-0000-00001B060000}"/>
    <cellStyle name="Normal 63 3" xfId="1567" xr:uid="{00000000-0005-0000-0000-00001C060000}"/>
    <cellStyle name="Normal 64 2" xfId="1568" xr:uid="{00000000-0005-0000-0000-00001D060000}"/>
    <cellStyle name="Normal 64 3" xfId="1569" xr:uid="{00000000-0005-0000-0000-00001E060000}"/>
    <cellStyle name="Normal 65 2" xfId="1570" xr:uid="{00000000-0005-0000-0000-00001F060000}"/>
    <cellStyle name="Normal 65 3" xfId="1571" xr:uid="{00000000-0005-0000-0000-000020060000}"/>
    <cellStyle name="Normal 66 2" xfId="1572" xr:uid="{00000000-0005-0000-0000-000021060000}"/>
    <cellStyle name="Normal 66 3" xfId="1573" xr:uid="{00000000-0005-0000-0000-000022060000}"/>
    <cellStyle name="Normal 67 2" xfId="1574" xr:uid="{00000000-0005-0000-0000-000023060000}"/>
    <cellStyle name="Normal 67 3" xfId="1575" xr:uid="{00000000-0005-0000-0000-000024060000}"/>
    <cellStyle name="Normal 68 2" xfId="1576" xr:uid="{00000000-0005-0000-0000-000025060000}"/>
    <cellStyle name="Normal 68 3" xfId="1577" xr:uid="{00000000-0005-0000-0000-000026060000}"/>
    <cellStyle name="Normal 69 2" xfId="1578" xr:uid="{00000000-0005-0000-0000-000027060000}"/>
    <cellStyle name="Normal 69 3" xfId="1579" xr:uid="{00000000-0005-0000-0000-000028060000}"/>
    <cellStyle name="Normal 7" xfId="1580" xr:uid="{00000000-0005-0000-0000-000029060000}"/>
    <cellStyle name="Normal 7 10" xfId="1581" xr:uid="{00000000-0005-0000-0000-00002A060000}"/>
    <cellStyle name="Normal 7 10 2" xfId="1582" xr:uid="{00000000-0005-0000-0000-00002B060000}"/>
    <cellStyle name="Normal 7 11" xfId="1583" xr:uid="{00000000-0005-0000-0000-00002C060000}"/>
    <cellStyle name="Normal 7 11 2" xfId="1584" xr:uid="{00000000-0005-0000-0000-00002D060000}"/>
    <cellStyle name="Normal 7 12" xfId="1585" xr:uid="{00000000-0005-0000-0000-00002E060000}"/>
    <cellStyle name="Normal 7 12 2" xfId="1586" xr:uid="{00000000-0005-0000-0000-00002F060000}"/>
    <cellStyle name="Normal 7 13" xfId="1587" xr:uid="{00000000-0005-0000-0000-000030060000}"/>
    <cellStyle name="Normal 7 13 2" xfId="1588" xr:uid="{00000000-0005-0000-0000-000031060000}"/>
    <cellStyle name="Normal 7 14" xfId="1589" xr:uid="{00000000-0005-0000-0000-000032060000}"/>
    <cellStyle name="Normal 7 14 2" xfId="1590" xr:uid="{00000000-0005-0000-0000-000033060000}"/>
    <cellStyle name="Normal 7 15" xfId="1591" xr:uid="{00000000-0005-0000-0000-000034060000}"/>
    <cellStyle name="Normal 7 15 2" xfId="1592" xr:uid="{00000000-0005-0000-0000-000035060000}"/>
    <cellStyle name="Normal 7 16" xfId="1593" xr:uid="{00000000-0005-0000-0000-000036060000}"/>
    <cellStyle name="Normal 7 16 2" xfId="1594" xr:uid="{00000000-0005-0000-0000-000037060000}"/>
    <cellStyle name="Normal 7 17" xfId="1595" xr:uid="{00000000-0005-0000-0000-000038060000}"/>
    <cellStyle name="Normal 7 17 2" xfId="1596" xr:uid="{00000000-0005-0000-0000-000039060000}"/>
    <cellStyle name="Normal 7 18" xfId="1597" xr:uid="{00000000-0005-0000-0000-00003A060000}"/>
    <cellStyle name="Normal 7 18 2" xfId="1598" xr:uid="{00000000-0005-0000-0000-00003B060000}"/>
    <cellStyle name="Normal 7 19" xfId="1599" xr:uid="{00000000-0005-0000-0000-00003C060000}"/>
    <cellStyle name="Normal 7 2" xfId="1600" xr:uid="{00000000-0005-0000-0000-00003D060000}"/>
    <cellStyle name="Normal 7 2 2" xfId="1601" xr:uid="{00000000-0005-0000-0000-00003E060000}"/>
    <cellStyle name="Normal 7 2 3" xfId="1602" xr:uid="{00000000-0005-0000-0000-00003F060000}"/>
    <cellStyle name="Normal 7 20" xfId="1603" xr:uid="{00000000-0005-0000-0000-000040060000}"/>
    <cellStyle name="Normal 7 20 2" xfId="1604" xr:uid="{00000000-0005-0000-0000-000041060000}"/>
    <cellStyle name="Normal 7 3" xfId="1605" xr:uid="{00000000-0005-0000-0000-000042060000}"/>
    <cellStyle name="Normal 7 3 2" xfId="1606" xr:uid="{00000000-0005-0000-0000-000043060000}"/>
    <cellStyle name="Normal 7 4" xfId="1607" xr:uid="{00000000-0005-0000-0000-000044060000}"/>
    <cellStyle name="Normal 7 4 2" xfId="1608" xr:uid="{00000000-0005-0000-0000-000045060000}"/>
    <cellStyle name="Normal 7 5" xfId="1609" xr:uid="{00000000-0005-0000-0000-000046060000}"/>
    <cellStyle name="Normal 7 5 2" xfId="1610" xr:uid="{00000000-0005-0000-0000-000047060000}"/>
    <cellStyle name="Normal 7 6" xfId="1611" xr:uid="{00000000-0005-0000-0000-000048060000}"/>
    <cellStyle name="Normal 7 6 2" xfId="1612" xr:uid="{00000000-0005-0000-0000-000049060000}"/>
    <cellStyle name="Normal 7 7" xfId="1613" xr:uid="{00000000-0005-0000-0000-00004A060000}"/>
    <cellStyle name="Normal 7 7 2" xfId="1614" xr:uid="{00000000-0005-0000-0000-00004B060000}"/>
    <cellStyle name="Normal 7 8" xfId="1615" xr:uid="{00000000-0005-0000-0000-00004C060000}"/>
    <cellStyle name="Normal 7 8 2" xfId="1616" xr:uid="{00000000-0005-0000-0000-00004D060000}"/>
    <cellStyle name="Normal 7 9" xfId="1617" xr:uid="{00000000-0005-0000-0000-00004E060000}"/>
    <cellStyle name="Normal 7 9 2" xfId="1618" xr:uid="{00000000-0005-0000-0000-00004F060000}"/>
    <cellStyle name="Normal 70 2" xfId="1619" xr:uid="{00000000-0005-0000-0000-000050060000}"/>
    <cellStyle name="Normal 70 3" xfId="1620" xr:uid="{00000000-0005-0000-0000-000051060000}"/>
    <cellStyle name="Normal 71 2" xfId="1621" xr:uid="{00000000-0005-0000-0000-000052060000}"/>
    <cellStyle name="Normal 71 3" xfId="1622" xr:uid="{00000000-0005-0000-0000-000053060000}"/>
    <cellStyle name="Normal 72 2" xfId="1623" xr:uid="{00000000-0005-0000-0000-000054060000}"/>
    <cellStyle name="Normal 72 3" xfId="1624" xr:uid="{00000000-0005-0000-0000-000055060000}"/>
    <cellStyle name="Normal 73 2" xfId="1625" xr:uid="{00000000-0005-0000-0000-000056060000}"/>
    <cellStyle name="Normal 73 3" xfId="1626" xr:uid="{00000000-0005-0000-0000-000057060000}"/>
    <cellStyle name="Normal 74 2" xfId="1627" xr:uid="{00000000-0005-0000-0000-000058060000}"/>
    <cellStyle name="Normal 74 3" xfId="1628" xr:uid="{00000000-0005-0000-0000-000059060000}"/>
    <cellStyle name="Normal 75 2" xfId="1629" xr:uid="{00000000-0005-0000-0000-00005A060000}"/>
    <cellStyle name="Normal 75 3" xfId="1630" xr:uid="{00000000-0005-0000-0000-00005B060000}"/>
    <cellStyle name="Normal 76 2" xfId="1631" xr:uid="{00000000-0005-0000-0000-00005C060000}"/>
    <cellStyle name="Normal 76 3" xfId="1632" xr:uid="{00000000-0005-0000-0000-00005D060000}"/>
    <cellStyle name="Normal 77 2" xfId="1633" xr:uid="{00000000-0005-0000-0000-00005E060000}"/>
    <cellStyle name="Normal 77 3" xfId="1634" xr:uid="{00000000-0005-0000-0000-00005F060000}"/>
    <cellStyle name="Normal 78 2" xfId="1635" xr:uid="{00000000-0005-0000-0000-000060060000}"/>
    <cellStyle name="Normal 78 3" xfId="1636" xr:uid="{00000000-0005-0000-0000-000061060000}"/>
    <cellStyle name="Normal 79" xfId="1637" xr:uid="{00000000-0005-0000-0000-000062060000}"/>
    <cellStyle name="Normal 79 2" xfId="1638" xr:uid="{00000000-0005-0000-0000-000063060000}"/>
    <cellStyle name="Normal 79 2 2" xfId="1639" xr:uid="{00000000-0005-0000-0000-000064060000}"/>
    <cellStyle name="Normal 79 3" xfId="1640" xr:uid="{00000000-0005-0000-0000-000065060000}"/>
    <cellStyle name="Normal 79 3 2" xfId="1641" xr:uid="{00000000-0005-0000-0000-000066060000}"/>
    <cellStyle name="Normal 79 4" xfId="1642" xr:uid="{00000000-0005-0000-0000-000067060000}"/>
    <cellStyle name="Normal 8" xfId="1643" xr:uid="{00000000-0005-0000-0000-000068060000}"/>
    <cellStyle name="Normal 8 2" xfId="1644" xr:uid="{00000000-0005-0000-0000-000069060000}"/>
    <cellStyle name="Normal 8 2 2" xfId="1645" xr:uid="{00000000-0005-0000-0000-00006A060000}"/>
    <cellStyle name="Normal 8 3" xfId="1646" xr:uid="{00000000-0005-0000-0000-00006B060000}"/>
    <cellStyle name="Normal 8 3 2" xfId="1647" xr:uid="{00000000-0005-0000-0000-00006C060000}"/>
    <cellStyle name="Normal 8 4" xfId="1648" xr:uid="{00000000-0005-0000-0000-00006D060000}"/>
    <cellStyle name="Normal 8 4 2" xfId="1649" xr:uid="{00000000-0005-0000-0000-00006E060000}"/>
    <cellStyle name="Normal 8 5" xfId="1650" xr:uid="{00000000-0005-0000-0000-00006F060000}"/>
    <cellStyle name="Normal 8 5 2" xfId="1651" xr:uid="{00000000-0005-0000-0000-000070060000}"/>
    <cellStyle name="Normal 8 6" xfId="1652" xr:uid="{00000000-0005-0000-0000-000071060000}"/>
    <cellStyle name="Normal 8 7" xfId="1653" xr:uid="{00000000-0005-0000-0000-000072060000}"/>
    <cellStyle name="Normal 8 7 2" xfId="1654" xr:uid="{00000000-0005-0000-0000-000073060000}"/>
    <cellStyle name="Normal 80" xfId="1655" xr:uid="{00000000-0005-0000-0000-000074060000}"/>
    <cellStyle name="Normal 80 2" xfId="1656" xr:uid="{00000000-0005-0000-0000-000075060000}"/>
    <cellStyle name="Normal 80 2 2" xfId="1657" xr:uid="{00000000-0005-0000-0000-000076060000}"/>
    <cellStyle name="Normal 80 3" xfId="1658" xr:uid="{00000000-0005-0000-0000-000077060000}"/>
    <cellStyle name="Normal 80 3 2" xfId="1659" xr:uid="{00000000-0005-0000-0000-000078060000}"/>
    <cellStyle name="Normal 80 4" xfId="1660" xr:uid="{00000000-0005-0000-0000-000079060000}"/>
    <cellStyle name="Normal 81" xfId="1661" xr:uid="{00000000-0005-0000-0000-00007A060000}"/>
    <cellStyle name="Normal 81 2" xfId="1662" xr:uid="{00000000-0005-0000-0000-00007B060000}"/>
    <cellStyle name="Normal 81 3" xfId="1663" xr:uid="{00000000-0005-0000-0000-00007C060000}"/>
    <cellStyle name="Normal 82" xfId="1664" xr:uid="{00000000-0005-0000-0000-00007D060000}"/>
    <cellStyle name="Normal 82 2" xfId="1665" xr:uid="{00000000-0005-0000-0000-00007E060000}"/>
    <cellStyle name="Normal 82 3" xfId="1666" xr:uid="{00000000-0005-0000-0000-00007F060000}"/>
    <cellStyle name="Normal 83" xfId="1667" xr:uid="{00000000-0005-0000-0000-000080060000}"/>
    <cellStyle name="Normal 83 2" xfId="1668" xr:uid="{00000000-0005-0000-0000-000081060000}"/>
    <cellStyle name="Normal 83 3" xfId="1669" xr:uid="{00000000-0005-0000-0000-000082060000}"/>
    <cellStyle name="Normal 84" xfId="1670" xr:uid="{00000000-0005-0000-0000-000083060000}"/>
    <cellStyle name="Normal 84 2" xfId="1671" xr:uid="{00000000-0005-0000-0000-000084060000}"/>
    <cellStyle name="Normal 84 3" xfId="1672" xr:uid="{00000000-0005-0000-0000-000085060000}"/>
    <cellStyle name="Normal 85" xfId="1673" xr:uid="{00000000-0005-0000-0000-000086060000}"/>
    <cellStyle name="Normal 85 2" xfId="1674" xr:uid="{00000000-0005-0000-0000-000087060000}"/>
    <cellStyle name="Normal 85 3" xfId="1675" xr:uid="{00000000-0005-0000-0000-000088060000}"/>
    <cellStyle name="Normal 86" xfId="1676" xr:uid="{00000000-0005-0000-0000-000089060000}"/>
    <cellStyle name="Normal 86 2" xfId="1677" xr:uid="{00000000-0005-0000-0000-00008A060000}"/>
    <cellStyle name="Normal 86 3" xfId="1678" xr:uid="{00000000-0005-0000-0000-00008B060000}"/>
    <cellStyle name="Normal 87" xfId="1679" xr:uid="{00000000-0005-0000-0000-00008C060000}"/>
    <cellStyle name="Normal 87 2" xfId="1680" xr:uid="{00000000-0005-0000-0000-00008D060000}"/>
    <cellStyle name="Normal 87 3" xfId="1681" xr:uid="{00000000-0005-0000-0000-00008E060000}"/>
    <cellStyle name="Normal 88" xfId="1682" xr:uid="{00000000-0005-0000-0000-00008F060000}"/>
    <cellStyle name="Normal 88 2" xfId="1683" xr:uid="{00000000-0005-0000-0000-000090060000}"/>
    <cellStyle name="Normal 88 3" xfId="1684" xr:uid="{00000000-0005-0000-0000-000091060000}"/>
    <cellStyle name="Normal 89" xfId="1685" xr:uid="{00000000-0005-0000-0000-000092060000}"/>
    <cellStyle name="Normal 89 2" xfId="1686" xr:uid="{00000000-0005-0000-0000-000093060000}"/>
    <cellStyle name="Normal 89 3" xfId="1687" xr:uid="{00000000-0005-0000-0000-000094060000}"/>
    <cellStyle name="Normal 9" xfId="1688" xr:uid="{00000000-0005-0000-0000-000095060000}"/>
    <cellStyle name="Normal 9 2" xfId="1689" xr:uid="{00000000-0005-0000-0000-000096060000}"/>
    <cellStyle name="Normal 9 2 2" xfId="1690" xr:uid="{00000000-0005-0000-0000-000097060000}"/>
    <cellStyle name="Normal 9 3" xfId="1691" xr:uid="{00000000-0005-0000-0000-000098060000}"/>
    <cellStyle name="Normal 9 3 2" xfId="1692" xr:uid="{00000000-0005-0000-0000-000099060000}"/>
    <cellStyle name="Normal 9 4" xfId="1693" xr:uid="{00000000-0005-0000-0000-00009A060000}"/>
    <cellStyle name="Normal 9 4 2" xfId="1694" xr:uid="{00000000-0005-0000-0000-00009B060000}"/>
    <cellStyle name="Normal 9 5" xfId="1695" xr:uid="{00000000-0005-0000-0000-00009C060000}"/>
    <cellStyle name="Normal 9 5 2" xfId="1696" xr:uid="{00000000-0005-0000-0000-00009D060000}"/>
    <cellStyle name="Normal 9 6" xfId="1697" xr:uid="{00000000-0005-0000-0000-00009E060000}"/>
    <cellStyle name="Normal 90" xfId="1698" xr:uid="{00000000-0005-0000-0000-00009F060000}"/>
    <cellStyle name="Normal 90 2" xfId="1699" xr:uid="{00000000-0005-0000-0000-0000A0060000}"/>
    <cellStyle name="Normal 90 3" xfId="1700" xr:uid="{00000000-0005-0000-0000-0000A1060000}"/>
    <cellStyle name="Normal 91" xfId="1701" xr:uid="{00000000-0005-0000-0000-0000A2060000}"/>
    <cellStyle name="Normal 91 2" xfId="1702" xr:uid="{00000000-0005-0000-0000-0000A3060000}"/>
    <cellStyle name="Normal 91 3" xfId="1703" xr:uid="{00000000-0005-0000-0000-0000A4060000}"/>
    <cellStyle name="Normal 92" xfId="1704" xr:uid="{00000000-0005-0000-0000-0000A5060000}"/>
    <cellStyle name="Normal 92 2" xfId="1705" xr:uid="{00000000-0005-0000-0000-0000A6060000}"/>
    <cellStyle name="Normal 92 3" xfId="1706" xr:uid="{00000000-0005-0000-0000-0000A7060000}"/>
    <cellStyle name="Normal 93" xfId="1707" xr:uid="{00000000-0005-0000-0000-0000A8060000}"/>
    <cellStyle name="Normal 93 2" xfId="1708" xr:uid="{00000000-0005-0000-0000-0000A9060000}"/>
    <cellStyle name="Normal 93 3" xfId="1709" xr:uid="{00000000-0005-0000-0000-0000AA060000}"/>
    <cellStyle name="Normal 94" xfId="1710" xr:uid="{00000000-0005-0000-0000-0000AB060000}"/>
    <cellStyle name="Normal 94 2" xfId="1711" xr:uid="{00000000-0005-0000-0000-0000AC060000}"/>
    <cellStyle name="Normal 94 3" xfId="1712" xr:uid="{00000000-0005-0000-0000-0000AD060000}"/>
    <cellStyle name="Normal 95" xfId="1713" xr:uid="{00000000-0005-0000-0000-0000AE060000}"/>
    <cellStyle name="Normal 95 2" xfId="1714" xr:uid="{00000000-0005-0000-0000-0000AF060000}"/>
    <cellStyle name="Normal 95 3" xfId="1715" xr:uid="{00000000-0005-0000-0000-0000B0060000}"/>
    <cellStyle name="Normal 96" xfId="1716" xr:uid="{00000000-0005-0000-0000-0000B1060000}"/>
    <cellStyle name="Normal 96 2" xfId="1717" xr:uid="{00000000-0005-0000-0000-0000B2060000}"/>
    <cellStyle name="Normal 96 2 2" xfId="1718" xr:uid="{00000000-0005-0000-0000-0000B3060000}"/>
    <cellStyle name="Normal 96 3" xfId="1719" xr:uid="{00000000-0005-0000-0000-0000B4060000}"/>
    <cellStyle name="Normal 97" xfId="1720" xr:uid="{00000000-0005-0000-0000-0000B5060000}"/>
    <cellStyle name="Normal 97 2" xfId="1721" xr:uid="{00000000-0005-0000-0000-0000B6060000}"/>
    <cellStyle name="Normal_2010 NY-showroom sheet set for JCP 0330" xfId="1722" xr:uid="{00000000-0005-0000-0000-0000B7060000}"/>
    <cellStyle name="Normal_HE micro fiber Sheets 08252010" xfId="1723" xr:uid="{00000000-0005-0000-0000-0000B8060000}"/>
    <cellStyle name="Normal_HSN-micro fiber comforter set  duvet set and sheet set11-29-2010" xfId="1724" xr:uid="{00000000-0005-0000-0000-0000B9060000}"/>
    <cellStyle name="Normal_jcp duet sheet and reversible sheet 09-27-2010" xfId="1725" xr:uid="{00000000-0005-0000-0000-0000BA060000}"/>
    <cellStyle name="Normal_jcp duet sheet and reversible sheet 09-27-2010 2" xfId="2269" xr:uid="{00000000-0005-0000-0000-0000BB060000}"/>
    <cellStyle name="Normal_Kohl's 600TC sheets price requote Oct 30 09" xfId="1726" xr:uid="{00000000-0005-0000-0000-0000BC060000}"/>
    <cellStyle name="Normal_March 2011 Macys market quote" xfId="1727" xr:uid="{00000000-0005-0000-0000-0000BD060000}"/>
    <cellStyle name="Normal_Quote sheet of  E-Commerce   sheet updated 11-30-2010" xfId="1728" xr:uid="{00000000-0005-0000-0000-0000BE060000}"/>
    <cellStyle name="Normal_Sheet1" xfId="1729" xr:uid="{00000000-0005-0000-0000-0000BF060000}"/>
    <cellStyle name="Normal_Sheet1 2" xfId="1730" xr:uid="{00000000-0005-0000-0000-0000C0060000}"/>
    <cellStyle name="Normal_West End Quote Sheet for Fred Meyer20090804-Hellen 2" xfId="2265" xr:uid="{00000000-0005-0000-0000-0000C1060000}"/>
    <cellStyle name="Normal1" xfId="1731" xr:uid="{00000000-0005-0000-0000-0000C2060000}"/>
    <cellStyle name="Normal1 2" xfId="1732" xr:uid="{00000000-0005-0000-0000-0000C3060000}"/>
    <cellStyle name="Note 10" xfId="1733" xr:uid="{00000000-0005-0000-0000-0000C4060000}"/>
    <cellStyle name="Note 10 2" xfId="1734" xr:uid="{00000000-0005-0000-0000-0000C5060000}"/>
    <cellStyle name="Note 10 2 2" xfId="1735" xr:uid="{00000000-0005-0000-0000-0000C6060000}"/>
    <cellStyle name="Note 10 3" xfId="1736" xr:uid="{00000000-0005-0000-0000-0000C7060000}"/>
    <cellStyle name="Note 10 3 2" xfId="1737" xr:uid="{00000000-0005-0000-0000-0000C8060000}"/>
    <cellStyle name="Note 10 4" xfId="1738" xr:uid="{00000000-0005-0000-0000-0000C9060000}"/>
    <cellStyle name="Note 10 4 2" xfId="1739" xr:uid="{00000000-0005-0000-0000-0000CA060000}"/>
    <cellStyle name="Note 10 5" xfId="1740" xr:uid="{00000000-0005-0000-0000-0000CB060000}"/>
    <cellStyle name="Note 10 5 2" xfId="1741" xr:uid="{00000000-0005-0000-0000-0000CC060000}"/>
    <cellStyle name="Note 10 6" xfId="1742" xr:uid="{00000000-0005-0000-0000-0000CD060000}"/>
    <cellStyle name="Note 10 6 2" xfId="1743" xr:uid="{00000000-0005-0000-0000-0000CE060000}"/>
    <cellStyle name="Note 10 7" xfId="1744" xr:uid="{00000000-0005-0000-0000-0000CF060000}"/>
    <cellStyle name="Note 10 7 2" xfId="1745" xr:uid="{00000000-0005-0000-0000-0000D0060000}"/>
    <cellStyle name="Note 10 8" xfId="1746" xr:uid="{00000000-0005-0000-0000-0000D1060000}"/>
    <cellStyle name="Note 10_Jersey" xfId="1747" xr:uid="{00000000-0005-0000-0000-0000D2060000}"/>
    <cellStyle name="Note 11" xfId="1748" xr:uid="{00000000-0005-0000-0000-0000D3060000}"/>
    <cellStyle name="Note 11 2" xfId="1749" xr:uid="{00000000-0005-0000-0000-0000D4060000}"/>
    <cellStyle name="Note 11 2 2" xfId="1750" xr:uid="{00000000-0005-0000-0000-0000D5060000}"/>
    <cellStyle name="Note 11 3" xfId="1751" xr:uid="{00000000-0005-0000-0000-0000D6060000}"/>
    <cellStyle name="Note 11 3 2" xfId="1752" xr:uid="{00000000-0005-0000-0000-0000D7060000}"/>
    <cellStyle name="Note 11 4" xfId="1753" xr:uid="{00000000-0005-0000-0000-0000D8060000}"/>
    <cellStyle name="Note 11 4 2" xfId="1754" xr:uid="{00000000-0005-0000-0000-0000D9060000}"/>
    <cellStyle name="Note 11 5" xfId="1755" xr:uid="{00000000-0005-0000-0000-0000DA060000}"/>
    <cellStyle name="Note 11 5 2" xfId="1756" xr:uid="{00000000-0005-0000-0000-0000DB060000}"/>
    <cellStyle name="Note 11 6" xfId="1757" xr:uid="{00000000-0005-0000-0000-0000DC060000}"/>
    <cellStyle name="Note 11 6 2" xfId="1758" xr:uid="{00000000-0005-0000-0000-0000DD060000}"/>
    <cellStyle name="Note 11 7" xfId="1759" xr:uid="{00000000-0005-0000-0000-0000DE060000}"/>
    <cellStyle name="Note 11 7 2" xfId="1760" xr:uid="{00000000-0005-0000-0000-0000DF060000}"/>
    <cellStyle name="Note 11 8" xfId="1761" xr:uid="{00000000-0005-0000-0000-0000E0060000}"/>
    <cellStyle name="Note 11_Jersey" xfId="1762" xr:uid="{00000000-0005-0000-0000-0000E1060000}"/>
    <cellStyle name="Note 12" xfId="1763" xr:uid="{00000000-0005-0000-0000-0000E2060000}"/>
    <cellStyle name="Note 12 2" xfId="1764" xr:uid="{00000000-0005-0000-0000-0000E3060000}"/>
    <cellStyle name="Note 12 2 2" xfId="1765" xr:uid="{00000000-0005-0000-0000-0000E4060000}"/>
    <cellStyle name="Note 12 3" xfId="1766" xr:uid="{00000000-0005-0000-0000-0000E5060000}"/>
    <cellStyle name="Note 12 3 2" xfId="1767" xr:uid="{00000000-0005-0000-0000-0000E6060000}"/>
    <cellStyle name="Note 12 4" xfId="1768" xr:uid="{00000000-0005-0000-0000-0000E7060000}"/>
    <cellStyle name="Note 12 4 2" xfId="1769" xr:uid="{00000000-0005-0000-0000-0000E8060000}"/>
    <cellStyle name="Note 12 5" xfId="1770" xr:uid="{00000000-0005-0000-0000-0000E9060000}"/>
    <cellStyle name="Note 12 5 2" xfId="1771" xr:uid="{00000000-0005-0000-0000-0000EA060000}"/>
    <cellStyle name="Note 12 6" xfId="1772" xr:uid="{00000000-0005-0000-0000-0000EB060000}"/>
    <cellStyle name="Note 12 6 2" xfId="1773" xr:uid="{00000000-0005-0000-0000-0000EC060000}"/>
    <cellStyle name="Note 12 7" xfId="1774" xr:uid="{00000000-0005-0000-0000-0000ED060000}"/>
    <cellStyle name="Note 12 7 2" xfId="1775" xr:uid="{00000000-0005-0000-0000-0000EE060000}"/>
    <cellStyle name="Note 12 8" xfId="1776" xr:uid="{00000000-0005-0000-0000-0000EF060000}"/>
    <cellStyle name="Note 12_Jersey" xfId="1777" xr:uid="{00000000-0005-0000-0000-0000F0060000}"/>
    <cellStyle name="Note 13" xfId="1778" xr:uid="{00000000-0005-0000-0000-0000F1060000}"/>
    <cellStyle name="Note 13 2" xfId="1779" xr:uid="{00000000-0005-0000-0000-0000F2060000}"/>
    <cellStyle name="Note 13 2 2" xfId="1780" xr:uid="{00000000-0005-0000-0000-0000F3060000}"/>
    <cellStyle name="Note 13 3" xfId="1781" xr:uid="{00000000-0005-0000-0000-0000F4060000}"/>
    <cellStyle name="Note 13 3 2" xfId="1782" xr:uid="{00000000-0005-0000-0000-0000F5060000}"/>
    <cellStyle name="Note 13 4" xfId="1783" xr:uid="{00000000-0005-0000-0000-0000F6060000}"/>
    <cellStyle name="Note 13 4 2" xfId="1784" xr:uid="{00000000-0005-0000-0000-0000F7060000}"/>
    <cellStyle name="Note 13 5" xfId="1785" xr:uid="{00000000-0005-0000-0000-0000F8060000}"/>
    <cellStyle name="Note 13 5 2" xfId="1786" xr:uid="{00000000-0005-0000-0000-0000F9060000}"/>
    <cellStyle name="Note 13 6" xfId="1787" xr:uid="{00000000-0005-0000-0000-0000FA060000}"/>
    <cellStyle name="Note 13 6 2" xfId="1788" xr:uid="{00000000-0005-0000-0000-0000FB060000}"/>
    <cellStyle name="Note 13 7" xfId="1789" xr:uid="{00000000-0005-0000-0000-0000FC060000}"/>
    <cellStyle name="Note 13 7 2" xfId="1790" xr:uid="{00000000-0005-0000-0000-0000FD060000}"/>
    <cellStyle name="Note 13 8" xfId="1791" xr:uid="{00000000-0005-0000-0000-0000FE060000}"/>
    <cellStyle name="Note 13_Jersey" xfId="1792" xr:uid="{00000000-0005-0000-0000-0000FF060000}"/>
    <cellStyle name="Note 14" xfId="1793" xr:uid="{00000000-0005-0000-0000-000000070000}"/>
    <cellStyle name="Note 14 2" xfId="1794" xr:uid="{00000000-0005-0000-0000-000001070000}"/>
    <cellStyle name="Note 14 2 2" xfId="1795" xr:uid="{00000000-0005-0000-0000-000002070000}"/>
    <cellStyle name="Note 14 3" xfId="1796" xr:uid="{00000000-0005-0000-0000-000003070000}"/>
    <cellStyle name="Note 14 3 2" xfId="1797" xr:uid="{00000000-0005-0000-0000-000004070000}"/>
    <cellStyle name="Note 14 4" xfId="1798" xr:uid="{00000000-0005-0000-0000-000005070000}"/>
    <cellStyle name="Note 14 4 2" xfId="1799" xr:uid="{00000000-0005-0000-0000-000006070000}"/>
    <cellStyle name="Note 14 5" xfId="1800" xr:uid="{00000000-0005-0000-0000-000007070000}"/>
    <cellStyle name="Note 14 5 2" xfId="1801" xr:uid="{00000000-0005-0000-0000-000008070000}"/>
    <cellStyle name="Note 14 6" xfId="1802" xr:uid="{00000000-0005-0000-0000-000009070000}"/>
    <cellStyle name="Note 14 6 2" xfId="1803" xr:uid="{00000000-0005-0000-0000-00000A070000}"/>
    <cellStyle name="Note 14 7" xfId="1804" xr:uid="{00000000-0005-0000-0000-00000B070000}"/>
    <cellStyle name="Note 14 7 2" xfId="1805" xr:uid="{00000000-0005-0000-0000-00000C070000}"/>
    <cellStyle name="Note 14 8" xfId="1806" xr:uid="{00000000-0005-0000-0000-00000D070000}"/>
    <cellStyle name="Note 14_Jersey" xfId="1807" xr:uid="{00000000-0005-0000-0000-00000E070000}"/>
    <cellStyle name="Note 15" xfId="1808" xr:uid="{00000000-0005-0000-0000-00000F070000}"/>
    <cellStyle name="Note 15 2" xfId="1809" xr:uid="{00000000-0005-0000-0000-000010070000}"/>
    <cellStyle name="Note 15 2 2" xfId="1810" xr:uid="{00000000-0005-0000-0000-000011070000}"/>
    <cellStyle name="Note 15 3" xfId="1811" xr:uid="{00000000-0005-0000-0000-000012070000}"/>
    <cellStyle name="Note 15 3 2" xfId="1812" xr:uid="{00000000-0005-0000-0000-000013070000}"/>
    <cellStyle name="Note 15 4" xfId="1813" xr:uid="{00000000-0005-0000-0000-000014070000}"/>
    <cellStyle name="Note 15_Jersey" xfId="1814" xr:uid="{00000000-0005-0000-0000-000015070000}"/>
    <cellStyle name="Note 16" xfId="1815" xr:uid="{00000000-0005-0000-0000-000016070000}"/>
    <cellStyle name="Note 16 2" xfId="1816" xr:uid="{00000000-0005-0000-0000-000017070000}"/>
    <cellStyle name="Note 16 2 2" xfId="1817" xr:uid="{00000000-0005-0000-0000-000018070000}"/>
    <cellStyle name="Note 16 3" xfId="1818" xr:uid="{00000000-0005-0000-0000-000019070000}"/>
    <cellStyle name="Note 16 3 2" xfId="1819" xr:uid="{00000000-0005-0000-0000-00001A070000}"/>
    <cellStyle name="Note 16 4" xfId="1820" xr:uid="{00000000-0005-0000-0000-00001B070000}"/>
    <cellStyle name="Note 16_Jersey" xfId="1821" xr:uid="{00000000-0005-0000-0000-00001C070000}"/>
    <cellStyle name="Note 17" xfId="1822" xr:uid="{00000000-0005-0000-0000-00001D070000}"/>
    <cellStyle name="Note 17 2" xfId="1823" xr:uid="{00000000-0005-0000-0000-00001E070000}"/>
    <cellStyle name="Note 18" xfId="1824" xr:uid="{00000000-0005-0000-0000-00001F070000}"/>
    <cellStyle name="Note 18 2" xfId="1825" xr:uid="{00000000-0005-0000-0000-000020070000}"/>
    <cellStyle name="Note 19" xfId="1826" xr:uid="{00000000-0005-0000-0000-000021070000}"/>
    <cellStyle name="Note 2" xfId="1827" xr:uid="{00000000-0005-0000-0000-000022070000}"/>
    <cellStyle name="Note 2 2" xfId="1828" xr:uid="{00000000-0005-0000-0000-000023070000}"/>
    <cellStyle name="Note 2 2 2" xfId="1829" xr:uid="{00000000-0005-0000-0000-000024070000}"/>
    <cellStyle name="Note 2 3" xfId="1830" xr:uid="{00000000-0005-0000-0000-000025070000}"/>
    <cellStyle name="Note 2 3 2" xfId="1831" xr:uid="{00000000-0005-0000-0000-000026070000}"/>
    <cellStyle name="Note 2 4" xfId="1832" xr:uid="{00000000-0005-0000-0000-000027070000}"/>
    <cellStyle name="Note 2 4 2" xfId="1833" xr:uid="{00000000-0005-0000-0000-000028070000}"/>
    <cellStyle name="Note 2 5" xfId="1834" xr:uid="{00000000-0005-0000-0000-000029070000}"/>
    <cellStyle name="Note 2 5 2" xfId="1835" xr:uid="{00000000-0005-0000-0000-00002A070000}"/>
    <cellStyle name="Note 2 6" xfId="1836" xr:uid="{00000000-0005-0000-0000-00002B070000}"/>
    <cellStyle name="Note 2 6 2" xfId="1837" xr:uid="{00000000-0005-0000-0000-00002C070000}"/>
    <cellStyle name="Note 2 7" xfId="1838" xr:uid="{00000000-0005-0000-0000-00002D070000}"/>
    <cellStyle name="Note 2 7 2" xfId="1839" xr:uid="{00000000-0005-0000-0000-00002E070000}"/>
    <cellStyle name="Note 2 8" xfId="1840" xr:uid="{00000000-0005-0000-0000-00002F070000}"/>
    <cellStyle name="Note 2 8 2" xfId="1841" xr:uid="{00000000-0005-0000-0000-000030070000}"/>
    <cellStyle name="Note 2 9" xfId="1842" xr:uid="{00000000-0005-0000-0000-000031070000}"/>
    <cellStyle name="Note 2_Jersey" xfId="1843" xr:uid="{00000000-0005-0000-0000-000032070000}"/>
    <cellStyle name="Note 20" xfId="1844" xr:uid="{00000000-0005-0000-0000-000033070000}"/>
    <cellStyle name="Note 21" xfId="1845" xr:uid="{00000000-0005-0000-0000-000034070000}"/>
    <cellStyle name="Note 3" xfId="1846" xr:uid="{00000000-0005-0000-0000-000035070000}"/>
    <cellStyle name="Note 3 2" xfId="1847" xr:uid="{00000000-0005-0000-0000-000036070000}"/>
    <cellStyle name="Note 3 2 2" xfId="1848" xr:uid="{00000000-0005-0000-0000-000037070000}"/>
    <cellStyle name="Note 3 3" xfId="1849" xr:uid="{00000000-0005-0000-0000-000038070000}"/>
    <cellStyle name="Note 3 3 2" xfId="1850" xr:uid="{00000000-0005-0000-0000-000039070000}"/>
    <cellStyle name="Note 3 4" xfId="1851" xr:uid="{00000000-0005-0000-0000-00003A070000}"/>
    <cellStyle name="Note 3 4 2" xfId="1852" xr:uid="{00000000-0005-0000-0000-00003B070000}"/>
    <cellStyle name="Note 3 5" xfId="1853" xr:uid="{00000000-0005-0000-0000-00003C070000}"/>
    <cellStyle name="Note 3 5 2" xfId="1854" xr:uid="{00000000-0005-0000-0000-00003D070000}"/>
    <cellStyle name="Note 3 6" xfId="1855" xr:uid="{00000000-0005-0000-0000-00003E070000}"/>
    <cellStyle name="Note 3 6 2" xfId="1856" xr:uid="{00000000-0005-0000-0000-00003F070000}"/>
    <cellStyle name="Note 3 7" xfId="1857" xr:uid="{00000000-0005-0000-0000-000040070000}"/>
    <cellStyle name="Note 3 7 2" xfId="1858" xr:uid="{00000000-0005-0000-0000-000041070000}"/>
    <cellStyle name="Note 3 8" xfId="1859" xr:uid="{00000000-0005-0000-0000-000042070000}"/>
    <cellStyle name="Note 3_Jersey" xfId="1860" xr:uid="{00000000-0005-0000-0000-000043070000}"/>
    <cellStyle name="Note 4" xfId="1861" xr:uid="{00000000-0005-0000-0000-000044070000}"/>
    <cellStyle name="Note 4 2" xfId="1862" xr:uid="{00000000-0005-0000-0000-000045070000}"/>
    <cellStyle name="Note 4 2 2" xfId="1863" xr:uid="{00000000-0005-0000-0000-000046070000}"/>
    <cellStyle name="Note 4 3" xfId="1864" xr:uid="{00000000-0005-0000-0000-000047070000}"/>
    <cellStyle name="Note 4 3 2" xfId="1865" xr:uid="{00000000-0005-0000-0000-000048070000}"/>
    <cellStyle name="Note 4 4" xfId="1866" xr:uid="{00000000-0005-0000-0000-000049070000}"/>
    <cellStyle name="Note 4 4 2" xfId="1867" xr:uid="{00000000-0005-0000-0000-00004A070000}"/>
    <cellStyle name="Note 4 5" xfId="1868" xr:uid="{00000000-0005-0000-0000-00004B070000}"/>
    <cellStyle name="Note 4 5 2" xfId="1869" xr:uid="{00000000-0005-0000-0000-00004C070000}"/>
    <cellStyle name="Note 4 6" xfId="1870" xr:uid="{00000000-0005-0000-0000-00004D070000}"/>
    <cellStyle name="Note 4 6 2" xfId="1871" xr:uid="{00000000-0005-0000-0000-00004E070000}"/>
    <cellStyle name="Note 4 7" xfId="1872" xr:uid="{00000000-0005-0000-0000-00004F070000}"/>
    <cellStyle name="Note 4 7 2" xfId="1873" xr:uid="{00000000-0005-0000-0000-000050070000}"/>
    <cellStyle name="Note 4 8" xfId="1874" xr:uid="{00000000-0005-0000-0000-000051070000}"/>
    <cellStyle name="Note 4_Jersey" xfId="1875" xr:uid="{00000000-0005-0000-0000-000052070000}"/>
    <cellStyle name="Note 5" xfId="1876" xr:uid="{00000000-0005-0000-0000-000053070000}"/>
    <cellStyle name="Note 5 2" xfId="1877" xr:uid="{00000000-0005-0000-0000-000054070000}"/>
    <cellStyle name="Note 5 2 2" xfId="1878" xr:uid="{00000000-0005-0000-0000-000055070000}"/>
    <cellStyle name="Note 5 3" xfId="1879" xr:uid="{00000000-0005-0000-0000-000056070000}"/>
    <cellStyle name="Note 5 3 2" xfId="1880" xr:uid="{00000000-0005-0000-0000-000057070000}"/>
    <cellStyle name="Note 5 4" xfId="1881" xr:uid="{00000000-0005-0000-0000-000058070000}"/>
    <cellStyle name="Note 5 4 2" xfId="1882" xr:uid="{00000000-0005-0000-0000-000059070000}"/>
    <cellStyle name="Note 5 5" xfId="1883" xr:uid="{00000000-0005-0000-0000-00005A070000}"/>
    <cellStyle name="Note 5 5 2" xfId="1884" xr:uid="{00000000-0005-0000-0000-00005B070000}"/>
    <cellStyle name="Note 5 6" xfId="1885" xr:uid="{00000000-0005-0000-0000-00005C070000}"/>
    <cellStyle name="Note 5 6 2" xfId="1886" xr:uid="{00000000-0005-0000-0000-00005D070000}"/>
    <cellStyle name="Note 5 7" xfId="1887" xr:uid="{00000000-0005-0000-0000-00005E070000}"/>
    <cellStyle name="Note 5 7 2" xfId="1888" xr:uid="{00000000-0005-0000-0000-00005F070000}"/>
    <cellStyle name="Note 5 8" xfId="1889" xr:uid="{00000000-0005-0000-0000-000060070000}"/>
    <cellStyle name="Note 5_Jersey" xfId="1890" xr:uid="{00000000-0005-0000-0000-000061070000}"/>
    <cellStyle name="Note 6" xfId="1891" xr:uid="{00000000-0005-0000-0000-000062070000}"/>
    <cellStyle name="Note 6 2" xfId="1892" xr:uid="{00000000-0005-0000-0000-000063070000}"/>
    <cellStyle name="Note 6 2 2" xfId="1893" xr:uid="{00000000-0005-0000-0000-000064070000}"/>
    <cellStyle name="Note 6 3" xfId="1894" xr:uid="{00000000-0005-0000-0000-000065070000}"/>
    <cellStyle name="Note 6 3 2" xfId="1895" xr:uid="{00000000-0005-0000-0000-000066070000}"/>
    <cellStyle name="Note 6 4" xfId="1896" xr:uid="{00000000-0005-0000-0000-000067070000}"/>
    <cellStyle name="Note 6 4 2" xfId="1897" xr:uid="{00000000-0005-0000-0000-000068070000}"/>
    <cellStyle name="Note 6 5" xfId="1898" xr:uid="{00000000-0005-0000-0000-000069070000}"/>
    <cellStyle name="Note 6 5 2" xfId="1899" xr:uid="{00000000-0005-0000-0000-00006A070000}"/>
    <cellStyle name="Note 6 6" xfId="1900" xr:uid="{00000000-0005-0000-0000-00006B070000}"/>
    <cellStyle name="Note 6 6 2" xfId="1901" xr:uid="{00000000-0005-0000-0000-00006C070000}"/>
    <cellStyle name="Note 6 7" xfId="1902" xr:uid="{00000000-0005-0000-0000-00006D070000}"/>
    <cellStyle name="Note 6 7 2" xfId="1903" xr:uid="{00000000-0005-0000-0000-00006E070000}"/>
    <cellStyle name="Note 6 8" xfId="1904" xr:uid="{00000000-0005-0000-0000-00006F070000}"/>
    <cellStyle name="Note 6_Jersey" xfId="1905" xr:uid="{00000000-0005-0000-0000-000070070000}"/>
    <cellStyle name="Note 7" xfId="1906" xr:uid="{00000000-0005-0000-0000-000071070000}"/>
    <cellStyle name="Note 7 2" xfId="1907" xr:uid="{00000000-0005-0000-0000-000072070000}"/>
    <cellStyle name="Note 7 2 2" xfId="1908" xr:uid="{00000000-0005-0000-0000-000073070000}"/>
    <cellStyle name="Note 7 3" xfId="1909" xr:uid="{00000000-0005-0000-0000-000074070000}"/>
    <cellStyle name="Note 7 3 2" xfId="1910" xr:uid="{00000000-0005-0000-0000-000075070000}"/>
    <cellStyle name="Note 7 4" xfId="1911" xr:uid="{00000000-0005-0000-0000-000076070000}"/>
    <cellStyle name="Note 7 4 2" xfId="1912" xr:uid="{00000000-0005-0000-0000-000077070000}"/>
    <cellStyle name="Note 7 5" xfId="1913" xr:uid="{00000000-0005-0000-0000-000078070000}"/>
    <cellStyle name="Note 7 5 2" xfId="1914" xr:uid="{00000000-0005-0000-0000-000079070000}"/>
    <cellStyle name="Note 7 6" xfId="1915" xr:uid="{00000000-0005-0000-0000-00007A070000}"/>
    <cellStyle name="Note 7 6 2" xfId="1916" xr:uid="{00000000-0005-0000-0000-00007B070000}"/>
    <cellStyle name="Note 7 7" xfId="1917" xr:uid="{00000000-0005-0000-0000-00007C070000}"/>
    <cellStyle name="Note 7 7 2" xfId="1918" xr:uid="{00000000-0005-0000-0000-00007D070000}"/>
    <cellStyle name="Note 7 8" xfId="1919" xr:uid="{00000000-0005-0000-0000-00007E070000}"/>
    <cellStyle name="Note 7_Jersey" xfId="1920" xr:uid="{00000000-0005-0000-0000-00007F070000}"/>
    <cellStyle name="Note 8" xfId="1921" xr:uid="{00000000-0005-0000-0000-000080070000}"/>
    <cellStyle name="Note 8 2" xfId="1922" xr:uid="{00000000-0005-0000-0000-000081070000}"/>
    <cellStyle name="Note 8 2 2" xfId="1923" xr:uid="{00000000-0005-0000-0000-000082070000}"/>
    <cellStyle name="Note 8 3" xfId="1924" xr:uid="{00000000-0005-0000-0000-000083070000}"/>
    <cellStyle name="Note 8 3 2" xfId="1925" xr:uid="{00000000-0005-0000-0000-000084070000}"/>
    <cellStyle name="Note 8 4" xfId="1926" xr:uid="{00000000-0005-0000-0000-000085070000}"/>
    <cellStyle name="Note 8 4 2" xfId="1927" xr:uid="{00000000-0005-0000-0000-000086070000}"/>
    <cellStyle name="Note 8 5" xfId="1928" xr:uid="{00000000-0005-0000-0000-000087070000}"/>
    <cellStyle name="Note 8 5 2" xfId="1929" xr:uid="{00000000-0005-0000-0000-000088070000}"/>
    <cellStyle name="Note 8 6" xfId="1930" xr:uid="{00000000-0005-0000-0000-000089070000}"/>
    <cellStyle name="Note 8 6 2" xfId="1931" xr:uid="{00000000-0005-0000-0000-00008A070000}"/>
    <cellStyle name="Note 8 7" xfId="1932" xr:uid="{00000000-0005-0000-0000-00008B070000}"/>
    <cellStyle name="Note 8 7 2" xfId="1933" xr:uid="{00000000-0005-0000-0000-00008C070000}"/>
    <cellStyle name="Note 8 8" xfId="1934" xr:uid="{00000000-0005-0000-0000-00008D070000}"/>
    <cellStyle name="Note 8_Jersey" xfId="1935" xr:uid="{00000000-0005-0000-0000-00008E070000}"/>
    <cellStyle name="Note 9" xfId="1936" xr:uid="{00000000-0005-0000-0000-00008F070000}"/>
    <cellStyle name="Note 9 2" xfId="1937" xr:uid="{00000000-0005-0000-0000-000090070000}"/>
    <cellStyle name="Note 9 2 2" xfId="1938" xr:uid="{00000000-0005-0000-0000-000091070000}"/>
    <cellStyle name="Note 9 3" xfId="1939" xr:uid="{00000000-0005-0000-0000-000092070000}"/>
    <cellStyle name="Note 9 3 2" xfId="1940" xr:uid="{00000000-0005-0000-0000-000093070000}"/>
    <cellStyle name="Note 9 4" xfId="1941" xr:uid="{00000000-0005-0000-0000-000094070000}"/>
    <cellStyle name="Note 9 4 2" xfId="1942" xr:uid="{00000000-0005-0000-0000-000095070000}"/>
    <cellStyle name="Note 9 5" xfId="1943" xr:uid="{00000000-0005-0000-0000-000096070000}"/>
    <cellStyle name="Note 9 5 2" xfId="1944" xr:uid="{00000000-0005-0000-0000-000097070000}"/>
    <cellStyle name="Note 9 6" xfId="1945" xr:uid="{00000000-0005-0000-0000-000098070000}"/>
    <cellStyle name="Note 9 6 2" xfId="1946" xr:uid="{00000000-0005-0000-0000-000099070000}"/>
    <cellStyle name="Note 9 7" xfId="1947" xr:uid="{00000000-0005-0000-0000-00009A070000}"/>
    <cellStyle name="Note 9 7 2" xfId="1948" xr:uid="{00000000-0005-0000-0000-00009B070000}"/>
    <cellStyle name="Note 9 8" xfId="1949" xr:uid="{00000000-0005-0000-0000-00009C070000}"/>
    <cellStyle name="Note 9_Jersey" xfId="1950" xr:uid="{00000000-0005-0000-0000-00009D070000}"/>
    <cellStyle name="Output 2" xfId="1951" xr:uid="{00000000-0005-0000-0000-00009E070000}"/>
    <cellStyle name="Output 2 2" xfId="1952" xr:uid="{00000000-0005-0000-0000-00009F070000}"/>
    <cellStyle name="Output 2 2 2" xfId="1953" xr:uid="{00000000-0005-0000-0000-0000A0070000}"/>
    <cellStyle name="Output 2 3" xfId="1954" xr:uid="{00000000-0005-0000-0000-0000A1070000}"/>
    <cellStyle name="Output 3" xfId="1955" xr:uid="{00000000-0005-0000-0000-0000A2070000}"/>
    <cellStyle name="Output 3 2" xfId="1956" xr:uid="{00000000-0005-0000-0000-0000A3070000}"/>
    <cellStyle name="Output 3 2 2" xfId="1957" xr:uid="{00000000-0005-0000-0000-0000A4070000}"/>
    <cellStyle name="Output 3 3" xfId="1958" xr:uid="{00000000-0005-0000-0000-0000A5070000}"/>
    <cellStyle name="Output 4" xfId="1959" xr:uid="{00000000-0005-0000-0000-0000A6070000}"/>
    <cellStyle name="Output 4 2" xfId="1960" xr:uid="{00000000-0005-0000-0000-0000A7070000}"/>
    <cellStyle name="Output 4 2 2" xfId="1961" xr:uid="{00000000-0005-0000-0000-0000A8070000}"/>
    <cellStyle name="Output 4 3" xfId="1962" xr:uid="{00000000-0005-0000-0000-0000A9070000}"/>
    <cellStyle name="Output 5" xfId="1963" xr:uid="{00000000-0005-0000-0000-0000AA070000}"/>
    <cellStyle name="Percent 2" xfId="1964" xr:uid="{00000000-0005-0000-0000-0000AB070000}"/>
    <cellStyle name="Percent 2 2" xfId="1965" xr:uid="{00000000-0005-0000-0000-0000AC070000}"/>
    <cellStyle name="Percent 2 2 2" xfId="1966" xr:uid="{00000000-0005-0000-0000-0000AD070000}"/>
    <cellStyle name="Percent 2 2 2 7" xfId="1967" xr:uid="{00000000-0005-0000-0000-0000AE070000}"/>
    <cellStyle name="Percent 2 3" xfId="1968" xr:uid="{00000000-0005-0000-0000-0000AF070000}"/>
    <cellStyle name="Percent 2 3 2" xfId="1969" xr:uid="{00000000-0005-0000-0000-0000B0070000}"/>
    <cellStyle name="Percent 2 4" xfId="1970" xr:uid="{00000000-0005-0000-0000-0000B1070000}"/>
    <cellStyle name="Percent 2 5" xfId="1971" xr:uid="{00000000-0005-0000-0000-0000B2070000}"/>
    <cellStyle name="Percent 2 5 2" xfId="1972" xr:uid="{00000000-0005-0000-0000-0000B3070000}"/>
    <cellStyle name="Percent 2 6" xfId="1973" xr:uid="{00000000-0005-0000-0000-0000B4070000}"/>
    <cellStyle name="Percent 2 6 2" xfId="1974" xr:uid="{00000000-0005-0000-0000-0000B5070000}"/>
    <cellStyle name="Percent 2 7" xfId="1975" xr:uid="{00000000-0005-0000-0000-0000B6070000}"/>
    <cellStyle name="Percent 2 7 2" xfId="1976" xr:uid="{00000000-0005-0000-0000-0000B7070000}"/>
    <cellStyle name="Percent 3" xfId="1977" xr:uid="{00000000-0005-0000-0000-0000B8070000}"/>
    <cellStyle name="Percent 3 2" xfId="1978" xr:uid="{00000000-0005-0000-0000-0000B9070000}"/>
    <cellStyle name="Percent 3 2 2" xfId="1979" xr:uid="{00000000-0005-0000-0000-0000BA070000}"/>
    <cellStyle name="Percent 3 3" xfId="1980" xr:uid="{00000000-0005-0000-0000-0000BB070000}"/>
    <cellStyle name="Percent 3 4" xfId="1981" xr:uid="{00000000-0005-0000-0000-0000BC070000}"/>
    <cellStyle name="Percent 4" xfId="1982" xr:uid="{00000000-0005-0000-0000-0000BD070000}"/>
    <cellStyle name="Percent 4 2" xfId="1983" xr:uid="{00000000-0005-0000-0000-0000BE070000}"/>
    <cellStyle name="Percent 5" xfId="1984" xr:uid="{00000000-0005-0000-0000-0000BF070000}"/>
    <cellStyle name="Percent 6" xfId="1985" xr:uid="{00000000-0005-0000-0000-0000C0070000}"/>
    <cellStyle name="Percent 6 2" xfId="1986" xr:uid="{00000000-0005-0000-0000-0000C1070000}"/>
    <cellStyle name="Style 1" xfId="1987" xr:uid="{00000000-0005-0000-0000-0000C2070000}"/>
    <cellStyle name="Style 1 2" xfId="1988" xr:uid="{00000000-0005-0000-0000-0000C3070000}"/>
    <cellStyle name="Style 1 2 2" xfId="1989" xr:uid="{00000000-0005-0000-0000-0000C4070000}"/>
    <cellStyle name="Style 1 3" xfId="1990" xr:uid="{00000000-0005-0000-0000-0000C5070000}"/>
    <cellStyle name="Style 1 3 2" xfId="1991" xr:uid="{00000000-0005-0000-0000-0000C6070000}"/>
    <cellStyle name="Style 1 4" xfId="1992" xr:uid="{00000000-0005-0000-0000-0000C7070000}"/>
    <cellStyle name="Style 1_Chairs" xfId="1993" xr:uid="{00000000-0005-0000-0000-0000C8070000}"/>
    <cellStyle name="TableStyleLight1" xfId="1994" xr:uid="{00000000-0005-0000-0000-0000C9070000}"/>
    <cellStyle name="TextStyle" xfId="1995" xr:uid="{00000000-0005-0000-0000-0000CA070000}"/>
    <cellStyle name="TextStyle 2" xfId="1996" xr:uid="{00000000-0005-0000-0000-0000CB070000}"/>
    <cellStyle name="Title 2" xfId="1997" xr:uid="{00000000-0005-0000-0000-0000CC070000}"/>
    <cellStyle name="Title 3" xfId="1998" xr:uid="{00000000-0005-0000-0000-0000CD070000}"/>
    <cellStyle name="Title 3 2" xfId="1999" xr:uid="{00000000-0005-0000-0000-0000CE070000}"/>
    <cellStyle name="Title 3 3" xfId="2000" xr:uid="{00000000-0005-0000-0000-0000CF070000}"/>
    <cellStyle name="Title 4" xfId="2001" xr:uid="{00000000-0005-0000-0000-0000D0070000}"/>
    <cellStyle name="Total 2" xfId="2002" xr:uid="{00000000-0005-0000-0000-0000D1070000}"/>
    <cellStyle name="Total 2 2" xfId="2003" xr:uid="{00000000-0005-0000-0000-0000D2070000}"/>
    <cellStyle name="Total 2 2 2" xfId="2004" xr:uid="{00000000-0005-0000-0000-0000D3070000}"/>
    <cellStyle name="Total 2 3" xfId="2005" xr:uid="{00000000-0005-0000-0000-0000D4070000}"/>
    <cellStyle name="Total 3" xfId="2006" xr:uid="{00000000-0005-0000-0000-0000D5070000}"/>
    <cellStyle name="Total 3 2" xfId="2007" xr:uid="{00000000-0005-0000-0000-0000D6070000}"/>
    <cellStyle name="Total 3 2 2" xfId="2008" xr:uid="{00000000-0005-0000-0000-0000D7070000}"/>
    <cellStyle name="Total 3 3" xfId="2009" xr:uid="{00000000-0005-0000-0000-0000D8070000}"/>
    <cellStyle name="Total 4" xfId="2010" xr:uid="{00000000-0005-0000-0000-0000D9070000}"/>
    <cellStyle name="Total 4 2" xfId="2011" xr:uid="{00000000-0005-0000-0000-0000DA070000}"/>
    <cellStyle name="Total 4 2 2" xfId="2012" xr:uid="{00000000-0005-0000-0000-0000DB070000}"/>
    <cellStyle name="Total 4 3" xfId="2013" xr:uid="{00000000-0005-0000-0000-0000DC070000}"/>
    <cellStyle name="Total 5" xfId="2014" xr:uid="{00000000-0005-0000-0000-0000DD070000}"/>
    <cellStyle name="Warning Text 2" xfId="2015" xr:uid="{00000000-0005-0000-0000-0000DE070000}"/>
    <cellStyle name="Warning Text 3" xfId="2016" xr:uid="{00000000-0005-0000-0000-0000DF070000}"/>
    <cellStyle name="Warning Text 4" xfId="2017" xr:uid="{00000000-0005-0000-0000-0000E0070000}"/>
    <cellStyle name="百分比" xfId="2" builtinId="5"/>
    <cellStyle name="百分比 2" xfId="2018" xr:uid="{00000000-0005-0000-0000-0000E2070000}"/>
    <cellStyle name="百分比 2 2" xfId="2019" xr:uid="{00000000-0005-0000-0000-0000E3070000}"/>
    <cellStyle name="百分比 2 2 2" xfId="2020" xr:uid="{00000000-0005-0000-0000-0000E4070000}"/>
    <cellStyle name="百分比 2 3" xfId="2021" xr:uid="{00000000-0005-0000-0000-0000E5070000}"/>
    <cellStyle name="标题 1 2" xfId="2022" xr:uid="{00000000-0005-0000-0000-0000E6070000}"/>
    <cellStyle name="标题 1 3" xfId="2023" xr:uid="{00000000-0005-0000-0000-0000E7070000}"/>
    <cellStyle name="标题 2 2" xfId="2024" xr:uid="{00000000-0005-0000-0000-0000E8070000}"/>
    <cellStyle name="标题 2 3" xfId="2025" xr:uid="{00000000-0005-0000-0000-0000E9070000}"/>
    <cellStyle name="标题 3 2" xfId="2026" xr:uid="{00000000-0005-0000-0000-0000EA070000}"/>
    <cellStyle name="标题 3 3" xfId="2027" xr:uid="{00000000-0005-0000-0000-0000EB070000}"/>
    <cellStyle name="标题 4 2" xfId="2028" xr:uid="{00000000-0005-0000-0000-0000EC070000}"/>
    <cellStyle name="标题 4 3" xfId="2029" xr:uid="{00000000-0005-0000-0000-0000ED070000}"/>
    <cellStyle name="标题 5" xfId="2030" xr:uid="{00000000-0005-0000-0000-0000EE070000}"/>
    <cellStyle name="标题 6" xfId="2031" xr:uid="{00000000-0005-0000-0000-0000EF070000}"/>
    <cellStyle name="差 2" xfId="2032" xr:uid="{00000000-0005-0000-0000-0000F0070000}"/>
    <cellStyle name="差 3" xfId="2033" xr:uid="{00000000-0005-0000-0000-0000F1070000}"/>
    <cellStyle name="差_Book1" xfId="2034" xr:uid="{00000000-0005-0000-0000-0000F2070000}"/>
    <cellStyle name="差_BW quote sheet for HP samples _09202012" xfId="2035" xr:uid="{00000000-0005-0000-0000-0000F3070000}"/>
    <cellStyle name="差_Cellular Blanket prices- Faze3" xfId="2036" xr:uid="{00000000-0005-0000-0000-0000F4070000}"/>
    <cellStyle name="差_EE Furniture Quotation of HH samples-20100906" xfId="2037" xr:uid="{00000000-0005-0000-0000-0000F5070000}"/>
    <cellStyle name="差_Folding Chair Quote Sheet - 23 May 2013" xfId="2038" xr:uid="{00000000-0005-0000-0000-0000F6070000}"/>
    <cellStyle name="差_HP quota sheet from kaifa 2011-9-8" xfId="2039" xr:uid="{00000000-0005-0000-0000-0000F7070000}"/>
    <cellStyle name="差_HS quote sheet for HP samples _09192012" xfId="2040" xr:uid="{00000000-0005-0000-0000-0000F8070000}"/>
    <cellStyle name="差_JZJ quote sheet for HP samples _09152012" xfId="2041" xr:uid="{00000000-0005-0000-0000-0000F9070000}"/>
    <cellStyle name="差_KF quote sheet for HP samples _09152012" xfId="2042" xr:uid="{00000000-0005-0000-0000-0000FA070000}"/>
    <cellStyle name="差_Master quote sheet for HP samples _09202012" xfId="2043" xr:uid="{00000000-0005-0000-0000-0000FB070000}"/>
    <cellStyle name="差_Meiyi quote sheet for showroom samples _09192012 update" xfId="2044" xr:uid="{00000000-0005-0000-0000-0000FC070000}"/>
    <cellStyle name="差_Minxing Haojiang TA quote sheet for HP 3-14-2013 " xfId="2045" xr:uid="{00000000-0005-0000-0000-0000FD070000}"/>
    <cellStyle name="差_MY quote sheet for HP samples _09152012" xfId="2046" xr:uid="{00000000-0005-0000-0000-0000FE070000}"/>
    <cellStyle name="差_Overstock Ottoman quotation-master-20110928" xfId="2047" xr:uid="{00000000-0005-0000-0000-0000FF070000}"/>
    <cellStyle name="差_Quotation sheet for HP sample from TC 2011-08-29 (3)" xfId="2048" xr:uid="{00000000-0005-0000-0000-000000080000}"/>
    <cellStyle name="差_quote sheet for JCP  _08022012 (2)" xfId="2049" xr:uid="{00000000-0005-0000-0000-000001080000}"/>
    <cellStyle name="差_quote sheet for Overstock _09062012" xfId="2050" xr:uid="{00000000-0005-0000-0000-000002080000}"/>
    <cellStyle name="差_quote sheet for two tables for Overstock 5-17-2013 (2)" xfId="2051" xr:uid="{00000000-0005-0000-0000-000003080000}"/>
    <cellStyle name="差_shopko sheet set CCD 2013-7-16" xfId="2052" xr:uid="{00000000-0005-0000-0000-000004080000}"/>
    <cellStyle name="差_shopko sheet set CCD 2013-7-16 2" xfId="2053" xr:uid="{00000000-0005-0000-0000-000005080000}"/>
    <cellStyle name="差_shopko sheet set CCD 2013-7-16 2 2" xfId="2054" xr:uid="{00000000-0005-0000-0000-000006080000}"/>
    <cellStyle name="差_TA-JLA April 2012 Sample Order (3)" xfId="2055" xr:uid="{00000000-0005-0000-0000-000007080000}"/>
    <cellStyle name="差_Total quote sheet for 201304 HP chairs" xfId="2056" xr:uid="{00000000-0005-0000-0000-000008080000}"/>
    <cellStyle name="差_Total quote sheet for 201304 HP samples _updated on 3-25-2013 (3)" xfId="2057" xr:uid="{00000000-0005-0000-0000-000009080000}"/>
    <cellStyle name="差_Total quote sheet for 201304 HP samples _updated on 3-26-2013 (2)" xfId="2058" xr:uid="{00000000-0005-0000-0000-00000A080000}"/>
    <cellStyle name="差_Total quote sheet for 201304 HP samples 3-15-2013" xfId="2059" xr:uid="{00000000-0005-0000-0000-00000B080000}"/>
    <cellStyle name="差_Total quote sheet for 201304 HP samples 3-18-2013" xfId="2060" xr:uid="{00000000-0005-0000-0000-00000C080000}"/>
    <cellStyle name="差_total quote sheet for Overstock 2-25-2013" xfId="2061" xr:uid="{00000000-0005-0000-0000-00000D080000}"/>
    <cellStyle name="差_TW Home Quotation sheet for JCP _07162012 (2)" xfId="2062" xr:uid="{00000000-0005-0000-0000-00000E080000}"/>
    <cellStyle name="差_TW Home Quotation sheet for JCP _07182012" xfId="2063" xr:uid="{00000000-0005-0000-0000-00000F080000}"/>
    <cellStyle name="差_TW Home Quotation sheet for JCP _07192012 - KD none KD (2)" xfId="2064" xr:uid="{00000000-0005-0000-0000-000010080000}"/>
    <cellStyle name="差_TW Home Quotation sheet HeYuan HP Show 2012-2-19" xfId="2065" xr:uid="{00000000-0005-0000-0000-000011080000}"/>
    <cellStyle name="差_TW Home Quotation sheet Hongsheng HP Show 2012-2-29" xfId="2066" xr:uid="{00000000-0005-0000-0000-000012080000}"/>
    <cellStyle name="差_TW Home Quotation sheet Jinzheng HP Show 2012-2-29" xfId="2067" xr:uid="{00000000-0005-0000-0000-000013080000}"/>
    <cellStyle name="差_TW Home Quotation sheet Meiyuan HP Show 2012-2-29" xfId="2068" xr:uid="{00000000-0005-0000-0000-000014080000}"/>
    <cellStyle name="差_TW Home Quotation sheet- south items for HP from HS 2012-03-22" xfId="2069" xr:uid="{00000000-0005-0000-0000-000015080000}"/>
    <cellStyle name="差_TW Home Quotation sheet-07022012update (2)" xfId="2070" xr:uid="{00000000-0005-0000-0000-000016080000}"/>
    <cellStyle name="差_TW Home Quotation sheet--120323" xfId="2071" xr:uid="{00000000-0005-0000-0000-000017080000}"/>
    <cellStyle name="差_TW Home Quotation sheet-120611HEYUAN  (2)" xfId="2072" xr:uid="{00000000-0005-0000-0000-000018080000}"/>
    <cellStyle name="差_TW Home Quotation sheet-120618 update (2)" xfId="2073" xr:uid="{00000000-0005-0000-0000-000019080000}"/>
    <cellStyle name="差_TW Home Quotation sheet-BW 2012-3-13" xfId="2074" xr:uid="{00000000-0005-0000-0000-00001A080000}"/>
    <cellStyle name="差_TW Home Quotation sheet-BW items from MY" xfId="2075" xr:uid="{00000000-0005-0000-0000-00001B080000}"/>
    <cellStyle name="差_TW Home Quotation sheet-KAIFAI 2012-2-20" xfId="2076" xr:uid="{00000000-0005-0000-0000-00001C080000}"/>
    <cellStyle name="差_TW_Home_Quotation_sheet of HP samples-chairone-20100907" xfId="2077" xr:uid="{00000000-0005-0000-0000-00001D080000}"/>
    <cellStyle name="差_TW_Home_Quotation_sheet of HP samples-chairone-20100907 (3)" xfId="2078" xr:uid="{00000000-0005-0000-0000-00001E080000}"/>
    <cellStyle name="差_Winsun quote sheet for HP samples _09192012" xfId="2079" xr:uid="{00000000-0005-0000-0000-00001F080000}"/>
    <cellStyle name="常规" xfId="0" builtinId="0"/>
    <cellStyle name="常规 10" xfId="2080" xr:uid="{00000000-0005-0000-0000-000021080000}"/>
    <cellStyle name="常规 11" xfId="2081" xr:uid="{00000000-0005-0000-0000-000022080000}"/>
    <cellStyle name="常规 12" xfId="2082" xr:uid="{00000000-0005-0000-0000-000023080000}"/>
    <cellStyle name="常规 13" xfId="2083" xr:uid="{00000000-0005-0000-0000-000024080000}"/>
    <cellStyle name="常规 14" xfId="2084" xr:uid="{00000000-0005-0000-0000-000025080000}"/>
    <cellStyle name="常规 15" xfId="2085" xr:uid="{00000000-0005-0000-0000-000026080000}"/>
    <cellStyle name="常规 16" xfId="2086" xr:uid="{00000000-0005-0000-0000-000027080000}"/>
    <cellStyle name="常规 16 2" xfId="2087" xr:uid="{00000000-0005-0000-0000-000028080000}"/>
    <cellStyle name="常规 17" xfId="2268" xr:uid="{00000000-0005-0000-0000-000029080000}"/>
    <cellStyle name="常规 2" xfId="2088" xr:uid="{00000000-0005-0000-0000-00002A080000}"/>
    <cellStyle name="常规 2 14" xfId="2089" xr:uid="{00000000-0005-0000-0000-00002B080000}"/>
    <cellStyle name="常规 2 17" xfId="2090" xr:uid="{00000000-0005-0000-0000-00002C080000}"/>
    <cellStyle name="常规 2 18" xfId="2091" xr:uid="{00000000-0005-0000-0000-00002D080000}"/>
    <cellStyle name="常规 2 2" xfId="2092" xr:uid="{00000000-0005-0000-0000-00002E080000}"/>
    <cellStyle name="常规 2 22" xfId="2093" xr:uid="{00000000-0005-0000-0000-00002F080000}"/>
    <cellStyle name="常规 2 28" xfId="2094" xr:uid="{00000000-0005-0000-0000-000030080000}"/>
    <cellStyle name="常规 2 3" xfId="2095" xr:uid="{00000000-0005-0000-0000-000031080000}"/>
    <cellStyle name="常规 2 4" xfId="2096" xr:uid="{00000000-0005-0000-0000-000032080000}"/>
    <cellStyle name="常规 2 49" xfId="2097" xr:uid="{00000000-0005-0000-0000-000033080000}"/>
    <cellStyle name="常规 2 53" xfId="2098" xr:uid="{00000000-0005-0000-0000-000034080000}"/>
    <cellStyle name="常规 2_ALL items" xfId="2099" xr:uid="{00000000-0005-0000-0000-000035080000}"/>
    <cellStyle name="常规 3" xfId="2100" xr:uid="{00000000-0005-0000-0000-000036080000}"/>
    <cellStyle name="常规 4" xfId="2101" xr:uid="{00000000-0005-0000-0000-000037080000}"/>
    <cellStyle name="常规 4 2" xfId="2266" xr:uid="{00000000-0005-0000-0000-000038080000}"/>
    <cellStyle name="常规 5" xfId="2102" xr:uid="{00000000-0005-0000-0000-000039080000}"/>
    <cellStyle name="常规 6" xfId="2103" xr:uid="{00000000-0005-0000-0000-00003A080000}"/>
    <cellStyle name="常规 6 2" xfId="2104" xr:uid="{00000000-0005-0000-0000-00003B080000}"/>
    <cellStyle name="常规 6_Basic bedding commitment March Market--130506" xfId="2105" xr:uid="{00000000-0005-0000-0000-00003C080000}"/>
    <cellStyle name="常规 7" xfId="2106" xr:uid="{00000000-0005-0000-0000-00003D080000}"/>
    <cellStyle name="常规 8" xfId="2107" xr:uid="{00000000-0005-0000-0000-00003E080000}"/>
    <cellStyle name="常规 8 2" xfId="2108" xr:uid="{00000000-0005-0000-0000-00003F080000}"/>
    <cellStyle name="常规 8 2 2" xfId="2109" xr:uid="{00000000-0005-0000-0000-000040080000}"/>
    <cellStyle name="常规 8 3" xfId="2110" xr:uid="{00000000-0005-0000-0000-000041080000}"/>
    <cellStyle name="常规 9" xfId="2111" xr:uid="{00000000-0005-0000-0000-000042080000}"/>
    <cellStyle name="常规_Sheet1" xfId="2112" xr:uid="{00000000-0005-0000-0000-000043080000}"/>
    <cellStyle name="常规_Sheet1 2" xfId="2113" xr:uid="{00000000-0005-0000-0000-000044080000}"/>
    <cellStyle name="好 2" xfId="2114" xr:uid="{00000000-0005-0000-0000-000045080000}"/>
    <cellStyle name="好 3" xfId="2115" xr:uid="{00000000-0005-0000-0000-000046080000}"/>
    <cellStyle name="好_Book1" xfId="2116" xr:uid="{00000000-0005-0000-0000-000047080000}"/>
    <cellStyle name="好_BW quote sheet for HP samples _09202012" xfId="2117" xr:uid="{00000000-0005-0000-0000-000048080000}"/>
    <cellStyle name="好_Cellular Blanket prices- Faze3" xfId="2118" xr:uid="{00000000-0005-0000-0000-000049080000}"/>
    <cellStyle name="好_EE Furniture Quotation of HH samples-20100906" xfId="2119" xr:uid="{00000000-0005-0000-0000-00004A080000}"/>
    <cellStyle name="好_Folding Chair Quote Sheet - 23 May 2013" xfId="2120" xr:uid="{00000000-0005-0000-0000-00004B080000}"/>
    <cellStyle name="好_HP quota sheet from kaifa 2011-9-8" xfId="2121" xr:uid="{00000000-0005-0000-0000-00004C080000}"/>
    <cellStyle name="好_HS quote sheet for HP samples _09192012" xfId="2122" xr:uid="{00000000-0005-0000-0000-00004D080000}"/>
    <cellStyle name="好_JZJ quote sheet for HP samples _09152012" xfId="2123" xr:uid="{00000000-0005-0000-0000-00004E080000}"/>
    <cellStyle name="好_KF quote sheet for HP samples _09152012" xfId="2124" xr:uid="{00000000-0005-0000-0000-00004F080000}"/>
    <cellStyle name="好_Master quote sheet for HP samples _09202012" xfId="2125" xr:uid="{00000000-0005-0000-0000-000050080000}"/>
    <cellStyle name="好_Meiyi quote sheet for showroom samples _09192012 update" xfId="2126" xr:uid="{00000000-0005-0000-0000-000051080000}"/>
    <cellStyle name="好_Minxing Haojiang TA quote sheet for HP 3-14-2013 " xfId="2127" xr:uid="{00000000-0005-0000-0000-000052080000}"/>
    <cellStyle name="好_MY quote sheet for HP samples _09152012" xfId="2128" xr:uid="{00000000-0005-0000-0000-000053080000}"/>
    <cellStyle name="好_Overstock Ottoman quotation-master-20110928" xfId="2129" xr:uid="{00000000-0005-0000-0000-000054080000}"/>
    <cellStyle name="好_Quotation sheet for HP sample from TC 2011-08-29 (3)" xfId="2130" xr:uid="{00000000-0005-0000-0000-000055080000}"/>
    <cellStyle name="好_quote sheet for JCP  _08022012 (2)" xfId="2131" xr:uid="{00000000-0005-0000-0000-000056080000}"/>
    <cellStyle name="好_quote sheet for Overstock _09062012" xfId="2132" xr:uid="{00000000-0005-0000-0000-000057080000}"/>
    <cellStyle name="好_quote sheet for two tables for Overstock 5-17-2013 (2)" xfId="2133" xr:uid="{00000000-0005-0000-0000-000058080000}"/>
    <cellStyle name="好_shopko sheet set CCD 2013-7-16" xfId="2134" xr:uid="{00000000-0005-0000-0000-000059080000}"/>
    <cellStyle name="好_shopko sheet set CCD 2013-7-16 2" xfId="2135" xr:uid="{00000000-0005-0000-0000-00005A080000}"/>
    <cellStyle name="好_shopko sheet set CCD 2013-7-16 2 2" xfId="2136" xr:uid="{00000000-0005-0000-0000-00005B080000}"/>
    <cellStyle name="好_TA-JLA April 2012 Sample Order (3)" xfId="2137" xr:uid="{00000000-0005-0000-0000-00005C080000}"/>
    <cellStyle name="好_Total quote sheet for 201304 HP chairs" xfId="2138" xr:uid="{00000000-0005-0000-0000-00005D080000}"/>
    <cellStyle name="好_Total quote sheet for 201304 HP samples _updated on 3-25-2013 (3)" xfId="2139" xr:uid="{00000000-0005-0000-0000-00005E080000}"/>
    <cellStyle name="好_Total quote sheet for 201304 HP samples _updated on 3-26-2013 (2)" xfId="2140" xr:uid="{00000000-0005-0000-0000-00005F080000}"/>
    <cellStyle name="好_Total quote sheet for 201304 HP samples 3-15-2013" xfId="2141" xr:uid="{00000000-0005-0000-0000-000060080000}"/>
    <cellStyle name="好_Total quote sheet for 201304 HP samples 3-18-2013" xfId="2142" xr:uid="{00000000-0005-0000-0000-000061080000}"/>
    <cellStyle name="好_total quote sheet for Overstock 2-25-2013" xfId="2143" xr:uid="{00000000-0005-0000-0000-000062080000}"/>
    <cellStyle name="好_TW Home Quotation sheet for JCP _07162012 (2)" xfId="2144" xr:uid="{00000000-0005-0000-0000-000063080000}"/>
    <cellStyle name="好_TW Home Quotation sheet for JCP _07182012" xfId="2145" xr:uid="{00000000-0005-0000-0000-000064080000}"/>
    <cellStyle name="好_TW Home Quotation sheet for JCP _07192012 - KD none KD (2)" xfId="2146" xr:uid="{00000000-0005-0000-0000-000065080000}"/>
    <cellStyle name="好_TW Home Quotation sheet HeYuan HP Show 2012-2-19" xfId="2147" xr:uid="{00000000-0005-0000-0000-000066080000}"/>
    <cellStyle name="好_TW Home Quotation sheet Hongsheng HP Show 2012-2-29" xfId="2148" xr:uid="{00000000-0005-0000-0000-000067080000}"/>
    <cellStyle name="好_TW Home Quotation sheet Jinzheng HP Show 2012-2-29" xfId="2149" xr:uid="{00000000-0005-0000-0000-000068080000}"/>
    <cellStyle name="好_TW Home Quotation sheet Meiyuan HP Show 2012-2-29" xfId="2150" xr:uid="{00000000-0005-0000-0000-000069080000}"/>
    <cellStyle name="好_TW Home Quotation sheet- south items for HP from HS 2012-03-22" xfId="2151" xr:uid="{00000000-0005-0000-0000-00006A080000}"/>
    <cellStyle name="好_TW Home Quotation sheet-07022012update (2)" xfId="2152" xr:uid="{00000000-0005-0000-0000-00006B080000}"/>
    <cellStyle name="好_TW Home Quotation sheet--120323" xfId="2153" xr:uid="{00000000-0005-0000-0000-00006C080000}"/>
    <cellStyle name="好_TW Home Quotation sheet-120611HEYUAN  (2)" xfId="2154" xr:uid="{00000000-0005-0000-0000-00006D080000}"/>
    <cellStyle name="好_TW Home Quotation sheet-120618 update (2)" xfId="2155" xr:uid="{00000000-0005-0000-0000-00006E080000}"/>
    <cellStyle name="好_TW Home Quotation sheet-BW 2012-3-13" xfId="2156" xr:uid="{00000000-0005-0000-0000-00006F080000}"/>
    <cellStyle name="好_TW Home Quotation sheet-BW items from MY" xfId="2157" xr:uid="{00000000-0005-0000-0000-000070080000}"/>
    <cellStyle name="好_TW Home Quotation sheet-KAIFAI 2012-2-20" xfId="2158" xr:uid="{00000000-0005-0000-0000-000071080000}"/>
    <cellStyle name="好_TW_Home_Quotation_sheet of HP samples-chairone-20100907" xfId="2159" xr:uid="{00000000-0005-0000-0000-000072080000}"/>
    <cellStyle name="好_TW_Home_Quotation_sheet of HP samples-chairone-20100907 (3)" xfId="2160" xr:uid="{00000000-0005-0000-0000-000073080000}"/>
    <cellStyle name="好_Winsun quote sheet for HP samples _09192012" xfId="2161" xr:uid="{00000000-0005-0000-0000-000074080000}"/>
    <cellStyle name="汇总 2" xfId="2162" xr:uid="{00000000-0005-0000-0000-000075080000}"/>
    <cellStyle name="汇总 2 2" xfId="2163" xr:uid="{00000000-0005-0000-0000-000076080000}"/>
    <cellStyle name="汇总 2 2 2" xfId="2164" xr:uid="{00000000-0005-0000-0000-000077080000}"/>
    <cellStyle name="汇总 2 3" xfId="2165" xr:uid="{00000000-0005-0000-0000-000078080000}"/>
    <cellStyle name="汇总 3" xfId="2166" xr:uid="{00000000-0005-0000-0000-000079080000}"/>
    <cellStyle name="汇总 3 2" xfId="2167" xr:uid="{00000000-0005-0000-0000-00007A080000}"/>
    <cellStyle name="汇总 3 2 2" xfId="2168" xr:uid="{00000000-0005-0000-0000-00007B080000}"/>
    <cellStyle name="汇总 3 3" xfId="2169" xr:uid="{00000000-0005-0000-0000-00007C080000}"/>
    <cellStyle name="汇总 4" xfId="2170" xr:uid="{00000000-0005-0000-0000-00007D080000}"/>
    <cellStyle name="货币" xfId="2267" builtinId="4"/>
    <cellStyle name="货币 2 30" xfId="2171" xr:uid="{00000000-0005-0000-0000-00007F080000}"/>
    <cellStyle name="货币 2 30 2" xfId="2172" xr:uid="{00000000-0005-0000-0000-000080080000}"/>
    <cellStyle name="货币 4" xfId="2270" xr:uid="{00000000-0005-0000-0000-000081080000}"/>
    <cellStyle name="计算 2" xfId="2173" xr:uid="{00000000-0005-0000-0000-000082080000}"/>
    <cellStyle name="计算 2 2" xfId="2174" xr:uid="{00000000-0005-0000-0000-000083080000}"/>
    <cellStyle name="计算 2 2 2" xfId="2175" xr:uid="{00000000-0005-0000-0000-000084080000}"/>
    <cellStyle name="计算 2 3" xfId="2176" xr:uid="{00000000-0005-0000-0000-000085080000}"/>
    <cellStyle name="计算 3" xfId="2177" xr:uid="{00000000-0005-0000-0000-000086080000}"/>
    <cellStyle name="计算 3 2" xfId="2178" xr:uid="{00000000-0005-0000-0000-000087080000}"/>
    <cellStyle name="计算 3 2 2" xfId="2179" xr:uid="{00000000-0005-0000-0000-000088080000}"/>
    <cellStyle name="计算 3 3" xfId="2180" xr:uid="{00000000-0005-0000-0000-000089080000}"/>
    <cellStyle name="计算 4" xfId="2181" xr:uid="{00000000-0005-0000-0000-00008A080000}"/>
    <cellStyle name="检查单元格 2" xfId="2182" xr:uid="{00000000-0005-0000-0000-00008B080000}"/>
    <cellStyle name="检查单元格 3" xfId="2183" xr:uid="{00000000-0005-0000-0000-00008C080000}"/>
    <cellStyle name="解释性文本 2" xfId="2184" xr:uid="{00000000-0005-0000-0000-00008D080000}"/>
    <cellStyle name="解释性文本 3" xfId="2185" xr:uid="{00000000-0005-0000-0000-00008E080000}"/>
    <cellStyle name="警告文本 2" xfId="2186" xr:uid="{00000000-0005-0000-0000-00008F080000}"/>
    <cellStyle name="警告文本 3" xfId="2187" xr:uid="{00000000-0005-0000-0000-000090080000}"/>
    <cellStyle name="链接单元格 2" xfId="2188" xr:uid="{00000000-0005-0000-0000-000091080000}"/>
    <cellStyle name="链接单元格 3" xfId="2189" xr:uid="{00000000-0005-0000-0000-000092080000}"/>
    <cellStyle name="霓付 [0]_97MBO" xfId="2190" xr:uid="{00000000-0005-0000-0000-000093080000}"/>
    <cellStyle name="霓付_97MBO" xfId="2191" xr:uid="{00000000-0005-0000-0000-000094080000}"/>
    <cellStyle name="烹拳 [0]_97MBO" xfId="2192" xr:uid="{00000000-0005-0000-0000-000095080000}"/>
    <cellStyle name="烹拳_97MBO" xfId="2193" xr:uid="{00000000-0005-0000-0000-000096080000}"/>
    <cellStyle name="普通_ 白土" xfId="2194" xr:uid="{00000000-0005-0000-0000-000097080000}"/>
    <cellStyle name="千分位[0]_ 白土" xfId="2195" xr:uid="{00000000-0005-0000-0000-000098080000}"/>
    <cellStyle name="千分位_ 白土" xfId="2196" xr:uid="{00000000-0005-0000-0000-000099080000}"/>
    <cellStyle name="千位[0]_laroux" xfId="2197" xr:uid="{00000000-0005-0000-0000-00009A080000}"/>
    <cellStyle name="千位_laroux" xfId="2198" xr:uid="{00000000-0005-0000-0000-00009B080000}"/>
    <cellStyle name="千位分隔" xfId="1" builtinId="3"/>
    <cellStyle name="千位分隔 2" xfId="2199" xr:uid="{00000000-0005-0000-0000-00009D080000}"/>
    <cellStyle name="钎霖_laroux" xfId="2200" xr:uid="{00000000-0005-0000-0000-00009E080000}"/>
    <cellStyle name="强调文字颜色 1 2" xfId="2201" xr:uid="{00000000-0005-0000-0000-00009F080000}"/>
    <cellStyle name="强调文字颜色 1 3" xfId="2202" xr:uid="{00000000-0005-0000-0000-0000A0080000}"/>
    <cellStyle name="强调文字颜色 1 4" xfId="2203" xr:uid="{00000000-0005-0000-0000-0000A1080000}"/>
    <cellStyle name="强调文字颜色 1 4 2" xfId="2204" xr:uid="{00000000-0005-0000-0000-0000A2080000}"/>
    <cellStyle name="强调文字颜色 2 2" xfId="2205" xr:uid="{00000000-0005-0000-0000-0000A3080000}"/>
    <cellStyle name="强调文字颜色 2 3" xfId="2206" xr:uid="{00000000-0005-0000-0000-0000A4080000}"/>
    <cellStyle name="强调文字颜色 2 4" xfId="2207" xr:uid="{00000000-0005-0000-0000-0000A5080000}"/>
    <cellStyle name="强调文字颜色 2 4 2" xfId="2208" xr:uid="{00000000-0005-0000-0000-0000A6080000}"/>
    <cellStyle name="强调文字颜色 3 2" xfId="2209" xr:uid="{00000000-0005-0000-0000-0000A7080000}"/>
    <cellStyle name="强调文字颜色 3 3" xfId="2210" xr:uid="{00000000-0005-0000-0000-0000A8080000}"/>
    <cellStyle name="强调文字颜色 3 4" xfId="2211" xr:uid="{00000000-0005-0000-0000-0000A9080000}"/>
    <cellStyle name="强调文字颜色 3 4 2" xfId="2212" xr:uid="{00000000-0005-0000-0000-0000AA080000}"/>
    <cellStyle name="强调文字颜色 4 2" xfId="2213" xr:uid="{00000000-0005-0000-0000-0000AB080000}"/>
    <cellStyle name="强调文字颜色 4 3" xfId="2214" xr:uid="{00000000-0005-0000-0000-0000AC080000}"/>
    <cellStyle name="强调文字颜色 4 4" xfId="2215" xr:uid="{00000000-0005-0000-0000-0000AD080000}"/>
    <cellStyle name="强调文字颜色 4 4 2" xfId="2216" xr:uid="{00000000-0005-0000-0000-0000AE080000}"/>
    <cellStyle name="强调文字颜色 5 2" xfId="2217" xr:uid="{00000000-0005-0000-0000-0000AF080000}"/>
    <cellStyle name="强调文字颜色 5 3" xfId="2218" xr:uid="{00000000-0005-0000-0000-0000B0080000}"/>
    <cellStyle name="强调文字颜色 5 4" xfId="2219" xr:uid="{00000000-0005-0000-0000-0000B1080000}"/>
    <cellStyle name="强调文字颜色 5 4 2" xfId="2220" xr:uid="{00000000-0005-0000-0000-0000B2080000}"/>
    <cellStyle name="强调文字颜色 6 2" xfId="2221" xr:uid="{00000000-0005-0000-0000-0000B3080000}"/>
    <cellStyle name="强调文字颜色 6 3" xfId="2222" xr:uid="{00000000-0005-0000-0000-0000B4080000}"/>
    <cellStyle name="强调文字颜色 6 4" xfId="2223" xr:uid="{00000000-0005-0000-0000-0000B5080000}"/>
    <cellStyle name="强调文字颜色 6 4 2" xfId="2224" xr:uid="{00000000-0005-0000-0000-0000B6080000}"/>
    <cellStyle name="适中 2" xfId="2225" xr:uid="{00000000-0005-0000-0000-0000B7080000}"/>
    <cellStyle name="适中 3" xfId="2226" xr:uid="{00000000-0005-0000-0000-0000B8080000}"/>
    <cellStyle name="输出 2" xfId="2227" xr:uid="{00000000-0005-0000-0000-0000B9080000}"/>
    <cellStyle name="输出 2 2" xfId="2228" xr:uid="{00000000-0005-0000-0000-0000BA080000}"/>
    <cellStyle name="输出 2 2 2" xfId="2229" xr:uid="{00000000-0005-0000-0000-0000BB080000}"/>
    <cellStyle name="输出 2 3" xfId="2230" xr:uid="{00000000-0005-0000-0000-0000BC080000}"/>
    <cellStyle name="输出 3" xfId="2231" xr:uid="{00000000-0005-0000-0000-0000BD080000}"/>
    <cellStyle name="输出 3 2" xfId="2232" xr:uid="{00000000-0005-0000-0000-0000BE080000}"/>
    <cellStyle name="输出 3 2 2" xfId="2233" xr:uid="{00000000-0005-0000-0000-0000BF080000}"/>
    <cellStyle name="输出 3 3" xfId="2234" xr:uid="{00000000-0005-0000-0000-0000C0080000}"/>
    <cellStyle name="输出 4" xfId="2235" xr:uid="{00000000-0005-0000-0000-0000C1080000}"/>
    <cellStyle name="输入 2" xfId="2236" xr:uid="{00000000-0005-0000-0000-0000C2080000}"/>
    <cellStyle name="输入 2 2" xfId="2237" xr:uid="{00000000-0005-0000-0000-0000C3080000}"/>
    <cellStyle name="输入 2 2 2" xfId="2238" xr:uid="{00000000-0005-0000-0000-0000C4080000}"/>
    <cellStyle name="输入 2 3" xfId="2239" xr:uid="{00000000-0005-0000-0000-0000C5080000}"/>
    <cellStyle name="输入 3" xfId="2240" xr:uid="{00000000-0005-0000-0000-0000C6080000}"/>
    <cellStyle name="输入 3 2" xfId="2241" xr:uid="{00000000-0005-0000-0000-0000C7080000}"/>
    <cellStyle name="输入 3 2 2" xfId="2242" xr:uid="{00000000-0005-0000-0000-0000C8080000}"/>
    <cellStyle name="输入 3 3" xfId="2243" xr:uid="{00000000-0005-0000-0000-0000C9080000}"/>
    <cellStyle name="输入 4" xfId="2244" xr:uid="{00000000-0005-0000-0000-0000CA080000}"/>
    <cellStyle name="样式 1" xfId="2245" xr:uid="{00000000-0005-0000-0000-0000CB080000}"/>
    <cellStyle name="样式 1 2" xfId="2246" xr:uid="{00000000-0005-0000-0000-0000CC080000}"/>
    <cellStyle name="样式 1 2 2" xfId="2247" xr:uid="{00000000-0005-0000-0000-0000CD080000}"/>
    <cellStyle name="样式 1 3" xfId="2248" xr:uid="{00000000-0005-0000-0000-0000CE080000}"/>
    <cellStyle name="样式 1 3 2" xfId="2249" xr:uid="{00000000-0005-0000-0000-0000CF080000}"/>
    <cellStyle name="样式 1 4" xfId="2250" xr:uid="{00000000-0005-0000-0000-0000D0080000}"/>
    <cellStyle name="样式 1 5 7" xfId="2251" xr:uid="{00000000-0005-0000-0000-0000D1080000}"/>
    <cellStyle name="样式 1_Belk Ecoweave 400 tc tencel sheet quote 10092014" xfId="2252" xr:uid="{00000000-0005-0000-0000-0000D2080000}"/>
    <cellStyle name="樣式 1" xfId="2253" xr:uid="{00000000-0005-0000-0000-0000D3080000}"/>
    <cellStyle name="樣式 1 2" xfId="2254" xr:uid="{00000000-0005-0000-0000-0000D4080000}"/>
    <cellStyle name="一般_PRICE3" xfId="2255" xr:uid="{00000000-0005-0000-0000-0000D5080000}"/>
    <cellStyle name="注释 2" xfId="2256" xr:uid="{00000000-0005-0000-0000-0000D6080000}"/>
    <cellStyle name="注释 2 2" xfId="2257" xr:uid="{00000000-0005-0000-0000-0000D7080000}"/>
    <cellStyle name="注释 3" xfId="2258" xr:uid="{00000000-0005-0000-0000-0000D8080000}"/>
    <cellStyle name="注释 3 2" xfId="2259" xr:uid="{00000000-0005-0000-0000-0000D9080000}"/>
    <cellStyle name="콤마 [0]_BOILER-CO1" xfId="2260" xr:uid="{00000000-0005-0000-0000-0000DA080000}"/>
    <cellStyle name="콤마_BOILER-CO1" xfId="2261" xr:uid="{00000000-0005-0000-0000-0000DB080000}"/>
    <cellStyle name="통화 [0]_BOILER-CO1" xfId="2262" xr:uid="{00000000-0005-0000-0000-0000DC080000}"/>
    <cellStyle name="통화_BOILER-CO1" xfId="2263" xr:uid="{00000000-0005-0000-0000-0000DD080000}"/>
    <cellStyle name="표준_0N-HANDLING " xfId="2264" xr:uid="{00000000-0005-0000-0000-0000DE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35</xdr:col>
      <xdr:colOff>0</xdr:colOff>
      <xdr:row>10</xdr:row>
      <xdr:rowOff>0</xdr:rowOff>
    </xdr:from>
    <xdr:to>
      <xdr:col>35</xdr:col>
      <xdr:colOff>1905</xdr:colOff>
      <xdr:row>10</xdr:row>
      <xdr:rowOff>0</xdr:rowOff>
    </xdr:to>
    <xdr:pic>
      <xdr:nvPicPr>
        <xdr:cNvPr id="2" name="Picture 1" descr="Tao_Color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5434925" y="281940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35</xdr:col>
      <xdr:colOff>0</xdr:colOff>
      <xdr:row>21</xdr:row>
      <xdr:rowOff>0</xdr:rowOff>
    </xdr:from>
    <xdr:ext cx="1905" cy="0"/>
    <xdr:pic>
      <xdr:nvPicPr>
        <xdr:cNvPr id="3" name="Picture 1" descr="Tao_Color Logo">
          <a:extLst>
            <a:ext uri="{FF2B5EF4-FFF2-40B4-BE49-F238E27FC236}">
              <a16:creationId xmlns:a16="http://schemas.microsoft.com/office/drawing/2014/main" id="{29D95D79-9F4B-4FE9-B13A-2EC3A6591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7478182" y="3094182"/>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15</xdr:row>
      <xdr:rowOff>70485</xdr:rowOff>
    </xdr:from>
    <xdr:to>
      <xdr:col>3</xdr:col>
      <xdr:colOff>288290</xdr:colOff>
      <xdr:row>28</xdr:row>
      <xdr:rowOff>2540</xdr:rowOff>
    </xdr:to>
    <xdr:pic>
      <xdr:nvPicPr>
        <xdr:cNvPr id="2" name="图片 3">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8600" y="3392805"/>
          <a:ext cx="2908300" cy="2002155"/>
        </a:xfrm>
        <a:prstGeom prst="rect">
          <a:avLst/>
        </a:prstGeom>
        <a:noFill/>
        <a:ln w="9525">
          <a:noFill/>
        </a:ln>
      </xdr:spPr>
    </xdr:pic>
    <xdr:clientData/>
  </xdr:twoCellAnchor>
  <xdr:twoCellAnchor editAs="oneCell">
    <xdr:from>
      <xdr:col>3</xdr:col>
      <xdr:colOff>428625</xdr:colOff>
      <xdr:row>15</xdr:row>
      <xdr:rowOff>38100</xdr:rowOff>
    </xdr:from>
    <xdr:to>
      <xdr:col>4</xdr:col>
      <xdr:colOff>846455</xdr:colOff>
      <xdr:row>28</xdr:row>
      <xdr:rowOff>15240</xdr:rowOff>
    </xdr:to>
    <xdr:pic>
      <xdr:nvPicPr>
        <xdr:cNvPr id="3" name="图片 4">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277235" y="3360420"/>
          <a:ext cx="1380490" cy="2047240"/>
        </a:xfrm>
        <a:prstGeom prst="rect">
          <a:avLst/>
        </a:prstGeom>
        <a:noFill/>
        <a:ln w="9525">
          <a:noFill/>
        </a:ln>
      </xdr:spPr>
    </xdr:pic>
    <xdr:clientData/>
  </xdr:twoCellAnchor>
  <xdr:twoCellAnchor editAs="oneCell">
    <xdr:from>
      <xdr:col>4</xdr:col>
      <xdr:colOff>1761490</xdr:colOff>
      <xdr:row>15</xdr:row>
      <xdr:rowOff>72390</xdr:rowOff>
    </xdr:from>
    <xdr:to>
      <xdr:col>8</xdr:col>
      <xdr:colOff>553085</xdr:colOff>
      <xdr:row>25</xdr:row>
      <xdr:rowOff>123825</xdr:rowOff>
    </xdr:to>
    <xdr:pic>
      <xdr:nvPicPr>
        <xdr:cNvPr id="4" name="图片 8">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572760" y="3394710"/>
          <a:ext cx="2532380" cy="1638935"/>
        </a:xfrm>
        <a:prstGeom prst="rect">
          <a:avLst/>
        </a:prstGeom>
        <a:noFill/>
        <a:ln w="9525">
          <a:noFill/>
        </a:ln>
      </xdr:spPr>
    </xdr:pic>
    <xdr:clientData/>
  </xdr:twoCellAnchor>
  <xdr:twoCellAnchor editAs="oneCell">
    <xdr:from>
      <xdr:col>5</xdr:col>
      <xdr:colOff>27940</xdr:colOff>
      <xdr:row>29</xdr:row>
      <xdr:rowOff>74295</xdr:rowOff>
    </xdr:from>
    <xdr:to>
      <xdr:col>8</xdr:col>
      <xdr:colOff>66675</xdr:colOff>
      <xdr:row>40</xdr:row>
      <xdr:rowOff>0</xdr:rowOff>
    </xdr:to>
    <xdr:pic>
      <xdr:nvPicPr>
        <xdr:cNvPr id="5" name="图片 9">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rcRect r="49855"/>
        <a:stretch>
          <a:fillRect/>
        </a:stretch>
      </xdr:blipFill>
      <xdr:spPr>
        <a:xfrm>
          <a:off x="5779770" y="5631815"/>
          <a:ext cx="1838960" cy="1678305"/>
        </a:xfrm>
        <a:prstGeom prst="rect">
          <a:avLst/>
        </a:prstGeom>
        <a:noFill/>
        <a:ln w="9525">
          <a:noFill/>
        </a:ln>
      </xdr:spPr>
    </xdr:pic>
    <xdr:clientData/>
  </xdr:twoCellAnchor>
  <xdr:twoCellAnchor editAs="oneCell">
    <xdr:from>
      <xdr:col>10</xdr:col>
      <xdr:colOff>66675</xdr:colOff>
      <xdr:row>29</xdr:row>
      <xdr:rowOff>66675</xdr:rowOff>
    </xdr:from>
    <xdr:to>
      <xdr:col>12</xdr:col>
      <xdr:colOff>638810</xdr:colOff>
      <xdr:row>39</xdr:row>
      <xdr:rowOff>154305</xdr:rowOff>
    </xdr:to>
    <xdr:pic>
      <xdr:nvPicPr>
        <xdr:cNvPr id="6" name="图片 10">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rcRect l="49310"/>
        <a:stretch>
          <a:fillRect/>
        </a:stretch>
      </xdr:blipFill>
      <xdr:spPr>
        <a:xfrm>
          <a:off x="9054465" y="5624195"/>
          <a:ext cx="1829435" cy="168148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734060</xdr:colOff>
      <xdr:row>31</xdr:row>
      <xdr:rowOff>78740</xdr:rowOff>
    </xdr:from>
    <xdr:to>
      <xdr:col>3</xdr:col>
      <xdr:colOff>688975</xdr:colOff>
      <xdr:row>44</xdr:row>
      <xdr:rowOff>10795</xdr:rowOff>
    </xdr:to>
    <xdr:pic>
      <xdr:nvPicPr>
        <xdr:cNvPr id="2" name="图片 3">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34060" y="6477000"/>
          <a:ext cx="2966720" cy="1995805"/>
        </a:xfrm>
        <a:prstGeom prst="rect">
          <a:avLst/>
        </a:prstGeom>
        <a:noFill/>
        <a:ln w="9525">
          <a:noFill/>
        </a:ln>
      </xdr:spPr>
    </xdr:pic>
    <xdr:clientData/>
  </xdr:twoCellAnchor>
  <xdr:twoCellAnchor editAs="oneCell">
    <xdr:from>
      <xdr:col>3</xdr:col>
      <xdr:colOff>684530</xdr:colOff>
      <xdr:row>31</xdr:row>
      <xdr:rowOff>95885</xdr:rowOff>
    </xdr:from>
    <xdr:to>
      <xdr:col>4</xdr:col>
      <xdr:colOff>862330</xdr:colOff>
      <xdr:row>44</xdr:row>
      <xdr:rowOff>73025</xdr:rowOff>
    </xdr:to>
    <xdr:pic>
      <xdr:nvPicPr>
        <xdr:cNvPr id="3" name="图片 4">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696335" y="6494145"/>
          <a:ext cx="1403985" cy="2040890"/>
        </a:xfrm>
        <a:prstGeom prst="rect">
          <a:avLst/>
        </a:prstGeom>
        <a:noFill/>
        <a:ln w="9525">
          <a:noFill/>
        </a:ln>
      </xdr:spPr>
    </xdr:pic>
    <xdr:clientData/>
  </xdr:twoCellAnchor>
  <xdr:twoCellAnchor editAs="oneCell">
    <xdr:from>
      <xdr:col>7</xdr:col>
      <xdr:colOff>504825</xdr:colOff>
      <xdr:row>31</xdr:row>
      <xdr:rowOff>129540</xdr:rowOff>
    </xdr:from>
    <xdr:to>
      <xdr:col>9</xdr:col>
      <xdr:colOff>210185</xdr:colOff>
      <xdr:row>46</xdr:row>
      <xdr:rowOff>11430</xdr:rowOff>
    </xdr:to>
    <xdr:pic>
      <xdr:nvPicPr>
        <xdr:cNvPr id="4" name="图片 6">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8460105" y="6527800"/>
          <a:ext cx="1715135" cy="2263140"/>
        </a:xfrm>
        <a:prstGeom prst="rect">
          <a:avLst/>
        </a:prstGeom>
        <a:noFill/>
        <a:ln w="9525">
          <a:noFill/>
        </a:ln>
      </xdr:spPr>
    </xdr:pic>
    <xdr:clientData/>
  </xdr:twoCellAnchor>
  <xdr:twoCellAnchor editAs="oneCell">
    <xdr:from>
      <xdr:col>4</xdr:col>
      <xdr:colOff>1828800</xdr:colOff>
      <xdr:row>31</xdr:row>
      <xdr:rowOff>78740</xdr:rowOff>
    </xdr:from>
    <xdr:to>
      <xdr:col>7</xdr:col>
      <xdr:colOff>234950</xdr:colOff>
      <xdr:row>45</xdr:row>
      <xdr:rowOff>159385</xdr:rowOff>
    </xdr:to>
    <xdr:pic>
      <xdr:nvPicPr>
        <xdr:cNvPr id="5" name="图片 7">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6066790" y="6477000"/>
          <a:ext cx="2123440" cy="2303145"/>
        </a:xfrm>
        <a:prstGeom prst="rect">
          <a:avLst/>
        </a:prstGeom>
        <a:noFill/>
        <a:ln w="9525">
          <a:noFill/>
        </a:ln>
      </xdr:spPr>
    </xdr:pic>
    <xdr:clientData/>
  </xdr:twoCellAnchor>
  <xdr:twoCellAnchor editAs="oneCell">
    <xdr:from>
      <xdr:col>1</xdr:col>
      <xdr:colOff>47625</xdr:colOff>
      <xdr:row>50</xdr:row>
      <xdr:rowOff>99695</xdr:rowOff>
    </xdr:from>
    <xdr:to>
      <xdr:col>4</xdr:col>
      <xdr:colOff>199390</xdr:colOff>
      <xdr:row>64</xdr:row>
      <xdr:rowOff>133350</xdr:rowOff>
    </xdr:to>
    <xdr:pic>
      <xdr:nvPicPr>
        <xdr:cNvPr id="6" name="图片 1">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940435" y="9533255"/>
          <a:ext cx="3496945" cy="2256155"/>
        </a:xfrm>
        <a:prstGeom prst="rect">
          <a:avLst/>
        </a:prstGeom>
        <a:noFill/>
        <a:ln w="9525">
          <a:noFill/>
        </a:ln>
      </xdr:spPr>
    </xdr:pic>
    <xdr:clientData/>
  </xdr:twoCellAnchor>
  <xdr:twoCellAnchor editAs="oneCell">
    <xdr:from>
      <xdr:col>6</xdr:col>
      <xdr:colOff>621665</xdr:colOff>
      <xdr:row>62</xdr:row>
      <xdr:rowOff>82550</xdr:rowOff>
    </xdr:from>
    <xdr:to>
      <xdr:col>8</xdr:col>
      <xdr:colOff>746760</xdr:colOff>
      <xdr:row>69</xdr:row>
      <xdr:rowOff>104775</xdr:rowOff>
    </xdr:to>
    <xdr:pic>
      <xdr:nvPicPr>
        <xdr:cNvPr id="7" name="图片 2">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7599045" y="11421110"/>
          <a:ext cx="2189480" cy="1133475"/>
        </a:xfrm>
        <a:prstGeom prst="rect">
          <a:avLst/>
        </a:prstGeom>
        <a:noFill/>
        <a:ln w="9525">
          <a:noFill/>
        </a:ln>
      </xdr:spPr>
    </xdr:pic>
    <xdr:clientData/>
  </xdr:twoCellAnchor>
  <xdr:twoCellAnchor editAs="oneCell">
    <xdr:from>
      <xdr:col>5</xdr:col>
      <xdr:colOff>238125</xdr:colOff>
      <xdr:row>51</xdr:row>
      <xdr:rowOff>68580</xdr:rowOff>
    </xdr:from>
    <xdr:to>
      <xdr:col>7</xdr:col>
      <xdr:colOff>604520</xdr:colOff>
      <xdr:row>61</xdr:row>
      <xdr:rowOff>104775</xdr:rowOff>
    </xdr:to>
    <xdr:pic>
      <xdr:nvPicPr>
        <xdr:cNvPr id="8" name="图片 5">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6431915" y="9660890"/>
          <a:ext cx="2127885" cy="1623695"/>
        </a:xfrm>
        <a:prstGeom prst="rect">
          <a:avLst/>
        </a:prstGeom>
        <a:noFill/>
        <a:ln w="9525">
          <a:noFill/>
        </a:ln>
      </xdr:spPr>
    </xdr:pic>
    <xdr:clientData/>
  </xdr:twoCellAnchor>
  <xdr:twoCellAnchor editAs="oneCell">
    <xdr:from>
      <xdr:col>8</xdr:col>
      <xdr:colOff>9525</xdr:colOff>
      <xdr:row>51</xdr:row>
      <xdr:rowOff>8890</xdr:rowOff>
    </xdr:from>
    <xdr:to>
      <xdr:col>11</xdr:col>
      <xdr:colOff>6350</xdr:colOff>
      <xdr:row>61</xdr:row>
      <xdr:rowOff>114300</xdr:rowOff>
    </xdr:to>
    <xdr:pic>
      <xdr:nvPicPr>
        <xdr:cNvPr id="9" name="图片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stretch>
          <a:fillRect/>
        </a:stretch>
      </xdr:blipFill>
      <xdr:spPr>
        <a:xfrm>
          <a:off x="9051290" y="9601200"/>
          <a:ext cx="2177415" cy="1692910"/>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419735</xdr:colOff>
      <xdr:row>32</xdr:row>
      <xdr:rowOff>40640</xdr:rowOff>
    </xdr:from>
    <xdr:to>
      <xdr:col>3</xdr:col>
      <xdr:colOff>1020445</xdr:colOff>
      <xdr:row>44</xdr:row>
      <xdr:rowOff>134620</xdr:rowOff>
    </xdr:to>
    <xdr:pic>
      <xdr:nvPicPr>
        <xdr:cNvPr id="2" name="图片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12545" y="5464810"/>
          <a:ext cx="2945130" cy="1998980"/>
        </a:xfrm>
        <a:prstGeom prst="rect">
          <a:avLst/>
        </a:prstGeom>
        <a:noFill/>
        <a:ln w="9525">
          <a:noFill/>
        </a:ln>
      </xdr:spPr>
    </xdr:pic>
    <xdr:clientData/>
  </xdr:twoCellAnchor>
  <xdr:twoCellAnchor editAs="oneCell">
    <xdr:from>
      <xdr:col>4</xdr:col>
      <xdr:colOff>46355</xdr:colOff>
      <xdr:row>31</xdr:row>
      <xdr:rowOff>95885</xdr:rowOff>
    </xdr:from>
    <xdr:to>
      <xdr:col>4</xdr:col>
      <xdr:colOff>1395730</xdr:colOff>
      <xdr:row>44</xdr:row>
      <xdr:rowOff>73025</xdr:rowOff>
    </xdr:to>
    <xdr:pic>
      <xdr:nvPicPr>
        <xdr:cNvPr id="3" name="图片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4509770" y="5361305"/>
          <a:ext cx="1349375" cy="2040890"/>
        </a:xfrm>
        <a:prstGeom prst="rect">
          <a:avLst/>
        </a:prstGeom>
        <a:noFill/>
        <a:ln w="9525">
          <a:noFill/>
        </a:ln>
      </xdr:spPr>
    </xdr:pic>
    <xdr:clientData/>
  </xdr:twoCellAnchor>
  <xdr:twoCellAnchor editAs="oneCell">
    <xdr:from>
      <xdr:col>7</xdr:col>
      <xdr:colOff>314325</xdr:colOff>
      <xdr:row>32</xdr:row>
      <xdr:rowOff>34290</xdr:rowOff>
    </xdr:from>
    <xdr:to>
      <xdr:col>10</xdr:col>
      <xdr:colOff>143510</xdr:colOff>
      <xdr:row>46</xdr:row>
      <xdr:rowOff>78105</xdr:rowOff>
    </xdr:to>
    <xdr:pic>
      <xdr:nvPicPr>
        <xdr:cNvPr id="4" name="图片 6">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8510905" y="5458460"/>
          <a:ext cx="1715135" cy="2266315"/>
        </a:xfrm>
        <a:prstGeom prst="rect">
          <a:avLst/>
        </a:prstGeom>
        <a:noFill/>
        <a:ln w="9525">
          <a:noFill/>
        </a:ln>
      </xdr:spPr>
    </xdr:pic>
    <xdr:clientData/>
  </xdr:twoCellAnchor>
  <xdr:twoCellAnchor editAs="oneCell">
    <xdr:from>
      <xdr:col>4</xdr:col>
      <xdr:colOff>1773555</xdr:colOff>
      <xdr:row>32</xdr:row>
      <xdr:rowOff>21590</xdr:rowOff>
    </xdr:from>
    <xdr:to>
      <xdr:col>7</xdr:col>
      <xdr:colOff>170180</xdr:colOff>
      <xdr:row>46</xdr:row>
      <xdr:rowOff>102235</xdr:rowOff>
    </xdr:to>
    <xdr:pic>
      <xdr:nvPicPr>
        <xdr:cNvPr id="5" name="图片 7">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stretch>
          <a:fillRect/>
        </a:stretch>
      </xdr:blipFill>
      <xdr:spPr>
        <a:xfrm>
          <a:off x="6236970" y="5445760"/>
          <a:ext cx="2129790" cy="2303145"/>
        </a:xfrm>
        <a:prstGeom prst="rect">
          <a:avLst/>
        </a:prstGeom>
        <a:noFill/>
        <a:ln w="9525">
          <a:noFill/>
        </a:ln>
      </xdr:spPr>
    </xdr:pic>
    <xdr:clientData/>
  </xdr:twoCellAnchor>
  <xdr:oneCellAnchor>
    <xdr:from>
      <xdr:col>5</xdr:col>
      <xdr:colOff>0</xdr:colOff>
      <xdr:row>32</xdr:row>
      <xdr:rowOff>21590</xdr:rowOff>
    </xdr:from>
    <xdr:ext cx="1936115" cy="2223135"/>
    <xdr:pic>
      <xdr:nvPicPr>
        <xdr:cNvPr id="6" name="图片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6419215" y="5445760"/>
          <a:ext cx="1936115" cy="2223135"/>
        </a:xfrm>
        <a:prstGeom prst="rect">
          <a:avLst/>
        </a:prstGeom>
        <a:noFill/>
        <a:ln w="9525">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457835</xdr:colOff>
      <xdr:row>29</xdr:row>
      <xdr:rowOff>78740</xdr:rowOff>
    </xdr:from>
    <xdr:to>
      <xdr:col>3</xdr:col>
      <xdr:colOff>1165225</xdr:colOff>
      <xdr:row>42</xdr:row>
      <xdr:rowOff>16510</xdr:rowOff>
    </xdr:to>
    <xdr:pic>
      <xdr:nvPicPr>
        <xdr:cNvPr id="2" name="图片 3">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350645" y="5151755"/>
          <a:ext cx="2942590" cy="2001520"/>
        </a:xfrm>
        <a:prstGeom prst="rect">
          <a:avLst/>
        </a:prstGeom>
        <a:noFill/>
        <a:ln w="9525">
          <a:noFill/>
        </a:ln>
      </xdr:spPr>
    </xdr:pic>
    <xdr:clientData/>
  </xdr:twoCellAnchor>
  <xdr:twoCellAnchor editAs="oneCell">
    <xdr:from>
      <xdr:col>4</xdr:col>
      <xdr:colOff>74930</xdr:colOff>
      <xdr:row>29</xdr:row>
      <xdr:rowOff>19685</xdr:rowOff>
    </xdr:from>
    <xdr:to>
      <xdr:col>4</xdr:col>
      <xdr:colOff>1431925</xdr:colOff>
      <xdr:row>41</xdr:row>
      <xdr:rowOff>159385</xdr:rowOff>
    </xdr:to>
    <xdr:pic>
      <xdr:nvPicPr>
        <xdr:cNvPr id="3" name="图片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4429125" y="5092700"/>
          <a:ext cx="1356995" cy="2044700"/>
        </a:xfrm>
        <a:prstGeom prst="rect">
          <a:avLst/>
        </a:prstGeom>
        <a:noFill/>
        <a:ln w="9525">
          <a:noFill/>
        </a:ln>
      </xdr:spPr>
    </xdr:pic>
    <xdr:clientData/>
  </xdr:twoCellAnchor>
  <xdr:twoCellAnchor editAs="oneCell">
    <xdr:from>
      <xdr:col>7</xdr:col>
      <xdr:colOff>323850</xdr:colOff>
      <xdr:row>29</xdr:row>
      <xdr:rowOff>81915</xdr:rowOff>
    </xdr:from>
    <xdr:to>
      <xdr:col>10</xdr:col>
      <xdr:colOff>172085</xdr:colOff>
      <xdr:row>43</xdr:row>
      <xdr:rowOff>133350</xdr:rowOff>
    </xdr:to>
    <xdr:pic>
      <xdr:nvPicPr>
        <xdr:cNvPr id="4" name="图片 6">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411210" y="5154930"/>
          <a:ext cx="1734185" cy="2273935"/>
        </a:xfrm>
        <a:prstGeom prst="rect">
          <a:avLst/>
        </a:prstGeom>
        <a:noFill/>
        <a:ln w="9525">
          <a:noFill/>
        </a:ln>
      </xdr:spPr>
    </xdr:pic>
    <xdr:clientData/>
  </xdr:twoCellAnchor>
  <xdr:twoCellAnchor editAs="oneCell">
    <xdr:from>
      <xdr:col>4</xdr:col>
      <xdr:colOff>1849755</xdr:colOff>
      <xdr:row>29</xdr:row>
      <xdr:rowOff>69215</xdr:rowOff>
    </xdr:from>
    <xdr:to>
      <xdr:col>7</xdr:col>
      <xdr:colOff>244475</xdr:colOff>
      <xdr:row>43</xdr:row>
      <xdr:rowOff>149860</xdr:rowOff>
    </xdr:to>
    <xdr:pic>
      <xdr:nvPicPr>
        <xdr:cNvPr id="5" name="图片 7">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xfrm>
          <a:off x="6203950" y="5142230"/>
          <a:ext cx="2127885" cy="23031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0.8\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20.8\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8\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0.8\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 val="Field Options"/>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efreshError="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efreshError="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 val="Mapping"/>
      <sheetName val="Costs"/>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 val="Sheet1"/>
      <sheetName val="DROP DOWN LISTS"/>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Z36"/>
  <sheetViews>
    <sheetView tabSelected="1" topLeftCell="A7" zoomScale="80" zoomScaleNormal="80" workbookViewId="0">
      <selection activeCell="D20" sqref="D20"/>
    </sheetView>
  </sheetViews>
  <sheetFormatPr defaultColWidth="9.140625" defaultRowHeight="12.75" outlineLevelCol="2"/>
  <cols>
    <col min="1" max="1" width="19.140625" style="173" customWidth="1"/>
    <col min="2" max="2" width="25.140625" style="173" customWidth="1"/>
    <col min="3" max="3" width="31.7109375" style="174" customWidth="1"/>
    <col min="4" max="4" width="36.7109375" style="173" customWidth="1"/>
    <col min="5" max="5" width="16.5703125" style="173" customWidth="1"/>
    <col min="6" max="6" width="22.5703125" style="173" customWidth="1"/>
    <col min="7" max="7" width="12" style="173" customWidth="1"/>
    <col min="8" max="8" width="9.140625" style="173" customWidth="1"/>
    <col min="9" max="9" width="8.7109375" style="173" customWidth="1" outlineLevel="1"/>
    <col min="10" max="10" width="5.7109375" style="175" customWidth="1" outlineLevel="1" collapsed="1"/>
    <col min="11" max="12" width="5.7109375" style="176" customWidth="1" outlineLevel="2"/>
    <col min="13" max="13" width="6.7109375" style="173" customWidth="1" outlineLevel="2"/>
    <col min="14" max="14" width="7.7109375" style="173" customWidth="1" outlineLevel="2"/>
    <col min="15" max="15" width="7.5703125" style="173" customWidth="1" outlineLevel="2"/>
    <col min="16" max="16" width="8.140625" style="177" customWidth="1" outlineLevel="2"/>
    <col min="17" max="17" width="9.42578125" style="177" customWidth="1" outlineLevel="2"/>
    <col min="18" max="18" width="8.140625" style="173" customWidth="1" outlineLevel="2"/>
    <col min="19" max="19" width="11.7109375" style="177" customWidth="1" outlineLevel="1"/>
    <col min="20" max="20" width="7.140625" style="173" customWidth="1" outlineLevel="2"/>
    <col min="21" max="21" width="9.7109375" style="173" customWidth="1" outlineLevel="2"/>
    <col min="22" max="22" width="9.140625" style="177" customWidth="1" outlineLevel="1"/>
    <col min="23" max="23" width="7.7109375" style="177" customWidth="1" outlineLevel="1"/>
    <col min="24" max="24" width="4.140625" style="177" customWidth="1" outlineLevel="1"/>
    <col min="25" max="25" width="4.7109375" style="173" customWidth="1" outlineLevel="2"/>
    <col min="26" max="26" width="8.5703125" style="173" customWidth="1" outlineLevel="2"/>
    <col min="27" max="27" width="6.7109375" style="173" customWidth="1" outlineLevel="2"/>
    <col min="28" max="28" width="8.7109375" style="173" customWidth="1" outlineLevel="2"/>
    <col min="29" max="29" width="10.7109375" style="173" hidden="1" customWidth="1" outlineLevel="2"/>
    <col min="30" max="31" width="9.140625" style="177" hidden="1" customWidth="1" outlineLevel="1"/>
    <col min="32" max="32" width="10.7109375" style="177" hidden="1" customWidth="1" outlineLevel="1"/>
    <col min="33" max="34" width="9.7109375" style="177" hidden="1" customWidth="1" outlineLevel="1"/>
    <col min="35" max="35" width="9.7109375" style="177" customWidth="1" outlineLevel="1"/>
    <col min="36" max="36" width="9.140625" style="177" outlineLevel="1"/>
    <col min="37" max="37" width="14.5703125" style="177" customWidth="1" outlineLevel="1"/>
    <col min="38" max="38" width="12" style="177" customWidth="1" outlineLevel="1"/>
    <col min="39" max="16384" width="9.140625" style="173"/>
  </cols>
  <sheetData>
    <row r="1" spans="1:234" s="168" customFormat="1" ht="31.5" customHeight="1">
      <c r="A1" s="178" t="s">
        <v>0</v>
      </c>
      <c r="B1" s="178"/>
      <c r="C1" s="178"/>
      <c r="D1" s="178"/>
      <c r="E1" s="178"/>
      <c r="F1" s="178"/>
      <c r="G1" s="178"/>
      <c r="H1" s="178"/>
      <c r="I1" s="178"/>
      <c r="J1" s="178"/>
      <c r="K1" s="178"/>
      <c r="L1" s="178"/>
      <c r="M1" s="197"/>
      <c r="W1" s="216"/>
      <c r="AP1" s="253"/>
      <c r="AS1" s="235"/>
      <c r="AT1" s="235"/>
      <c r="AU1" s="235"/>
      <c r="GI1" s="260"/>
      <c r="HZ1" s="253"/>
    </row>
    <row r="2" spans="1:234" s="168" customFormat="1" ht="22.5" customHeight="1">
      <c r="A2" s="179" t="s">
        <v>1</v>
      </c>
      <c r="B2" s="180" t="s">
        <v>2</v>
      </c>
      <c r="C2" s="181" t="s">
        <v>3</v>
      </c>
      <c r="D2" s="180" t="s">
        <v>4</v>
      </c>
      <c r="E2" s="180"/>
      <c r="F2" s="180"/>
      <c r="G2" s="342" t="s">
        <v>5</v>
      </c>
      <c r="H2" s="342"/>
      <c r="I2" s="343" t="s">
        <v>6</v>
      </c>
      <c r="J2" s="343"/>
      <c r="K2" s="342" t="s">
        <v>7</v>
      </c>
      <c r="L2" s="342"/>
      <c r="M2" s="344" t="s">
        <v>8</v>
      </c>
      <c r="N2" s="345"/>
      <c r="P2" s="198" t="s">
        <v>9</v>
      </c>
      <c r="Q2" s="217"/>
      <c r="W2" s="216"/>
      <c r="AA2" s="235"/>
      <c r="AB2" s="235"/>
      <c r="AC2" s="236"/>
      <c r="AG2" s="237"/>
      <c r="AH2" s="237"/>
      <c r="AI2" s="237"/>
      <c r="AP2" s="253"/>
      <c r="AS2" s="235"/>
      <c r="AT2" s="235"/>
      <c r="AU2" s="235"/>
      <c r="DS2" s="259" t="s">
        <v>10</v>
      </c>
      <c r="DT2" s="259" t="s">
        <v>11</v>
      </c>
      <c r="DU2" s="259" t="s">
        <v>12</v>
      </c>
      <c r="DV2" s="259" t="s">
        <v>13</v>
      </c>
      <c r="DW2" s="259" t="s">
        <v>14</v>
      </c>
      <c r="DX2" s="259" t="s">
        <v>15</v>
      </c>
      <c r="DY2" s="259" t="s">
        <v>16</v>
      </c>
      <c r="DZ2" s="259" t="s">
        <v>17</v>
      </c>
      <c r="EA2" s="259" t="s">
        <v>18</v>
      </c>
      <c r="EB2" s="259" t="s">
        <v>19</v>
      </c>
      <c r="EC2" s="259" t="s">
        <v>20</v>
      </c>
      <c r="ED2" s="259" t="s">
        <v>4</v>
      </c>
      <c r="EE2" s="259" t="s">
        <v>21</v>
      </c>
      <c r="EF2" s="259" t="s">
        <v>22</v>
      </c>
      <c r="EG2" s="259" t="s">
        <v>23</v>
      </c>
      <c r="EH2" s="260" t="s">
        <v>24</v>
      </c>
      <c r="EI2" s="260" t="s">
        <v>25</v>
      </c>
      <c r="EJ2" s="260" t="s">
        <v>26</v>
      </c>
      <c r="EK2" s="260" t="s">
        <v>27</v>
      </c>
      <c r="EL2" s="260" t="s">
        <v>28</v>
      </c>
      <c r="EM2" s="260" t="s">
        <v>29</v>
      </c>
      <c r="EN2" s="260" t="s">
        <v>30</v>
      </c>
      <c r="EO2" s="260" t="s">
        <v>31</v>
      </c>
      <c r="EP2" s="260" t="s">
        <v>32</v>
      </c>
      <c r="EQ2" s="260" t="s">
        <v>33</v>
      </c>
      <c r="ER2" s="260" t="s">
        <v>34</v>
      </c>
      <c r="ES2" s="260" t="s">
        <v>35</v>
      </c>
      <c r="ET2" s="260" t="s">
        <v>36</v>
      </c>
      <c r="EU2" s="260" t="s">
        <v>37</v>
      </c>
      <c r="EV2" s="260" t="s">
        <v>38</v>
      </c>
      <c r="EW2" s="260" t="s">
        <v>39</v>
      </c>
      <c r="EX2" s="260" t="s">
        <v>40</v>
      </c>
      <c r="EY2" s="260" t="s">
        <v>41</v>
      </c>
      <c r="EZ2" s="260" t="s">
        <v>42</v>
      </c>
      <c r="FA2" s="260" t="s">
        <v>43</v>
      </c>
      <c r="FB2" s="260" t="s">
        <v>44</v>
      </c>
      <c r="FC2" s="260" t="s">
        <v>45</v>
      </c>
      <c r="FD2" s="260" t="s">
        <v>46</v>
      </c>
      <c r="FE2" s="260" t="s">
        <v>47</v>
      </c>
      <c r="FF2" s="260" t="s">
        <v>48</v>
      </c>
      <c r="FG2" s="260" t="s">
        <v>49</v>
      </c>
      <c r="FH2" s="260" t="s">
        <v>50</v>
      </c>
      <c r="FI2" s="260" t="s">
        <v>51</v>
      </c>
      <c r="FJ2" s="260" t="s">
        <v>52</v>
      </c>
      <c r="FK2" s="260" t="s">
        <v>53</v>
      </c>
      <c r="FL2" s="260" t="s">
        <v>54</v>
      </c>
      <c r="FM2" s="260" t="s">
        <v>55</v>
      </c>
      <c r="FN2" s="260" t="s">
        <v>56</v>
      </c>
      <c r="FO2" s="260" t="s">
        <v>57</v>
      </c>
      <c r="FP2" s="260" t="s">
        <v>58</v>
      </c>
      <c r="FQ2" s="260" t="s">
        <v>59</v>
      </c>
      <c r="FR2" s="260" t="s">
        <v>60</v>
      </c>
      <c r="FS2" s="260" t="s">
        <v>61</v>
      </c>
      <c r="FT2" s="260" t="s">
        <v>62</v>
      </c>
      <c r="FU2" s="260" t="s">
        <v>63</v>
      </c>
      <c r="FV2" s="260" t="s">
        <v>64</v>
      </c>
      <c r="FW2" s="260" t="s">
        <v>65</v>
      </c>
      <c r="FX2" s="260" t="s">
        <v>66</v>
      </c>
      <c r="FY2" s="260" t="s">
        <v>67</v>
      </c>
      <c r="FZ2" s="260" t="s">
        <v>68</v>
      </c>
      <c r="GA2" s="260" t="s">
        <v>69</v>
      </c>
      <c r="GB2" s="260" t="s">
        <v>70</v>
      </c>
      <c r="GC2" s="260" t="s">
        <v>71</v>
      </c>
      <c r="GD2" s="260" t="s">
        <v>72</v>
      </c>
      <c r="GE2" s="260" t="s">
        <v>73</v>
      </c>
      <c r="GF2" s="260" t="s">
        <v>74</v>
      </c>
      <c r="GG2" s="260" t="s">
        <v>75</v>
      </c>
      <c r="GH2" s="260" t="s">
        <v>76</v>
      </c>
    </row>
    <row r="3" spans="1:234" s="168" customFormat="1" ht="22.5" customHeight="1">
      <c r="A3" s="182" t="s">
        <v>77</v>
      </c>
      <c r="B3" s="183" t="s">
        <v>78</v>
      </c>
      <c r="C3" s="184" t="s">
        <v>79</v>
      </c>
      <c r="D3" s="185" t="str">
        <f>B2&amp;" "&amp;B3&amp;" 90gsm Solid Poly Satin"&amp;"Sheet Set"</f>
        <v>ROSS Beautyrest 90gsm Solid Poly SatinSheet Set</v>
      </c>
      <c r="E3" s="185"/>
      <c r="F3" s="185"/>
      <c r="G3" s="337" t="s">
        <v>80</v>
      </c>
      <c r="H3" s="337"/>
      <c r="I3" s="338" t="s">
        <v>194</v>
      </c>
      <c r="J3" s="338"/>
      <c r="K3" s="337" t="s">
        <v>82</v>
      </c>
      <c r="L3" s="337"/>
      <c r="M3" s="340" t="s">
        <v>83</v>
      </c>
      <c r="N3" s="341"/>
      <c r="P3" s="198" t="s">
        <v>84</v>
      </c>
      <c r="W3" s="216"/>
      <c r="AA3" s="235"/>
      <c r="AB3" s="235"/>
      <c r="AC3" s="236"/>
      <c r="AG3" s="237"/>
      <c r="AH3" s="237"/>
      <c r="AI3" s="237"/>
      <c r="AP3" s="253"/>
      <c r="AS3" s="235"/>
      <c r="AT3" s="235"/>
      <c r="AU3" s="235"/>
      <c r="DS3" s="168" t="s">
        <v>85</v>
      </c>
      <c r="DT3" s="168" t="s">
        <v>86</v>
      </c>
      <c r="DU3" s="168" t="s">
        <v>9</v>
      </c>
      <c r="DV3" s="168" t="s">
        <v>9</v>
      </c>
      <c r="DW3" s="168" t="s">
        <v>86</v>
      </c>
      <c r="DX3" s="168" t="s">
        <v>9</v>
      </c>
      <c r="DY3" s="168" t="s">
        <v>85</v>
      </c>
      <c r="DZ3" s="168" t="s">
        <v>86</v>
      </c>
      <c r="EA3" s="168" t="s">
        <v>86</v>
      </c>
      <c r="EB3" s="168" t="s">
        <v>9</v>
      </c>
      <c r="EC3" s="168" t="s">
        <v>86</v>
      </c>
      <c r="ED3" s="168" t="s">
        <v>9</v>
      </c>
      <c r="EE3" s="168" t="s">
        <v>86</v>
      </c>
      <c r="EF3" s="168" t="s">
        <v>86</v>
      </c>
      <c r="EG3" s="168" t="s">
        <v>9</v>
      </c>
      <c r="EH3" s="260" t="s">
        <v>87</v>
      </c>
      <c r="EI3" s="264" t="s">
        <v>376</v>
      </c>
      <c r="EJ3" s="260" t="s">
        <v>88</v>
      </c>
      <c r="EK3" s="260" t="s">
        <v>89</v>
      </c>
      <c r="EL3" s="260" t="s">
        <v>90</v>
      </c>
      <c r="EM3" s="260" t="s">
        <v>91</v>
      </c>
      <c r="EN3" s="260" t="s">
        <v>92</v>
      </c>
      <c r="EO3" s="260" t="s">
        <v>93</v>
      </c>
      <c r="EP3" s="260" t="s">
        <v>94</v>
      </c>
      <c r="EQ3" s="260" t="s">
        <v>95</v>
      </c>
      <c r="ER3" s="260" t="s">
        <v>96</v>
      </c>
      <c r="ES3" s="260" t="s">
        <v>97</v>
      </c>
      <c r="ET3" s="260" t="s">
        <v>98</v>
      </c>
      <c r="EU3" s="260" t="s">
        <v>99</v>
      </c>
      <c r="EV3" s="260" t="s">
        <v>100</v>
      </c>
      <c r="EW3" s="260" t="s">
        <v>101</v>
      </c>
      <c r="EX3" s="260" t="s">
        <v>102</v>
      </c>
      <c r="EY3" s="260" t="s">
        <v>103</v>
      </c>
      <c r="EZ3" s="260" t="s">
        <v>104</v>
      </c>
      <c r="FA3" s="260" t="s">
        <v>105</v>
      </c>
      <c r="FB3" s="260" t="s">
        <v>106</v>
      </c>
      <c r="FC3" s="260" t="s">
        <v>107</v>
      </c>
      <c r="FD3" s="260" t="s">
        <v>108</v>
      </c>
      <c r="FE3" s="260" t="s">
        <v>109</v>
      </c>
      <c r="FF3" s="260" t="s">
        <v>59</v>
      </c>
      <c r="FG3" s="260" t="s">
        <v>110</v>
      </c>
      <c r="FH3" s="260" t="s">
        <v>111</v>
      </c>
      <c r="FI3" s="260" t="s">
        <v>112</v>
      </c>
      <c r="FJ3" s="260" t="s">
        <v>113</v>
      </c>
      <c r="FK3" s="260" t="s">
        <v>114</v>
      </c>
      <c r="FL3" s="260" t="s">
        <v>115</v>
      </c>
      <c r="FM3" s="260" t="s">
        <v>116</v>
      </c>
      <c r="FN3" s="260" t="s">
        <v>117</v>
      </c>
      <c r="FO3" s="260" t="s">
        <v>118</v>
      </c>
      <c r="FP3" s="260" t="s">
        <v>119</v>
      </c>
      <c r="FQ3" s="260" t="s">
        <v>120</v>
      </c>
      <c r="FR3" s="168" t="s">
        <v>121</v>
      </c>
      <c r="FS3" s="260" t="s">
        <v>66</v>
      </c>
      <c r="FT3" s="260" t="s">
        <v>122</v>
      </c>
      <c r="FU3" s="260" t="s">
        <v>123</v>
      </c>
      <c r="FV3" s="260" t="s">
        <v>124</v>
      </c>
      <c r="FW3" s="260" t="s">
        <v>125</v>
      </c>
      <c r="FX3" s="260" t="s">
        <v>126</v>
      </c>
      <c r="FY3" s="260" t="s">
        <v>127</v>
      </c>
      <c r="FZ3" s="260" t="s">
        <v>128</v>
      </c>
      <c r="GA3" s="260" t="s">
        <v>129</v>
      </c>
      <c r="GB3" s="260" t="s">
        <v>130</v>
      </c>
      <c r="GC3" s="260" t="s">
        <v>131</v>
      </c>
      <c r="GD3" s="260" t="s">
        <v>132</v>
      </c>
      <c r="GE3" s="260" t="s">
        <v>133</v>
      </c>
      <c r="GF3" s="260" t="s">
        <v>134</v>
      </c>
    </row>
    <row r="4" spans="1:234" s="168" customFormat="1" ht="22.5" customHeight="1">
      <c r="A4" s="182" t="s">
        <v>135</v>
      </c>
      <c r="B4" s="183" t="s">
        <v>78</v>
      </c>
      <c r="C4" s="184" t="s">
        <v>136</v>
      </c>
      <c r="D4" s="183" t="s">
        <v>142</v>
      </c>
      <c r="E4" s="183"/>
      <c r="F4" s="183"/>
      <c r="G4" s="337" t="s">
        <v>138</v>
      </c>
      <c r="H4" s="337"/>
      <c r="I4" s="338" t="s">
        <v>210</v>
      </c>
      <c r="J4" s="338"/>
      <c r="K4" s="337" t="s">
        <v>140</v>
      </c>
      <c r="L4" s="337"/>
      <c r="M4" s="338" t="s">
        <v>141</v>
      </c>
      <c r="N4" s="339"/>
      <c r="P4" s="198" t="s">
        <v>142</v>
      </c>
      <c r="Q4" s="218"/>
      <c r="W4" s="216"/>
      <c r="AA4" s="238"/>
      <c r="AB4" s="238"/>
      <c r="AC4" s="237"/>
      <c r="AD4" s="237"/>
      <c r="AE4" s="237"/>
      <c r="AF4" s="237"/>
      <c r="AG4" s="239"/>
      <c r="AH4" s="239"/>
      <c r="AI4" s="239"/>
      <c r="AP4" s="253"/>
      <c r="AS4" s="235"/>
      <c r="AT4" s="235"/>
      <c r="AU4" s="235"/>
      <c r="DS4" s="168" t="s">
        <v>143</v>
      </c>
      <c r="DT4" s="168" t="s">
        <v>144</v>
      </c>
      <c r="DU4" s="168" t="s">
        <v>84</v>
      </c>
      <c r="DV4" s="168" t="s">
        <v>84</v>
      </c>
      <c r="DW4" s="168" t="s">
        <v>144</v>
      </c>
      <c r="DX4" s="168" t="s">
        <v>84</v>
      </c>
      <c r="DY4" s="168" t="s">
        <v>143</v>
      </c>
      <c r="DZ4" s="168" t="s">
        <v>144</v>
      </c>
      <c r="EA4" s="168" t="s">
        <v>144</v>
      </c>
      <c r="EB4" s="168" t="s">
        <v>84</v>
      </c>
      <c r="EC4" s="168" t="s">
        <v>144</v>
      </c>
      <c r="ED4" s="168" t="s">
        <v>84</v>
      </c>
      <c r="EE4" s="168" t="s">
        <v>144</v>
      </c>
      <c r="EF4" s="168" t="s">
        <v>144</v>
      </c>
      <c r="EG4" s="168" t="s">
        <v>84</v>
      </c>
      <c r="EH4" s="260" t="s">
        <v>6</v>
      </c>
      <c r="EI4" s="260" t="s">
        <v>145</v>
      </c>
      <c r="EK4" s="168" t="s">
        <v>146</v>
      </c>
      <c r="EL4" s="168" t="s">
        <v>147</v>
      </c>
      <c r="EM4" s="168" t="s">
        <v>148</v>
      </c>
      <c r="EN4" s="168" t="s">
        <v>149</v>
      </c>
      <c r="EO4" s="260" t="s">
        <v>150</v>
      </c>
      <c r="EP4" s="168" t="s">
        <v>151</v>
      </c>
      <c r="EQ4" s="168" t="s">
        <v>78</v>
      </c>
      <c r="ER4" s="168" t="s">
        <v>152</v>
      </c>
      <c r="ES4" s="168" t="s">
        <v>153</v>
      </c>
      <c r="ET4" s="168" t="s">
        <v>154</v>
      </c>
      <c r="EU4" s="168" t="s">
        <v>155</v>
      </c>
      <c r="EV4" s="168" t="s">
        <v>156</v>
      </c>
      <c r="EW4" s="168" t="s">
        <v>157</v>
      </c>
      <c r="EX4" s="168" t="s">
        <v>158</v>
      </c>
      <c r="EY4" s="168" t="s">
        <v>159</v>
      </c>
      <c r="EZ4" s="168" t="s">
        <v>160</v>
      </c>
      <c r="FA4" s="168" t="s">
        <v>161</v>
      </c>
      <c r="FB4" s="168" t="s">
        <v>162</v>
      </c>
      <c r="FC4" s="168" t="s">
        <v>163</v>
      </c>
      <c r="FD4" s="168" t="s">
        <v>164</v>
      </c>
      <c r="FE4" s="168" t="s">
        <v>165</v>
      </c>
      <c r="FF4" s="168" t="s">
        <v>166</v>
      </c>
      <c r="FG4" s="168" t="s">
        <v>167</v>
      </c>
      <c r="FH4" s="168" t="s">
        <v>168</v>
      </c>
      <c r="FI4" s="168" t="s">
        <v>169</v>
      </c>
      <c r="FJ4" s="168" t="s">
        <v>170</v>
      </c>
      <c r="FK4" s="168" t="s">
        <v>171</v>
      </c>
      <c r="FL4" s="168" t="s">
        <v>172</v>
      </c>
      <c r="FM4" s="168" t="s">
        <v>173</v>
      </c>
      <c r="FN4" s="168" t="s">
        <v>174</v>
      </c>
      <c r="FO4" s="168" t="s">
        <v>175</v>
      </c>
      <c r="FP4" s="168" t="s">
        <v>176</v>
      </c>
      <c r="FQ4" s="168" t="s">
        <v>177</v>
      </c>
      <c r="FR4" s="168" t="s">
        <v>178</v>
      </c>
      <c r="FS4" s="168" t="s">
        <v>179</v>
      </c>
      <c r="FT4" s="168" t="s">
        <v>180</v>
      </c>
      <c r="FU4" s="168" t="s">
        <v>181</v>
      </c>
      <c r="FV4" s="168" t="s">
        <v>182</v>
      </c>
      <c r="FW4" s="168" t="s">
        <v>183</v>
      </c>
      <c r="FX4" s="168" t="s">
        <v>184</v>
      </c>
      <c r="FY4" s="168" t="s">
        <v>185</v>
      </c>
    </row>
    <row r="5" spans="1:234" s="168" customFormat="1" ht="22.5" customHeight="1">
      <c r="A5" s="182" t="s">
        <v>186</v>
      </c>
      <c r="B5" s="183"/>
      <c r="C5" s="184" t="s">
        <v>187</v>
      </c>
      <c r="D5" s="186">
        <f>AK34</f>
        <v>215191.99999999997</v>
      </c>
      <c r="E5" s="187"/>
      <c r="F5" s="187"/>
      <c r="G5" s="337" t="s">
        <v>188</v>
      </c>
      <c r="H5" s="337"/>
      <c r="I5" s="338" t="s">
        <v>35</v>
      </c>
      <c r="J5" s="338"/>
      <c r="K5" s="337" t="s">
        <v>189</v>
      </c>
      <c r="L5" s="337"/>
      <c r="M5" s="340" t="s">
        <v>190</v>
      </c>
      <c r="N5" s="341"/>
      <c r="P5" s="198" t="s">
        <v>137</v>
      </c>
      <c r="Q5" s="219"/>
      <c r="W5" s="216"/>
      <c r="AA5" s="235"/>
      <c r="AB5" s="235"/>
      <c r="AC5" s="236"/>
      <c r="AG5" s="240"/>
      <c r="AH5" s="240"/>
      <c r="AI5" s="240"/>
      <c r="AP5" s="253"/>
      <c r="AS5" s="235"/>
      <c r="AT5" s="235"/>
      <c r="AU5" s="235"/>
      <c r="DS5" s="168" t="s">
        <v>191</v>
      </c>
      <c r="DT5" s="168" t="s">
        <v>192</v>
      </c>
      <c r="DU5" s="168" t="s">
        <v>142</v>
      </c>
      <c r="DV5" s="168" t="s">
        <v>142</v>
      </c>
      <c r="DW5" s="168" t="s">
        <v>192</v>
      </c>
      <c r="DX5" s="168" t="s">
        <v>142</v>
      </c>
      <c r="DY5" s="168" t="s">
        <v>191</v>
      </c>
      <c r="DZ5" s="168" t="s">
        <v>192</v>
      </c>
      <c r="EA5" s="168" t="s">
        <v>192</v>
      </c>
      <c r="EB5" s="168" t="s">
        <v>142</v>
      </c>
      <c r="EC5" s="168" t="s">
        <v>192</v>
      </c>
      <c r="ED5" s="168" t="s">
        <v>142</v>
      </c>
      <c r="EE5" s="168" t="s">
        <v>192</v>
      </c>
      <c r="EF5" s="168" t="s">
        <v>192</v>
      </c>
      <c r="EG5" s="168" t="s">
        <v>142</v>
      </c>
      <c r="EH5" s="261" t="s">
        <v>193</v>
      </c>
      <c r="EI5" s="261" t="s">
        <v>81</v>
      </c>
      <c r="EJ5" s="262" t="s">
        <v>194</v>
      </c>
      <c r="EK5" s="261" t="s">
        <v>195</v>
      </c>
      <c r="EL5" s="263"/>
      <c r="EM5" s="260" t="s">
        <v>196</v>
      </c>
      <c r="EN5" s="260" t="s">
        <v>190</v>
      </c>
      <c r="EO5" s="168" t="s">
        <v>141</v>
      </c>
      <c r="EP5" s="168" t="s">
        <v>197</v>
      </c>
      <c r="EQ5" s="168" t="s">
        <v>198</v>
      </c>
      <c r="ER5" s="168" t="s">
        <v>199</v>
      </c>
    </row>
    <row r="6" spans="1:234" s="168" customFormat="1" ht="22.5" customHeight="1">
      <c r="A6" s="188" t="s">
        <v>200</v>
      </c>
      <c r="B6" s="189" t="s">
        <v>190</v>
      </c>
      <c r="C6" s="190" t="s">
        <v>201</v>
      </c>
      <c r="D6" s="191">
        <v>45800</v>
      </c>
      <c r="E6" s="191"/>
      <c r="F6" s="191"/>
      <c r="G6" s="332" t="s">
        <v>202</v>
      </c>
      <c r="H6" s="332"/>
      <c r="I6" s="333" t="s">
        <v>376</v>
      </c>
      <c r="J6" s="333"/>
      <c r="K6" s="334" t="s">
        <v>203</v>
      </c>
      <c r="L6" s="334"/>
      <c r="M6" s="335" t="s">
        <v>417</v>
      </c>
      <c r="N6" s="336"/>
      <c r="P6" s="199"/>
      <c r="Q6" s="217"/>
      <c r="W6" s="216"/>
      <c r="AA6" s="238"/>
      <c r="AB6" s="238"/>
      <c r="AC6" s="237"/>
      <c r="AD6" s="237"/>
      <c r="AE6" s="237"/>
      <c r="AF6" s="237"/>
      <c r="AG6" s="239"/>
      <c r="AH6" s="239"/>
      <c r="AI6" s="239"/>
      <c r="AP6" s="253"/>
      <c r="AS6" s="235"/>
      <c r="AT6" s="235"/>
      <c r="AU6" s="235"/>
      <c r="DS6" s="168" t="s">
        <v>204</v>
      </c>
      <c r="DT6" s="168" t="s">
        <v>205</v>
      </c>
      <c r="DU6" s="168" t="s">
        <v>137</v>
      </c>
      <c r="DV6" s="168" t="s">
        <v>137</v>
      </c>
      <c r="DW6" s="168" t="s">
        <v>205</v>
      </c>
      <c r="DX6" s="168" t="s">
        <v>137</v>
      </c>
      <c r="DY6" s="168" t="s">
        <v>204</v>
      </c>
      <c r="DZ6" s="168" t="s">
        <v>205</v>
      </c>
      <c r="EA6" s="168" t="s">
        <v>205</v>
      </c>
      <c r="EB6" s="168" t="s">
        <v>137</v>
      </c>
      <c r="EC6" s="168" t="s">
        <v>205</v>
      </c>
      <c r="ED6" s="168" t="s">
        <v>137</v>
      </c>
      <c r="EE6" s="168" t="s">
        <v>205</v>
      </c>
      <c r="EF6" s="168" t="s">
        <v>205</v>
      </c>
      <c r="EG6" s="168" t="s">
        <v>137</v>
      </c>
      <c r="EH6" s="260" t="s">
        <v>206</v>
      </c>
      <c r="EI6" s="260" t="s">
        <v>207</v>
      </c>
      <c r="EJ6" s="260" t="s">
        <v>139</v>
      </c>
      <c r="EK6" s="260" t="s">
        <v>208</v>
      </c>
      <c r="EL6" s="260" t="s">
        <v>209</v>
      </c>
      <c r="EM6" s="168" t="s">
        <v>210</v>
      </c>
      <c r="EN6" s="260" t="s">
        <v>211</v>
      </c>
      <c r="EO6" s="260" t="s">
        <v>212</v>
      </c>
    </row>
    <row r="7" spans="1:234" s="169" customFormat="1">
      <c r="A7" s="322" t="s">
        <v>213</v>
      </c>
      <c r="B7" s="322" t="s">
        <v>214</v>
      </c>
      <c r="C7" s="322" t="s">
        <v>215</v>
      </c>
      <c r="D7" s="322" t="s">
        <v>216</v>
      </c>
      <c r="E7" s="320" t="s">
        <v>217</v>
      </c>
      <c r="F7" s="320" t="s">
        <v>218</v>
      </c>
      <c r="G7" s="323" t="s">
        <v>219</v>
      </c>
      <c r="H7" s="323" t="s">
        <v>82</v>
      </c>
      <c r="I7" s="314" t="s">
        <v>220</v>
      </c>
      <c r="J7" s="326" t="s">
        <v>221</v>
      </c>
      <c r="K7" s="326"/>
      <c r="L7" s="326"/>
      <c r="M7" s="326"/>
      <c r="N7" s="326"/>
      <c r="O7" s="326"/>
      <c r="P7" s="326"/>
      <c r="Q7" s="326"/>
      <c r="R7" s="326"/>
      <c r="S7" s="326" t="s">
        <v>222</v>
      </c>
      <c r="T7" s="326"/>
      <c r="U7" s="326"/>
      <c r="V7" s="314" t="s">
        <v>223</v>
      </c>
      <c r="W7" s="201" t="s">
        <v>224</v>
      </c>
      <c r="X7" s="201" t="s">
        <v>224</v>
      </c>
      <c r="Y7" s="201"/>
      <c r="Z7" s="201"/>
      <c r="AA7" s="201"/>
      <c r="AB7" s="201"/>
      <c r="AC7" s="314" t="s">
        <v>225</v>
      </c>
      <c r="AD7" s="314" t="s">
        <v>383</v>
      </c>
      <c r="AE7" s="314" t="s">
        <v>382</v>
      </c>
      <c r="AF7" s="315" t="s">
        <v>226</v>
      </c>
      <c r="AG7" s="316" t="s">
        <v>227</v>
      </c>
      <c r="AH7" s="315" t="s">
        <v>380</v>
      </c>
      <c r="AI7" s="317" t="s">
        <v>381</v>
      </c>
      <c r="AJ7" s="314" t="s">
        <v>228</v>
      </c>
      <c r="AK7" s="314" t="s">
        <v>229</v>
      </c>
      <c r="AL7" s="314" t="s">
        <v>230</v>
      </c>
    </row>
    <row r="8" spans="1:234" s="169" customFormat="1" ht="39" customHeight="1">
      <c r="A8" s="323"/>
      <c r="B8" s="323"/>
      <c r="C8" s="323"/>
      <c r="D8" s="323"/>
      <c r="E8" s="321"/>
      <c r="F8" s="321"/>
      <c r="G8" s="323"/>
      <c r="H8" s="323"/>
      <c r="I8" s="314"/>
      <c r="J8" s="327" t="s">
        <v>231</v>
      </c>
      <c r="K8" s="327"/>
      <c r="L8" s="327"/>
      <c r="M8" s="323" t="s">
        <v>232</v>
      </c>
      <c r="N8" s="323" t="s">
        <v>233</v>
      </c>
      <c r="O8" s="314" t="s">
        <v>234</v>
      </c>
      <c r="P8" s="202" t="s">
        <v>235</v>
      </c>
      <c r="Q8" s="192" t="s">
        <v>236</v>
      </c>
      <c r="R8" s="314" t="s">
        <v>237</v>
      </c>
      <c r="S8" s="323" t="s">
        <v>238</v>
      </c>
      <c r="T8" s="323" t="s">
        <v>239</v>
      </c>
      <c r="U8" s="314" t="s">
        <v>240</v>
      </c>
      <c r="V8" s="314"/>
      <c r="W8" s="192" t="s">
        <v>241</v>
      </c>
      <c r="X8" s="192" t="s">
        <v>242</v>
      </c>
      <c r="Y8" s="201" t="s">
        <v>243</v>
      </c>
      <c r="Z8" s="201" t="s">
        <v>244</v>
      </c>
      <c r="AA8" s="192" t="s">
        <v>245</v>
      </c>
      <c r="AB8" s="192" t="s">
        <v>246</v>
      </c>
      <c r="AC8" s="314"/>
      <c r="AD8" s="314"/>
      <c r="AE8" s="314"/>
      <c r="AF8" s="315"/>
      <c r="AG8" s="316"/>
      <c r="AH8" s="315"/>
      <c r="AI8" s="317"/>
      <c r="AJ8" s="314"/>
      <c r="AK8" s="314"/>
      <c r="AL8" s="314"/>
    </row>
    <row r="9" spans="1:234" s="170" customFormat="1" ht="25.5">
      <c r="A9" s="323"/>
      <c r="B9" s="323"/>
      <c r="C9" s="323"/>
      <c r="D9" s="323"/>
      <c r="E9" s="322"/>
      <c r="F9" s="322"/>
      <c r="G9" s="323"/>
      <c r="H9" s="323"/>
      <c r="I9" s="314"/>
      <c r="J9" s="203" t="s">
        <v>247</v>
      </c>
      <c r="K9" s="203" t="s">
        <v>248</v>
      </c>
      <c r="L9" s="203" t="s">
        <v>249</v>
      </c>
      <c r="M9" s="323"/>
      <c r="N9" s="323"/>
      <c r="O9" s="314"/>
      <c r="P9" s="200">
        <v>63</v>
      </c>
      <c r="Q9" s="220">
        <v>3500</v>
      </c>
      <c r="R9" s="314"/>
      <c r="S9" s="323"/>
      <c r="T9" s="323"/>
      <c r="U9" s="314"/>
      <c r="V9" s="314"/>
      <c r="W9" s="221">
        <v>0.03</v>
      </c>
      <c r="X9" s="221"/>
      <c r="Y9" s="221"/>
      <c r="Z9" s="241">
        <v>5.5E-2</v>
      </c>
      <c r="AA9" s="242"/>
      <c r="AB9" s="221">
        <v>0.08</v>
      </c>
      <c r="AC9" s="314"/>
      <c r="AD9" s="314"/>
      <c r="AE9" s="314"/>
      <c r="AF9" s="315"/>
      <c r="AG9" s="316"/>
      <c r="AH9" s="315"/>
      <c r="AI9" s="317"/>
      <c r="AJ9" s="314"/>
      <c r="AK9" s="314"/>
      <c r="AL9" s="314"/>
    </row>
    <row r="10" spans="1:234" s="170" customFormat="1" ht="20.100000000000001" customHeight="1">
      <c r="A10" s="329" t="s">
        <v>420</v>
      </c>
      <c r="B10" s="330"/>
      <c r="C10" s="330"/>
      <c r="D10" s="331"/>
      <c r="E10" s="265" t="s">
        <v>416</v>
      </c>
      <c r="F10" s="265"/>
      <c r="G10" s="192"/>
      <c r="H10" s="192"/>
      <c r="I10" s="200"/>
      <c r="J10" s="203"/>
      <c r="K10" s="203"/>
      <c r="L10" s="203"/>
      <c r="M10" s="192"/>
      <c r="N10" s="192"/>
      <c r="O10" s="200"/>
      <c r="P10" s="200"/>
      <c r="Q10" s="220"/>
      <c r="R10" s="200"/>
      <c r="S10" s="192"/>
      <c r="T10" s="192"/>
      <c r="U10" s="200"/>
      <c r="V10" s="200"/>
      <c r="W10" s="221"/>
      <c r="X10" s="221"/>
      <c r="Y10" s="221"/>
      <c r="Z10" s="241"/>
      <c r="AA10" s="242"/>
      <c r="AB10" s="221"/>
      <c r="AC10" s="200"/>
      <c r="AD10" s="200"/>
      <c r="AE10" s="200"/>
      <c r="AF10" s="266"/>
      <c r="AG10" s="267"/>
      <c r="AH10" s="267"/>
      <c r="AI10" s="267"/>
      <c r="AJ10" s="200"/>
      <c r="AK10" s="200"/>
      <c r="AL10" s="200"/>
    </row>
    <row r="11" spans="1:234" s="171" customFormat="1">
      <c r="A11" s="328" t="s">
        <v>250</v>
      </c>
      <c r="B11" s="328"/>
      <c r="C11" s="328"/>
      <c r="D11" s="193"/>
      <c r="E11" s="193"/>
      <c r="F11" s="193"/>
      <c r="G11" s="193"/>
      <c r="H11" s="193"/>
      <c r="I11" s="204"/>
      <c r="J11" s="205"/>
      <c r="K11" s="205"/>
      <c r="L11" s="205"/>
      <c r="M11" s="206"/>
      <c r="N11" s="193"/>
      <c r="O11" s="207"/>
      <c r="P11" s="208"/>
      <c r="Q11" s="222"/>
      <c r="R11" s="223"/>
      <c r="S11" s="224"/>
      <c r="T11" s="225"/>
      <c r="U11" s="226"/>
      <c r="V11" s="226"/>
      <c r="W11" s="227"/>
      <c r="X11" s="227"/>
      <c r="Y11" s="226"/>
      <c r="Z11" s="226"/>
      <c r="AA11" s="226"/>
      <c r="AB11" s="227"/>
      <c r="AC11" s="243"/>
      <c r="AD11" s="244"/>
      <c r="AE11" s="244"/>
      <c r="AF11" s="245"/>
      <c r="AG11" s="246"/>
      <c r="AH11" s="246"/>
      <c r="AI11" s="246"/>
      <c r="AJ11" s="244"/>
      <c r="AK11" s="244"/>
      <c r="AL11" s="244"/>
    </row>
    <row r="12" spans="1:234" s="172" customFormat="1" ht="33.75" customHeight="1">
      <c r="A12" s="318" t="str">
        <f>A11</f>
        <v>4 piece set Beautyrest brand -- 90gsm Solid Satin Sheet Set</v>
      </c>
      <c r="B12" s="318" t="s">
        <v>251</v>
      </c>
      <c r="C12" s="318" t="s">
        <v>252</v>
      </c>
      <c r="D12" s="194" t="s">
        <v>253</v>
      </c>
      <c r="E12" s="195" t="s">
        <v>395</v>
      </c>
      <c r="F12" s="195" t="s">
        <v>405</v>
      </c>
      <c r="G12" s="324" t="s">
        <v>385</v>
      </c>
      <c r="H12" s="196"/>
      <c r="I12" s="209">
        <f>'CHN 04-08-2025'!$G$3</f>
        <v>5.2249999999999996</v>
      </c>
      <c r="J12" s="210">
        <v>30</v>
      </c>
      <c r="K12" s="211">
        <v>25</v>
      </c>
      <c r="L12" s="210">
        <v>34</v>
      </c>
      <c r="M12" s="212">
        <v>4</v>
      </c>
      <c r="N12" s="213">
        <v>6.5</v>
      </c>
      <c r="O12" s="214">
        <f>J12*K12*L12/1000000/M12</f>
        <v>6.3749999999999996E-3</v>
      </c>
      <c r="P12" s="215">
        <f>$P$9/O12</f>
        <v>9882.3529411764721</v>
      </c>
      <c r="Q12" s="228">
        <f>$Q$9</f>
        <v>3500</v>
      </c>
      <c r="R12" s="229">
        <f>Q12/P12</f>
        <v>0.35416666666666663</v>
      </c>
      <c r="S12" s="230" t="s">
        <v>254</v>
      </c>
      <c r="T12" s="231">
        <v>0.41399999999999998</v>
      </c>
      <c r="U12" s="232">
        <f>I12*T12</f>
        <v>2.1631499999999999</v>
      </c>
      <c r="V12" s="232">
        <f>U12+R12+I12</f>
        <v>7.7423166666666656</v>
      </c>
      <c r="W12" s="233"/>
      <c r="X12" s="233"/>
      <c r="Y12" s="247"/>
      <c r="Z12" s="247">
        <f>AG12*$Z$9</f>
        <v>0.52580000000000005</v>
      </c>
      <c r="AA12" s="248"/>
      <c r="AB12" s="247">
        <f>AI12*$AB$9</f>
        <v>0.84160000000000001</v>
      </c>
      <c r="AC12" s="249">
        <f>SUM(W12:AB12)</f>
        <v>1.3673999999999999</v>
      </c>
      <c r="AD12" s="250">
        <f>AC12+V12</f>
        <v>9.1097166666666656</v>
      </c>
      <c r="AE12" s="250">
        <f>V12+AG12*$Z$9</f>
        <v>8.2681166666666659</v>
      </c>
      <c r="AF12" s="251">
        <f>(AG12-AE12)/AG12</f>
        <v>0.1351342398884241</v>
      </c>
      <c r="AG12" s="252">
        <v>9.56</v>
      </c>
      <c r="AH12" s="251">
        <f>(AI12-AD12)/AI12</f>
        <v>0.13405735107731312</v>
      </c>
      <c r="AI12" s="252">
        <v>10.52</v>
      </c>
      <c r="AJ12" s="254">
        <v>1620</v>
      </c>
      <c r="AK12" s="250">
        <f>AJ12*AI12</f>
        <v>17042.399999999998</v>
      </c>
      <c r="AL12" s="250">
        <f>AJ12*AD12</f>
        <v>14757.740999999998</v>
      </c>
    </row>
    <row r="13" spans="1:234" s="172" customFormat="1" ht="33.75" customHeight="1">
      <c r="A13" s="319"/>
      <c r="B13" s="319"/>
      <c r="C13" s="319"/>
      <c r="D13" s="194" t="s">
        <v>255</v>
      </c>
      <c r="E13" s="195" t="s">
        <v>396</v>
      </c>
      <c r="F13" s="195" t="s">
        <v>406</v>
      </c>
      <c r="G13" s="325"/>
      <c r="H13" s="196"/>
      <c r="I13" s="209">
        <f>'CHN 04-08-2025'!$G$4</f>
        <v>6.08</v>
      </c>
      <c r="J13" s="210">
        <v>30</v>
      </c>
      <c r="K13" s="211">
        <v>25</v>
      </c>
      <c r="L13" s="210">
        <v>38</v>
      </c>
      <c r="M13" s="212">
        <v>4</v>
      </c>
      <c r="N13" s="213">
        <v>7.7</v>
      </c>
      <c r="O13" s="214">
        <f>J13*K13*L13/1000000/M13</f>
        <v>7.1250000000000003E-3</v>
      </c>
      <c r="P13" s="215">
        <f>$P$9/O13</f>
        <v>8842.105263157895</v>
      </c>
      <c r="Q13" s="228">
        <f>$Q$9</f>
        <v>3500</v>
      </c>
      <c r="R13" s="229">
        <f>Q13/P13</f>
        <v>0.39583333333333331</v>
      </c>
      <c r="S13" s="230" t="s">
        <v>254</v>
      </c>
      <c r="T13" s="231">
        <v>0.41399999999999998</v>
      </c>
      <c r="U13" s="232">
        <f>I13*T13</f>
        <v>2.5171199999999998</v>
      </c>
      <c r="V13" s="232">
        <f>U13+R13+I13</f>
        <v>8.9929533333333325</v>
      </c>
      <c r="W13" s="233"/>
      <c r="X13" s="233"/>
      <c r="Y13" s="247"/>
      <c r="Z13" s="247">
        <f>AG13*$Z$9</f>
        <v>0.60830000000000006</v>
      </c>
      <c r="AA13" s="248"/>
      <c r="AB13" s="247">
        <f t="shared" ref="AB13:AB19" si="0">AI13*$AB$9</f>
        <v>0.97360000000000002</v>
      </c>
      <c r="AC13" s="249">
        <f>SUM(W13:AB13)</f>
        <v>1.5819000000000001</v>
      </c>
      <c r="AD13" s="250">
        <f>AC13+V13</f>
        <v>10.574853333333333</v>
      </c>
      <c r="AE13" s="250">
        <f t="shared" ref="AE13:AE19" si="1">V13+AG13*$Z$9</f>
        <v>9.6012533333333323</v>
      </c>
      <c r="AF13" s="251">
        <f t="shared" ref="AF13:AF19" si="2">(AG13-AE13)/AG13</f>
        <v>0.13189391199517794</v>
      </c>
      <c r="AG13" s="252">
        <v>11.06</v>
      </c>
      <c r="AH13" s="251">
        <f t="shared" ref="AH13:AH19" si="3">(AI13-AD13)/AI13</f>
        <v>0.13107203505888795</v>
      </c>
      <c r="AI13" s="252">
        <v>12.17</v>
      </c>
      <c r="AJ13" s="254">
        <v>1548</v>
      </c>
      <c r="AK13" s="250">
        <f t="shared" ref="AK13:AK19" si="4">AJ13*AI13</f>
        <v>18839.16</v>
      </c>
      <c r="AL13" s="250">
        <f t="shared" ref="AL13:AL19" si="5">AJ13*AD13</f>
        <v>16369.872960000001</v>
      </c>
    </row>
    <row r="14" spans="1:234" s="171" customFormat="1">
      <c r="A14" s="312" t="s">
        <v>250</v>
      </c>
      <c r="B14" s="312"/>
      <c r="C14" s="312"/>
      <c r="D14" s="193"/>
      <c r="E14" s="193"/>
      <c r="F14" s="193"/>
      <c r="G14" s="193"/>
      <c r="H14" s="193"/>
      <c r="I14" s="204"/>
      <c r="J14" s="205"/>
      <c r="K14" s="205"/>
      <c r="L14" s="205"/>
      <c r="M14" s="206"/>
      <c r="N14" s="193"/>
      <c r="O14" s="207"/>
      <c r="P14" s="208"/>
      <c r="Q14" s="222"/>
      <c r="R14" s="223"/>
      <c r="S14" s="224"/>
      <c r="T14" s="234"/>
      <c r="U14" s="226"/>
      <c r="V14" s="226"/>
      <c r="W14" s="227"/>
      <c r="X14" s="227"/>
      <c r="Y14" s="226"/>
      <c r="Z14" s="226"/>
      <c r="AA14" s="226"/>
      <c r="AB14" s="226"/>
      <c r="AC14" s="243"/>
      <c r="AD14" s="244"/>
      <c r="AE14" s="244"/>
      <c r="AF14" s="246"/>
      <c r="AG14" s="246"/>
      <c r="AH14" s="246"/>
      <c r="AI14" s="246"/>
      <c r="AJ14" s="255"/>
      <c r="AK14" s="244"/>
      <c r="AL14" s="244"/>
    </row>
    <row r="15" spans="1:234" s="172" customFormat="1" ht="33.75" customHeight="1">
      <c r="A15" s="318" t="str">
        <f>A14</f>
        <v>4 piece set Beautyrest brand -- 90gsm Solid Satin Sheet Set</v>
      </c>
      <c r="B15" s="318" t="s">
        <v>251</v>
      </c>
      <c r="C15" s="318" t="s">
        <v>252</v>
      </c>
      <c r="D15" s="194" t="s">
        <v>253</v>
      </c>
      <c r="E15" s="195" t="s">
        <v>397</v>
      </c>
      <c r="F15" s="195" t="s">
        <v>407</v>
      </c>
      <c r="G15" s="324" t="s">
        <v>387</v>
      </c>
      <c r="H15" s="196"/>
      <c r="I15" s="209">
        <f>'CHN 04-08-2025'!$G$3</f>
        <v>5.2249999999999996</v>
      </c>
      <c r="J15" s="210">
        <v>30</v>
      </c>
      <c r="K15" s="211">
        <v>25</v>
      </c>
      <c r="L15" s="210">
        <v>34</v>
      </c>
      <c r="M15" s="212">
        <v>4</v>
      </c>
      <c r="N15" s="213">
        <v>6.5</v>
      </c>
      <c r="O15" s="214">
        <f>J15*K15*L15/1000000/M15</f>
        <v>6.3749999999999996E-3</v>
      </c>
      <c r="P15" s="215">
        <f>$P$9/O15</f>
        <v>9882.3529411764721</v>
      </c>
      <c r="Q15" s="228">
        <f>$Q$9</f>
        <v>3500</v>
      </c>
      <c r="R15" s="229">
        <f>Q15/P15</f>
        <v>0.35416666666666663</v>
      </c>
      <c r="S15" s="230" t="s">
        <v>254</v>
      </c>
      <c r="T15" s="231">
        <v>0.41399999999999998</v>
      </c>
      <c r="U15" s="232">
        <f>I15*T15</f>
        <v>2.1631499999999999</v>
      </c>
      <c r="V15" s="232">
        <f>U15+R15+I15</f>
        <v>7.7423166666666656</v>
      </c>
      <c r="W15" s="233"/>
      <c r="X15" s="233"/>
      <c r="Y15" s="247"/>
      <c r="Z15" s="247">
        <f>AG15*$Z$9</f>
        <v>0.52580000000000005</v>
      </c>
      <c r="AA15" s="248"/>
      <c r="AB15" s="247">
        <f t="shared" si="0"/>
        <v>0.84160000000000001</v>
      </c>
      <c r="AC15" s="249">
        <f>SUM(W15:AB15)</f>
        <v>1.3673999999999999</v>
      </c>
      <c r="AD15" s="250">
        <f>AC15+V15</f>
        <v>9.1097166666666656</v>
      </c>
      <c r="AE15" s="250">
        <f t="shared" si="1"/>
        <v>8.2681166666666659</v>
      </c>
      <c r="AF15" s="251">
        <f t="shared" si="2"/>
        <v>0.1351342398884241</v>
      </c>
      <c r="AG15" s="252">
        <v>9.56</v>
      </c>
      <c r="AH15" s="251">
        <f t="shared" si="3"/>
        <v>0.13405735107731312</v>
      </c>
      <c r="AI15" s="252">
        <v>10.52</v>
      </c>
      <c r="AJ15" s="254">
        <v>1620</v>
      </c>
      <c r="AK15" s="250">
        <f t="shared" si="4"/>
        <v>17042.399999999998</v>
      </c>
      <c r="AL15" s="250">
        <f t="shared" si="5"/>
        <v>14757.740999999998</v>
      </c>
    </row>
    <row r="16" spans="1:234" s="172" customFormat="1" ht="33.4" customHeight="1">
      <c r="A16" s="319"/>
      <c r="B16" s="319"/>
      <c r="C16" s="319"/>
      <c r="D16" s="194" t="s">
        <v>255</v>
      </c>
      <c r="E16" s="195" t="s">
        <v>398</v>
      </c>
      <c r="F16" s="195" t="s">
        <v>408</v>
      </c>
      <c r="G16" s="325"/>
      <c r="H16" s="196"/>
      <c r="I16" s="209">
        <f>'CHN 04-08-2025'!$G$4</f>
        <v>6.08</v>
      </c>
      <c r="J16" s="210">
        <v>30</v>
      </c>
      <c r="K16" s="211">
        <v>25</v>
      </c>
      <c r="L16" s="210">
        <v>38</v>
      </c>
      <c r="M16" s="212">
        <v>4</v>
      </c>
      <c r="N16" s="213">
        <v>7.7</v>
      </c>
      <c r="O16" s="214">
        <f>J16*K16*L16/1000000/M16</f>
        <v>7.1250000000000003E-3</v>
      </c>
      <c r="P16" s="215">
        <f>$P$9/O16</f>
        <v>8842.105263157895</v>
      </c>
      <c r="Q16" s="228">
        <f>$Q$9</f>
        <v>3500</v>
      </c>
      <c r="R16" s="229">
        <f>Q16/P16</f>
        <v>0.39583333333333331</v>
      </c>
      <c r="S16" s="230" t="s">
        <v>254</v>
      </c>
      <c r="T16" s="231">
        <v>0.41399999999999998</v>
      </c>
      <c r="U16" s="232">
        <f>I16*T16</f>
        <v>2.5171199999999998</v>
      </c>
      <c r="V16" s="232">
        <f>U16+R16+I16</f>
        <v>8.9929533333333325</v>
      </c>
      <c r="W16" s="233"/>
      <c r="X16" s="233"/>
      <c r="Y16" s="247"/>
      <c r="Z16" s="247">
        <f>AG16*$Z$9</f>
        <v>0.60830000000000006</v>
      </c>
      <c r="AA16" s="248"/>
      <c r="AB16" s="247">
        <f t="shared" si="0"/>
        <v>0.97360000000000002</v>
      </c>
      <c r="AC16" s="249">
        <f>SUM(W16:AB16)</f>
        <v>1.5819000000000001</v>
      </c>
      <c r="AD16" s="250">
        <f>AC16+V16</f>
        <v>10.574853333333333</v>
      </c>
      <c r="AE16" s="250">
        <f t="shared" si="1"/>
        <v>9.6012533333333323</v>
      </c>
      <c r="AF16" s="251">
        <f t="shared" si="2"/>
        <v>0.13189391199517794</v>
      </c>
      <c r="AG16" s="252">
        <v>11.06</v>
      </c>
      <c r="AH16" s="251">
        <f t="shared" si="3"/>
        <v>0.13107203505888795</v>
      </c>
      <c r="AI16" s="252">
        <v>12.17</v>
      </c>
      <c r="AJ16" s="411">
        <v>1544</v>
      </c>
      <c r="AK16" s="250">
        <f t="shared" si="4"/>
        <v>18790.48</v>
      </c>
      <c r="AL16" s="250">
        <f t="shared" si="5"/>
        <v>16327.573546666667</v>
      </c>
    </row>
    <row r="17" spans="1:39" s="171" customFormat="1">
      <c r="A17" s="312" t="s">
        <v>250</v>
      </c>
      <c r="B17" s="312"/>
      <c r="C17" s="312"/>
      <c r="D17" s="193"/>
      <c r="E17" s="193"/>
      <c r="F17" s="193"/>
      <c r="G17" s="193"/>
      <c r="H17" s="193"/>
      <c r="I17" s="204"/>
      <c r="J17" s="205"/>
      <c r="K17" s="205"/>
      <c r="L17" s="205"/>
      <c r="M17" s="206"/>
      <c r="N17" s="193"/>
      <c r="O17" s="207"/>
      <c r="P17" s="208"/>
      <c r="Q17" s="222"/>
      <c r="R17" s="223"/>
      <c r="S17" s="224"/>
      <c r="T17" s="234"/>
      <c r="U17" s="226"/>
      <c r="V17" s="226"/>
      <c r="W17" s="227"/>
      <c r="X17" s="227"/>
      <c r="Y17" s="226"/>
      <c r="Z17" s="226"/>
      <c r="AA17" s="226"/>
      <c r="AB17" s="226"/>
      <c r="AC17" s="243"/>
      <c r="AD17" s="244"/>
      <c r="AE17" s="244"/>
      <c r="AF17" s="246"/>
      <c r="AG17" s="246"/>
      <c r="AH17" s="246"/>
      <c r="AI17" s="246"/>
      <c r="AJ17" s="255"/>
      <c r="AK17" s="244"/>
      <c r="AL17" s="244"/>
    </row>
    <row r="18" spans="1:39" s="172" customFormat="1" ht="33.75" customHeight="1">
      <c r="A18" s="318" t="str">
        <f>A17</f>
        <v>4 piece set Beautyrest brand -- 90gsm Solid Satin Sheet Set</v>
      </c>
      <c r="B18" s="318" t="s">
        <v>251</v>
      </c>
      <c r="C18" s="318" t="s">
        <v>252</v>
      </c>
      <c r="D18" s="194" t="s">
        <v>253</v>
      </c>
      <c r="E18" s="195" t="s">
        <v>399</v>
      </c>
      <c r="F18" s="195" t="s">
        <v>409</v>
      </c>
      <c r="G18" s="324" t="s">
        <v>394</v>
      </c>
      <c r="H18" s="196"/>
      <c r="I18" s="209">
        <f>'CHN 04-08-2025'!$G$3</f>
        <v>5.2249999999999996</v>
      </c>
      <c r="J18" s="210">
        <v>30</v>
      </c>
      <c r="K18" s="211">
        <v>25</v>
      </c>
      <c r="L18" s="210">
        <v>34</v>
      </c>
      <c r="M18" s="212">
        <v>4</v>
      </c>
      <c r="N18" s="213">
        <v>6.5</v>
      </c>
      <c r="O18" s="214">
        <f>J18*K18*L18/1000000/M18</f>
        <v>6.3749999999999996E-3</v>
      </c>
      <c r="P18" s="215">
        <f>$P$9/O18</f>
        <v>9882.3529411764721</v>
      </c>
      <c r="Q18" s="228">
        <f>$Q$9</f>
        <v>3500</v>
      </c>
      <c r="R18" s="229">
        <f>Q18/P18</f>
        <v>0.35416666666666663</v>
      </c>
      <c r="S18" s="230" t="s">
        <v>254</v>
      </c>
      <c r="T18" s="231">
        <v>0.41399999999999998</v>
      </c>
      <c r="U18" s="232">
        <f>I18*T18</f>
        <v>2.1631499999999999</v>
      </c>
      <c r="V18" s="232">
        <f>U18+R18+I18</f>
        <v>7.7423166666666656</v>
      </c>
      <c r="W18" s="233"/>
      <c r="X18" s="233"/>
      <c r="Y18" s="247"/>
      <c r="Z18" s="247">
        <f>AG18*$Z$9</f>
        <v>0.52580000000000005</v>
      </c>
      <c r="AA18" s="248"/>
      <c r="AB18" s="247">
        <f t="shared" si="0"/>
        <v>0.84160000000000001</v>
      </c>
      <c r="AC18" s="249">
        <f>SUM(W18:AB18)</f>
        <v>1.3673999999999999</v>
      </c>
      <c r="AD18" s="250">
        <f>AC18+V18</f>
        <v>9.1097166666666656</v>
      </c>
      <c r="AE18" s="250">
        <f t="shared" si="1"/>
        <v>8.2681166666666659</v>
      </c>
      <c r="AF18" s="251">
        <f t="shared" si="2"/>
        <v>0.1351342398884241</v>
      </c>
      <c r="AG18" s="252">
        <v>9.56</v>
      </c>
      <c r="AH18" s="251">
        <f t="shared" si="3"/>
        <v>0.13405735107731312</v>
      </c>
      <c r="AI18" s="252">
        <v>10.52</v>
      </c>
      <c r="AJ18" s="254">
        <v>1620</v>
      </c>
      <c r="AK18" s="250">
        <f t="shared" si="4"/>
        <v>17042.399999999998</v>
      </c>
      <c r="AL18" s="250">
        <f t="shared" si="5"/>
        <v>14757.740999999998</v>
      </c>
    </row>
    <row r="19" spans="1:39" s="172" customFormat="1" ht="33.75" customHeight="1">
      <c r="A19" s="319"/>
      <c r="B19" s="319"/>
      <c r="C19" s="319"/>
      <c r="D19" s="194" t="s">
        <v>255</v>
      </c>
      <c r="E19" s="195" t="s">
        <v>400</v>
      </c>
      <c r="F19" s="195" t="s">
        <v>410</v>
      </c>
      <c r="G19" s="325"/>
      <c r="H19" s="196"/>
      <c r="I19" s="209">
        <f>'CHN 04-08-2025'!$G$4</f>
        <v>6.08</v>
      </c>
      <c r="J19" s="210">
        <v>30</v>
      </c>
      <c r="K19" s="211">
        <v>25</v>
      </c>
      <c r="L19" s="210">
        <v>38</v>
      </c>
      <c r="M19" s="212">
        <v>4</v>
      </c>
      <c r="N19" s="213">
        <v>7.7</v>
      </c>
      <c r="O19" s="214">
        <f>J19*K19*L19/1000000/M19</f>
        <v>7.1250000000000003E-3</v>
      </c>
      <c r="P19" s="215">
        <f>$P$9/O19</f>
        <v>8842.105263157895</v>
      </c>
      <c r="Q19" s="228">
        <f>$Q$9</f>
        <v>3500</v>
      </c>
      <c r="R19" s="229">
        <f>Q19/P19</f>
        <v>0.39583333333333331</v>
      </c>
      <c r="S19" s="230" t="s">
        <v>254</v>
      </c>
      <c r="T19" s="231">
        <v>0.41399999999999998</v>
      </c>
      <c r="U19" s="232">
        <f>I19*T19</f>
        <v>2.5171199999999998</v>
      </c>
      <c r="V19" s="232">
        <f>U19+R19+I19</f>
        <v>8.9929533333333325</v>
      </c>
      <c r="W19" s="233"/>
      <c r="X19" s="233"/>
      <c r="Y19" s="247"/>
      <c r="Z19" s="247">
        <f>AG19*$Z$9</f>
        <v>0.60830000000000006</v>
      </c>
      <c r="AA19" s="248"/>
      <c r="AB19" s="247">
        <f t="shared" si="0"/>
        <v>0.97360000000000002</v>
      </c>
      <c r="AC19" s="249">
        <f>SUM(W19:AB19)</f>
        <v>1.5819000000000001</v>
      </c>
      <c r="AD19" s="250">
        <f>AC19+V19</f>
        <v>10.574853333333333</v>
      </c>
      <c r="AE19" s="250">
        <f t="shared" si="1"/>
        <v>9.6012533333333323</v>
      </c>
      <c r="AF19" s="251">
        <f t="shared" si="2"/>
        <v>0.13189391199517794</v>
      </c>
      <c r="AG19" s="252">
        <v>11.06</v>
      </c>
      <c r="AH19" s="251">
        <f t="shared" si="3"/>
        <v>0.13107203505888795</v>
      </c>
      <c r="AI19" s="252">
        <v>12.17</v>
      </c>
      <c r="AJ19" s="254">
        <v>1548</v>
      </c>
      <c r="AK19" s="250">
        <f t="shared" si="4"/>
        <v>18839.16</v>
      </c>
      <c r="AL19" s="250">
        <f t="shared" si="5"/>
        <v>16369.872960000001</v>
      </c>
    </row>
    <row r="20" spans="1:39">
      <c r="AJ20" s="256">
        <f>SUM(AJ12:AJ19)</f>
        <v>9500</v>
      </c>
      <c r="AK20" s="257">
        <f>SUM(AK12:AK19)</f>
        <v>107595.99999999999</v>
      </c>
      <c r="AL20" s="257">
        <f>SUM(AL12:AL19)</f>
        <v>93340.542466666666</v>
      </c>
      <c r="AM20" s="258">
        <f>(AK20-AL20)/AK20</f>
        <v>0.13249059010867803</v>
      </c>
    </row>
    <row r="21" spans="1:39" s="170" customFormat="1" ht="20.100000000000001" customHeight="1">
      <c r="A21" s="409" t="s">
        <v>421</v>
      </c>
      <c r="B21" s="310"/>
      <c r="C21" s="310"/>
      <c r="D21" s="311"/>
      <c r="E21" s="302" t="s">
        <v>415</v>
      </c>
      <c r="F21" s="302"/>
      <c r="G21" s="302"/>
      <c r="H21" s="302"/>
      <c r="I21" s="303"/>
      <c r="J21" s="304"/>
      <c r="K21" s="304"/>
      <c r="L21" s="304"/>
      <c r="M21" s="302"/>
      <c r="N21" s="302"/>
      <c r="O21" s="303"/>
      <c r="P21" s="303"/>
      <c r="Q21" s="305"/>
      <c r="R21" s="303"/>
      <c r="S21" s="302"/>
      <c r="T21" s="302"/>
      <c r="U21" s="303"/>
      <c r="V21" s="303"/>
      <c r="W21" s="306"/>
      <c r="X21" s="306"/>
      <c r="Y21" s="306"/>
      <c r="Z21" s="307"/>
      <c r="AA21" s="308"/>
      <c r="AB21" s="306"/>
      <c r="AC21" s="303"/>
      <c r="AD21" s="303"/>
      <c r="AE21" s="303"/>
      <c r="AF21" s="303"/>
      <c r="AG21" s="309"/>
      <c r="AH21" s="309"/>
      <c r="AI21" s="309"/>
      <c r="AJ21" s="303"/>
      <c r="AK21" s="303"/>
      <c r="AL21" s="303"/>
    </row>
    <row r="22" spans="1:39" s="171" customFormat="1">
      <c r="A22" s="312" t="s">
        <v>250</v>
      </c>
      <c r="B22" s="312"/>
      <c r="C22" s="312"/>
      <c r="D22" s="193"/>
      <c r="E22" s="286"/>
      <c r="F22" s="286"/>
      <c r="G22" s="286"/>
      <c r="H22" s="286"/>
      <c r="I22" s="287"/>
      <c r="J22" s="288"/>
      <c r="K22" s="288"/>
      <c r="L22" s="288"/>
      <c r="M22" s="289"/>
      <c r="N22" s="286"/>
      <c r="O22" s="290"/>
      <c r="P22" s="291"/>
      <c r="Q22" s="292"/>
      <c r="R22" s="293"/>
      <c r="S22" s="294"/>
      <c r="T22" s="295"/>
      <c r="U22" s="296"/>
      <c r="V22" s="296"/>
      <c r="W22" s="297"/>
      <c r="X22" s="297"/>
      <c r="Y22" s="296"/>
      <c r="Z22" s="296"/>
      <c r="AA22" s="296"/>
      <c r="AB22" s="297"/>
      <c r="AC22" s="298"/>
      <c r="AD22" s="299"/>
      <c r="AE22" s="299"/>
      <c r="AF22" s="300"/>
      <c r="AG22" s="301"/>
      <c r="AH22" s="301"/>
      <c r="AI22" s="301"/>
      <c r="AJ22" s="299"/>
      <c r="AK22" s="299"/>
      <c r="AL22" s="299"/>
    </row>
    <row r="23" spans="1:39" s="172" customFormat="1" ht="33.75" customHeight="1">
      <c r="A23" s="318" t="str">
        <f>A22</f>
        <v>4 piece set Beautyrest brand -- 90gsm Solid Satin Sheet Set</v>
      </c>
      <c r="B23" s="318" t="s">
        <v>251</v>
      </c>
      <c r="C23" s="318" t="s">
        <v>252</v>
      </c>
      <c r="D23" s="194" t="s">
        <v>253</v>
      </c>
      <c r="E23" s="195" t="s">
        <v>395</v>
      </c>
      <c r="F23" s="195" t="s">
        <v>405</v>
      </c>
      <c r="G23" s="324" t="s">
        <v>385</v>
      </c>
      <c r="H23" s="196"/>
      <c r="I23" s="209">
        <f>'CHN 04-08-2025'!$G$3</f>
        <v>5.2249999999999996</v>
      </c>
      <c r="J23" s="210">
        <v>30</v>
      </c>
      <c r="K23" s="211">
        <v>25</v>
      </c>
      <c r="L23" s="210">
        <v>34</v>
      </c>
      <c r="M23" s="212">
        <v>4</v>
      </c>
      <c r="N23" s="213">
        <v>6.5</v>
      </c>
      <c r="O23" s="214">
        <f>J23*K23*L23/1000000/M23</f>
        <v>6.3749999999999996E-3</v>
      </c>
      <c r="P23" s="215">
        <f>$P$9/O23</f>
        <v>9882.3529411764721</v>
      </c>
      <c r="Q23" s="228">
        <f>$Q$9</f>
        <v>3500</v>
      </c>
      <c r="R23" s="229">
        <f>Q23/P23</f>
        <v>0.35416666666666663</v>
      </c>
      <c r="S23" s="230" t="s">
        <v>254</v>
      </c>
      <c r="T23" s="231">
        <v>0.41399999999999998</v>
      </c>
      <c r="U23" s="232">
        <f>I23*T23</f>
        <v>2.1631499999999999</v>
      </c>
      <c r="V23" s="232">
        <f>U23+R23+I23</f>
        <v>7.7423166666666656</v>
      </c>
      <c r="W23" s="233"/>
      <c r="X23" s="233"/>
      <c r="Y23" s="247"/>
      <c r="Z23" s="247">
        <f>AG23*$Z$9</f>
        <v>0.52580000000000005</v>
      </c>
      <c r="AA23" s="248"/>
      <c r="AB23" s="247">
        <f>AI23*$AB$9</f>
        <v>0.84160000000000001</v>
      </c>
      <c r="AC23" s="249">
        <f>SUM(W23:AB23)</f>
        <v>1.3673999999999999</v>
      </c>
      <c r="AD23" s="250">
        <f>AC23+V23</f>
        <v>9.1097166666666656</v>
      </c>
      <c r="AE23" s="250">
        <f>V23+AG23*$Z$9</f>
        <v>8.2681166666666659</v>
      </c>
      <c r="AF23" s="251">
        <f>(AG23-AE23)/AG23</f>
        <v>0.1351342398884241</v>
      </c>
      <c r="AG23" s="252">
        <v>9.56</v>
      </c>
      <c r="AH23" s="251">
        <f>(AI23-AD23)/AI23</f>
        <v>0.13405735107731312</v>
      </c>
      <c r="AI23" s="252">
        <v>10.52</v>
      </c>
      <c r="AJ23" s="254">
        <v>1620</v>
      </c>
      <c r="AK23" s="250">
        <f>AJ23*AI23</f>
        <v>17042.399999999998</v>
      </c>
      <c r="AL23" s="250">
        <f>AJ23*AD23</f>
        <v>14757.740999999998</v>
      </c>
    </row>
    <row r="24" spans="1:39" s="172" customFormat="1" ht="33.75" customHeight="1">
      <c r="A24" s="319"/>
      <c r="B24" s="319"/>
      <c r="C24" s="319"/>
      <c r="D24" s="194" t="s">
        <v>255</v>
      </c>
      <c r="E24" s="410" t="s">
        <v>422</v>
      </c>
      <c r="F24" s="195" t="s">
        <v>406</v>
      </c>
      <c r="G24" s="325"/>
      <c r="H24" s="196"/>
      <c r="I24" s="209">
        <f>'CHN 04-08-2025'!$G$4</f>
        <v>6.08</v>
      </c>
      <c r="J24" s="210">
        <v>30</v>
      </c>
      <c r="K24" s="211">
        <v>25</v>
      </c>
      <c r="L24" s="210">
        <v>38</v>
      </c>
      <c r="M24" s="212">
        <v>4</v>
      </c>
      <c r="N24" s="213">
        <v>7.7</v>
      </c>
      <c r="O24" s="214">
        <f>J24*K24*L24/1000000/M24</f>
        <v>7.1250000000000003E-3</v>
      </c>
      <c r="P24" s="215">
        <f>$P$9/O24</f>
        <v>8842.105263157895</v>
      </c>
      <c r="Q24" s="228">
        <f>$Q$9</f>
        <v>3500</v>
      </c>
      <c r="R24" s="229">
        <f>Q24/P24</f>
        <v>0.39583333333333331</v>
      </c>
      <c r="S24" s="230" t="s">
        <v>254</v>
      </c>
      <c r="T24" s="231">
        <v>0.41399999999999998</v>
      </c>
      <c r="U24" s="232">
        <f>I24*T24</f>
        <v>2.5171199999999998</v>
      </c>
      <c r="V24" s="232">
        <f>U24+R24+I24</f>
        <v>8.9929533333333325</v>
      </c>
      <c r="W24" s="233"/>
      <c r="X24" s="233"/>
      <c r="Y24" s="247"/>
      <c r="Z24" s="247">
        <f>AG24*$Z$9</f>
        <v>0.60830000000000006</v>
      </c>
      <c r="AA24" s="248"/>
      <c r="AB24" s="247">
        <f t="shared" ref="AB24" si="6">AI24*$AB$9</f>
        <v>0.97360000000000002</v>
      </c>
      <c r="AC24" s="249">
        <f>SUM(W24:AB24)</f>
        <v>1.5819000000000001</v>
      </c>
      <c r="AD24" s="250">
        <f>AC24+V24</f>
        <v>10.574853333333333</v>
      </c>
      <c r="AE24" s="250">
        <f t="shared" ref="AE24" si="7">V24+AG24*$Z$9</f>
        <v>9.6012533333333323</v>
      </c>
      <c r="AF24" s="251">
        <f t="shared" ref="AF24:AF30" si="8">(AG24-AE24)/AG24</f>
        <v>0.13189391199517794</v>
      </c>
      <c r="AG24" s="252">
        <v>11.06</v>
      </c>
      <c r="AH24" s="251">
        <f t="shared" ref="AH24" si="9">(AI24-AD24)/AI24</f>
        <v>0.13107203505888795</v>
      </c>
      <c r="AI24" s="252">
        <v>12.17</v>
      </c>
      <c r="AJ24" s="254">
        <v>1548</v>
      </c>
      <c r="AK24" s="250">
        <f t="shared" ref="AK24" si="10">AJ24*AI24</f>
        <v>18839.16</v>
      </c>
      <c r="AL24" s="250">
        <f t="shared" ref="AL24" si="11">AJ24*AD24</f>
        <v>16369.872960000001</v>
      </c>
    </row>
    <row r="25" spans="1:39" s="171" customFormat="1">
      <c r="A25" s="312" t="s">
        <v>250</v>
      </c>
      <c r="B25" s="312"/>
      <c r="C25" s="312"/>
      <c r="D25" s="193"/>
      <c r="E25" s="193"/>
      <c r="F25" s="193"/>
      <c r="G25" s="193"/>
      <c r="H25" s="193"/>
      <c r="I25" s="204"/>
      <c r="J25" s="205"/>
      <c r="K25" s="205"/>
      <c r="L25" s="205"/>
      <c r="M25" s="206"/>
      <c r="N25" s="193"/>
      <c r="O25" s="207"/>
      <c r="P25" s="208"/>
      <c r="Q25" s="222"/>
      <c r="R25" s="223"/>
      <c r="S25" s="224"/>
      <c r="T25" s="234"/>
      <c r="U25" s="226"/>
      <c r="V25" s="226"/>
      <c r="W25" s="227"/>
      <c r="X25" s="227"/>
      <c r="Y25" s="226"/>
      <c r="Z25" s="226"/>
      <c r="AA25" s="226"/>
      <c r="AB25" s="226"/>
      <c r="AC25" s="243"/>
      <c r="AD25" s="244"/>
      <c r="AE25" s="244"/>
      <c r="AF25" s="246"/>
      <c r="AG25" s="246"/>
      <c r="AH25" s="246"/>
      <c r="AI25" s="246"/>
      <c r="AJ25" s="255"/>
      <c r="AK25" s="244"/>
      <c r="AL25" s="244"/>
    </row>
    <row r="26" spans="1:39" s="172" customFormat="1" ht="33.75" customHeight="1">
      <c r="A26" s="318" t="str">
        <f>A25</f>
        <v>4 piece set Beautyrest brand -- 90gsm Solid Satin Sheet Set</v>
      </c>
      <c r="B26" s="318" t="s">
        <v>251</v>
      </c>
      <c r="C26" s="318" t="s">
        <v>252</v>
      </c>
      <c r="D26" s="194" t="s">
        <v>253</v>
      </c>
      <c r="E26" s="195" t="s">
        <v>401</v>
      </c>
      <c r="F26" s="195" t="s">
        <v>411</v>
      </c>
      <c r="G26" s="324" t="s">
        <v>391</v>
      </c>
      <c r="H26" s="196"/>
      <c r="I26" s="209">
        <f>'CHN 04-08-2025'!$G$3</f>
        <v>5.2249999999999996</v>
      </c>
      <c r="J26" s="210">
        <v>30</v>
      </c>
      <c r="K26" s="211">
        <v>25</v>
      </c>
      <c r="L26" s="210">
        <v>34</v>
      </c>
      <c r="M26" s="212">
        <v>4</v>
      </c>
      <c r="N26" s="213">
        <v>6.5</v>
      </c>
      <c r="O26" s="214">
        <f>J26*K26*L26/1000000/M26</f>
        <v>6.3749999999999996E-3</v>
      </c>
      <c r="P26" s="215">
        <f>$P$9/O26</f>
        <v>9882.3529411764721</v>
      </c>
      <c r="Q26" s="228">
        <f>$Q$9</f>
        <v>3500</v>
      </c>
      <c r="R26" s="229">
        <f>Q26/P26</f>
        <v>0.35416666666666663</v>
      </c>
      <c r="S26" s="230" t="s">
        <v>254</v>
      </c>
      <c r="T26" s="231">
        <v>0.41399999999999998</v>
      </c>
      <c r="U26" s="232">
        <f>I26*T26</f>
        <v>2.1631499999999999</v>
      </c>
      <c r="V26" s="232">
        <f>U26+R26+I26</f>
        <v>7.7423166666666656</v>
      </c>
      <c r="W26" s="233"/>
      <c r="X26" s="233"/>
      <c r="Y26" s="247"/>
      <c r="Z26" s="247">
        <f>AG26*$Z$9</f>
        <v>0.52580000000000005</v>
      </c>
      <c r="AA26" s="248"/>
      <c r="AB26" s="247">
        <f t="shared" ref="AB26:AB27" si="12">AI26*$AB$9</f>
        <v>0.84160000000000001</v>
      </c>
      <c r="AC26" s="249">
        <f>SUM(W26:AB26)</f>
        <v>1.3673999999999999</v>
      </c>
      <c r="AD26" s="250">
        <f>AC26+V26</f>
        <v>9.1097166666666656</v>
      </c>
      <c r="AE26" s="250">
        <f t="shared" ref="AE26:AE27" si="13">V26+AG26*$Z$9</f>
        <v>8.2681166666666659</v>
      </c>
      <c r="AF26" s="251">
        <f t="shared" si="8"/>
        <v>0.1351342398884241</v>
      </c>
      <c r="AG26" s="252">
        <v>9.56</v>
      </c>
      <c r="AH26" s="251">
        <f t="shared" ref="AH26:AH27" si="14">(AI26-AD26)/AI26</f>
        <v>0.13405735107731312</v>
      </c>
      <c r="AI26" s="252">
        <v>10.52</v>
      </c>
      <c r="AJ26" s="254">
        <v>1620</v>
      </c>
      <c r="AK26" s="250">
        <f t="shared" ref="AK26:AK27" si="15">AJ26*AI26</f>
        <v>17042.399999999998</v>
      </c>
      <c r="AL26" s="250">
        <f t="shared" ref="AL26:AL27" si="16">AJ26*AD26</f>
        <v>14757.740999999998</v>
      </c>
    </row>
    <row r="27" spans="1:39" s="172" customFormat="1" ht="33.4" customHeight="1">
      <c r="A27" s="319"/>
      <c r="B27" s="319"/>
      <c r="C27" s="319"/>
      <c r="D27" s="194" t="s">
        <v>255</v>
      </c>
      <c r="E27" s="195" t="s">
        <v>402</v>
      </c>
      <c r="F27" s="195" t="s">
        <v>412</v>
      </c>
      <c r="G27" s="325"/>
      <c r="H27" s="196"/>
      <c r="I27" s="209">
        <f>'CHN 04-08-2025'!$G$4</f>
        <v>6.08</v>
      </c>
      <c r="J27" s="210">
        <v>30</v>
      </c>
      <c r="K27" s="211">
        <v>25</v>
      </c>
      <c r="L27" s="210">
        <v>38</v>
      </c>
      <c r="M27" s="212">
        <v>4</v>
      </c>
      <c r="N27" s="213">
        <v>7.7</v>
      </c>
      <c r="O27" s="214">
        <f>J27*K27*L27/1000000/M27</f>
        <v>7.1250000000000003E-3</v>
      </c>
      <c r="P27" s="215">
        <f>$P$9/O27</f>
        <v>8842.105263157895</v>
      </c>
      <c r="Q27" s="228">
        <f>$Q$9</f>
        <v>3500</v>
      </c>
      <c r="R27" s="229">
        <f>Q27/P27</f>
        <v>0.39583333333333331</v>
      </c>
      <c r="S27" s="230" t="s">
        <v>254</v>
      </c>
      <c r="T27" s="231">
        <v>0.41399999999999998</v>
      </c>
      <c r="U27" s="232">
        <f>I27*T27</f>
        <v>2.5171199999999998</v>
      </c>
      <c r="V27" s="232">
        <f>U27+R27+I27</f>
        <v>8.9929533333333325</v>
      </c>
      <c r="W27" s="233"/>
      <c r="X27" s="233"/>
      <c r="Y27" s="247"/>
      <c r="Z27" s="247">
        <f>AG27*$Z$9</f>
        <v>0.60830000000000006</v>
      </c>
      <c r="AA27" s="248"/>
      <c r="AB27" s="247">
        <f t="shared" si="12"/>
        <v>0.97360000000000002</v>
      </c>
      <c r="AC27" s="249">
        <f>SUM(W27:AB27)</f>
        <v>1.5819000000000001</v>
      </c>
      <c r="AD27" s="250">
        <f>AC27+V27</f>
        <v>10.574853333333333</v>
      </c>
      <c r="AE27" s="250">
        <f t="shared" si="13"/>
        <v>9.6012533333333323</v>
      </c>
      <c r="AF27" s="251">
        <f t="shared" si="8"/>
        <v>0.13189391199517794</v>
      </c>
      <c r="AG27" s="252">
        <v>11.06</v>
      </c>
      <c r="AH27" s="251">
        <f t="shared" si="14"/>
        <v>0.13107203505888795</v>
      </c>
      <c r="AI27" s="252">
        <v>12.17</v>
      </c>
      <c r="AJ27" s="411">
        <v>1544</v>
      </c>
      <c r="AK27" s="250">
        <f t="shared" si="15"/>
        <v>18790.48</v>
      </c>
      <c r="AL27" s="250">
        <f t="shared" si="16"/>
        <v>16327.573546666667</v>
      </c>
    </row>
    <row r="28" spans="1:39" s="171" customFormat="1">
      <c r="A28" s="312" t="s">
        <v>250</v>
      </c>
      <c r="B28" s="312"/>
      <c r="C28" s="312"/>
      <c r="D28" s="193"/>
      <c r="E28" s="193"/>
      <c r="F28" s="193"/>
      <c r="G28" s="193"/>
      <c r="H28" s="193"/>
      <c r="I28" s="204"/>
      <c r="J28" s="205"/>
      <c r="K28" s="205"/>
      <c r="L28" s="205"/>
      <c r="M28" s="206"/>
      <c r="N28" s="193"/>
      <c r="O28" s="207"/>
      <c r="P28" s="208"/>
      <c r="Q28" s="222"/>
      <c r="R28" s="223"/>
      <c r="S28" s="224"/>
      <c r="T28" s="234"/>
      <c r="U28" s="226"/>
      <c r="V28" s="226"/>
      <c r="W28" s="227"/>
      <c r="X28" s="227"/>
      <c r="Y28" s="226"/>
      <c r="Z28" s="226"/>
      <c r="AA28" s="226"/>
      <c r="AB28" s="226"/>
      <c r="AC28" s="243"/>
      <c r="AD28" s="244"/>
      <c r="AE28" s="244"/>
      <c r="AF28" s="246"/>
      <c r="AG28" s="246"/>
      <c r="AH28" s="246"/>
      <c r="AI28" s="246"/>
      <c r="AJ28" s="255"/>
      <c r="AK28" s="244"/>
      <c r="AL28" s="244"/>
    </row>
    <row r="29" spans="1:39" s="172" customFormat="1" ht="33.75" customHeight="1">
      <c r="A29" s="318" t="str">
        <f>A28</f>
        <v>4 piece set Beautyrest brand -- 90gsm Solid Satin Sheet Set</v>
      </c>
      <c r="B29" s="318" t="s">
        <v>251</v>
      </c>
      <c r="C29" s="318" t="s">
        <v>252</v>
      </c>
      <c r="D29" s="194" t="s">
        <v>253</v>
      </c>
      <c r="E29" s="195" t="s">
        <v>403</v>
      </c>
      <c r="F29" s="195" t="s">
        <v>413</v>
      </c>
      <c r="G29" s="324" t="s">
        <v>393</v>
      </c>
      <c r="H29" s="196"/>
      <c r="I29" s="209">
        <f>'CHN 04-08-2025'!$G$3</f>
        <v>5.2249999999999996</v>
      </c>
      <c r="J29" s="210">
        <v>30</v>
      </c>
      <c r="K29" s="211">
        <v>25</v>
      </c>
      <c r="L29" s="210">
        <v>34</v>
      </c>
      <c r="M29" s="212">
        <v>4</v>
      </c>
      <c r="N29" s="213">
        <v>6.5</v>
      </c>
      <c r="O29" s="214">
        <f>J29*K29*L29/1000000/M29</f>
        <v>6.3749999999999996E-3</v>
      </c>
      <c r="P29" s="215">
        <f>$P$9/O29</f>
        <v>9882.3529411764721</v>
      </c>
      <c r="Q29" s="228">
        <f>$Q$9</f>
        <v>3500</v>
      </c>
      <c r="R29" s="229">
        <f>Q29/P29</f>
        <v>0.35416666666666663</v>
      </c>
      <c r="S29" s="230" t="s">
        <v>254</v>
      </c>
      <c r="T29" s="231">
        <v>0.41399999999999998</v>
      </c>
      <c r="U29" s="232">
        <f>I29*T29</f>
        <v>2.1631499999999999</v>
      </c>
      <c r="V29" s="232">
        <f>U29+R29+I29</f>
        <v>7.7423166666666656</v>
      </c>
      <c r="W29" s="233"/>
      <c r="X29" s="233"/>
      <c r="Y29" s="247"/>
      <c r="Z29" s="247">
        <f>AG29*$Z$9</f>
        <v>0.52580000000000005</v>
      </c>
      <c r="AA29" s="248"/>
      <c r="AB29" s="247">
        <f t="shared" ref="AB29:AB30" si="17">AI29*$AB$9</f>
        <v>0.84160000000000001</v>
      </c>
      <c r="AC29" s="249">
        <f>SUM(W29:AB29)</f>
        <v>1.3673999999999999</v>
      </c>
      <c r="AD29" s="250">
        <f>AC29+V29</f>
        <v>9.1097166666666656</v>
      </c>
      <c r="AE29" s="250">
        <f t="shared" ref="AE29:AE30" si="18">V29+AG29*$Z$9</f>
        <v>8.2681166666666659</v>
      </c>
      <c r="AF29" s="251">
        <f t="shared" si="8"/>
        <v>0.1351342398884241</v>
      </c>
      <c r="AG29" s="252">
        <v>9.56</v>
      </c>
      <c r="AH29" s="251">
        <f t="shared" ref="AH29:AH30" si="19">(AI29-AD29)/AI29</f>
        <v>0.13405735107731312</v>
      </c>
      <c r="AI29" s="252">
        <v>10.52</v>
      </c>
      <c r="AJ29" s="254">
        <v>1620</v>
      </c>
      <c r="AK29" s="250">
        <f t="shared" ref="AK29:AK30" si="20">AJ29*AI29</f>
        <v>17042.399999999998</v>
      </c>
      <c r="AL29" s="250">
        <f t="shared" ref="AL29:AL30" si="21">AJ29*AD29</f>
        <v>14757.740999999998</v>
      </c>
    </row>
    <row r="30" spans="1:39" s="172" customFormat="1" ht="33.75" customHeight="1">
      <c r="A30" s="319"/>
      <c r="B30" s="319"/>
      <c r="C30" s="319"/>
      <c r="D30" s="194" t="s">
        <v>255</v>
      </c>
      <c r="E30" s="195" t="s">
        <v>404</v>
      </c>
      <c r="F30" s="195" t="s">
        <v>414</v>
      </c>
      <c r="G30" s="325"/>
      <c r="H30" s="196"/>
      <c r="I30" s="209">
        <f>'CHN 04-08-2025'!$G$4</f>
        <v>6.08</v>
      </c>
      <c r="J30" s="210">
        <v>30</v>
      </c>
      <c r="K30" s="211">
        <v>25</v>
      </c>
      <c r="L30" s="210">
        <v>38</v>
      </c>
      <c r="M30" s="212">
        <v>4</v>
      </c>
      <c r="N30" s="213">
        <v>7.7</v>
      </c>
      <c r="O30" s="214">
        <f>J30*K30*L30/1000000/M30</f>
        <v>7.1250000000000003E-3</v>
      </c>
      <c r="P30" s="215">
        <f>$P$9/O30</f>
        <v>8842.105263157895</v>
      </c>
      <c r="Q30" s="228">
        <f>$Q$9</f>
        <v>3500</v>
      </c>
      <c r="R30" s="229">
        <f>Q30/P30</f>
        <v>0.39583333333333331</v>
      </c>
      <c r="S30" s="230" t="s">
        <v>254</v>
      </c>
      <c r="T30" s="231">
        <v>0.41399999999999998</v>
      </c>
      <c r="U30" s="232">
        <f>I30*T30</f>
        <v>2.5171199999999998</v>
      </c>
      <c r="V30" s="232">
        <f>U30+R30+I30</f>
        <v>8.9929533333333325</v>
      </c>
      <c r="W30" s="233"/>
      <c r="X30" s="233"/>
      <c r="Y30" s="247"/>
      <c r="Z30" s="247">
        <f>AG30*$Z$9</f>
        <v>0.60830000000000006</v>
      </c>
      <c r="AA30" s="248"/>
      <c r="AB30" s="247">
        <f t="shared" si="17"/>
        <v>0.97360000000000002</v>
      </c>
      <c r="AC30" s="249">
        <f>SUM(W30:AB30)</f>
        <v>1.5819000000000001</v>
      </c>
      <c r="AD30" s="250">
        <f>AC30+V30</f>
        <v>10.574853333333333</v>
      </c>
      <c r="AE30" s="250">
        <f t="shared" si="18"/>
        <v>9.6012533333333323</v>
      </c>
      <c r="AF30" s="251">
        <f t="shared" si="8"/>
        <v>0.13189391199517794</v>
      </c>
      <c r="AG30" s="252">
        <v>11.06</v>
      </c>
      <c r="AH30" s="251">
        <f t="shared" si="19"/>
        <v>0.13107203505888795</v>
      </c>
      <c r="AI30" s="252">
        <v>12.17</v>
      </c>
      <c r="AJ30" s="254">
        <v>1548</v>
      </c>
      <c r="AK30" s="250">
        <f t="shared" si="20"/>
        <v>18839.16</v>
      </c>
      <c r="AL30" s="250">
        <f t="shared" si="21"/>
        <v>16369.872960000001</v>
      </c>
    </row>
    <row r="31" spans="1:39">
      <c r="AJ31" s="256">
        <f>SUM(AJ23:AJ30)</f>
        <v>9500</v>
      </c>
      <c r="AK31" s="257">
        <f>SUM(AK23:AK30)</f>
        <v>107595.99999999999</v>
      </c>
      <c r="AL31" s="257">
        <f>SUM(AL23:AL30)</f>
        <v>93340.542466666666</v>
      </c>
      <c r="AM31" s="258">
        <f>(AK31-AL31)/AK31</f>
        <v>0.13249059010867803</v>
      </c>
    </row>
    <row r="32" spans="1:39">
      <c r="A32" s="173" t="s">
        <v>418</v>
      </c>
    </row>
    <row r="33" spans="1:37">
      <c r="A33" s="313" t="s">
        <v>415</v>
      </c>
      <c r="AJ33" s="282" t="s">
        <v>228</v>
      </c>
      <c r="AK33" s="283">
        <f>AJ20+AJ31</f>
        <v>19000</v>
      </c>
    </row>
    <row r="34" spans="1:37">
      <c r="A34" s="313" t="s">
        <v>419</v>
      </c>
      <c r="AJ34" s="282" t="s">
        <v>229</v>
      </c>
      <c r="AK34" s="284">
        <f>AK20+AK31</f>
        <v>215191.99999999997</v>
      </c>
    </row>
    <row r="35" spans="1:37">
      <c r="AJ35" s="282" t="s">
        <v>230</v>
      </c>
      <c r="AK35" s="284">
        <f>AL20+AL31</f>
        <v>186681.08493333333</v>
      </c>
    </row>
    <row r="36" spans="1:37">
      <c r="AJ36" s="282" t="s">
        <v>389</v>
      </c>
      <c r="AK36" s="285">
        <f>(AK34-AK35)/AK34</f>
        <v>0.13249059010867803</v>
      </c>
    </row>
  </sheetData>
  <protectedRanges>
    <protectedRange password="F78C" sqref="EO4 EH4:EI6 EJ5:EK6 EL5:EN5 EL6 EN6:EO6" name="区域1"/>
  </protectedRanges>
  <mergeCells count="76">
    <mergeCell ref="A29:A30"/>
    <mergeCell ref="B29:B30"/>
    <mergeCell ref="C29:C30"/>
    <mergeCell ref="G29:G30"/>
    <mergeCell ref="A26:A27"/>
    <mergeCell ref="B26:B27"/>
    <mergeCell ref="C26:C27"/>
    <mergeCell ref="G26:G27"/>
    <mergeCell ref="G2:H2"/>
    <mergeCell ref="I2:J2"/>
    <mergeCell ref="K2:L2"/>
    <mergeCell ref="M2:N2"/>
    <mergeCell ref="G3:H3"/>
    <mergeCell ref="I3:J3"/>
    <mergeCell ref="K3:L3"/>
    <mergeCell ref="M3:N3"/>
    <mergeCell ref="G4:H4"/>
    <mergeCell ref="I4:J4"/>
    <mergeCell ref="K4:L4"/>
    <mergeCell ref="M4:N4"/>
    <mergeCell ref="G5:H5"/>
    <mergeCell ref="I5:J5"/>
    <mergeCell ref="K5:L5"/>
    <mergeCell ref="M5:N5"/>
    <mergeCell ref="G6:H6"/>
    <mergeCell ref="I6:J6"/>
    <mergeCell ref="K6:L6"/>
    <mergeCell ref="M6:N6"/>
    <mergeCell ref="J7:R7"/>
    <mergeCell ref="S7:U7"/>
    <mergeCell ref="J8:L8"/>
    <mergeCell ref="A11:C11"/>
    <mergeCell ref="H7:H9"/>
    <mergeCell ref="I7:I9"/>
    <mergeCell ref="M8:M9"/>
    <mergeCell ref="N8:N9"/>
    <mergeCell ref="O8:O9"/>
    <mergeCell ref="R8:R9"/>
    <mergeCell ref="S8:S9"/>
    <mergeCell ref="T8:T9"/>
    <mergeCell ref="U8:U9"/>
    <mergeCell ref="A10:D10"/>
    <mergeCell ref="D7:D9"/>
    <mergeCell ref="B7:B9"/>
    <mergeCell ref="C7:C9"/>
    <mergeCell ref="B12:B13"/>
    <mergeCell ref="B15:B16"/>
    <mergeCell ref="B18:B19"/>
    <mergeCell ref="B23:B24"/>
    <mergeCell ref="A7:A9"/>
    <mergeCell ref="A12:A13"/>
    <mergeCell ref="A15:A16"/>
    <mergeCell ref="A18:A19"/>
    <mergeCell ref="A23:A24"/>
    <mergeCell ref="C12:C13"/>
    <mergeCell ref="C23:C24"/>
    <mergeCell ref="E7:E9"/>
    <mergeCell ref="F7:F9"/>
    <mergeCell ref="G7:G9"/>
    <mergeCell ref="G12:G13"/>
    <mergeCell ref="G15:G16"/>
    <mergeCell ref="G18:G19"/>
    <mergeCell ref="G23:G24"/>
    <mergeCell ref="C15:C16"/>
    <mergeCell ref="C18:C19"/>
    <mergeCell ref="AJ7:AJ9"/>
    <mergeCell ref="AK7:AK9"/>
    <mergeCell ref="AL7:AL9"/>
    <mergeCell ref="V7:V9"/>
    <mergeCell ref="AC7:AC9"/>
    <mergeCell ref="AD7:AD9"/>
    <mergeCell ref="AF7:AF9"/>
    <mergeCell ref="AG7:AG9"/>
    <mergeCell ref="AH7:AH9"/>
    <mergeCell ref="AI7:AI9"/>
    <mergeCell ref="AE7:AE9"/>
  </mergeCells>
  <phoneticPr fontId="7" type="noConversion"/>
  <dataValidations count="11">
    <dataValidation type="list" allowBlank="1" showInputMessage="1" showErrorMessage="1" sqref="D2:F2 WVQ2 WLU2 WBY2 VSC2 VIG2 UYK2 UOO2 UES2 TUW2 TLA2 TBE2 SRI2 SHM2 RXQ2 RNU2 RDY2 QUC2 QKG2 QAK2 PQO2 PGS2 OWW2 ONA2 ODE2 NTI2 NJM2 MZQ2 MPU2 MFY2 LWC2 LMG2 LCK2 KSO2 KIS2 JYW2 JPA2 JFE2 IVI2 ILM2 IBQ2 HRU2 HHY2 GYC2 GOG2 GEK2 FUO2 FKS2 FAW2 ERA2 EHE2 DXI2 DNM2 DDQ2 CTU2 CJY2 CAC2 BQG2 BGK2 AWO2 AMS2 ACW2 TA2 JE2" xr:uid="{00000000-0002-0000-0000-000000000000}">
      <formula1>$DS$2:$EG$2</formula1>
    </dataValidation>
    <dataValidation type="list" allowBlank="1" showInputMessage="1" showErrorMessage="1" sqref="I2:J2 WVT2:WVU2 WLX2:WLY2 WCB2:WCC2 VSF2:VSG2 VIJ2:VIK2 UYN2:UYO2 UOR2:UOS2 UEV2:UEW2 TUZ2:TVA2 TLD2:TLE2 TBH2:TBI2 SRL2:SRM2 SHP2:SHQ2 RXT2:RXU2 RNX2:RNY2 REB2:REC2 QUF2:QUG2 QKJ2:QKK2 QAN2:QAO2 PQR2:PQS2 PGV2:PGW2 OWZ2:OXA2 OND2:ONE2 ODH2:ODI2 NTL2:NTM2 NJP2:NJQ2 MZT2:MZU2 MPX2:MPY2 MGB2:MGC2 LWF2:LWG2 LMJ2:LMK2 LCN2:LCO2 KSR2:KSS2 KIV2:KIW2 JYZ2:JZA2 JPD2:JPE2 JFH2:JFI2 IVL2:IVM2 ILP2:ILQ2 IBT2:IBU2 HRX2:HRY2 HIB2:HIC2 GYF2:GYG2 GOJ2:GOK2 GEN2:GEO2 FUR2:FUS2 FKV2:FKW2 FAZ2:FBA2 ERD2:ERE2 EHH2:EHI2 DXL2:DXM2 DNP2:DNQ2 DDT2:DDU2 CTX2:CTY2 CKB2:CKC2 CAF2:CAG2 BQJ2:BQK2 BGN2:BGO2 AWR2:AWS2 AMV2:AMW2 ACZ2:ADA2 TD2:TE2 JH2:JI2" xr:uid="{00000000-0002-0000-0000-000001000000}">
      <formula1>$EH$4:$EI$4</formula1>
    </dataValidation>
    <dataValidation type="list" allowBlank="1" showInputMessage="1" showErrorMessage="1" sqref="I3:J3 WVT3:WVU3 WLX3:WLY3 WCB3:WCC3 VSF3:VSG3 VIJ3:VIK3 UYN3:UYO3 UOR3:UOS3 UEV3:UEW3 TUZ3:TVA3 TLD3:TLE3 TBH3:TBI3 SRL3:SRM3 SHP3:SHQ3 RXT3:RXU3 RNX3:RNY3 REB3:REC3 QUF3:QUG3 QKJ3:QKK3 QAN3:QAO3 PQR3:PQS3 PGV3:PGW3 OWZ3:OXA3 OND3:ONE3 ODH3:ODI3 NTL3:NTM3 NJP3:NJQ3 MZT3:MZU3 MPX3:MPY3 MGB3:MGC3 LWF3:LWG3 LMJ3:LMK3 LCN3:LCO3 KSR3:KSS3 KIV3:KIW3 JYZ3:JZA3 JPD3:JPE3 JFH3:JFI3 IVL3:IVM3 ILP3:ILQ3 IBT3:IBU3 HRX3:HRY3 HIB3:HIC3 GYF3:GYG3 GOJ3:GOK3 GEN3:GEO3 FUR3:FUS3 FKV3:FKW3 FAZ3:FBA3 ERD3:ERE3 EHH3:EHI3 DXL3:DXM3 DNP3:DNQ3 DDT3:DDU3 CTX3:CTY3 CKB3:CKC3 CAF3:CAG3 BQJ3:BQK3 BGN3:BGO3 AWR3:AWS3 AMV3:AMW3 ACZ3:ADA3 TD3:TE3 JH3:JI3" xr:uid="{00000000-0002-0000-0000-000002000000}">
      <formula1>$EH$5:$EK$5</formula1>
    </dataValidation>
    <dataValidation type="list" allowBlank="1" showInputMessage="1" showErrorMessage="1" sqref="B4 WVO4 WLS4 WBW4 VSA4 VIE4 UYI4 UOM4 UEQ4 TUU4 TKY4 TBC4 SRG4 SHK4 RXO4 RNS4 RDW4 QUA4 QKE4 QAI4 PQM4 PGQ4 OWU4 OMY4 ODC4 NTG4 NJK4 MZO4 MPS4 MFW4 LWA4 LME4 LCI4 KSM4 KIQ4 JYU4 JOY4 JFC4 IVG4 ILK4 IBO4 HRS4 HHW4 GYA4 GOE4 GEI4 FUM4 FKQ4 FAU4 EQY4 EHC4 DXG4 DNK4 DDO4 CTS4 CJW4 CAA4 BQE4 BGI4 AWM4 AMQ4 ACU4 SY4 JC4" xr:uid="{00000000-0002-0000-0000-000003000000}">
      <formula1>$EK$4:$FY$4</formula1>
    </dataValidation>
    <dataValidation type="list" allowBlank="1" showInputMessage="1" showErrorMessage="1" sqref="D4:F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xr:uid="{00000000-0002-0000-0000-000004000000}">
      <formula1>$P$2:$P$5</formula1>
    </dataValidation>
    <dataValidation type="list" allowBlank="1" showInputMessage="1" showErrorMessage="1" sqref="I4:J4 WVT4:WVU4 WLX4:WLY4 WCB4:WCC4 VSF4:VSG4 VIJ4:VIK4 UYN4:UYO4 UOR4:UOS4 UEV4:UEW4 TUZ4:TVA4 TLD4:TLE4 TBH4:TBI4 SRL4:SRM4 SHP4:SHQ4 RXT4:RXU4 RNX4:RNY4 REB4:REC4 QUF4:QUG4 QKJ4:QKK4 QAN4:QAO4 PQR4:PQS4 PGV4:PGW4 OWZ4:OXA4 OND4:ONE4 ODH4:ODI4 NTL4:NTM4 NJP4:NJQ4 MZT4:MZU4 MPX4:MPY4 MGB4:MGC4 LWF4:LWG4 LMJ4:LMK4 LCN4:LCO4 KSR4:KSS4 KIV4:KIW4 JYZ4:JZA4 JPD4:JPE4 JFH4:JFI4 IVL4:IVM4 ILP4:ILQ4 IBT4:IBU4 HRX4:HRY4 HIB4:HIC4 GYF4:GYG4 GOJ4:GOK4 GEN4:GEO4 FUR4:FUS4 FKV4:FKW4 FAZ4:FBA4 ERD4:ERE4 EHH4:EHI4 DXL4:DXM4 DNP4:DNQ4 DDT4:DDU4 CTX4:CTY4 CKB4:CKC4 CAF4:CAG4 BQJ4:BQK4 BGN4:BGO4 AWR4:AWS4 AMV4:AMW4 ACZ4:ADA4 TD4:TE4 JH4:JI4" xr:uid="{00000000-0002-0000-0000-000005000000}">
      <formula1>$EH$6:$EO$6</formula1>
    </dataValidation>
    <dataValidation type="list" allowBlank="1" showInputMessage="1" showErrorMessage="1" sqref="M4:N4 WVX4:WVY4 WMB4:WMC4 WCF4:WCG4 VSJ4:VSK4 VIN4:VIO4 UYR4:UYS4 UOV4:UOW4 UEZ4:UFA4 TVD4:TVE4 TLH4:TLI4 TBL4:TBM4 SRP4:SRQ4 SHT4:SHU4 RXX4:RXY4 ROB4:ROC4 REF4:REG4 QUJ4:QUK4 QKN4:QKO4 QAR4:QAS4 PQV4:PQW4 PGZ4:PHA4 OXD4:OXE4 ONH4:ONI4 ODL4:ODM4 NTP4:NTQ4 NJT4:NJU4 MZX4:MZY4 MQB4:MQC4 MGF4:MGG4 LWJ4:LWK4 LMN4:LMO4 LCR4:LCS4 KSV4:KSW4 KIZ4:KJA4 JZD4:JZE4 JPH4:JPI4 JFL4:JFM4 IVP4:IVQ4 ILT4:ILU4 IBX4:IBY4 HSB4:HSC4 HIF4:HIG4 GYJ4:GYK4 GON4:GOO4 GER4:GES4 FUV4:FUW4 FKZ4:FLA4 FBD4:FBE4 ERH4:ERI4 EHL4:EHM4 DXP4:DXQ4 DNT4:DNU4 DDX4:DDY4 CUB4:CUC4 CKF4:CKG4 CAJ4:CAK4 BQN4:BQO4 BGR4:BGS4 AWV4:AWW4 AMZ4:ANA4 ADD4:ADE4 TH4:TI4 JL4:JM4" xr:uid="{00000000-0002-0000-0000-000006000000}">
      <formula1>$EO$5:$EP$5</formula1>
    </dataValidation>
    <dataValidation type="list" allowBlank="1" showInputMessage="1" showErrorMessage="1" sqref="B5 WVO5 WLS5 WBW5 VSA5 VIE5 UYI5 UOM5 UEQ5 TUU5 TKY5 TBC5 SRG5 SHK5 RXO5 RNS5 RDW5 QUA5 QKE5 QAI5 PQM5 PGQ5 OWU5 OMY5 ODC5 NTG5 NJK5 MZO5 MPS5 MFW5 LWA5 LME5 LCI5 KSM5 KIQ5 JYU5 JOY5 JFC5 IVG5 ILK5 IBO5 HRS5 HHW5 GYA5 GOE5 GEI5 FUM5 FKQ5 FAU5 EQY5 EHC5 DXG5 DNK5 DDO5 CTS5 CJW5 CAA5 BQE5 BGI5 AWM5 AMQ5 ACU5 SY5 JC5" xr:uid="{00000000-0002-0000-0000-000007000000}">
      <formula1>$EQ$5:$ER$5</formula1>
    </dataValidation>
    <dataValidation type="list" allowBlank="1" showInputMessage="1" showErrorMessage="1" sqref="I5:J5 WVT5:WVU5 WLX5:WLY5 WCB5:WCC5 VSF5:VSG5 VIJ5:VIK5 UYN5:UYO5 UOR5:UOS5 UEV5:UEW5 TUZ5:TVA5 TLD5:TLE5 TBH5:TBI5 SRL5:SRM5 SHP5:SHQ5 RXT5:RXU5 RNX5:RNY5 REB5:REC5 QUF5:QUG5 QKJ5:QKK5 QAN5:QAO5 PQR5:PQS5 PGV5:PGW5 OWZ5:OXA5 OND5:ONE5 ODH5:ODI5 NTL5:NTM5 NJP5:NJQ5 MZT5:MZU5 MPX5:MPY5 MGB5:MGC5 LWF5:LWG5 LMJ5:LMK5 LCN5:LCO5 KSR5:KSS5 KIV5:KIW5 JYZ5:JZA5 JPD5:JPE5 JFH5:JFI5 IVL5:IVM5 ILP5:ILQ5 IBT5:IBU5 HRX5:HRY5 HIB5:HIC5 GYF5:GYG5 GOJ5:GOK5 GEN5:GEO5 FUR5:FUS5 FKV5:FKW5 FAZ5:FBA5 ERD5:ERE5 EHH5:EHI5 DXL5:DXM5 DNP5:DNQ5 DDT5:DDU5 CTX5:CTY5 CKB5:CKC5 CAF5:CAG5 BQJ5:BQK5 BGN5:BGO5 AWR5:AWS5 AMV5:AMW5 ACZ5:ADA5 TD5:TE5 JH5:JI5" xr:uid="{00000000-0002-0000-0000-000008000000}">
      <formula1>$EH$2:$GH$2</formula1>
    </dataValidation>
    <dataValidation type="list" allowBlank="1" showInputMessage="1" showErrorMessage="1" sqref="M5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B6 WVX5 WMB5 WCF5 VSJ5 VIN5 UYR5 UOV5 UEZ5 TVD5 TLH5 TBL5 SRP5 SHT5 RXX5 ROB5 REF5 QUJ5 QKN5 QAR5 PQV5 PGZ5 OXD5 ONH5 ODL5 NTP5 NJT5 MZX5 MQB5 MGF5 LWJ5 LMN5 LCR5 KSV5 KIZ5 JZD5 JPH5 JFL5 IVP5 ILT5 IBX5 HSB5 HIF5 GYJ5 GON5 GER5 FUV5 FKZ5 FBD5 ERH5 EHL5 DXP5 DNT5 DDX5 CUB5 CKF5 CAJ5 BQN5 BGR5 AWV5 AMZ5 ADD5 TH5 JL5" xr:uid="{00000000-0002-0000-0000-000009000000}">
      <formula1>$EM$5:$EN$5</formula1>
    </dataValidation>
    <dataValidation type="list" allowBlank="1" showInputMessage="1" showErrorMessage="1" sqref="I6:J6 WVT6:WVU6 WLX6:WLY6 WCB6:WCC6 VSF6:VSG6 VIJ6:VIK6 UYN6:UYO6 UOR6:UOS6 UEV6:UEW6 TUZ6:TVA6 TLD6:TLE6 TBH6:TBI6 SRL6:SRM6 SHP6:SHQ6 RXT6:RXU6 RNX6:RNY6 REB6:REC6 QUF6:QUG6 QKJ6:QKK6 QAN6:QAO6 PQR6:PQS6 PGV6:PGW6 OWZ6:OXA6 OND6:ONE6 ODH6:ODI6 NTL6:NTM6 NJP6:NJQ6 MZT6:MZU6 MPX6:MPY6 MGB6:MGC6 LWF6:LWG6 LMJ6:LMK6 LCN6:LCO6 KSR6:KSS6 KIV6:KIW6 JYZ6:JZA6 JPD6:JPE6 JFH6:JFI6 IVL6:IVM6 ILP6:ILQ6 IBT6:IBU6 HRX6:HRY6 HIB6:HIC6 GYF6:GYG6 GOJ6:GOK6 GEN6:GEO6 FUR6:FUS6 FKV6:FKW6 FAZ6:FBA6 ERD6:ERE6 EHH6:EHI6 DXL6:DXM6 DNP6:DNQ6 DDT6:DDU6 CTX6:CTY6 CKB6:CKC6 CAF6:CAG6 BQJ6:BQK6 BGN6:BGO6 AWR6:AWS6 AMV6:AMW6 ACZ6:ADA6 TD6:TE6 JH6:JI6" xr:uid="{00000000-0002-0000-0000-00000A000000}">
      <formula1>$EH$3:$GF$3</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J8"/>
  <sheetViews>
    <sheetView workbookViewId="0">
      <selection activeCell="C8" sqref="C8:E8"/>
    </sheetView>
  </sheetViews>
  <sheetFormatPr defaultColWidth="8.7109375" defaultRowHeight="13.5"/>
  <cols>
    <col min="1" max="1" width="39" style="268" customWidth="1"/>
    <col min="2" max="2" width="24" style="268" customWidth="1"/>
    <col min="3" max="4" width="16.7109375" style="268" customWidth="1"/>
    <col min="5" max="6" width="16.5703125" style="268" customWidth="1"/>
    <col min="7" max="7" width="8.7109375" style="268"/>
    <col min="8" max="11" width="0" style="268" hidden="1" customWidth="1"/>
    <col min="12" max="16384" width="8.7109375" style="268"/>
  </cols>
  <sheetData>
    <row r="1" spans="1:10" ht="47.25">
      <c r="A1" s="346" t="s">
        <v>256</v>
      </c>
      <c r="B1" s="348" t="s">
        <v>257</v>
      </c>
      <c r="C1" s="281" t="s">
        <v>258</v>
      </c>
      <c r="D1" s="281" t="s">
        <v>379</v>
      </c>
      <c r="E1" s="281" t="s">
        <v>259</v>
      </c>
      <c r="F1" s="279" t="s">
        <v>378</v>
      </c>
    </row>
    <row r="2" spans="1:10" ht="15.75">
      <c r="A2" s="347"/>
      <c r="B2" s="349"/>
      <c r="C2" s="280" t="s">
        <v>260</v>
      </c>
      <c r="D2" s="280"/>
      <c r="E2" s="280" t="s">
        <v>260</v>
      </c>
      <c r="F2" s="279"/>
    </row>
    <row r="3" spans="1:10">
      <c r="A3" s="278" t="s">
        <v>384</v>
      </c>
      <c r="B3" s="277" t="s">
        <v>261</v>
      </c>
      <c r="C3" s="276">
        <v>1620</v>
      </c>
      <c r="D3" s="275" t="s">
        <v>377</v>
      </c>
      <c r="E3" s="276">
        <v>1548</v>
      </c>
      <c r="F3" s="275" t="s">
        <v>377</v>
      </c>
      <c r="H3" s="274" t="e">
        <f>C3*D3</f>
        <v>#VALUE!</v>
      </c>
      <c r="I3" s="274" t="e">
        <f>F3*E3</f>
        <v>#VALUE!</v>
      </c>
      <c r="J3" s="274" t="e">
        <f>SUM(H3:I3)</f>
        <v>#VALUE!</v>
      </c>
    </row>
    <row r="4" spans="1:10">
      <c r="A4" s="278" t="s">
        <v>386</v>
      </c>
      <c r="B4" s="277" t="s">
        <v>261</v>
      </c>
      <c r="C4" s="276">
        <v>1620</v>
      </c>
      <c r="D4" s="275" t="s">
        <v>377</v>
      </c>
      <c r="E4" s="276">
        <v>1542</v>
      </c>
      <c r="F4" s="275" t="s">
        <v>377</v>
      </c>
      <c r="H4" s="274" t="e">
        <f>C4*D4</f>
        <v>#VALUE!</v>
      </c>
      <c r="I4" s="274" t="e">
        <f>F4*E4</f>
        <v>#VALUE!</v>
      </c>
      <c r="J4" s="274" t="e">
        <f>SUM(H4:I4)</f>
        <v>#VALUE!</v>
      </c>
    </row>
    <row r="5" spans="1:10">
      <c r="A5" s="278" t="s">
        <v>388</v>
      </c>
      <c r="B5" s="277" t="s">
        <v>261</v>
      </c>
      <c r="C5" s="276">
        <v>1620</v>
      </c>
      <c r="D5" s="275" t="s">
        <v>377</v>
      </c>
      <c r="E5" s="276">
        <v>1548</v>
      </c>
      <c r="F5" s="275" t="s">
        <v>377</v>
      </c>
      <c r="H5" s="274" t="e">
        <f>C5*D5</f>
        <v>#VALUE!</v>
      </c>
      <c r="I5" s="274" t="e">
        <f>F5*E5</f>
        <v>#VALUE!</v>
      </c>
      <c r="J5" s="274" t="e">
        <f>SUM(H5:I5)</f>
        <v>#VALUE!</v>
      </c>
    </row>
    <row r="6" spans="1:10">
      <c r="A6" s="270"/>
      <c r="B6" s="269"/>
      <c r="C6" s="273"/>
      <c r="D6" s="269"/>
      <c r="E6" s="269"/>
      <c r="F6" s="269"/>
      <c r="J6" s="272" t="e">
        <f>SUM(J3:J5)</f>
        <v>#VALUE!</v>
      </c>
    </row>
    <row r="7" spans="1:10">
      <c r="A7" s="270"/>
      <c r="B7" s="269"/>
      <c r="C7" s="271"/>
      <c r="D7" s="271"/>
      <c r="E7" s="271"/>
      <c r="F7" s="271"/>
    </row>
    <row r="8" spans="1:10">
      <c r="A8" s="270"/>
      <c r="B8" s="269"/>
      <c r="C8" s="269">
        <v>4860</v>
      </c>
      <c r="D8" s="269"/>
      <c r="E8" s="269">
        <v>4638</v>
      </c>
      <c r="F8" s="269"/>
    </row>
  </sheetData>
  <mergeCells count="2">
    <mergeCell ref="A1:A2"/>
    <mergeCell ref="B1:B2"/>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8"/>
  <sheetViews>
    <sheetView workbookViewId="0">
      <selection activeCell="C8" sqref="C8:E8"/>
    </sheetView>
  </sheetViews>
  <sheetFormatPr defaultColWidth="8.7109375" defaultRowHeight="13.5"/>
  <cols>
    <col min="1" max="1" width="39" style="268" customWidth="1"/>
    <col min="2" max="2" width="24" style="268" customWidth="1"/>
    <col min="3" max="4" width="16.7109375" style="268" customWidth="1"/>
    <col min="5" max="6" width="16.5703125" style="268" customWidth="1"/>
    <col min="7" max="7" width="8.7109375" style="268"/>
    <col min="8" max="11" width="0" style="268" hidden="1" customWidth="1"/>
    <col min="12" max="16384" width="8.7109375" style="268"/>
  </cols>
  <sheetData>
    <row r="1" spans="1:10" ht="47.25">
      <c r="A1" s="346" t="s">
        <v>256</v>
      </c>
      <c r="B1" s="348" t="s">
        <v>257</v>
      </c>
      <c r="C1" s="281" t="s">
        <v>258</v>
      </c>
      <c r="D1" s="281" t="s">
        <v>379</v>
      </c>
      <c r="E1" s="281" t="s">
        <v>259</v>
      </c>
      <c r="F1" s="279" t="s">
        <v>378</v>
      </c>
    </row>
    <row r="2" spans="1:10" ht="15.75">
      <c r="A2" s="347"/>
      <c r="B2" s="349"/>
      <c r="C2" s="280" t="s">
        <v>260</v>
      </c>
      <c r="D2" s="280"/>
      <c r="E2" s="280" t="s">
        <v>260</v>
      </c>
      <c r="F2" s="279"/>
    </row>
    <row r="3" spans="1:10">
      <c r="A3" s="278" t="s">
        <v>384</v>
      </c>
      <c r="B3" s="277" t="s">
        <v>261</v>
      </c>
      <c r="C3" s="276">
        <v>1620</v>
      </c>
      <c r="D3" s="275" t="s">
        <v>377</v>
      </c>
      <c r="E3" s="276">
        <v>1548</v>
      </c>
      <c r="F3" s="275" t="s">
        <v>377</v>
      </c>
      <c r="H3" s="274" t="e">
        <f>C3*D3</f>
        <v>#VALUE!</v>
      </c>
      <c r="I3" s="274" t="e">
        <f>F3*E3</f>
        <v>#VALUE!</v>
      </c>
      <c r="J3" s="274" t="e">
        <f>SUM(H3:I3)</f>
        <v>#VALUE!</v>
      </c>
    </row>
    <row r="4" spans="1:10">
      <c r="A4" s="278" t="s">
        <v>390</v>
      </c>
      <c r="B4" s="277" t="s">
        <v>261</v>
      </c>
      <c r="C4" s="276">
        <v>1620</v>
      </c>
      <c r="D4" s="275" t="s">
        <v>377</v>
      </c>
      <c r="E4" s="276">
        <v>1542</v>
      </c>
      <c r="F4" s="275" t="s">
        <v>377</v>
      </c>
      <c r="H4" s="274" t="e">
        <f>C4*D4</f>
        <v>#VALUE!</v>
      </c>
      <c r="I4" s="274" t="e">
        <f>F4*E4</f>
        <v>#VALUE!</v>
      </c>
      <c r="J4" s="274" t="e">
        <f>SUM(H4:I4)</f>
        <v>#VALUE!</v>
      </c>
    </row>
    <row r="5" spans="1:10">
      <c r="A5" s="278" t="s">
        <v>392</v>
      </c>
      <c r="B5" s="277" t="s">
        <v>261</v>
      </c>
      <c r="C5" s="276">
        <v>1620</v>
      </c>
      <c r="D5" s="275" t="s">
        <v>377</v>
      </c>
      <c r="E5" s="276">
        <v>1548</v>
      </c>
      <c r="F5" s="275" t="s">
        <v>377</v>
      </c>
      <c r="H5" s="274" t="e">
        <f>C5*D5</f>
        <v>#VALUE!</v>
      </c>
      <c r="I5" s="274" t="e">
        <f>F5*E5</f>
        <v>#VALUE!</v>
      </c>
      <c r="J5" s="274" t="e">
        <f>SUM(H5:I5)</f>
        <v>#VALUE!</v>
      </c>
    </row>
    <row r="6" spans="1:10">
      <c r="A6" s="270"/>
      <c r="B6" s="269"/>
      <c r="C6" s="273"/>
      <c r="D6" s="269"/>
      <c r="E6" s="269"/>
      <c r="F6" s="269"/>
      <c r="J6" s="272" t="e">
        <f>SUM(J3:J5)</f>
        <v>#VALUE!</v>
      </c>
    </row>
    <row r="7" spans="1:10">
      <c r="A7" s="270"/>
      <c r="B7" s="269"/>
      <c r="C7" s="271"/>
      <c r="D7" s="271"/>
      <c r="E7" s="271"/>
      <c r="F7" s="271"/>
    </row>
    <row r="8" spans="1:10">
      <c r="A8" s="270"/>
      <c r="B8" s="269"/>
      <c r="C8" s="269">
        <v>4860</v>
      </c>
      <c r="D8" s="269"/>
      <c r="E8" s="269">
        <v>4638</v>
      </c>
      <c r="F8" s="269"/>
    </row>
  </sheetData>
  <mergeCells count="2">
    <mergeCell ref="A1:A2"/>
    <mergeCell ref="B1:B2"/>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workbookViewId="0">
      <selection activeCell="C8" sqref="C8"/>
    </sheetView>
  </sheetViews>
  <sheetFormatPr defaultColWidth="9" defaultRowHeight="14.25"/>
  <cols>
    <col min="1" max="1" width="6" style="141" customWidth="1"/>
    <col min="2" max="2" width="8.140625" style="142" customWidth="1"/>
    <col min="3" max="3" width="18.42578125" style="141" customWidth="1"/>
    <col min="4" max="4" width="13.5703125" style="141" customWidth="1"/>
    <col min="5" max="5" width="33.28515625" style="143" customWidth="1"/>
    <col min="6" max="6" width="9.28515625" style="144" customWidth="1"/>
    <col min="7" max="7" width="9.42578125" style="144" customWidth="1"/>
    <col min="8" max="8" width="6.85546875" style="145" customWidth="1"/>
    <col min="9" max="9" width="8.7109375" style="146" customWidth="1"/>
    <col min="10" max="10" width="7" style="142" customWidth="1"/>
    <col min="11" max="13" width="4.42578125" style="147" customWidth="1"/>
    <col min="14" max="16384" width="9" style="141"/>
  </cols>
  <sheetData>
    <row r="1" spans="1:13" ht="42.75">
      <c r="A1" s="148" t="s">
        <v>262</v>
      </c>
      <c r="B1" s="148" t="s">
        <v>263</v>
      </c>
      <c r="C1" s="149" t="s">
        <v>79</v>
      </c>
      <c r="D1" s="149" t="s">
        <v>264</v>
      </c>
      <c r="E1" s="149" t="s">
        <v>216</v>
      </c>
      <c r="F1" s="150" t="s">
        <v>265</v>
      </c>
      <c r="G1" s="151" t="s">
        <v>266</v>
      </c>
      <c r="H1" s="152" t="s">
        <v>267</v>
      </c>
      <c r="I1" s="150" t="s">
        <v>268</v>
      </c>
      <c r="J1" s="148" t="s">
        <v>269</v>
      </c>
      <c r="K1" s="350" t="s">
        <v>270</v>
      </c>
      <c r="L1" s="350"/>
      <c r="M1" s="350"/>
    </row>
    <row r="2" spans="1:13" ht="18" customHeight="1">
      <c r="A2" s="351"/>
      <c r="B2" s="156"/>
      <c r="C2" s="157"/>
      <c r="D2" s="157"/>
      <c r="E2" s="158"/>
      <c r="F2" s="160"/>
      <c r="G2" s="162" t="s">
        <v>279</v>
      </c>
      <c r="H2" s="159"/>
      <c r="I2" s="165"/>
      <c r="J2" s="166"/>
      <c r="K2" s="167"/>
      <c r="L2" s="167"/>
      <c r="M2" s="167"/>
    </row>
    <row r="3" spans="1:13" ht="24.95" customHeight="1">
      <c r="A3" s="351"/>
      <c r="B3" s="352" t="s">
        <v>2</v>
      </c>
      <c r="C3" s="353" t="s">
        <v>250</v>
      </c>
      <c r="D3" s="354" t="s">
        <v>280</v>
      </c>
      <c r="E3" s="153" t="s">
        <v>253</v>
      </c>
      <c r="F3" s="154">
        <v>5.5</v>
      </c>
      <c r="G3" s="163">
        <f t="shared" ref="G3:G4" si="0">F3*0.95</f>
        <v>5.2249999999999996</v>
      </c>
      <c r="H3" s="155">
        <f t="shared" ref="H3:H4" si="1">1-G3/F3</f>
        <v>5.0000000000000044E-2</v>
      </c>
      <c r="I3" s="355" t="s">
        <v>278</v>
      </c>
      <c r="J3" s="164">
        <v>4</v>
      </c>
      <c r="K3" s="164">
        <v>30</v>
      </c>
      <c r="L3" s="164">
        <v>25</v>
      </c>
      <c r="M3" s="164">
        <v>33</v>
      </c>
    </row>
    <row r="4" spans="1:13" ht="24.95" customHeight="1">
      <c r="A4" s="351"/>
      <c r="B4" s="352"/>
      <c r="C4" s="353"/>
      <c r="D4" s="354"/>
      <c r="E4" s="153" t="s">
        <v>255</v>
      </c>
      <c r="F4" s="154">
        <v>6.4</v>
      </c>
      <c r="G4" s="163">
        <f t="shared" si="0"/>
        <v>6.08</v>
      </c>
      <c r="H4" s="161">
        <f t="shared" si="1"/>
        <v>5.0000000000000044E-2</v>
      </c>
      <c r="I4" s="356"/>
      <c r="J4" s="164">
        <v>4</v>
      </c>
      <c r="K4" s="164">
        <v>30</v>
      </c>
      <c r="L4" s="164">
        <v>25</v>
      </c>
      <c r="M4" s="164">
        <v>38</v>
      </c>
    </row>
  </sheetData>
  <mergeCells count="6">
    <mergeCell ref="K1:M1"/>
    <mergeCell ref="A2:A4"/>
    <mergeCell ref="B3:B4"/>
    <mergeCell ref="C3:C4"/>
    <mergeCell ref="D3:D4"/>
    <mergeCell ref="I3:I4"/>
  </mergeCells>
  <phoneticPr fontId="7"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1"/>
  <sheetViews>
    <sheetView workbookViewId="0">
      <selection activeCell="J22" sqref="J22"/>
    </sheetView>
  </sheetViews>
  <sheetFormatPr defaultColWidth="9" defaultRowHeight="12.75"/>
  <cols>
    <col min="1" max="1" width="10.140625" style="96" customWidth="1"/>
    <col min="2" max="2" width="11.7109375" style="96" customWidth="1"/>
    <col min="3" max="3" width="18.7109375" style="96" customWidth="1"/>
    <col min="4" max="4" width="13.7109375" style="96" customWidth="1"/>
    <col min="5" max="5" width="27.7109375" style="96" customWidth="1"/>
    <col min="6" max="6" width="7.5703125" style="96" customWidth="1"/>
    <col min="7" max="7" width="8" style="96" customWidth="1"/>
    <col min="8" max="8" width="10.140625" style="96" customWidth="1"/>
    <col min="9" max="9" width="11.5703125" style="96" customWidth="1"/>
    <col min="10" max="12" width="9" style="96"/>
    <col min="13" max="13" width="14.5703125" style="96" customWidth="1"/>
    <col min="14" max="17" width="9" style="96"/>
    <col min="18" max="18" width="15.5703125" style="96" customWidth="1"/>
    <col min="19" max="16384" width="9" style="96"/>
  </cols>
  <sheetData>
    <row r="1" spans="1:18" ht="21" customHeight="1">
      <c r="A1" s="97" t="s">
        <v>1</v>
      </c>
      <c r="B1" s="98" t="s">
        <v>271</v>
      </c>
      <c r="C1" s="99" t="s">
        <v>284</v>
      </c>
      <c r="D1" s="100" t="s">
        <v>285</v>
      </c>
      <c r="E1" s="101">
        <v>45391</v>
      </c>
      <c r="F1" s="102"/>
      <c r="G1" s="102"/>
      <c r="H1" s="102"/>
      <c r="I1" s="102"/>
      <c r="J1" s="122"/>
      <c r="K1" s="123"/>
      <c r="L1" s="124"/>
      <c r="M1" s="124"/>
      <c r="N1" s="124"/>
      <c r="O1" s="124"/>
      <c r="P1" s="123"/>
      <c r="Q1" s="123"/>
    </row>
    <row r="2" spans="1:18" ht="21" customHeight="1">
      <c r="A2" s="103" t="s">
        <v>286</v>
      </c>
      <c r="B2" s="104"/>
      <c r="C2" s="105" t="s">
        <v>284</v>
      </c>
      <c r="D2" s="106" t="s">
        <v>287</v>
      </c>
      <c r="E2" s="107" t="s">
        <v>288</v>
      </c>
      <c r="F2" s="108"/>
      <c r="G2" s="109" t="s">
        <v>289</v>
      </c>
      <c r="H2" s="109" t="s">
        <v>290</v>
      </c>
      <c r="I2" s="109" t="s">
        <v>291</v>
      </c>
      <c r="J2" s="122"/>
      <c r="K2" s="123"/>
      <c r="L2" s="124"/>
      <c r="M2" s="124"/>
      <c r="N2" s="124"/>
      <c r="O2" s="124"/>
      <c r="P2" s="123"/>
      <c r="Q2" s="123"/>
    </row>
    <row r="3" spans="1:18">
      <c r="A3" s="358" t="s">
        <v>292</v>
      </c>
      <c r="B3" s="358" t="s">
        <v>293</v>
      </c>
      <c r="C3" s="358" t="s">
        <v>214</v>
      </c>
      <c r="D3" s="358" t="s">
        <v>215</v>
      </c>
      <c r="E3" s="358" t="s">
        <v>216</v>
      </c>
      <c r="F3" s="366" t="s">
        <v>220</v>
      </c>
      <c r="G3" s="366" t="s">
        <v>220</v>
      </c>
      <c r="H3" s="366" t="s">
        <v>220</v>
      </c>
      <c r="I3" s="366" t="s">
        <v>220</v>
      </c>
      <c r="J3" s="359" t="s">
        <v>294</v>
      </c>
      <c r="K3" s="360"/>
      <c r="L3" s="360"/>
      <c r="M3" s="360"/>
      <c r="N3" s="360"/>
      <c r="O3" s="360"/>
      <c r="P3" s="360"/>
      <c r="Q3" s="361"/>
      <c r="R3" s="136" t="s">
        <v>295</v>
      </c>
    </row>
    <row r="4" spans="1:18">
      <c r="A4" s="358"/>
      <c r="B4" s="358"/>
      <c r="C4" s="358"/>
      <c r="D4" s="358"/>
      <c r="E4" s="358"/>
      <c r="F4" s="367"/>
      <c r="G4" s="367"/>
      <c r="H4" s="367"/>
      <c r="I4" s="367"/>
      <c r="J4" s="362" t="s">
        <v>231</v>
      </c>
      <c r="K4" s="362"/>
      <c r="L4" s="362"/>
      <c r="M4" s="358" t="s">
        <v>296</v>
      </c>
      <c r="N4" s="357" t="s">
        <v>234</v>
      </c>
      <c r="O4" s="357" t="s">
        <v>235</v>
      </c>
      <c r="P4" s="358" t="s">
        <v>297</v>
      </c>
      <c r="Q4" s="357" t="s">
        <v>237</v>
      </c>
      <c r="R4" s="137"/>
    </row>
    <row r="5" spans="1:18">
      <c r="A5" s="358"/>
      <c r="B5" s="358"/>
      <c r="C5" s="358"/>
      <c r="D5" s="358"/>
      <c r="E5" s="358"/>
      <c r="F5" s="368"/>
      <c r="G5" s="368"/>
      <c r="H5" s="368"/>
      <c r="I5" s="368"/>
      <c r="J5" s="125" t="s">
        <v>247</v>
      </c>
      <c r="K5" s="126" t="s">
        <v>248</v>
      </c>
      <c r="L5" s="126" t="s">
        <v>249</v>
      </c>
      <c r="M5" s="358"/>
      <c r="N5" s="357"/>
      <c r="O5" s="357"/>
      <c r="P5" s="358"/>
      <c r="Q5" s="357"/>
      <c r="R5" s="138"/>
    </row>
    <row r="6" spans="1:18" s="95" customFormat="1" ht="31.5">
      <c r="A6" s="110" t="s">
        <v>284</v>
      </c>
      <c r="B6" s="110"/>
      <c r="C6" s="111" t="s">
        <v>284</v>
      </c>
      <c r="D6" s="111"/>
      <c r="E6" s="111"/>
      <c r="F6" s="112" t="s">
        <v>298</v>
      </c>
      <c r="G6" s="112" t="s">
        <v>299</v>
      </c>
      <c r="H6" s="112" t="s">
        <v>300</v>
      </c>
      <c r="I6" s="112" t="s">
        <v>301</v>
      </c>
      <c r="J6" s="127"/>
      <c r="K6" s="111"/>
      <c r="L6" s="111"/>
      <c r="M6" s="111"/>
      <c r="N6" s="128"/>
      <c r="O6" s="129"/>
      <c r="P6" s="111"/>
      <c r="Q6" s="139"/>
      <c r="R6" s="140"/>
    </row>
    <row r="7" spans="1:18" s="95" customFormat="1" ht="21" customHeight="1">
      <c r="A7" s="363" t="s">
        <v>302</v>
      </c>
      <c r="B7" s="364" t="s">
        <v>303</v>
      </c>
      <c r="C7" s="365" t="s">
        <v>304</v>
      </c>
      <c r="D7" s="369" t="s">
        <v>305</v>
      </c>
      <c r="E7" s="113" t="s">
        <v>272</v>
      </c>
      <c r="F7" s="114">
        <v>5.6</v>
      </c>
      <c r="G7" s="114">
        <f>F7+0.05</f>
        <v>5.6499999999999995</v>
      </c>
      <c r="H7" s="114">
        <f>F7+0.19</f>
        <v>5.79</v>
      </c>
      <c r="I7" s="114">
        <f>G7+0.19</f>
        <v>5.84</v>
      </c>
      <c r="J7" s="130">
        <v>48</v>
      </c>
      <c r="K7" s="131">
        <v>30</v>
      </c>
      <c r="L7" s="131">
        <v>27</v>
      </c>
      <c r="M7" s="131">
        <v>6</v>
      </c>
      <c r="N7" s="132">
        <f>J7*K7*L7/1000000/M7</f>
        <v>6.4799999999999996E-3</v>
      </c>
      <c r="O7" s="133">
        <f>56/N7</f>
        <v>8641.9753086419751</v>
      </c>
      <c r="P7" s="132"/>
      <c r="Q7" s="133"/>
      <c r="R7" s="84"/>
    </row>
    <row r="8" spans="1:18" s="95" customFormat="1" ht="21" customHeight="1">
      <c r="A8" s="364"/>
      <c r="B8" s="364"/>
      <c r="C8" s="364"/>
      <c r="D8" s="369"/>
      <c r="E8" s="113" t="s">
        <v>273</v>
      </c>
      <c r="F8" s="114">
        <v>6.55</v>
      </c>
      <c r="G8" s="114">
        <f>F8+0.05</f>
        <v>6.6</v>
      </c>
      <c r="H8" s="114">
        <f>F8+0.19</f>
        <v>6.74</v>
      </c>
      <c r="I8" s="114">
        <f>G8+0.19</f>
        <v>6.79</v>
      </c>
      <c r="J8" s="130">
        <v>48</v>
      </c>
      <c r="K8" s="131">
        <v>30</v>
      </c>
      <c r="L8" s="131">
        <v>31</v>
      </c>
      <c r="M8" s="131">
        <v>6</v>
      </c>
      <c r="N8" s="132">
        <f>J8*K8*L8/1000000/M8</f>
        <v>7.4399999999999996E-3</v>
      </c>
      <c r="O8" s="133">
        <f>56/N8</f>
        <v>7526.8817204301076</v>
      </c>
      <c r="P8" s="132"/>
      <c r="Q8" s="133"/>
      <c r="R8" s="84"/>
    </row>
    <row r="9" spans="1:18" s="95" customFormat="1" ht="22.15" customHeight="1">
      <c r="A9" s="364"/>
      <c r="B9" s="364"/>
      <c r="C9" s="364"/>
      <c r="D9" s="369"/>
      <c r="E9" s="113" t="s">
        <v>274</v>
      </c>
      <c r="F9" s="114">
        <v>1.1599999999999999</v>
      </c>
      <c r="G9" s="114">
        <f>F9+0.02</f>
        <v>1.18</v>
      </c>
      <c r="H9" s="114"/>
      <c r="I9" s="114"/>
      <c r="J9" s="130">
        <v>30</v>
      </c>
      <c r="K9" s="131">
        <v>25</v>
      </c>
      <c r="L9" s="131">
        <v>13</v>
      </c>
      <c r="M9" s="131">
        <v>6</v>
      </c>
      <c r="N9" s="132">
        <f>J9*K9*L9/1000000/M9</f>
        <v>1.6249999999999999E-3</v>
      </c>
      <c r="O9" s="133">
        <f>56/N9</f>
        <v>34461.538461538461</v>
      </c>
      <c r="P9" s="132"/>
      <c r="Q9" s="133"/>
      <c r="R9" s="84"/>
    </row>
    <row r="10" spans="1:18" s="95" customFormat="1" ht="22.15" customHeight="1">
      <c r="A10" s="364"/>
      <c r="B10" s="364"/>
      <c r="C10" s="364"/>
      <c r="D10" s="369"/>
      <c r="E10" s="113" t="s">
        <v>275</v>
      </c>
      <c r="F10" s="114">
        <v>1.31</v>
      </c>
      <c r="G10" s="114">
        <f>F10+0.02</f>
        <v>1.33</v>
      </c>
      <c r="H10" s="114"/>
      <c r="I10" s="114"/>
      <c r="J10" s="130">
        <v>30</v>
      </c>
      <c r="K10" s="131">
        <v>25</v>
      </c>
      <c r="L10" s="131">
        <v>14</v>
      </c>
      <c r="M10" s="131">
        <v>6</v>
      </c>
      <c r="N10" s="132">
        <f>J10*K10*L10/1000000/M10</f>
        <v>1.75E-3</v>
      </c>
      <c r="O10" s="133">
        <f>56/N10</f>
        <v>32000</v>
      </c>
      <c r="P10" s="132"/>
      <c r="Q10" s="133"/>
      <c r="R10" s="84"/>
    </row>
    <row r="11" spans="1:18" s="95" customFormat="1" ht="15" customHeight="1">
      <c r="A11" s="115"/>
      <c r="B11" s="115"/>
      <c r="C11" s="115"/>
      <c r="D11" s="116"/>
      <c r="E11" s="115"/>
      <c r="F11" s="117"/>
      <c r="G11" s="117"/>
      <c r="H11" s="117"/>
      <c r="I11" s="117"/>
      <c r="J11" s="118"/>
      <c r="K11" s="118"/>
      <c r="L11" s="118"/>
      <c r="M11" s="118"/>
      <c r="N11" s="134"/>
      <c r="O11" s="135"/>
      <c r="P11" s="134"/>
      <c r="Q11" s="135"/>
      <c r="R11" s="88"/>
    </row>
    <row r="12" spans="1:18">
      <c r="C12" s="118" t="s">
        <v>306</v>
      </c>
      <c r="E12" s="119" t="s">
        <v>307</v>
      </c>
    </row>
    <row r="13" spans="1:18">
      <c r="F13" s="120"/>
      <c r="G13" s="120"/>
      <c r="H13" s="120"/>
      <c r="I13" s="120"/>
    </row>
    <row r="14" spans="1:18">
      <c r="C14" s="118" t="s">
        <v>308</v>
      </c>
      <c r="F14" s="118" t="s">
        <v>289</v>
      </c>
    </row>
    <row r="15" spans="1:18">
      <c r="C15" s="121" t="s">
        <v>309</v>
      </c>
      <c r="F15" s="121" t="s">
        <v>310</v>
      </c>
    </row>
    <row r="28" spans="6:11">
      <c r="F28" s="118" t="s">
        <v>290</v>
      </c>
      <c r="K28" s="118" t="s">
        <v>291</v>
      </c>
    </row>
    <row r="29" spans="6:11">
      <c r="F29" s="121" t="s">
        <v>311</v>
      </c>
      <c r="K29" s="121" t="s">
        <v>312</v>
      </c>
    </row>
    <row r="31" spans="6:11">
      <c r="F31" s="121"/>
      <c r="K31" s="121"/>
    </row>
  </sheetData>
  <mergeCells count="20">
    <mergeCell ref="H3:H5"/>
    <mergeCell ref="I3:I5"/>
    <mergeCell ref="M4:M5"/>
    <mergeCell ref="D3:D5"/>
    <mergeCell ref="D7:D10"/>
    <mergeCell ref="E3:E5"/>
    <mergeCell ref="F3:F5"/>
    <mergeCell ref="G3:G5"/>
    <mergeCell ref="A3:A5"/>
    <mergeCell ref="A7:A10"/>
    <mergeCell ref="B3:B5"/>
    <mergeCell ref="B7:B10"/>
    <mergeCell ref="C3:C5"/>
    <mergeCell ref="C7:C10"/>
    <mergeCell ref="N4:N5"/>
    <mergeCell ref="O4:O5"/>
    <mergeCell ref="P4:P5"/>
    <mergeCell ref="Q4:Q5"/>
    <mergeCell ref="J3:Q3"/>
    <mergeCell ref="J4:L4"/>
  </mergeCells>
  <phoneticPr fontId="7" type="noConversion"/>
  <pageMargins left="0.74803149606299202" right="0.74803149606299202" top="0.98425196850393704" bottom="0.98425196850393704" header="0.511811023622047" footer="0.511811023622047"/>
  <pageSetup scale="64" orientation="landscape"/>
  <headerFooter alignWithMargins="0"/>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0"/>
  <sheetViews>
    <sheetView topLeftCell="A8" workbookViewId="0">
      <selection activeCell="T19" sqref="T19"/>
    </sheetView>
  </sheetViews>
  <sheetFormatPr defaultColWidth="9" defaultRowHeight="12.75"/>
  <cols>
    <col min="1" max="1" width="12.7109375" customWidth="1"/>
    <col min="2" max="2" width="9.5703125" customWidth="1"/>
    <col min="3" max="3" width="20.7109375" customWidth="1"/>
    <col min="4" max="4" width="17.5703125" customWidth="1"/>
    <col min="5" max="5" width="28" customWidth="1"/>
    <col min="6" max="6" width="11.140625" customWidth="1"/>
    <col min="7" max="7" width="14" customWidth="1"/>
    <col min="8" max="8" width="15.5703125" customWidth="1"/>
    <col min="9" max="9" width="13.140625" customWidth="1"/>
    <col min="18" max="18" width="15.5703125" customWidth="1"/>
  </cols>
  <sheetData>
    <row r="1" spans="1:18" ht="21" customHeight="1">
      <c r="A1" s="53" t="s">
        <v>1</v>
      </c>
      <c r="B1" s="54" t="s">
        <v>2</v>
      </c>
      <c r="C1" s="55" t="s">
        <v>284</v>
      </c>
      <c r="D1" s="5" t="s">
        <v>285</v>
      </c>
      <c r="E1" s="56">
        <v>45356</v>
      </c>
      <c r="F1" s="92"/>
      <c r="G1" s="92"/>
      <c r="H1" s="92"/>
      <c r="I1" s="92"/>
      <c r="J1" s="58"/>
      <c r="K1" s="71"/>
      <c r="L1" s="72"/>
      <c r="M1" s="72"/>
      <c r="N1" s="72"/>
      <c r="O1" s="72"/>
      <c r="P1" s="71"/>
      <c r="Q1" s="71"/>
    </row>
    <row r="2" spans="1:18" ht="21" customHeight="1">
      <c r="A2" s="59" t="s">
        <v>286</v>
      </c>
      <c r="B2" s="60"/>
      <c r="C2" s="11" t="s">
        <v>284</v>
      </c>
      <c r="D2" s="12" t="s">
        <v>287</v>
      </c>
      <c r="E2" s="13" t="s">
        <v>288</v>
      </c>
      <c r="F2" s="384"/>
      <c r="G2" s="384"/>
      <c r="H2" s="93"/>
      <c r="I2" s="93"/>
      <c r="J2" s="58"/>
      <c r="K2" s="71"/>
      <c r="L2" s="72"/>
      <c r="M2" s="72"/>
      <c r="N2" s="72"/>
      <c r="O2" s="72"/>
      <c r="P2" s="71"/>
      <c r="Q2" s="71"/>
    </row>
    <row r="3" spans="1:18">
      <c r="A3" s="375" t="s">
        <v>292</v>
      </c>
      <c r="B3" s="375" t="s">
        <v>293</v>
      </c>
      <c r="C3" s="375" t="s">
        <v>214</v>
      </c>
      <c r="D3" s="375" t="s">
        <v>215</v>
      </c>
      <c r="E3" s="375" t="s">
        <v>216</v>
      </c>
      <c r="F3" s="389" t="s">
        <v>220</v>
      </c>
      <c r="G3" s="389" t="s">
        <v>220</v>
      </c>
      <c r="H3" s="389" t="s">
        <v>220</v>
      </c>
      <c r="I3" s="389" t="s">
        <v>220</v>
      </c>
      <c r="J3" s="385" t="s">
        <v>294</v>
      </c>
      <c r="K3" s="386"/>
      <c r="L3" s="386"/>
      <c r="M3" s="386"/>
      <c r="N3" s="386"/>
      <c r="O3" s="386"/>
      <c r="P3" s="386"/>
      <c r="Q3" s="387"/>
      <c r="R3" s="73" t="s">
        <v>295</v>
      </c>
    </row>
    <row r="4" spans="1:18">
      <c r="A4" s="375"/>
      <c r="B4" s="375"/>
      <c r="C4" s="375"/>
      <c r="D4" s="375"/>
      <c r="E4" s="375"/>
      <c r="F4" s="390"/>
      <c r="G4" s="390"/>
      <c r="H4" s="390"/>
      <c r="I4" s="390"/>
      <c r="J4" s="388" t="s">
        <v>231</v>
      </c>
      <c r="K4" s="388"/>
      <c r="L4" s="388"/>
      <c r="M4" s="375" t="s">
        <v>296</v>
      </c>
      <c r="N4" s="370" t="s">
        <v>234</v>
      </c>
      <c r="O4" s="370" t="s">
        <v>235</v>
      </c>
      <c r="P4" s="375" t="s">
        <v>297</v>
      </c>
      <c r="Q4" s="370" t="s">
        <v>237</v>
      </c>
      <c r="R4" s="74"/>
    </row>
    <row r="5" spans="1:18" ht="18" customHeight="1">
      <c r="A5" s="375"/>
      <c r="B5" s="375"/>
      <c r="C5" s="375"/>
      <c r="D5" s="375"/>
      <c r="E5" s="375"/>
      <c r="F5" s="391"/>
      <c r="G5" s="391"/>
      <c r="H5" s="391"/>
      <c r="I5" s="391"/>
      <c r="J5" s="61" t="s">
        <v>247</v>
      </c>
      <c r="K5" s="75" t="s">
        <v>248</v>
      </c>
      <c r="L5" s="75" t="s">
        <v>249</v>
      </c>
      <c r="M5" s="375"/>
      <c r="N5" s="370"/>
      <c r="O5" s="370"/>
      <c r="P5" s="375"/>
      <c r="Q5" s="370"/>
      <c r="R5" s="76"/>
    </row>
    <row r="6" spans="1:18" s="52" customFormat="1" ht="34.15" customHeight="1">
      <c r="A6" s="62" t="s">
        <v>284</v>
      </c>
      <c r="B6" s="62"/>
      <c r="C6" s="38" t="s">
        <v>284</v>
      </c>
      <c r="D6" s="38"/>
      <c r="E6" s="38"/>
      <c r="F6" s="63" t="s">
        <v>313</v>
      </c>
      <c r="G6" s="64" t="s">
        <v>314</v>
      </c>
      <c r="H6" s="63" t="s">
        <v>315</v>
      </c>
      <c r="I6" s="63" t="s">
        <v>316</v>
      </c>
      <c r="J6" s="22"/>
      <c r="K6" s="38"/>
      <c r="L6" s="38"/>
      <c r="M6" s="38"/>
      <c r="N6" s="77"/>
      <c r="O6" s="78"/>
      <c r="P6" s="38"/>
      <c r="Q6" s="79"/>
      <c r="R6" s="80"/>
    </row>
    <row r="7" spans="1:18" s="52" customFormat="1" ht="15" customHeight="1">
      <c r="A7" s="380" t="s">
        <v>317</v>
      </c>
      <c r="B7" s="374" t="s">
        <v>318</v>
      </c>
      <c r="C7" s="374" t="s">
        <v>319</v>
      </c>
      <c r="D7" s="376" t="s">
        <v>320</v>
      </c>
      <c r="E7" s="23" t="s">
        <v>321</v>
      </c>
      <c r="F7" s="66">
        <v>4.0999999999999996</v>
      </c>
      <c r="G7" s="66">
        <f t="shared" ref="G7:G10" si="0">F7-0.1</f>
        <v>3.9999999999999996</v>
      </c>
      <c r="H7" s="66">
        <v>4.4000000000000004</v>
      </c>
      <c r="I7" s="66">
        <v>4.4000000000000004</v>
      </c>
      <c r="J7" s="31">
        <v>30</v>
      </c>
      <c r="K7" s="26">
        <v>25</v>
      </c>
      <c r="L7" s="81">
        <v>26</v>
      </c>
      <c r="M7" s="43">
        <v>4</v>
      </c>
      <c r="N7" s="82">
        <f t="shared" ref="N7:N16" si="1">J7*K7*L7/1000000/M7</f>
        <v>4.875E-3</v>
      </c>
      <c r="O7" s="83">
        <f t="shared" ref="O7:O16" si="2">56/N7</f>
        <v>11487.179487179486</v>
      </c>
      <c r="P7" s="82"/>
      <c r="Q7" s="83"/>
      <c r="R7" s="84"/>
    </row>
    <row r="8" spans="1:18" s="52" customFormat="1" ht="15" customHeight="1">
      <c r="A8" s="374"/>
      <c r="B8" s="374"/>
      <c r="C8" s="374"/>
      <c r="D8" s="376"/>
      <c r="E8" s="23" t="s">
        <v>322</v>
      </c>
      <c r="F8" s="66">
        <v>5.0599999999999996</v>
      </c>
      <c r="G8" s="66">
        <f t="shared" si="0"/>
        <v>4.96</v>
      </c>
      <c r="H8" s="66">
        <v>5.36</v>
      </c>
      <c r="I8" s="66">
        <v>5.36</v>
      </c>
      <c r="J8" s="31">
        <v>30</v>
      </c>
      <c r="K8" s="26">
        <v>25</v>
      </c>
      <c r="L8" s="81">
        <v>30</v>
      </c>
      <c r="M8" s="43">
        <v>4</v>
      </c>
      <c r="N8" s="82">
        <f t="shared" si="1"/>
        <v>5.6249999999999998E-3</v>
      </c>
      <c r="O8" s="83">
        <f t="shared" si="2"/>
        <v>9955.5555555555566</v>
      </c>
      <c r="P8" s="82"/>
      <c r="Q8" s="83"/>
      <c r="R8" s="84"/>
    </row>
    <row r="9" spans="1:18" s="52" customFormat="1" ht="15" customHeight="1">
      <c r="A9" s="374"/>
      <c r="B9" s="374"/>
      <c r="C9" s="374"/>
      <c r="D9" s="376"/>
      <c r="E9" s="23" t="s">
        <v>272</v>
      </c>
      <c r="F9" s="66">
        <v>5.76</v>
      </c>
      <c r="G9" s="66">
        <f t="shared" si="0"/>
        <v>5.66</v>
      </c>
      <c r="H9" s="66">
        <v>6.06</v>
      </c>
      <c r="I9" s="66">
        <v>6.06</v>
      </c>
      <c r="J9" s="31">
        <v>30</v>
      </c>
      <c r="K9" s="26">
        <v>25</v>
      </c>
      <c r="L9" s="81">
        <v>34</v>
      </c>
      <c r="M9" s="43">
        <v>4</v>
      </c>
      <c r="N9" s="82">
        <f t="shared" si="1"/>
        <v>6.3749999999999996E-3</v>
      </c>
      <c r="O9" s="83">
        <f t="shared" si="2"/>
        <v>8784.3137254901958</v>
      </c>
      <c r="P9" s="82"/>
      <c r="Q9" s="83"/>
      <c r="R9" s="84"/>
    </row>
    <row r="10" spans="1:18" s="52" customFormat="1" ht="15" customHeight="1">
      <c r="A10" s="374"/>
      <c r="B10" s="374"/>
      <c r="C10" s="374"/>
      <c r="D10" s="376"/>
      <c r="E10" s="23" t="s">
        <v>273</v>
      </c>
      <c r="F10" s="66">
        <v>6.73</v>
      </c>
      <c r="G10" s="66">
        <f t="shared" si="0"/>
        <v>6.6300000000000008</v>
      </c>
      <c r="H10" s="66">
        <v>7.03</v>
      </c>
      <c r="I10" s="66">
        <v>7.03</v>
      </c>
      <c r="J10" s="31">
        <v>21</v>
      </c>
      <c r="K10" s="26">
        <v>25</v>
      </c>
      <c r="L10" s="81">
        <v>38</v>
      </c>
      <c r="M10" s="43">
        <v>4</v>
      </c>
      <c r="N10" s="82">
        <f t="shared" si="1"/>
        <v>4.9874999999999997E-3</v>
      </c>
      <c r="O10" s="83">
        <f t="shared" si="2"/>
        <v>11228.070175438597</v>
      </c>
      <c r="P10" s="82"/>
      <c r="Q10" s="83"/>
      <c r="R10" s="84"/>
    </row>
    <row r="11" spans="1:18" s="52" customFormat="1" ht="15" customHeight="1">
      <c r="A11" s="374"/>
      <c r="B11" s="374"/>
      <c r="C11" s="374"/>
      <c r="D11" s="376"/>
      <c r="E11" s="23" t="s">
        <v>274</v>
      </c>
      <c r="F11" s="66">
        <v>1.19</v>
      </c>
      <c r="G11" s="66">
        <f>F11-0.03</f>
        <v>1.1599999999999999</v>
      </c>
      <c r="H11" s="66">
        <v>1.21</v>
      </c>
      <c r="I11" s="66">
        <v>1.21</v>
      </c>
      <c r="J11" s="31">
        <v>21</v>
      </c>
      <c r="K11" s="26">
        <v>25</v>
      </c>
      <c r="L11" s="26">
        <v>16</v>
      </c>
      <c r="M11" s="43">
        <v>8</v>
      </c>
      <c r="N11" s="82">
        <f t="shared" si="1"/>
        <v>1.0499999999999999E-3</v>
      </c>
      <c r="O11" s="83">
        <f t="shared" si="2"/>
        <v>53333.333333333336</v>
      </c>
      <c r="P11" s="82"/>
      <c r="Q11" s="83"/>
      <c r="R11" s="84"/>
    </row>
    <row r="12" spans="1:18" s="52" customFormat="1" ht="15" customHeight="1">
      <c r="A12" s="374"/>
      <c r="B12" s="374"/>
      <c r="C12" s="374"/>
      <c r="D12" s="376"/>
      <c r="E12" s="23" t="s">
        <v>275</v>
      </c>
      <c r="F12" s="66">
        <v>1.35</v>
      </c>
      <c r="G12" s="66">
        <f>F12-0.03</f>
        <v>1.32</v>
      </c>
      <c r="H12" s="66">
        <v>1.37</v>
      </c>
      <c r="I12" s="66">
        <v>1.37</v>
      </c>
      <c r="J12" s="31">
        <v>30</v>
      </c>
      <c r="K12" s="26">
        <v>25</v>
      </c>
      <c r="L12" s="26">
        <v>17</v>
      </c>
      <c r="M12" s="43">
        <v>8</v>
      </c>
      <c r="N12" s="82">
        <f t="shared" si="1"/>
        <v>1.5937499999999999E-3</v>
      </c>
      <c r="O12" s="83">
        <f t="shared" si="2"/>
        <v>35137.254901960783</v>
      </c>
      <c r="P12" s="82"/>
      <c r="Q12" s="83"/>
      <c r="R12" s="84"/>
    </row>
    <row r="13" spans="1:18" s="52" customFormat="1" ht="18" customHeight="1">
      <c r="A13" s="380" t="s">
        <v>317</v>
      </c>
      <c r="B13" s="374" t="s">
        <v>318</v>
      </c>
      <c r="C13" s="373" t="s">
        <v>323</v>
      </c>
      <c r="D13" s="376" t="s">
        <v>320</v>
      </c>
      <c r="E13" s="23" t="s">
        <v>324</v>
      </c>
      <c r="F13" s="66">
        <v>4.5</v>
      </c>
      <c r="G13" s="66">
        <f t="shared" ref="G13:G16" si="3">F13-0.1</f>
        <v>4.4000000000000004</v>
      </c>
      <c r="H13" s="66">
        <v>4.8</v>
      </c>
      <c r="I13" s="66">
        <v>4.8</v>
      </c>
      <c r="J13" s="31">
        <v>30</v>
      </c>
      <c r="K13" s="26">
        <v>25</v>
      </c>
      <c r="L13" s="81">
        <v>28</v>
      </c>
      <c r="M13" s="43">
        <v>4</v>
      </c>
      <c r="N13" s="82">
        <f t="shared" si="1"/>
        <v>5.2500000000000003E-3</v>
      </c>
      <c r="O13" s="83">
        <f t="shared" si="2"/>
        <v>10666.666666666666</v>
      </c>
      <c r="P13" s="82"/>
      <c r="Q13" s="83"/>
      <c r="R13" s="84"/>
    </row>
    <row r="14" spans="1:18" s="52" customFormat="1" ht="18" customHeight="1">
      <c r="A14" s="374"/>
      <c r="B14" s="374"/>
      <c r="C14" s="374"/>
      <c r="D14" s="376"/>
      <c r="E14" s="23" t="s">
        <v>325</v>
      </c>
      <c r="F14" s="66">
        <v>5.85</v>
      </c>
      <c r="G14" s="66">
        <f t="shared" si="3"/>
        <v>5.75</v>
      </c>
      <c r="H14" s="66">
        <v>6.15</v>
      </c>
      <c r="I14" s="66">
        <v>6.15</v>
      </c>
      <c r="J14" s="31">
        <v>30</v>
      </c>
      <c r="K14" s="26">
        <v>25</v>
      </c>
      <c r="L14" s="81">
        <v>32</v>
      </c>
      <c r="M14" s="43">
        <v>4</v>
      </c>
      <c r="N14" s="82">
        <f t="shared" si="1"/>
        <v>6.0000000000000001E-3</v>
      </c>
      <c r="O14" s="83">
        <f t="shared" si="2"/>
        <v>9333.3333333333339</v>
      </c>
      <c r="P14" s="82"/>
      <c r="Q14" s="83"/>
      <c r="R14" s="84"/>
    </row>
    <row r="15" spans="1:18" s="52" customFormat="1" ht="18" customHeight="1">
      <c r="A15" s="374"/>
      <c r="B15" s="374"/>
      <c r="C15" s="374"/>
      <c r="D15" s="376"/>
      <c r="E15" s="23" t="s">
        <v>276</v>
      </c>
      <c r="F15" s="66">
        <v>6.59</v>
      </c>
      <c r="G15" s="66">
        <f t="shared" si="3"/>
        <v>6.49</v>
      </c>
      <c r="H15" s="66">
        <v>6.89</v>
      </c>
      <c r="I15" s="66">
        <v>6.89</v>
      </c>
      <c r="J15" s="31">
        <v>30</v>
      </c>
      <c r="K15" s="26">
        <v>25</v>
      </c>
      <c r="L15" s="81">
        <v>36</v>
      </c>
      <c r="M15" s="43">
        <v>4</v>
      </c>
      <c r="N15" s="82">
        <f t="shared" si="1"/>
        <v>6.7499999999999999E-3</v>
      </c>
      <c r="O15" s="83">
        <f t="shared" si="2"/>
        <v>8296.2962962962956</v>
      </c>
      <c r="P15" s="82"/>
      <c r="Q15" s="83"/>
      <c r="R15" s="84"/>
    </row>
    <row r="16" spans="1:18" s="52" customFormat="1" ht="18" customHeight="1">
      <c r="A16" s="374"/>
      <c r="B16" s="374"/>
      <c r="C16" s="374"/>
      <c r="D16" s="376"/>
      <c r="E16" s="23" t="s">
        <v>277</v>
      </c>
      <c r="F16" s="66">
        <v>7.75</v>
      </c>
      <c r="G16" s="66">
        <f t="shared" si="3"/>
        <v>7.65</v>
      </c>
      <c r="H16" s="66">
        <v>8.0500000000000007</v>
      </c>
      <c r="I16" s="66">
        <v>8.0500000000000007</v>
      </c>
      <c r="J16" s="31">
        <v>30</v>
      </c>
      <c r="K16" s="26">
        <v>25</v>
      </c>
      <c r="L16" s="81">
        <v>42</v>
      </c>
      <c r="M16" s="43">
        <v>4</v>
      </c>
      <c r="N16" s="82">
        <f t="shared" si="1"/>
        <v>7.8750000000000001E-3</v>
      </c>
      <c r="O16" s="83">
        <f t="shared" si="2"/>
        <v>7111.1111111111113</v>
      </c>
      <c r="P16" s="82"/>
      <c r="Q16" s="83"/>
      <c r="R16" s="84"/>
    </row>
    <row r="17" spans="1:18" s="52" customFormat="1" ht="8.1" customHeight="1">
      <c r="A17" s="23"/>
      <c r="B17" s="23"/>
      <c r="C17" s="23"/>
      <c r="D17" s="65"/>
      <c r="E17" s="23"/>
      <c r="F17" s="66"/>
      <c r="G17" s="66"/>
      <c r="H17" s="66"/>
      <c r="I17" s="66"/>
      <c r="J17" s="31"/>
      <c r="K17" s="26"/>
      <c r="L17" s="81"/>
      <c r="M17" s="43"/>
      <c r="N17" s="82"/>
      <c r="O17" s="83"/>
      <c r="P17" s="82"/>
      <c r="Q17" s="83"/>
      <c r="R17" s="84"/>
    </row>
    <row r="18" spans="1:18" s="52" customFormat="1" ht="15" customHeight="1">
      <c r="A18" s="381" t="s">
        <v>326</v>
      </c>
      <c r="B18" s="374" t="s">
        <v>318</v>
      </c>
      <c r="C18" s="374" t="s">
        <v>319</v>
      </c>
      <c r="D18" s="377" t="s">
        <v>327</v>
      </c>
      <c r="E18" s="23" t="s">
        <v>321</v>
      </c>
      <c r="F18" s="66">
        <v>4.82</v>
      </c>
      <c r="G18" s="66">
        <f t="shared" ref="G18:G21" si="4">F18-0.1</f>
        <v>4.7200000000000006</v>
      </c>
      <c r="H18" s="66">
        <v>5.12</v>
      </c>
      <c r="I18" s="66">
        <v>5.12</v>
      </c>
      <c r="J18" s="31">
        <v>30</v>
      </c>
      <c r="K18" s="26">
        <v>25</v>
      </c>
      <c r="L18" s="81">
        <v>26</v>
      </c>
      <c r="M18" s="43">
        <v>4</v>
      </c>
      <c r="N18" s="82">
        <f t="shared" ref="N18:N27" si="5">J18*K18*L18/1000000/M18</f>
        <v>4.875E-3</v>
      </c>
      <c r="O18" s="83">
        <f t="shared" ref="O18:O27" si="6">56/N18</f>
        <v>11487.179487179486</v>
      </c>
      <c r="P18" s="82"/>
      <c r="Q18" s="83"/>
      <c r="R18" s="84"/>
    </row>
    <row r="19" spans="1:18" s="52" customFormat="1" ht="15" customHeight="1">
      <c r="A19" s="382"/>
      <c r="B19" s="374"/>
      <c r="C19" s="374"/>
      <c r="D19" s="378"/>
      <c r="E19" s="23" t="s">
        <v>322</v>
      </c>
      <c r="F19" s="66">
        <v>6</v>
      </c>
      <c r="G19" s="66">
        <f t="shared" si="4"/>
        <v>5.9</v>
      </c>
      <c r="H19" s="66">
        <v>6.3</v>
      </c>
      <c r="I19" s="66">
        <v>6.3</v>
      </c>
      <c r="J19" s="31">
        <v>30</v>
      </c>
      <c r="K19" s="26">
        <v>25</v>
      </c>
      <c r="L19" s="81">
        <v>30</v>
      </c>
      <c r="M19" s="43">
        <v>4</v>
      </c>
      <c r="N19" s="82">
        <f t="shared" si="5"/>
        <v>5.6249999999999998E-3</v>
      </c>
      <c r="O19" s="83">
        <f t="shared" si="6"/>
        <v>9955.5555555555566</v>
      </c>
      <c r="P19" s="82"/>
      <c r="Q19" s="83"/>
      <c r="R19" s="84"/>
    </row>
    <row r="20" spans="1:18" s="52" customFormat="1" ht="15" customHeight="1">
      <c r="A20" s="382"/>
      <c r="B20" s="374"/>
      <c r="C20" s="374"/>
      <c r="D20" s="378"/>
      <c r="E20" s="23" t="s">
        <v>272</v>
      </c>
      <c r="F20" s="66">
        <v>6.5</v>
      </c>
      <c r="G20" s="66">
        <f t="shared" si="4"/>
        <v>6.4</v>
      </c>
      <c r="H20" s="66">
        <v>6.8</v>
      </c>
      <c r="I20" s="66">
        <v>6.8</v>
      </c>
      <c r="J20" s="31">
        <v>30</v>
      </c>
      <c r="K20" s="26">
        <v>25</v>
      </c>
      <c r="L20" s="81">
        <v>34</v>
      </c>
      <c r="M20" s="43">
        <v>4</v>
      </c>
      <c r="N20" s="82">
        <f t="shared" si="5"/>
        <v>6.3749999999999996E-3</v>
      </c>
      <c r="O20" s="83">
        <f t="shared" si="6"/>
        <v>8784.3137254901958</v>
      </c>
      <c r="P20" s="82"/>
      <c r="Q20" s="83"/>
      <c r="R20" s="84"/>
    </row>
    <row r="21" spans="1:18" s="52" customFormat="1" ht="15" customHeight="1">
      <c r="A21" s="383"/>
      <c r="B21" s="374"/>
      <c r="C21" s="374"/>
      <c r="D21" s="378"/>
      <c r="E21" s="23" t="s">
        <v>273</v>
      </c>
      <c r="F21" s="66">
        <v>7.64</v>
      </c>
      <c r="G21" s="66">
        <f t="shared" si="4"/>
        <v>7.54</v>
      </c>
      <c r="H21" s="66">
        <v>7.94</v>
      </c>
      <c r="I21" s="66">
        <v>7.94</v>
      </c>
      <c r="J21" s="31">
        <v>30</v>
      </c>
      <c r="K21" s="26">
        <v>25</v>
      </c>
      <c r="L21" s="81">
        <v>38</v>
      </c>
      <c r="M21" s="43">
        <v>4</v>
      </c>
      <c r="N21" s="82">
        <f t="shared" si="5"/>
        <v>7.1250000000000003E-3</v>
      </c>
      <c r="O21" s="83">
        <f t="shared" si="6"/>
        <v>7859.6491228070172</v>
      </c>
      <c r="P21" s="82"/>
      <c r="Q21" s="83"/>
      <c r="R21" s="84"/>
    </row>
    <row r="22" spans="1:18" s="52" customFormat="1" ht="15" customHeight="1">
      <c r="A22" s="381" t="s">
        <v>328</v>
      </c>
      <c r="B22" s="374"/>
      <c r="C22" s="374"/>
      <c r="D22" s="378"/>
      <c r="E22" s="89" t="s">
        <v>274</v>
      </c>
      <c r="F22" s="66">
        <v>1.52</v>
      </c>
      <c r="G22" s="66">
        <f>F22-0.03</f>
        <v>1.49</v>
      </c>
      <c r="H22" s="66">
        <v>1.54</v>
      </c>
      <c r="I22" s="66">
        <v>1.54</v>
      </c>
      <c r="J22" s="31">
        <v>21</v>
      </c>
      <c r="K22" s="26">
        <v>25</v>
      </c>
      <c r="L22" s="26">
        <v>16</v>
      </c>
      <c r="M22" s="43">
        <v>8</v>
      </c>
      <c r="N22" s="82">
        <f t="shared" si="5"/>
        <v>1.0499999999999999E-3</v>
      </c>
      <c r="O22" s="83">
        <f t="shared" si="6"/>
        <v>53333.333333333336</v>
      </c>
      <c r="P22" s="82"/>
      <c r="Q22" s="83"/>
      <c r="R22" s="84"/>
    </row>
    <row r="23" spans="1:18" s="52" customFormat="1" ht="15" customHeight="1">
      <c r="A23" s="383"/>
      <c r="B23" s="374"/>
      <c r="C23" s="374"/>
      <c r="D23" s="379"/>
      <c r="E23" s="89" t="s">
        <v>275</v>
      </c>
      <c r="F23" s="66">
        <v>1.78</v>
      </c>
      <c r="G23" s="66">
        <f>F23-0.03</f>
        <v>1.75</v>
      </c>
      <c r="H23" s="66">
        <v>1.8</v>
      </c>
      <c r="I23" s="66">
        <v>1.8</v>
      </c>
      <c r="J23" s="31">
        <v>21</v>
      </c>
      <c r="K23" s="26">
        <v>25</v>
      </c>
      <c r="L23" s="26">
        <v>17</v>
      </c>
      <c r="M23" s="43">
        <v>8</v>
      </c>
      <c r="N23" s="82">
        <f t="shared" si="5"/>
        <v>1.1156250000000001E-3</v>
      </c>
      <c r="O23" s="83">
        <f t="shared" si="6"/>
        <v>50196.078431372545</v>
      </c>
      <c r="P23" s="82"/>
      <c r="Q23" s="83"/>
      <c r="R23" s="84"/>
    </row>
    <row r="24" spans="1:18" s="52" customFormat="1" ht="18" customHeight="1">
      <c r="A24" s="380" t="s">
        <v>326</v>
      </c>
      <c r="B24" s="374" t="s">
        <v>318</v>
      </c>
      <c r="C24" s="373" t="s">
        <v>323</v>
      </c>
      <c r="D24" s="376" t="s">
        <v>327</v>
      </c>
      <c r="E24" s="23" t="s">
        <v>324</v>
      </c>
      <c r="F24" s="66">
        <v>5.3</v>
      </c>
      <c r="G24" s="66">
        <f t="shared" ref="G24:G27" si="7">F24-0.1</f>
        <v>5.2</v>
      </c>
      <c r="H24" s="66">
        <v>5.6</v>
      </c>
      <c r="I24" s="66">
        <v>5.6</v>
      </c>
      <c r="J24" s="31">
        <v>30</v>
      </c>
      <c r="K24" s="26">
        <v>25</v>
      </c>
      <c r="L24" s="81">
        <v>30</v>
      </c>
      <c r="M24" s="43">
        <v>4</v>
      </c>
      <c r="N24" s="82">
        <f t="shared" si="5"/>
        <v>5.6249999999999998E-3</v>
      </c>
      <c r="O24" s="83">
        <f t="shared" si="6"/>
        <v>9955.5555555555566</v>
      </c>
      <c r="P24" s="82"/>
      <c r="Q24" s="83"/>
      <c r="R24" s="84"/>
    </row>
    <row r="25" spans="1:18" s="52" customFormat="1" ht="18" customHeight="1">
      <c r="A25" s="374"/>
      <c r="B25" s="374"/>
      <c r="C25" s="374"/>
      <c r="D25" s="376"/>
      <c r="E25" s="23" t="s">
        <v>325</v>
      </c>
      <c r="F25" s="66">
        <v>6.94</v>
      </c>
      <c r="G25" s="66">
        <f t="shared" si="7"/>
        <v>6.8400000000000007</v>
      </c>
      <c r="H25" s="66">
        <v>7.24</v>
      </c>
      <c r="I25" s="66">
        <v>7.24</v>
      </c>
      <c r="J25" s="31">
        <v>30</v>
      </c>
      <c r="K25" s="26">
        <v>25</v>
      </c>
      <c r="L25" s="81">
        <v>34</v>
      </c>
      <c r="M25" s="43">
        <v>4</v>
      </c>
      <c r="N25" s="82">
        <f t="shared" si="5"/>
        <v>6.3749999999999996E-3</v>
      </c>
      <c r="O25" s="83">
        <f t="shared" si="6"/>
        <v>8784.3137254901958</v>
      </c>
      <c r="P25" s="82"/>
      <c r="Q25" s="83"/>
      <c r="R25" s="84"/>
    </row>
    <row r="26" spans="1:18" s="52" customFormat="1" ht="18" customHeight="1">
      <c r="A26" s="374"/>
      <c r="B26" s="374"/>
      <c r="C26" s="374"/>
      <c r="D26" s="376"/>
      <c r="E26" s="23" t="s">
        <v>276</v>
      </c>
      <c r="F26" s="66">
        <v>7.45</v>
      </c>
      <c r="G26" s="66">
        <f t="shared" si="7"/>
        <v>7.3500000000000005</v>
      </c>
      <c r="H26" s="66">
        <v>7.75</v>
      </c>
      <c r="I26" s="66">
        <v>7.75</v>
      </c>
      <c r="J26" s="31">
        <v>30</v>
      </c>
      <c r="K26" s="26">
        <v>25</v>
      </c>
      <c r="L26" s="81">
        <v>38</v>
      </c>
      <c r="M26" s="43">
        <v>4</v>
      </c>
      <c r="N26" s="82">
        <f t="shared" si="5"/>
        <v>7.1250000000000003E-3</v>
      </c>
      <c r="O26" s="83">
        <f t="shared" si="6"/>
        <v>7859.6491228070172</v>
      </c>
      <c r="P26" s="82"/>
      <c r="Q26" s="83"/>
      <c r="R26" s="84"/>
    </row>
    <row r="27" spans="1:18" s="52" customFormat="1" ht="18" customHeight="1">
      <c r="A27" s="374"/>
      <c r="B27" s="374"/>
      <c r="C27" s="374"/>
      <c r="D27" s="376"/>
      <c r="E27" s="23" t="s">
        <v>277</v>
      </c>
      <c r="F27" s="66">
        <v>8.7899999999999991</v>
      </c>
      <c r="G27" s="66">
        <f t="shared" si="7"/>
        <v>8.69</v>
      </c>
      <c r="H27" s="66">
        <v>9.09</v>
      </c>
      <c r="I27" s="66">
        <v>9.09</v>
      </c>
      <c r="J27" s="31">
        <v>30</v>
      </c>
      <c r="K27" s="26">
        <v>25</v>
      </c>
      <c r="L27" s="81">
        <v>42</v>
      </c>
      <c r="M27" s="43">
        <v>4</v>
      </c>
      <c r="N27" s="82">
        <f t="shared" si="5"/>
        <v>7.8750000000000001E-3</v>
      </c>
      <c r="O27" s="83">
        <f t="shared" si="6"/>
        <v>7111.1111111111113</v>
      </c>
      <c r="P27" s="82"/>
      <c r="Q27" s="83"/>
      <c r="R27" s="84"/>
    </row>
    <row r="28" spans="1:18">
      <c r="C28" s="70"/>
      <c r="H28" s="371" t="s">
        <v>329</v>
      </c>
      <c r="I28" s="372"/>
    </row>
    <row r="29" spans="1:18">
      <c r="C29" s="90" t="s">
        <v>330</v>
      </c>
      <c r="D29" s="94"/>
      <c r="E29" s="94"/>
      <c r="H29" s="372"/>
      <c r="I29" s="372"/>
    </row>
    <row r="30" spans="1:18">
      <c r="C30" s="70"/>
    </row>
    <row r="31" spans="1:18">
      <c r="B31" t="s">
        <v>331</v>
      </c>
      <c r="F31" s="70" t="s">
        <v>332</v>
      </c>
    </row>
    <row r="48" spans="2:7">
      <c r="B48" t="s">
        <v>315</v>
      </c>
      <c r="G48" s="70" t="s">
        <v>316</v>
      </c>
    </row>
    <row r="49" spans="2:7">
      <c r="B49" s="70" t="s">
        <v>333</v>
      </c>
      <c r="G49" t="s">
        <v>334</v>
      </c>
    </row>
    <row r="50" spans="2:7">
      <c r="B50" s="70"/>
      <c r="G50" s="70"/>
    </row>
  </sheetData>
  <mergeCells count="35">
    <mergeCell ref="F2:G2"/>
    <mergeCell ref="J3:Q3"/>
    <mergeCell ref="J4:L4"/>
    <mergeCell ref="A3:A5"/>
    <mergeCell ref="A7:A12"/>
    <mergeCell ref="C3:C5"/>
    <mergeCell ref="C7:C12"/>
    <mergeCell ref="E3:E5"/>
    <mergeCell ref="F3:F5"/>
    <mergeCell ref="G3:G5"/>
    <mergeCell ref="H3:H5"/>
    <mergeCell ref="I3:I5"/>
    <mergeCell ref="M4:M5"/>
    <mergeCell ref="N4:N5"/>
    <mergeCell ref="O4:O5"/>
    <mergeCell ref="P4:P5"/>
    <mergeCell ref="A13:A16"/>
    <mergeCell ref="A18:A21"/>
    <mergeCell ref="A22:A23"/>
    <mergeCell ref="A24:A27"/>
    <mergeCell ref="B3:B5"/>
    <mergeCell ref="B7:B12"/>
    <mergeCell ref="B13:B16"/>
    <mergeCell ref="B18:B23"/>
    <mergeCell ref="B24:B27"/>
    <mergeCell ref="Q4:Q5"/>
    <mergeCell ref="H28:I29"/>
    <mergeCell ref="C13:C16"/>
    <mergeCell ref="C18:C23"/>
    <mergeCell ref="C24:C27"/>
    <mergeCell ref="D3:D5"/>
    <mergeCell ref="D7:D12"/>
    <mergeCell ref="D13:D16"/>
    <mergeCell ref="D18:D23"/>
    <mergeCell ref="D24:D27"/>
  </mergeCells>
  <phoneticPr fontId="7" type="noConversion"/>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1"/>
  <sheetViews>
    <sheetView topLeftCell="A2" workbookViewId="0">
      <selection activeCell="H13" sqref="H13:K16"/>
    </sheetView>
  </sheetViews>
  <sheetFormatPr defaultColWidth="9" defaultRowHeight="12.75"/>
  <cols>
    <col min="1" max="2" width="12.7109375" customWidth="1"/>
    <col min="3" max="3" width="20.7109375" customWidth="1"/>
    <col min="4" max="4" width="17.5703125" customWidth="1"/>
    <col min="5" max="5" width="28" customWidth="1"/>
    <col min="6" max="6" width="13" customWidth="1"/>
    <col min="7" max="7" width="12.42578125" customWidth="1"/>
    <col min="16" max="16" width="15.5703125" customWidth="1"/>
  </cols>
  <sheetData>
    <row r="1" spans="1:16" ht="21" customHeight="1">
      <c r="A1" s="53" t="s">
        <v>1</v>
      </c>
      <c r="B1" s="54" t="s">
        <v>2</v>
      </c>
      <c r="C1" s="55" t="s">
        <v>284</v>
      </c>
      <c r="D1" s="5" t="s">
        <v>285</v>
      </c>
      <c r="E1" s="56">
        <v>45023</v>
      </c>
      <c r="F1" s="57"/>
      <c r="G1" s="57"/>
      <c r="H1" s="58"/>
      <c r="I1" s="71"/>
      <c r="J1" s="72"/>
      <c r="K1" s="72"/>
      <c r="L1" s="72"/>
      <c r="M1" s="72"/>
      <c r="N1" s="71"/>
      <c r="O1" s="71"/>
    </row>
    <row r="2" spans="1:16" ht="21" customHeight="1">
      <c r="A2" s="59" t="s">
        <v>286</v>
      </c>
      <c r="B2" s="60"/>
      <c r="C2" s="11" t="s">
        <v>284</v>
      </c>
      <c r="D2" s="12" t="s">
        <v>287</v>
      </c>
      <c r="E2" s="13" t="s">
        <v>288</v>
      </c>
      <c r="F2" s="57"/>
      <c r="G2" s="57"/>
      <c r="H2" s="58"/>
      <c r="I2" s="71"/>
      <c r="J2" s="72"/>
      <c r="K2" s="72"/>
      <c r="L2" s="72"/>
      <c r="M2" s="72"/>
      <c r="N2" s="71"/>
      <c r="O2" s="71"/>
    </row>
    <row r="3" spans="1:16">
      <c r="A3" s="375" t="s">
        <v>292</v>
      </c>
      <c r="B3" s="375" t="s">
        <v>293</v>
      </c>
      <c r="C3" s="375" t="s">
        <v>214</v>
      </c>
      <c r="D3" s="375" t="s">
        <v>215</v>
      </c>
      <c r="E3" s="375" t="s">
        <v>216</v>
      </c>
      <c r="F3" s="389" t="s">
        <v>220</v>
      </c>
      <c r="G3" s="389" t="s">
        <v>220</v>
      </c>
      <c r="H3" s="385" t="s">
        <v>294</v>
      </c>
      <c r="I3" s="386"/>
      <c r="J3" s="386"/>
      <c r="K3" s="386"/>
      <c r="L3" s="386"/>
      <c r="M3" s="386"/>
      <c r="N3" s="386"/>
      <c r="O3" s="387"/>
      <c r="P3" s="73" t="s">
        <v>295</v>
      </c>
    </row>
    <row r="4" spans="1:16">
      <c r="A4" s="375"/>
      <c r="B4" s="375"/>
      <c r="C4" s="375"/>
      <c r="D4" s="375"/>
      <c r="E4" s="375"/>
      <c r="F4" s="390"/>
      <c r="G4" s="390"/>
      <c r="H4" s="388" t="s">
        <v>231</v>
      </c>
      <c r="I4" s="388"/>
      <c r="J4" s="388"/>
      <c r="K4" s="375" t="s">
        <v>296</v>
      </c>
      <c r="L4" s="370" t="s">
        <v>234</v>
      </c>
      <c r="M4" s="370" t="s">
        <v>235</v>
      </c>
      <c r="N4" s="375" t="s">
        <v>297</v>
      </c>
      <c r="O4" s="370" t="s">
        <v>237</v>
      </c>
      <c r="P4" s="74"/>
    </row>
    <row r="5" spans="1:16" ht="18" customHeight="1">
      <c r="A5" s="375"/>
      <c r="B5" s="375"/>
      <c r="C5" s="375"/>
      <c r="D5" s="375"/>
      <c r="E5" s="375"/>
      <c r="F5" s="391"/>
      <c r="G5" s="391"/>
      <c r="H5" s="61" t="s">
        <v>247</v>
      </c>
      <c r="I5" s="75" t="s">
        <v>248</v>
      </c>
      <c r="J5" s="75" t="s">
        <v>249</v>
      </c>
      <c r="K5" s="375"/>
      <c r="L5" s="370"/>
      <c r="M5" s="370"/>
      <c r="N5" s="375"/>
      <c r="O5" s="370"/>
      <c r="P5" s="76"/>
    </row>
    <row r="6" spans="1:16" s="52" customFormat="1" ht="21">
      <c r="A6" s="62" t="s">
        <v>284</v>
      </c>
      <c r="B6" s="62"/>
      <c r="C6" s="38" t="s">
        <v>284</v>
      </c>
      <c r="D6" s="38"/>
      <c r="E6" s="38"/>
      <c r="F6" s="63" t="s">
        <v>313</v>
      </c>
      <c r="G6" s="64" t="s">
        <v>314</v>
      </c>
      <c r="H6" s="22"/>
      <c r="I6" s="38"/>
      <c r="J6" s="38"/>
      <c r="K6" s="38"/>
      <c r="L6" s="77"/>
      <c r="M6" s="78"/>
      <c r="N6" s="38"/>
      <c r="O6" s="79"/>
      <c r="P6" s="80"/>
    </row>
    <row r="7" spans="1:16" s="52" customFormat="1">
      <c r="A7" s="380" t="s">
        <v>317</v>
      </c>
      <c r="B7" s="374" t="s">
        <v>335</v>
      </c>
      <c r="C7" s="374" t="s">
        <v>319</v>
      </c>
      <c r="D7" s="376" t="s">
        <v>320</v>
      </c>
      <c r="E7" s="23" t="s">
        <v>321</v>
      </c>
      <c r="F7" s="66">
        <v>4.3844000000000003</v>
      </c>
      <c r="G7" s="66">
        <v>4.2744</v>
      </c>
      <c r="H7" s="31">
        <v>30</v>
      </c>
      <c r="I7" s="26">
        <v>25</v>
      </c>
      <c r="J7" s="81">
        <v>26</v>
      </c>
      <c r="K7" s="43">
        <v>4</v>
      </c>
      <c r="L7" s="82">
        <f t="shared" ref="L7:L16" si="0">H7*I7*J7/1000000/K7</f>
        <v>4.875E-3</v>
      </c>
      <c r="M7" s="83">
        <f t="shared" ref="M7:M16" si="1">56/L7</f>
        <v>11487.179487179486</v>
      </c>
      <c r="N7" s="82"/>
      <c r="O7" s="83"/>
      <c r="P7" s="84"/>
    </row>
    <row r="8" spans="1:16" s="52" customFormat="1">
      <c r="A8" s="374"/>
      <c r="B8" s="374"/>
      <c r="C8" s="374"/>
      <c r="D8" s="376"/>
      <c r="E8" s="23" t="s">
        <v>322</v>
      </c>
      <c r="F8" s="66">
        <v>5.4222999999999999</v>
      </c>
      <c r="G8" s="66">
        <v>5.3122999999999996</v>
      </c>
      <c r="H8" s="31">
        <v>30</v>
      </c>
      <c r="I8" s="26">
        <v>25</v>
      </c>
      <c r="J8" s="81">
        <v>30</v>
      </c>
      <c r="K8" s="43">
        <v>4</v>
      </c>
      <c r="L8" s="82">
        <f t="shared" si="0"/>
        <v>5.6249999999999998E-3</v>
      </c>
      <c r="M8" s="83">
        <f t="shared" si="1"/>
        <v>9955.5555555555566</v>
      </c>
      <c r="N8" s="82"/>
      <c r="O8" s="83"/>
      <c r="P8" s="84"/>
    </row>
    <row r="9" spans="1:16" s="52" customFormat="1">
      <c r="A9" s="374"/>
      <c r="B9" s="374"/>
      <c r="C9" s="374"/>
      <c r="D9" s="376"/>
      <c r="E9" s="23" t="s">
        <v>272</v>
      </c>
      <c r="F9" s="66">
        <v>5.9946000000000002</v>
      </c>
      <c r="G9" s="66">
        <v>5.8845999999999998</v>
      </c>
      <c r="H9" s="31">
        <v>30</v>
      </c>
      <c r="I9" s="26">
        <v>25</v>
      </c>
      <c r="J9" s="81">
        <v>34</v>
      </c>
      <c r="K9" s="43">
        <v>4</v>
      </c>
      <c r="L9" s="82">
        <f t="shared" si="0"/>
        <v>6.3749999999999996E-3</v>
      </c>
      <c r="M9" s="83">
        <f t="shared" si="1"/>
        <v>8784.3137254901958</v>
      </c>
      <c r="N9" s="82"/>
      <c r="O9" s="83"/>
      <c r="P9" s="84"/>
    </row>
    <row r="10" spans="1:16" s="52" customFormat="1">
      <c r="A10" s="374"/>
      <c r="B10" s="374"/>
      <c r="C10" s="374"/>
      <c r="D10" s="376"/>
      <c r="E10" s="23" t="s">
        <v>273</v>
      </c>
      <c r="F10" s="66">
        <v>6.9936999999999996</v>
      </c>
      <c r="G10" s="66">
        <v>6.8837000000000002</v>
      </c>
      <c r="H10" s="31">
        <v>21</v>
      </c>
      <c r="I10" s="26">
        <v>25</v>
      </c>
      <c r="J10" s="81">
        <v>38</v>
      </c>
      <c r="K10" s="43">
        <v>4</v>
      </c>
      <c r="L10" s="82">
        <f t="shared" si="0"/>
        <v>4.9874999999999997E-3</v>
      </c>
      <c r="M10" s="83">
        <f t="shared" si="1"/>
        <v>11228.070175438597</v>
      </c>
      <c r="N10" s="82"/>
      <c r="O10" s="83"/>
      <c r="P10" s="84"/>
    </row>
    <row r="11" spans="1:16" s="52" customFormat="1">
      <c r="A11" s="374"/>
      <c r="B11" s="374"/>
      <c r="C11" s="374"/>
      <c r="D11" s="376"/>
      <c r="E11" s="23" t="s">
        <v>274</v>
      </c>
      <c r="F11" s="66">
        <v>1.3191999999999999</v>
      </c>
      <c r="G11" s="66">
        <v>1.2092000000000001</v>
      </c>
      <c r="H11" s="31">
        <v>21</v>
      </c>
      <c r="I11" s="26">
        <v>25</v>
      </c>
      <c r="J11" s="26">
        <v>16</v>
      </c>
      <c r="K11" s="43">
        <v>8</v>
      </c>
      <c r="L11" s="82">
        <f t="shared" si="0"/>
        <v>1.0499999999999999E-3</v>
      </c>
      <c r="M11" s="83">
        <f t="shared" si="1"/>
        <v>53333.333333333336</v>
      </c>
      <c r="N11" s="82"/>
      <c r="O11" s="83"/>
      <c r="P11" s="84"/>
    </row>
    <row r="12" spans="1:16" s="52" customFormat="1">
      <c r="A12" s="374"/>
      <c r="B12" s="374"/>
      <c r="C12" s="374"/>
      <c r="D12" s="376"/>
      <c r="E12" s="23" t="s">
        <v>275</v>
      </c>
      <c r="F12" s="66">
        <v>1.4841</v>
      </c>
      <c r="G12" s="66">
        <v>1.3741000000000001</v>
      </c>
      <c r="H12" s="31">
        <v>30</v>
      </c>
      <c r="I12" s="26">
        <v>25</v>
      </c>
      <c r="J12" s="26">
        <v>17</v>
      </c>
      <c r="K12" s="43">
        <v>8</v>
      </c>
      <c r="L12" s="82">
        <f t="shared" si="0"/>
        <v>1.5937499999999999E-3</v>
      </c>
      <c r="M12" s="83">
        <f t="shared" si="1"/>
        <v>35137.254901960783</v>
      </c>
      <c r="N12" s="82"/>
      <c r="O12" s="83"/>
      <c r="P12" s="84"/>
    </row>
    <row r="13" spans="1:16" s="52" customFormat="1">
      <c r="A13" s="380" t="s">
        <v>317</v>
      </c>
      <c r="B13" s="374" t="s">
        <v>335</v>
      </c>
      <c r="C13" s="373" t="s">
        <v>323</v>
      </c>
      <c r="D13" s="376" t="s">
        <v>320</v>
      </c>
      <c r="E13" s="23" t="s">
        <v>324</v>
      </c>
      <c r="F13" s="66">
        <v>4.8209</v>
      </c>
      <c r="G13" s="66">
        <v>4.7108999999999996</v>
      </c>
      <c r="H13" s="31">
        <v>30</v>
      </c>
      <c r="I13" s="26">
        <v>25</v>
      </c>
      <c r="J13" s="81">
        <v>30</v>
      </c>
      <c r="K13" s="43">
        <v>4</v>
      </c>
      <c r="L13" s="82">
        <f t="shared" si="0"/>
        <v>5.6249999999999998E-3</v>
      </c>
      <c r="M13" s="83">
        <f t="shared" si="1"/>
        <v>9955.5555555555566</v>
      </c>
      <c r="N13" s="82"/>
      <c r="O13" s="83"/>
      <c r="P13" s="84"/>
    </row>
    <row r="14" spans="1:16" s="52" customFormat="1">
      <c r="A14" s="374"/>
      <c r="B14" s="374"/>
      <c r="C14" s="374"/>
      <c r="D14" s="376"/>
      <c r="E14" s="23" t="s">
        <v>325</v>
      </c>
      <c r="F14" s="66">
        <v>6.2565</v>
      </c>
      <c r="G14" s="66">
        <v>6.1464999999999996</v>
      </c>
      <c r="H14" s="31">
        <v>30</v>
      </c>
      <c r="I14" s="26">
        <v>25</v>
      </c>
      <c r="J14" s="81">
        <v>34</v>
      </c>
      <c r="K14" s="43">
        <v>4</v>
      </c>
      <c r="L14" s="82">
        <f t="shared" si="0"/>
        <v>6.3749999999999996E-3</v>
      </c>
      <c r="M14" s="83">
        <f t="shared" si="1"/>
        <v>8784.3137254901958</v>
      </c>
      <c r="N14" s="82"/>
      <c r="O14" s="83"/>
      <c r="P14" s="84"/>
    </row>
    <row r="15" spans="1:16" s="52" customFormat="1">
      <c r="A15" s="374"/>
      <c r="B15" s="374"/>
      <c r="C15" s="374"/>
      <c r="D15" s="376"/>
      <c r="E15" s="23" t="s">
        <v>276</v>
      </c>
      <c r="F15" s="66">
        <v>6.8482000000000003</v>
      </c>
      <c r="G15" s="66">
        <v>6.7382</v>
      </c>
      <c r="H15" s="31">
        <v>30</v>
      </c>
      <c r="I15" s="26">
        <v>25</v>
      </c>
      <c r="J15" s="81">
        <v>38</v>
      </c>
      <c r="K15" s="43">
        <v>4</v>
      </c>
      <c r="L15" s="82">
        <f t="shared" si="0"/>
        <v>7.1250000000000003E-3</v>
      </c>
      <c r="M15" s="83">
        <f t="shared" si="1"/>
        <v>7859.6491228070172</v>
      </c>
      <c r="N15" s="82"/>
      <c r="O15" s="83"/>
      <c r="P15" s="84"/>
    </row>
    <row r="16" spans="1:16" s="52" customFormat="1">
      <c r="A16" s="374"/>
      <c r="B16" s="374"/>
      <c r="C16" s="374"/>
      <c r="D16" s="376"/>
      <c r="E16" s="23" t="s">
        <v>277</v>
      </c>
      <c r="F16" s="66">
        <v>8.0607000000000006</v>
      </c>
      <c r="G16" s="66">
        <v>7.9507000000000003</v>
      </c>
      <c r="H16" s="31">
        <v>30</v>
      </c>
      <c r="I16" s="26">
        <v>25</v>
      </c>
      <c r="J16" s="81">
        <v>42</v>
      </c>
      <c r="K16" s="43">
        <v>4</v>
      </c>
      <c r="L16" s="82">
        <f t="shared" si="0"/>
        <v>7.8750000000000001E-3</v>
      </c>
      <c r="M16" s="83">
        <f t="shared" si="1"/>
        <v>7111.1111111111113</v>
      </c>
      <c r="N16" s="82"/>
      <c r="O16" s="83"/>
      <c r="P16" s="84"/>
    </row>
    <row r="17" spans="1:16" s="52" customFormat="1" ht="8.1" customHeight="1">
      <c r="A17" s="23"/>
      <c r="B17" s="23"/>
      <c r="C17" s="23"/>
      <c r="D17" s="65"/>
      <c r="E17" s="23"/>
      <c r="F17" s="66"/>
      <c r="G17" s="66"/>
      <c r="H17" s="31"/>
      <c r="I17" s="26"/>
      <c r="J17" s="81"/>
      <c r="K17" s="43"/>
      <c r="L17" s="82"/>
      <c r="M17" s="83"/>
      <c r="N17" s="82"/>
      <c r="O17" s="83"/>
      <c r="P17" s="84"/>
    </row>
    <row r="18" spans="1:16" s="52" customFormat="1">
      <c r="A18" s="380" t="s">
        <v>326</v>
      </c>
      <c r="B18" s="374" t="s">
        <v>335</v>
      </c>
      <c r="C18" s="374" t="s">
        <v>319</v>
      </c>
      <c r="D18" s="376" t="s">
        <v>327</v>
      </c>
      <c r="E18" s="23" t="s">
        <v>321</v>
      </c>
      <c r="F18" s="66">
        <v>4.9760999999999997</v>
      </c>
      <c r="G18" s="66">
        <v>4.8661000000000003</v>
      </c>
      <c r="H18" s="31">
        <v>30</v>
      </c>
      <c r="I18" s="26">
        <v>25</v>
      </c>
      <c r="J18" s="81">
        <v>26</v>
      </c>
      <c r="K18" s="43">
        <v>4</v>
      </c>
      <c r="L18" s="82">
        <f t="shared" ref="L18:L27" si="2">H18*I18*J18/1000000/K18</f>
        <v>4.875E-3</v>
      </c>
      <c r="M18" s="83">
        <f t="shared" ref="M18:M27" si="3">56/L18</f>
        <v>11487.179487179486</v>
      </c>
      <c r="N18" s="82"/>
      <c r="O18" s="83"/>
      <c r="P18" s="84"/>
    </row>
    <row r="19" spans="1:16" s="52" customFormat="1">
      <c r="A19" s="374"/>
      <c r="B19" s="374"/>
      <c r="C19" s="374"/>
      <c r="D19" s="376"/>
      <c r="E19" s="23" t="s">
        <v>322</v>
      </c>
      <c r="F19" s="66">
        <v>6.1886000000000001</v>
      </c>
      <c r="G19" s="66">
        <v>6.0785999999999998</v>
      </c>
      <c r="H19" s="31">
        <v>30</v>
      </c>
      <c r="I19" s="26">
        <v>25</v>
      </c>
      <c r="J19" s="81">
        <v>30</v>
      </c>
      <c r="K19" s="43">
        <v>4</v>
      </c>
      <c r="L19" s="82">
        <f t="shared" si="2"/>
        <v>5.6249999999999998E-3</v>
      </c>
      <c r="M19" s="83">
        <f t="shared" si="3"/>
        <v>9955.5555555555566</v>
      </c>
      <c r="N19" s="82"/>
      <c r="O19" s="83"/>
      <c r="P19" s="84"/>
    </row>
    <row r="20" spans="1:16" s="52" customFormat="1">
      <c r="A20" s="374"/>
      <c r="B20" s="374"/>
      <c r="C20" s="374"/>
      <c r="D20" s="376"/>
      <c r="E20" s="23" t="s">
        <v>272</v>
      </c>
      <c r="F20" s="66">
        <v>6.7317999999999998</v>
      </c>
      <c r="G20" s="66">
        <v>6.6218000000000004</v>
      </c>
      <c r="H20" s="31">
        <v>30</v>
      </c>
      <c r="I20" s="26">
        <v>25</v>
      </c>
      <c r="J20" s="81">
        <v>34</v>
      </c>
      <c r="K20" s="43">
        <v>4</v>
      </c>
      <c r="L20" s="82">
        <f t="shared" si="2"/>
        <v>6.3749999999999996E-3</v>
      </c>
      <c r="M20" s="83">
        <f t="shared" si="3"/>
        <v>8784.3137254901958</v>
      </c>
      <c r="N20" s="82"/>
      <c r="O20" s="83"/>
      <c r="P20" s="84"/>
    </row>
    <row r="21" spans="1:16" s="52" customFormat="1">
      <c r="A21" s="374"/>
      <c r="B21" s="374"/>
      <c r="C21" s="374"/>
      <c r="D21" s="376"/>
      <c r="E21" s="23" t="s">
        <v>273</v>
      </c>
      <c r="F21" s="66">
        <v>7.8958000000000004</v>
      </c>
      <c r="G21" s="66">
        <v>7.7858000000000001</v>
      </c>
      <c r="H21" s="31">
        <v>30</v>
      </c>
      <c r="I21" s="26">
        <v>25</v>
      </c>
      <c r="J21" s="81">
        <v>38</v>
      </c>
      <c r="K21" s="43">
        <v>4</v>
      </c>
      <c r="L21" s="82">
        <f t="shared" si="2"/>
        <v>7.1250000000000003E-3</v>
      </c>
      <c r="M21" s="83">
        <f t="shared" si="3"/>
        <v>7859.6491228070172</v>
      </c>
      <c r="N21" s="82"/>
      <c r="O21" s="83"/>
      <c r="P21" s="84"/>
    </row>
    <row r="22" spans="1:16" s="52" customFormat="1">
      <c r="A22" s="374"/>
      <c r="B22" s="374"/>
      <c r="C22" s="374"/>
      <c r="D22" s="376"/>
      <c r="E22" s="89" t="s">
        <v>274</v>
      </c>
      <c r="F22" s="66">
        <v>1.5326</v>
      </c>
      <c r="G22" s="66">
        <v>1.4226000000000001</v>
      </c>
      <c r="H22" s="31">
        <v>21</v>
      </c>
      <c r="I22" s="26">
        <v>25</v>
      </c>
      <c r="J22" s="26">
        <v>16</v>
      </c>
      <c r="K22" s="43">
        <v>8</v>
      </c>
      <c r="L22" s="82">
        <f t="shared" si="2"/>
        <v>1.0499999999999999E-3</v>
      </c>
      <c r="M22" s="83">
        <f t="shared" si="3"/>
        <v>53333.333333333336</v>
      </c>
      <c r="N22" s="82"/>
      <c r="O22" s="83"/>
      <c r="P22" s="84"/>
    </row>
    <row r="23" spans="1:16" s="52" customFormat="1">
      <c r="A23" s="374"/>
      <c r="B23" s="374"/>
      <c r="C23" s="374"/>
      <c r="D23" s="376"/>
      <c r="E23" s="89" t="s">
        <v>275</v>
      </c>
      <c r="F23" s="66">
        <v>1.7265999999999999</v>
      </c>
      <c r="G23" s="66">
        <v>1.6166</v>
      </c>
      <c r="H23" s="31">
        <v>21</v>
      </c>
      <c r="I23" s="26">
        <v>25</v>
      </c>
      <c r="J23" s="26">
        <v>17</v>
      </c>
      <c r="K23" s="43">
        <v>8</v>
      </c>
      <c r="L23" s="82">
        <f t="shared" si="2"/>
        <v>1.1156250000000001E-3</v>
      </c>
      <c r="M23" s="83">
        <f t="shared" si="3"/>
        <v>50196.078431372545</v>
      </c>
      <c r="N23" s="82"/>
      <c r="O23" s="83"/>
      <c r="P23" s="84"/>
    </row>
    <row r="24" spans="1:16" s="52" customFormat="1">
      <c r="A24" s="380" t="s">
        <v>326</v>
      </c>
      <c r="B24" s="374" t="s">
        <v>335</v>
      </c>
      <c r="C24" s="373" t="s">
        <v>323</v>
      </c>
      <c r="D24" s="376" t="s">
        <v>327</v>
      </c>
      <c r="E24" s="23" t="s">
        <v>324</v>
      </c>
      <c r="F24" s="66">
        <v>5.4611000000000001</v>
      </c>
      <c r="G24" s="66">
        <v>5.3510999999999997</v>
      </c>
      <c r="H24" s="31">
        <v>30</v>
      </c>
      <c r="I24" s="26">
        <v>25</v>
      </c>
      <c r="J24" s="81">
        <v>30</v>
      </c>
      <c r="K24" s="43">
        <v>4</v>
      </c>
      <c r="L24" s="82">
        <f t="shared" si="2"/>
        <v>5.6249999999999998E-3</v>
      </c>
      <c r="M24" s="83">
        <f t="shared" si="3"/>
        <v>9955.5555555555566</v>
      </c>
      <c r="N24" s="82"/>
      <c r="O24" s="83"/>
      <c r="P24" s="84"/>
    </row>
    <row r="25" spans="1:16" s="52" customFormat="1">
      <c r="A25" s="374"/>
      <c r="B25" s="374"/>
      <c r="C25" s="374"/>
      <c r="D25" s="376"/>
      <c r="E25" s="23" t="s">
        <v>325</v>
      </c>
      <c r="F25" s="66">
        <v>7.1295000000000002</v>
      </c>
      <c r="G25" s="66">
        <v>7.0194999999999999</v>
      </c>
      <c r="H25" s="31">
        <v>30</v>
      </c>
      <c r="I25" s="26">
        <v>25</v>
      </c>
      <c r="J25" s="81">
        <v>34</v>
      </c>
      <c r="K25" s="43">
        <v>4</v>
      </c>
      <c r="L25" s="82">
        <f t="shared" si="2"/>
        <v>6.3749999999999996E-3</v>
      </c>
      <c r="M25" s="83">
        <f t="shared" si="3"/>
        <v>8784.3137254901958</v>
      </c>
      <c r="N25" s="82"/>
      <c r="O25" s="83"/>
      <c r="P25" s="84"/>
    </row>
    <row r="26" spans="1:16" s="52" customFormat="1">
      <c r="A26" s="374"/>
      <c r="B26" s="374"/>
      <c r="C26" s="374"/>
      <c r="D26" s="376"/>
      <c r="E26" s="23" t="s">
        <v>276</v>
      </c>
      <c r="F26" s="66">
        <v>7.6920999999999999</v>
      </c>
      <c r="G26" s="66">
        <v>7.5820999999999996</v>
      </c>
      <c r="H26" s="31">
        <v>30</v>
      </c>
      <c r="I26" s="26">
        <v>25</v>
      </c>
      <c r="J26" s="81">
        <v>38</v>
      </c>
      <c r="K26" s="43">
        <v>4</v>
      </c>
      <c r="L26" s="82">
        <f t="shared" si="2"/>
        <v>7.1250000000000003E-3</v>
      </c>
      <c r="M26" s="83">
        <f t="shared" si="3"/>
        <v>7859.6491228070172</v>
      </c>
      <c r="N26" s="82"/>
      <c r="O26" s="83"/>
      <c r="P26" s="84"/>
    </row>
    <row r="27" spans="1:16" s="52" customFormat="1">
      <c r="A27" s="374"/>
      <c r="B27" s="374"/>
      <c r="C27" s="374"/>
      <c r="D27" s="376"/>
      <c r="E27" s="23" t="s">
        <v>277</v>
      </c>
      <c r="F27" s="66">
        <v>9.0889000000000006</v>
      </c>
      <c r="G27" s="66">
        <v>8.9788999999999994</v>
      </c>
      <c r="H27" s="31">
        <v>30</v>
      </c>
      <c r="I27" s="26">
        <v>25</v>
      </c>
      <c r="J27" s="81">
        <v>42</v>
      </c>
      <c r="K27" s="43">
        <v>4</v>
      </c>
      <c r="L27" s="82">
        <f t="shared" si="2"/>
        <v>7.8750000000000001E-3</v>
      </c>
      <c r="M27" s="83">
        <f t="shared" si="3"/>
        <v>7111.1111111111113</v>
      </c>
      <c r="N27" s="82"/>
      <c r="O27" s="83"/>
      <c r="P27" s="84"/>
    </row>
    <row r="28" spans="1:16">
      <c r="C28" s="70"/>
    </row>
    <row r="29" spans="1:16">
      <c r="C29" s="90" t="s">
        <v>330</v>
      </c>
      <c r="D29" s="91"/>
      <c r="E29" s="91"/>
    </row>
    <row r="30" spans="1:16">
      <c r="C30" s="70"/>
    </row>
    <row r="31" spans="1:16">
      <c r="C31" t="s">
        <v>331</v>
      </c>
      <c r="F31" s="70" t="s">
        <v>336</v>
      </c>
    </row>
  </sheetData>
  <mergeCells count="30">
    <mergeCell ref="H3:O3"/>
    <mergeCell ref="H4:J4"/>
    <mergeCell ref="A3:A5"/>
    <mergeCell ref="A7:A12"/>
    <mergeCell ref="A13:A16"/>
    <mergeCell ref="C3:C5"/>
    <mergeCell ref="C7:C12"/>
    <mergeCell ref="C13:C16"/>
    <mergeCell ref="E3:E5"/>
    <mergeCell ref="F3:F5"/>
    <mergeCell ref="G3:G5"/>
    <mergeCell ref="K4:K5"/>
    <mergeCell ref="L4:L5"/>
    <mergeCell ref="M4:M5"/>
    <mergeCell ref="N4:N5"/>
    <mergeCell ref="O4:O5"/>
    <mergeCell ref="A18:A23"/>
    <mergeCell ref="A24:A27"/>
    <mergeCell ref="B3:B5"/>
    <mergeCell ref="B7:B12"/>
    <mergeCell ref="B13:B16"/>
    <mergeCell ref="B18:B23"/>
    <mergeCell ref="B24:B27"/>
    <mergeCell ref="C18:C23"/>
    <mergeCell ref="C24:C27"/>
    <mergeCell ref="D3:D5"/>
    <mergeCell ref="D7:D12"/>
    <mergeCell ref="D13:D16"/>
    <mergeCell ref="D18:D23"/>
    <mergeCell ref="D24:D27"/>
  </mergeCells>
  <phoneticPr fontId="7"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workbookViewId="0">
      <selection activeCell="H13" sqref="H13:K16"/>
    </sheetView>
  </sheetViews>
  <sheetFormatPr defaultColWidth="9" defaultRowHeight="12.75"/>
  <cols>
    <col min="1" max="2" width="12.7109375" customWidth="1"/>
    <col min="3" max="3" width="19.140625" customWidth="1"/>
    <col min="4" max="4" width="17.5703125" customWidth="1"/>
    <col min="5" max="5" width="28" customWidth="1"/>
    <col min="6" max="6" width="13" customWidth="1"/>
    <col min="7" max="7" width="12.42578125" customWidth="1"/>
    <col min="16" max="16" width="15.5703125" customWidth="1"/>
  </cols>
  <sheetData>
    <row r="1" spans="1:16" ht="21" customHeight="1">
      <c r="A1" s="53" t="s">
        <v>1</v>
      </c>
      <c r="B1" s="54" t="s">
        <v>2</v>
      </c>
      <c r="C1" s="55" t="s">
        <v>284</v>
      </c>
      <c r="D1" s="5" t="s">
        <v>285</v>
      </c>
      <c r="E1" s="56">
        <v>44818</v>
      </c>
      <c r="F1" s="57"/>
      <c r="G1" s="57"/>
      <c r="H1" s="58"/>
      <c r="I1" s="71"/>
      <c r="J1" s="72"/>
      <c r="K1" s="72"/>
      <c r="L1" s="72"/>
      <c r="M1" s="72"/>
      <c r="N1" s="71"/>
      <c r="O1" s="71"/>
    </row>
    <row r="2" spans="1:16" ht="21" customHeight="1">
      <c r="A2" s="59" t="s">
        <v>286</v>
      </c>
      <c r="B2" s="60"/>
      <c r="C2" s="11" t="s">
        <v>284</v>
      </c>
      <c r="D2" s="12" t="s">
        <v>287</v>
      </c>
      <c r="E2" s="13" t="s">
        <v>288</v>
      </c>
      <c r="F2" s="57"/>
      <c r="G2" s="57"/>
      <c r="H2" s="58"/>
      <c r="I2" s="71"/>
      <c r="J2" s="72"/>
      <c r="K2" s="72"/>
      <c r="L2" s="72"/>
      <c r="M2" s="72"/>
      <c r="N2" s="71"/>
      <c r="O2" s="71"/>
    </row>
    <row r="3" spans="1:16">
      <c r="A3" s="375" t="s">
        <v>292</v>
      </c>
      <c r="B3" s="375" t="s">
        <v>293</v>
      </c>
      <c r="C3" s="375" t="s">
        <v>214</v>
      </c>
      <c r="D3" s="375" t="s">
        <v>215</v>
      </c>
      <c r="E3" s="375" t="s">
        <v>216</v>
      </c>
      <c r="F3" s="389" t="s">
        <v>220</v>
      </c>
      <c r="G3" s="389" t="s">
        <v>220</v>
      </c>
      <c r="H3" s="385" t="s">
        <v>294</v>
      </c>
      <c r="I3" s="386"/>
      <c r="J3" s="386"/>
      <c r="K3" s="386"/>
      <c r="L3" s="386"/>
      <c r="M3" s="386"/>
      <c r="N3" s="386"/>
      <c r="O3" s="387"/>
      <c r="P3" s="73" t="s">
        <v>295</v>
      </c>
    </row>
    <row r="4" spans="1:16">
      <c r="A4" s="375"/>
      <c r="B4" s="375"/>
      <c r="C4" s="375"/>
      <c r="D4" s="375"/>
      <c r="E4" s="375"/>
      <c r="F4" s="390"/>
      <c r="G4" s="390"/>
      <c r="H4" s="388" t="s">
        <v>231</v>
      </c>
      <c r="I4" s="388"/>
      <c r="J4" s="388"/>
      <c r="K4" s="375" t="s">
        <v>296</v>
      </c>
      <c r="L4" s="370" t="s">
        <v>234</v>
      </c>
      <c r="M4" s="370" t="s">
        <v>235</v>
      </c>
      <c r="N4" s="375" t="s">
        <v>297</v>
      </c>
      <c r="O4" s="370" t="s">
        <v>237</v>
      </c>
      <c r="P4" s="74"/>
    </row>
    <row r="5" spans="1:16" ht="18" customHeight="1">
      <c r="A5" s="375"/>
      <c r="B5" s="375"/>
      <c r="C5" s="375"/>
      <c r="D5" s="375"/>
      <c r="E5" s="375"/>
      <c r="F5" s="391"/>
      <c r="G5" s="391"/>
      <c r="H5" s="61" t="s">
        <v>247</v>
      </c>
      <c r="I5" s="75" t="s">
        <v>248</v>
      </c>
      <c r="J5" s="75" t="s">
        <v>249</v>
      </c>
      <c r="K5" s="375"/>
      <c r="L5" s="370"/>
      <c r="M5" s="370"/>
      <c r="N5" s="375"/>
      <c r="O5" s="370"/>
      <c r="P5" s="76"/>
    </row>
    <row r="6" spans="1:16" s="52" customFormat="1" ht="21">
      <c r="A6" s="62" t="s">
        <v>284</v>
      </c>
      <c r="B6" s="62"/>
      <c r="C6" s="38" t="s">
        <v>284</v>
      </c>
      <c r="D6" s="38"/>
      <c r="E6" s="38"/>
      <c r="F6" s="63" t="s">
        <v>313</v>
      </c>
      <c r="G6" s="64" t="s">
        <v>314</v>
      </c>
      <c r="H6" s="22"/>
      <c r="I6" s="38"/>
      <c r="J6" s="38"/>
      <c r="K6" s="38"/>
      <c r="L6" s="77"/>
      <c r="M6" s="78"/>
      <c r="N6" s="38"/>
      <c r="O6" s="79"/>
      <c r="P6" s="80"/>
    </row>
    <row r="7" spans="1:16" s="52" customFormat="1">
      <c r="A7" s="380"/>
      <c r="B7" s="374" t="s">
        <v>335</v>
      </c>
      <c r="C7" s="374" t="s">
        <v>319</v>
      </c>
      <c r="D7" s="376" t="s">
        <v>320</v>
      </c>
      <c r="E7" s="23" t="s">
        <v>321</v>
      </c>
      <c r="F7" s="66">
        <v>4.53</v>
      </c>
      <c r="G7" s="66">
        <v>4.5599999999999996</v>
      </c>
      <c r="H7" s="31">
        <v>30</v>
      </c>
      <c r="I7" s="26">
        <v>25</v>
      </c>
      <c r="J7" s="81">
        <v>26</v>
      </c>
      <c r="K7" s="43">
        <v>4</v>
      </c>
      <c r="L7" s="82">
        <f t="shared" ref="L7:L16" si="0">H7*I7*J7/1000000/K7</f>
        <v>4.875E-3</v>
      </c>
      <c r="M7" s="83">
        <f t="shared" ref="M7:M16" si="1">56/L7</f>
        <v>11487.179487179486</v>
      </c>
      <c r="N7" s="82"/>
      <c r="O7" s="83"/>
      <c r="P7" s="84"/>
    </row>
    <row r="8" spans="1:16" s="52" customFormat="1">
      <c r="A8" s="374"/>
      <c r="B8" s="374"/>
      <c r="C8" s="374"/>
      <c r="D8" s="376"/>
      <c r="E8" s="23" t="s">
        <v>322</v>
      </c>
      <c r="F8" s="66">
        <v>5.62</v>
      </c>
      <c r="G8" s="66">
        <v>5.65</v>
      </c>
      <c r="H8" s="31">
        <v>30</v>
      </c>
      <c r="I8" s="26">
        <v>25</v>
      </c>
      <c r="J8" s="81">
        <v>30</v>
      </c>
      <c r="K8" s="43">
        <v>4</v>
      </c>
      <c r="L8" s="82">
        <f t="shared" si="0"/>
        <v>5.6249999999999998E-3</v>
      </c>
      <c r="M8" s="83">
        <f t="shared" si="1"/>
        <v>9955.5555555555566</v>
      </c>
      <c r="N8" s="82"/>
      <c r="O8" s="83"/>
      <c r="P8" s="84"/>
    </row>
    <row r="9" spans="1:16" s="52" customFormat="1">
      <c r="A9" s="374"/>
      <c r="B9" s="374"/>
      <c r="C9" s="374"/>
      <c r="D9" s="376"/>
      <c r="E9" s="23" t="s">
        <v>272</v>
      </c>
      <c r="F9" s="66">
        <v>6.19</v>
      </c>
      <c r="G9" s="66">
        <v>6.22</v>
      </c>
      <c r="H9" s="31">
        <v>30</v>
      </c>
      <c r="I9" s="26">
        <v>25</v>
      </c>
      <c r="J9" s="81">
        <v>34</v>
      </c>
      <c r="K9" s="43">
        <v>4</v>
      </c>
      <c r="L9" s="82">
        <f t="shared" si="0"/>
        <v>6.3749999999999996E-3</v>
      </c>
      <c r="M9" s="83">
        <f t="shared" si="1"/>
        <v>8784.3137254901958</v>
      </c>
      <c r="N9" s="82"/>
      <c r="O9" s="83"/>
      <c r="P9" s="84"/>
    </row>
    <row r="10" spans="1:16" s="52" customFormat="1">
      <c r="A10" s="374"/>
      <c r="B10" s="374"/>
      <c r="C10" s="374"/>
      <c r="D10" s="376"/>
      <c r="E10" s="23" t="s">
        <v>273</v>
      </c>
      <c r="F10" s="66">
        <v>7.24</v>
      </c>
      <c r="G10" s="66">
        <v>7.27</v>
      </c>
      <c r="H10" s="31">
        <v>30</v>
      </c>
      <c r="I10" s="26">
        <v>25</v>
      </c>
      <c r="J10" s="81">
        <v>38</v>
      </c>
      <c r="K10" s="43">
        <v>4</v>
      </c>
      <c r="L10" s="82">
        <f t="shared" si="0"/>
        <v>7.1250000000000003E-3</v>
      </c>
      <c r="M10" s="83">
        <f t="shared" si="1"/>
        <v>7859.6491228070172</v>
      </c>
      <c r="N10" s="82"/>
      <c r="O10" s="83"/>
      <c r="P10" s="84"/>
    </row>
    <row r="11" spans="1:16" s="52" customFormat="1">
      <c r="A11" s="374"/>
      <c r="B11" s="374"/>
      <c r="C11" s="374"/>
      <c r="D11" s="376"/>
      <c r="E11" s="23" t="s">
        <v>274</v>
      </c>
      <c r="F11" s="66">
        <v>1.33</v>
      </c>
      <c r="G11" s="66">
        <v>1.29</v>
      </c>
      <c r="H11" s="31">
        <v>30</v>
      </c>
      <c r="I11" s="26">
        <v>25</v>
      </c>
      <c r="J11" s="26">
        <v>16</v>
      </c>
      <c r="K11" s="43">
        <v>8</v>
      </c>
      <c r="L11" s="82">
        <f t="shared" si="0"/>
        <v>1.5E-3</v>
      </c>
      <c r="M11" s="83">
        <f t="shared" si="1"/>
        <v>37333.333333333336</v>
      </c>
      <c r="N11" s="82"/>
      <c r="O11" s="83"/>
      <c r="P11" s="84"/>
    </row>
    <row r="12" spans="1:16" s="52" customFormat="1">
      <c r="A12" s="374"/>
      <c r="B12" s="374"/>
      <c r="C12" s="374"/>
      <c r="D12" s="376"/>
      <c r="E12" s="23" t="s">
        <v>275</v>
      </c>
      <c r="F12" s="66">
        <v>1.51</v>
      </c>
      <c r="G12" s="66">
        <v>1.47</v>
      </c>
      <c r="H12" s="31">
        <v>30</v>
      </c>
      <c r="I12" s="26">
        <v>25</v>
      </c>
      <c r="J12" s="26">
        <v>17</v>
      </c>
      <c r="K12" s="43">
        <v>8</v>
      </c>
      <c r="L12" s="82">
        <f t="shared" si="0"/>
        <v>1.5937499999999999E-3</v>
      </c>
      <c r="M12" s="83">
        <f t="shared" si="1"/>
        <v>35137.254901960783</v>
      </c>
      <c r="N12" s="82"/>
      <c r="O12" s="83"/>
      <c r="P12" s="84"/>
    </row>
    <row r="13" spans="1:16" s="52" customFormat="1">
      <c r="A13" s="380"/>
      <c r="B13" s="374" t="s">
        <v>335</v>
      </c>
      <c r="C13" s="373" t="s">
        <v>323</v>
      </c>
      <c r="D13" s="376" t="s">
        <v>320</v>
      </c>
      <c r="E13" s="23" t="s">
        <v>324</v>
      </c>
      <c r="F13" s="66">
        <v>4.9800000000000004</v>
      </c>
      <c r="G13" s="66">
        <v>5.01</v>
      </c>
      <c r="H13" s="31">
        <v>30</v>
      </c>
      <c r="I13" s="26">
        <v>25</v>
      </c>
      <c r="J13" s="81">
        <v>30</v>
      </c>
      <c r="K13" s="43">
        <v>4</v>
      </c>
      <c r="L13" s="82">
        <f t="shared" si="0"/>
        <v>5.6249999999999998E-3</v>
      </c>
      <c r="M13" s="83">
        <f t="shared" si="1"/>
        <v>9955.5555555555566</v>
      </c>
      <c r="N13" s="82"/>
      <c r="O13" s="83"/>
      <c r="P13" s="84"/>
    </row>
    <row r="14" spans="1:16" s="52" customFormat="1">
      <c r="A14" s="374"/>
      <c r="B14" s="374"/>
      <c r="C14" s="374"/>
      <c r="D14" s="376"/>
      <c r="E14" s="23" t="s">
        <v>325</v>
      </c>
      <c r="F14" s="66">
        <v>6.5</v>
      </c>
      <c r="G14" s="66">
        <v>6.53</v>
      </c>
      <c r="H14" s="31">
        <v>30</v>
      </c>
      <c r="I14" s="26">
        <v>25</v>
      </c>
      <c r="J14" s="81">
        <v>34</v>
      </c>
      <c r="K14" s="43">
        <v>4</v>
      </c>
      <c r="L14" s="82">
        <f t="shared" si="0"/>
        <v>6.3749999999999996E-3</v>
      </c>
      <c r="M14" s="83">
        <f t="shared" si="1"/>
        <v>8784.3137254901958</v>
      </c>
      <c r="N14" s="82"/>
      <c r="O14" s="83"/>
      <c r="P14" s="84"/>
    </row>
    <row r="15" spans="1:16" s="52" customFormat="1">
      <c r="A15" s="374"/>
      <c r="B15" s="374"/>
      <c r="C15" s="374"/>
      <c r="D15" s="376"/>
      <c r="E15" s="23" t="s">
        <v>276</v>
      </c>
      <c r="F15" s="66">
        <v>7.06</v>
      </c>
      <c r="G15" s="66">
        <v>7.09</v>
      </c>
      <c r="H15" s="31">
        <v>30</v>
      </c>
      <c r="I15" s="26">
        <v>25</v>
      </c>
      <c r="J15" s="81">
        <v>38</v>
      </c>
      <c r="K15" s="43">
        <v>4</v>
      </c>
      <c r="L15" s="82">
        <f t="shared" si="0"/>
        <v>7.1250000000000003E-3</v>
      </c>
      <c r="M15" s="83">
        <f t="shared" si="1"/>
        <v>7859.6491228070172</v>
      </c>
      <c r="N15" s="82"/>
      <c r="O15" s="83"/>
      <c r="P15" s="84"/>
    </row>
    <row r="16" spans="1:16" s="52" customFormat="1">
      <c r="A16" s="374"/>
      <c r="B16" s="374"/>
      <c r="C16" s="374"/>
      <c r="D16" s="376"/>
      <c r="E16" s="23" t="s">
        <v>277</v>
      </c>
      <c r="F16" s="66">
        <v>8.31</v>
      </c>
      <c r="G16" s="66">
        <v>8.34</v>
      </c>
      <c r="H16" s="31">
        <v>30</v>
      </c>
      <c r="I16" s="26">
        <v>25</v>
      </c>
      <c r="J16" s="81">
        <v>42</v>
      </c>
      <c r="K16" s="43">
        <v>4</v>
      </c>
      <c r="L16" s="82">
        <f t="shared" si="0"/>
        <v>7.8750000000000001E-3</v>
      </c>
      <c r="M16" s="83">
        <f t="shared" si="1"/>
        <v>7111.1111111111113</v>
      </c>
      <c r="N16" s="82"/>
      <c r="O16" s="83"/>
      <c r="P16" s="84"/>
    </row>
    <row r="17" spans="1:16" s="52" customFormat="1" ht="7.9" customHeight="1">
      <c r="A17" s="23"/>
      <c r="B17" s="23"/>
      <c r="C17" s="23"/>
      <c r="D17" s="65"/>
      <c r="E17" s="23"/>
      <c r="F17" s="66"/>
      <c r="G17" s="66"/>
      <c r="H17" s="31"/>
      <c r="I17" s="26"/>
      <c r="J17" s="81"/>
      <c r="K17" s="43"/>
      <c r="L17" s="82"/>
      <c r="M17" s="83"/>
      <c r="N17" s="82"/>
      <c r="O17" s="83"/>
      <c r="P17" s="84"/>
    </row>
    <row r="18" spans="1:16" s="52" customFormat="1">
      <c r="A18" s="380"/>
      <c r="B18" s="374" t="s">
        <v>335</v>
      </c>
      <c r="C18" s="374" t="s">
        <v>319</v>
      </c>
      <c r="D18" s="376" t="s">
        <v>320</v>
      </c>
      <c r="E18" s="23" t="s">
        <v>337</v>
      </c>
      <c r="F18" s="66">
        <v>4.6399999999999997</v>
      </c>
      <c r="G18" s="66">
        <v>4.67</v>
      </c>
      <c r="H18" s="31">
        <v>30</v>
      </c>
      <c r="I18" s="26">
        <v>25</v>
      </c>
      <c r="J18" s="81">
        <v>26</v>
      </c>
      <c r="K18" s="43">
        <v>4</v>
      </c>
      <c r="L18" s="82">
        <f t="shared" ref="L18:L25" si="2">H18*I18*J18/1000000/K18</f>
        <v>4.875E-3</v>
      </c>
      <c r="M18" s="83">
        <f t="shared" ref="M18:M25" si="3">56/L18</f>
        <v>11487.179487179486</v>
      </c>
      <c r="N18" s="82"/>
      <c r="O18" s="83"/>
      <c r="P18" s="84"/>
    </row>
    <row r="19" spans="1:16" s="52" customFormat="1">
      <c r="A19" s="374"/>
      <c r="B19" s="374"/>
      <c r="C19" s="374"/>
      <c r="D19" s="376"/>
      <c r="E19" s="23" t="s">
        <v>338</v>
      </c>
      <c r="F19" s="66">
        <v>5.75</v>
      </c>
      <c r="G19" s="66">
        <v>5.78</v>
      </c>
      <c r="H19" s="31">
        <v>30</v>
      </c>
      <c r="I19" s="26">
        <v>25</v>
      </c>
      <c r="J19" s="81">
        <v>30</v>
      </c>
      <c r="K19" s="43">
        <v>4</v>
      </c>
      <c r="L19" s="82">
        <f t="shared" si="2"/>
        <v>5.6249999999999998E-3</v>
      </c>
      <c r="M19" s="83">
        <f t="shared" si="3"/>
        <v>9955.5555555555566</v>
      </c>
      <c r="N19" s="82"/>
      <c r="O19" s="83"/>
      <c r="P19" s="84"/>
    </row>
    <row r="20" spans="1:16" s="52" customFormat="1">
      <c r="A20" s="374"/>
      <c r="B20" s="374"/>
      <c r="C20" s="374"/>
      <c r="D20" s="376"/>
      <c r="E20" s="23" t="s">
        <v>339</v>
      </c>
      <c r="F20" s="66">
        <v>6.31</v>
      </c>
      <c r="G20" s="66">
        <v>6.34</v>
      </c>
      <c r="H20" s="31">
        <v>30</v>
      </c>
      <c r="I20" s="26">
        <v>25</v>
      </c>
      <c r="J20" s="81">
        <v>34</v>
      </c>
      <c r="K20" s="43">
        <v>4</v>
      </c>
      <c r="L20" s="82">
        <f t="shared" si="2"/>
        <v>6.3749999999999996E-3</v>
      </c>
      <c r="M20" s="83">
        <f t="shared" si="3"/>
        <v>8784.3137254901958</v>
      </c>
      <c r="N20" s="82"/>
      <c r="O20" s="83"/>
      <c r="P20" s="84"/>
    </row>
    <row r="21" spans="1:16" s="52" customFormat="1">
      <c r="A21" s="374"/>
      <c r="B21" s="374"/>
      <c r="C21" s="374"/>
      <c r="D21" s="376"/>
      <c r="E21" s="23" t="s">
        <v>340</v>
      </c>
      <c r="F21" s="66">
        <v>7.38</v>
      </c>
      <c r="G21" s="66">
        <v>7.41</v>
      </c>
      <c r="H21" s="31">
        <v>30</v>
      </c>
      <c r="I21" s="26">
        <v>25</v>
      </c>
      <c r="J21" s="81">
        <v>38</v>
      </c>
      <c r="K21" s="43">
        <v>4</v>
      </c>
      <c r="L21" s="82">
        <f t="shared" si="2"/>
        <v>7.1250000000000003E-3</v>
      </c>
      <c r="M21" s="83">
        <f t="shared" si="3"/>
        <v>7859.6491228070172</v>
      </c>
      <c r="N21" s="82"/>
      <c r="O21" s="83"/>
      <c r="P21" s="84"/>
    </row>
    <row r="22" spans="1:16" s="52" customFormat="1">
      <c r="A22" s="380"/>
      <c r="B22" s="374" t="s">
        <v>335</v>
      </c>
      <c r="C22" s="373" t="s">
        <v>323</v>
      </c>
      <c r="D22" s="376" t="s">
        <v>320</v>
      </c>
      <c r="E22" s="23" t="s">
        <v>341</v>
      </c>
      <c r="F22" s="66">
        <v>5.09</v>
      </c>
      <c r="G22" s="66">
        <v>5.12</v>
      </c>
      <c r="H22" s="31">
        <v>30</v>
      </c>
      <c r="I22" s="26">
        <v>25</v>
      </c>
      <c r="J22" s="81">
        <v>30</v>
      </c>
      <c r="K22" s="43">
        <v>4</v>
      </c>
      <c r="L22" s="82">
        <f t="shared" si="2"/>
        <v>5.6249999999999998E-3</v>
      </c>
      <c r="M22" s="83">
        <f t="shared" si="3"/>
        <v>9955.5555555555566</v>
      </c>
      <c r="N22" s="82"/>
      <c r="O22" s="83"/>
      <c r="P22" s="84"/>
    </row>
    <row r="23" spans="1:16" s="52" customFormat="1">
      <c r="A23" s="374"/>
      <c r="B23" s="374"/>
      <c r="C23" s="374"/>
      <c r="D23" s="376"/>
      <c r="E23" s="23" t="s">
        <v>342</v>
      </c>
      <c r="F23" s="66">
        <v>6.63</v>
      </c>
      <c r="G23" s="66">
        <v>6.66</v>
      </c>
      <c r="H23" s="31">
        <v>30</v>
      </c>
      <c r="I23" s="26">
        <v>25</v>
      </c>
      <c r="J23" s="81">
        <v>34</v>
      </c>
      <c r="K23" s="43">
        <v>4</v>
      </c>
      <c r="L23" s="82">
        <f t="shared" si="2"/>
        <v>6.3749999999999996E-3</v>
      </c>
      <c r="M23" s="83">
        <f t="shared" si="3"/>
        <v>8784.3137254901958</v>
      </c>
      <c r="N23" s="82"/>
      <c r="O23" s="83"/>
      <c r="P23" s="84"/>
    </row>
    <row r="24" spans="1:16" s="52" customFormat="1">
      <c r="A24" s="374"/>
      <c r="B24" s="374"/>
      <c r="C24" s="374"/>
      <c r="D24" s="376"/>
      <c r="E24" s="23" t="s">
        <v>343</v>
      </c>
      <c r="F24" s="66">
        <v>7.19</v>
      </c>
      <c r="G24" s="66">
        <v>7.22</v>
      </c>
      <c r="H24" s="31">
        <v>30</v>
      </c>
      <c r="I24" s="26">
        <v>25</v>
      </c>
      <c r="J24" s="81">
        <v>38</v>
      </c>
      <c r="K24" s="43">
        <v>4</v>
      </c>
      <c r="L24" s="82">
        <f t="shared" si="2"/>
        <v>7.1250000000000003E-3</v>
      </c>
      <c r="M24" s="83">
        <f t="shared" si="3"/>
        <v>7859.6491228070172</v>
      </c>
      <c r="N24" s="82"/>
      <c r="O24" s="83"/>
      <c r="P24" s="84"/>
    </row>
    <row r="25" spans="1:16" s="52" customFormat="1">
      <c r="A25" s="374"/>
      <c r="B25" s="374"/>
      <c r="C25" s="374"/>
      <c r="D25" s="376"/>
      <c r="E25" s="23" t="s">
        <v>344</v>
      </c>
      <c r="F25" s="66">
        <v>8.4499999999999993</v>
      </c>
      <c r="G25" s="66">
        <v>8.48</v>
      </c>
      <c r="H25" s="31">
        <v>30</v>
      </c>
      <c r="I25" s="26">
        <v>25</v>
      </c>
      <c r="J25" s="81">
        <v>42</v>
      </c>
      <c r="K25" s="43">
        <v>4</v>
      </c>
      <c r="L25" s="82">
        <f t="shared" si="2"/>
        <v>7.8750000000000001E-3</v>
      </c>
      <c r="M25" s="83">
        <f t="shared" si="3"/>
        <v>7111.1111111111113</v>
      </c>
      <c r="N25" s="82"/>
      <c r="O25" s="83"/>
      <c r="P25" s="84"/>
    </row>
    <row r="26" spans="1:16" s="52" customFormat="1" ht="15" customHeight="1">
      <c r="A26" s="7"/>
      <c r="B26" s="7"/>
      <c r="C26" s="7"/>
      <c r="D26" s="67"/>
      <c r="E26" s="7"/>
      <c r="F26" s="68"/>
      <c r="G26" s="68"/>
      <c r="H26" s="69"/>
      <c r="I26" s="69"/>
      <c r="J26" s="69"/>
      <c r="K26" s="85"/>
      <c r="L26" s="86"/>
      <c r="M26" s="87"/>
      <c r="N26" s="86"/>
      <c r="O26" s="87"/>
      <c r="P26" s="88"/>
    </row>
    <row r="27" spans="1:16" s="52" customFormat="1" ht="21" customHeight="1">
      <c r="A27" s="7"/>
      <c r="B27" s="7"/>
      <c r="C27" s="70" t="s">
        <v>306</v>
      </c>
      <c r="D27" s="67"/>
      <c r="E27" s="7"/>
      <c r="G27" s="68"/>
      <c r="H27" s="69"/>
      <c r="I27" s="69"/>
      <c r="J27" s="69"/>
      <c r="K27" s="85"/>
      <c r="L27" s="86"/>
      <c r="M27" s="87"/>
      <c r="N27" s="86"/>
      <c r="O27" s="87"/>
      <c r="P27" s="88"/>
    </row>
    <row r="28" spans="1:16">
      <c r="C28" s="70"/>
    </row>
    <row r="29" spans="1:16">
      <c r="C29" t="s">
        <v>331</v>
      </c>
      <c r="F29" s="70" t="s">
        <v>336</v>
      </c>
    </row>
  </sheetData>
  <mergeCells count="30">
    <mergeCell ref="H3:O3"/>
    <mergeCell ref="H4:J4"/>
    <mergeCell ref="A3:A5"/>
    <mergeCell ref="A7:A12"/>
    <mergeCell ref="A13:A16"/>
    <mergeCell ref="C3:C5"/>
    <mergeCell ref="C7:C12"/>
    <mergeCell ref="C13:C16"/>
    <mergeCell ref="E3:E5"/>
    <mergeCell ref="F3:F5"/>
    <mergeCell ref="G3:G5"/>
    <mergeCell ref="K4:K5"/>
    <mergeCell ref="L4:L5"/>
    <mergeCell ref="M4:M5"/>
    <mergeCell ref="N4:N5"/>
    <mergeCell ref="O4:O5"/>
    <mergeCell ref="A18:A21"/>
    <mergeCell ref="A22:A25"/>
    <mergeCell ref="B3:B5"/>
    <mergeCell ref="B7:B12"/>
    <mergeCell ref="B13:B16"/>
    <mergeCell ref="B18:B21"/>
    <mergeCell ref="B22:B25"/>
    <mergeCell ref="C18:C21"/>
    <mergeCell ref="C22:C25"/>
    <mergeCell ref="D3:D5"/>
    <mergeCell ref="D7:D12"/>
    <mergeCell ref="D13:D16"/>
    <mergeCell ref="D18:D21"/>
    <mergeCell ref="D22:D25"/>
  </mergeCells>
  <phoneticPr fontId="7"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3"/>
  <sheetViews>
    <sheetView topLeftCell="C16" zoomScale="110" zoomScaleNormal="110" workbookViewId="0">
      <selection activeCell="G22" sqref="G22"/>
    </sheetView>
  </sheetViews>
  <sheetFormatPr defaultColWidth="9" defaultRowHeight="12.75"/>
  <cols>
    <col min="1" max="1" width="19.7109375" style="1" customWidth="1"/>
    <col min="2" max="2" width="8.7109375" style="1"/>
    <col min="3" max="3" width="31.7109375" style="1" customWidth="1"/>
    <col min="4" max="4" width="27.140625" style="1" customWidth="1"/>
    <col min="5" max="5" width="29.42578125" style="1" customWidth="1"/>
    <col min="6" max="6" width="28.42578125" style="1" customWidth="1"/>
    <col min="7" max="16" width="8.7109375" style="1"/>
  </cols>
  <sheetData>
    <row r="1" spans="1:16">
      <c r="A1" s="2" t="s">
        <v>1</v>
      </c>
      <c r="B1" s="3" t="s">
        <v>2</v>
      </c>
      <c r="C1" s="4" t="s">
        <v>284</v>
      </c>
      <c r="D1" s="5" t="s">
        <v>285</v>
      </c>
      <c r="E1" s="3"/>
      <c r="F1" s="6">
        <v>44495</v>
      </c>
      <c r="G1" s="7"/>
      <c r="H1" s="8"/>
      <c r="I1" s="32"/>
      <c r="J1" s="7"/>
      <c r="K1" s="33"/>
      <c r="L1" s="33"/>
      <c r="M1" s="33"/>
      <c r="N1" s="34"/>
      <c r="O1" s="34"/>
    </row>
    <row r="2" spans="1:16">
      <c r="A2" s="9" t="s">
        <v>286</v>
      </c>
      <c r="B2" s="400" t="s">
        <v>345</v>
      </c>
      <c r="C2" s="401"/>
      <c r="D2" s="12" t="s">
        <v>287</v>
      </c>
      <c r="E2" s="10"/>
      <c r="F2" s="13" t="s">
        <v>346</v>
      </c>
      <c r="G2" s="7"/>
      <c r="H2" s="8"/>
      <c r="I2" s="32"/>
      <c r="J2" s="7"/>
      <c r="K2" s="33"/>
      <c r="L2" s="33"/>
      <c r="M2" s="33"/>
      <c r="N2" s="34"/>
      <c r="O2" s="34"/>
    </row>
    <row r="3" spans="1:16" ht="22.5">
      <c r="A3" s="375" t="s">
        <v>292</v>
      </c>
      <c r="B3" s="375" t="s">
        <v>293</v>
      </c>
      <c r="C3" s="375" t="s">
        <v>214</v>
      </c>
      <c r="D3" s="375" t="s">
        <v>215</v>
      </c>
      <c r="E3" s="406" t="s">
        <v>347</v>
      </c>
      <c r="F3" s="375" t="s">
        <v>216</v>
      </c>
      <c r="G3" s="14" t="s">
        <v>220</v>
      </c>
      <c r="H3" s="402" t="s">
        <v>294</v>
      </c>
      <c r="I3" s="403"/>
      <c r="J3" s="403"/>
      <c r="K3" s="403"/>
      <c r="L3" s="403"/>
      <c r="M3" s="403"/>
      <c r="N3" s="403"/>
      <c r="O3" s="404"/>
      <c r="P3" s="35" t="s">
        <v>295</v>
      </c>
    </row>
    <row r="4" spans="1:16">
      <c r="A4" s="375"/>
      <c r="B4" s="375"/>
      <c r="C4" s="375"/>
      <c r="D4" s="375"/>
      <c r="E4" s="407"/>
      <c r="F4" s="375"/>
      <c r="G4" s="15"/>
      <c r="H4" s="405" t="s">
        <v>231</v>
      </c>
      <c r="I4" s="405"/>
      <c r="J4" s="405"/>
      <c r="K4" s="375" t="s">
        <v>296</v>
      </c>
      <c r="L4" s="370" t="s">
        <v>234</v>
      </c>
      <c r="M4" s="370" t="s">
        <v>235</v>
      </c>
      <c r="N4" s="375" t="s">
        <v>297</v>
      </c>
      <c r="O4" s="370" t="s">
        <v>237</v>
      </c>
      <c r="P4" s="36"/>
    </row>
    <row r="5" spans="1:16">
      <c r="A5" s="375"/>
      <c r="B5" s="375"/>
      <c r="C5" s="375"/>
      <c r="D5" s="375"/>
      <c r="E5" s="408"/>
      <c r="F5" s="375"/>
      <c r="G5" s="17"/>
      <c r="H5" s="18" t="s">
        <v>247</v>
      </c>
      <c r="I5" s="16" t="s">
        <v>248</v>
      </c>
      <c r="J5" s="16" t="s">
        <v>249</v>
      </c>
      <c r="K5" s="375"/>
      <c r="L5" s="370"/>
      <c r="M5" s="370"/>
      <c r="N5" s="375"/>
      <c r="O5" s="370"/>
      <c r="P5" s="37"/>
    </row>
    <row r="6" spans="1:16">
      <c r="A6" s="19" t="s">
        <v>284</v>
      </c>
      <c r="B6" s="19"/>
      <c r="C6" s="20" t="s">
        <v>284</v>
      </c>
      <c r="D6" s="20"/>
      <c r="E6" s="20"/>
      <c r="F6" s="20"/>
      <c r="G6" s="21"/>
      <c r="H6" s="22"/>
      <c r="I6" s="38"/>
      <c r="J6" s="38"/>
      <c r="K6" s="20"/>
      <c r="L6" s="39"/>
      <c r="M6" s="40"/>
      <c r="N6" s="20"/>
      <c r="O6" s="41"/>
      <c r="P6" s="37"/>
    </row>
    <row r="7" spans="1:16" ht="18" customHeight="1">
      <c r="A7" s="374" t="s">
        <v>348</v>
      </c>
      <c r="B7" s="374" t="s">
        <v>349</v>
      </c>
      <c r="C7" s="373" t="s">
        <v>350</v>
      </c>
      <c r="D7" s="374" t="s">
        <v>351</v>
      </c>
      <c r="E7" s="374" t="s">
        <v>352</v>
      </c>
      <c r="F7" s="24" t="s">
        <v>353</v>
      </c>
      <c r="G7" s="25">
        <v>3.9</v>
      </c>
      <c r="H7" s="26">
        <v>30</v>
      </c>
      <c r="I7" s="26">
        <v>25</v>
      </c>
      <c r="J7" s="42">
        <v>26</v>
      </c>
      <c r="K7" s="43">
        <v>4</v>
      </c>
      <c r="L7" s="44">
        <f t="shared" ref="L7:L41" si="0">H7*I7*J7/1000000/K7</f>
        <v>4.875E-3</v>
      </c>
      <c r="M7" s="45">
        <f t="shared" ref="M7:M41" si="1">56/L7</f>
        <v>11487.179487179486</v>
      </c>
      <c r="N7" s="46"/>
      <c r="O7" s="47"/>
      <c r="P7" s="394"/>
    </row>
    <row r="8" spans="1:16" ht="18" customHeight="1">
      <c r="A8" s="374"/>
      <c r="B8" s="374"/>
      <c r="C8" s="380"/>
      <c r="D8" s="374"/>
      <c r="E8" s="374"/>
      <c r="F8" s="24" t="s">
        <v>354</v>
      </c>
      <c r="G8" s="25">
        <v>4.75</v>
      </c>
      <c r="H8" s="26">
        <v>30</v>
      </c>
      <c r="I8" s="26">
        <v>25</v>
      </c>
      <c r="J8" s="42">
        <v>30</v>
      </c>
      <c r="K8" s="43">
        <v>4</v>
      </c>
      <c r="L8" s="44">
        <f t="shared" si="0"/>
        <v>5.6249999999999998E-3</v>
      </c>
      <c r="M8" s="45">
        <f t="shared" si="1"/>
        <v>9955.5555555555566</v>
      </c>
      <c r="N8" s="46"/>
      <c r="O8" s="47"/>
      <c r="P8" s="394"/>
    </row>
    <row r="9" spans="1:16" ht="30.75" customHeight="1">
      <c r="A9" s="23"/>
      <c r="B9" s="23"/>
      <c r="C9" s="27"/>
      <c r="D9" s="23"/>
      <c r="E9" s="23"/>
      <c r="F9" s="24" t="s">
        <v>253</v>
      </c>
      <c r="G9" s="28">
        <v>5.2</v>
      </c>
      <c r="H9" s="26">
        <v>30</v>
      </c>
      <c r="I9" s="26">
        <v>25</v>
      </c>
      <c r="J9" s="42">
        <v>34</v>
      </c>
      <c r="K9" s="43">
        <v>4</v>
      </c>
      <c r="L9" s="48">
        <f t="shared" si="0"/>
        <v>6.3749999999999996E-3</v>
      </c>
      <c r="M9" s="49">
        <f t="shared" si="1"/>
        <v>8784.3137254901958</v>
      </c>
      <c r="N9" s="46"/>
      <c r="O9" s="47"/>
      <c r="P9" s="50"/>
    </row>
    <row r="10" spans="1:16" ht="30.75" customHeight="1">
      <c r="A10" s="23"/>
      <c r="B10" s="23"/>
      <c r="C10" s="27"/>
      <c r="D10" s="23"/>
      <c r="E10" s="23"/>
      <c r="F10" s="24" t="s">
        <v>255</v>
      </c>
      <c r="G10" s="28">
        <v>5.9</v>
      </c>
      <c r="H10" s="26">
        <v>30</v>
      </c>
      <c r="I10" s="26">
        <v>25</v>
      </c>
      <c r="J10" s="42">
        <v>38</v>
      </c>
      <c r="K10" s="43">
        <v>4</v>
      </c>
      <c r="L10" s="48">
        <f t="shared" si="0"/>
        <v>7.1250000000000003E-3</v>
      </c>
      <c r="M10" s="49">
        <f t="shared" si="1"/>
        <v>7859.6491228070172</v>
      </c>
      <c r="N10" s="46"/>
      <c r="O10" s="47"/>
      <c r="P10" s="50"/>
    </row>
    <row r="11" spans="1:16" ht="30.75" customHeight="1">
      <c r="A11" s="23"/>
      <c r="B11" s="23"/>
      <c r="C11" s="27"/>
      <c r="D11" s="23"/>
      <c r="E11" s="23"/>
      <c r="F11" s="24" t="s">
        <v>355</v>
      </c>
      <c r="G11" s="28">
        <v>6</v>
      </c>
      <c r="H11" s="26">
        <v>30</v>
      </c>
      <c r="I11" s="26">
        <v>25</v>
      </c>
      <c r="J11" s="42">
        <v>38</v>
      </c>
      <c r="K11" s="43">
        <v>4</v>
      </c>
      <c r="L11" s="48">
        <f t="shared" si="0"/>
        <v>7.1250000000000003E-3</v>
      </c>
      <c r="M11" s="49">
        <f t="shared" si="1"/>
        <v>7859.6491228070172</v>
      </c>
      <c r="N11" s="46"/>
      <c r="O11" s="47"/>
      <c r="P11" s="50"/>
    </row>
    <row r="12" spans="1:16" ht="18" customHeight="1">
      <c r="A12" s="374" t="s">
        <v>348</v>
      </c>
      <c r="B12" s="374" t="s">
        <v>349</v>
      </c>
      <c r="C12" s="373" t="s">
        <v>350</v>
      </c>
      <c r="D12" s="374" t="s">
        <v>356</v>
      </c>
      <c r="E12" s="374" t="s">
        <v>352</v>
      </c>
      <c r="F12" s="24" t="s">
        <v>353</v>
      </c>
      <c r="G12" s="25">
        <v>4.0999999999999996</v>
      </c>
      <c r="H12" s="26">
        <v>30</v>
      </c>
      <c r="I12" s="26">
        <v>25</v>
      </c>
      <c r="J12" s="42">
        <v>26</v>
      </c>
      <c r="K12" s="43">
        <v>4</v>
      </c>
      <c r="L12" s="44">
        <f t="shared" si="0"/>
        <v>4.875E-3</v>
      </c>
      <c r="M12" s="45">
        <f t="shared" si="1"/>
        <v>11487.179487179486</v>
      </c>
      <c r="N12" s="46"/>
      <c r="O12" s="47"/>
      <c r="P12" s="394"/>
    </row>
    <row r="13" spans="1:16" ht="18" customHeight="1">
      <c r="A13" s="374"/>
      <c r="B13" s="374"/>
      <c r="C13" s="380"/>
      <c r="D13" s="374"/>
      <c r="E13" s="374"/>
      <c r="F13" s="24" t="s">
        <v>354</v>
      </c>
      <c r="G13" s="25">
        <v>5.05</v>
      </c>
      <c r="H13" s="26">
        <v>30</v>
      </c>
      <c r="I13" s="26">
        <v>25</v>
      </c>
      <c r="J13" s="42">
        <v>30</v>
      </c>
      <c r="K13" s="43">
        <v>4</v>
      </c>
      <c r="L13" s="44">
        <f t="shared" si="0"/>
        <v>5.6249999999999998E-3</v>
      </c>
      <c r="M13" s="45">
        <f t="shared" si="1"/>
        <v>9955.5555555555566</v>
      </c>
      <c r="N13" s="46"/>
      <c r="O13" s="47"/>
      <c r="P13" s="394"/>
    </row>
    <row r="14" spans="1:16" ht="30.75" customHeight="1">
      <c r="A14" s="29"/>
      <c r="B14" s="23"/>
      <c r="C14" s="27"/>
      <c r="D14" s="23"/>
      <c r="E14" s="29"/>
      <c r="F14" s="24" t="s">
        <v>253</v>
      </c>
      <c r="G14" s="28">
        <v>5.7</v>
      </c>
      <c r="H14" s="26">
        <v>30</v>
      </c>
      <c r="I14" s="26">
        <v>25</v>
      </c>
      <c r="J14" s="42">
        <v>34</v>
      </c>
      <c r="K14" s="43">
        <v>4</v>
      </c>
      <c r="L14" s="48">
        <f t="shared" si="0"/>
        <v>6.3749999999999996E-3</v>
      </c>
      <c r="M14" s="49">
        <f t="shared" si="1"/>
        <v>8784.3137254901958</v>
      </c>
      <c r="N14" s="46"/>
      <c r="O14" s="47"/>
      <c r="P14" s="50"/>
    </row>
    <row r="15" spans="1:16" ht="30.75" customHeight="1">
      <c r="A15" s="29"/>
      <c r="B15" s="23"/>
      <c r="C15" s="27"/>
      <c r="D15" s="23"/>
      <c r="E15" s="29"/>
      <c r="F15" s="24" t="s">
        <v>255</v>
      </c>
      <c r="G15" s="28">
        <v>6.5</v>
      </c>
      <c r="H15" s="26">
        <v>30</v>
      </c>
      <c r="I15" s="26">
        <v>25</v>
      </c>
      <c r="J15" s="42">
        <v>38</v>
      </c>
      <c r="K15" s="43">
        <v>4</v>
      </c>
      <c r="L15" s="48">
        <f t="shared" si="0"/>
        <v>7.1250000000000003E-3</v>
      </c>
      <c r="M15" s="49">
        <f t="shared" si="1"/>
        <v>7859.6491228070172</v>
      </c>
      <c r="N15" s="46"/>
      <c r="O15" s="47"/>
      <c r="P15" s="50"/>
    </row>
    <row r="16" spans="1:16" ht="30.75" customHeight="1">
      <c r="A16" s="29"/>
      <c r="B16" s="23"/>
      <c r="C16" s="27"/>
      <c r="D16" s="23"/>
      <c r="E16" s="29"/>
      <c r="F16" s="24" t="s">
        <v>355</v>
      </c>
      <c r="G16" s="28">
        <v>6.6</v>
      </c>
      <c r="H16" s="26">
        <v>30</v>
      </c>
      <c r="I16" s="26">
        <v>25</v>
      </c>
      <c r="J16" s="42">
        <v>38</v>
      </c>
      <c r="K16" s="43">
        <v>4</v>
      </c>
      <c r="L16" s="48">
        <f t="shared" si="0"/>
        <v>7.1250000000000003E-3</v>
      </c>
      <c r="M16" s="49">
        <f t="shared" si="1"/>
        <v>7859.6491228070172</v>
      </c>
      <c r="N16" s="46"/>
      <c r="O16" s="47"/>
      <c r="P16" s="50"/>
    </row>
    <row r="17" spans="1:18">
      <c r="A17" s="395" t="s">
        <v>348</v>
      </c>
      <c r="B17" s="374" t="s">
        <v>357</v>
      </c>
      <c r="C17" s="373" t="s">
        <v>358</v>
      </c>
      <c r="D17" s="374" t="s">
        <v>359</v>
      </c>
      <c r="E17" s="395" t="s">
        <v>360</v>
      </c>
      <c r="F17" s="24" t="s">
        <v>281</v>
      </c>
      <c r="G17" s="30">
        <v>4.4000000000000004</v>
      </c>
      <c r="H17" s="31">
        <f t="shared" ref="H17:H41" si="2">14*2.54+2.5</f>
        <v>38.06</v>
      </c>
      <c r="I17" s="26">
        <v>26</v>
      </c>
      <c r="J17" s="42">
        <f>2.8*2.54*K17+0.25</f>
        <v>28.697999999999997</v>
      </c>
      <c r="K17" s="43">
        <v>4</v>
      </c>
      <c r="L17" s="44">
        <f t="shared" si="0"/>
        <v>7.0995982199999995E-3</v>
      </c>
      <c r="M17" s="45">
        <f t="shared" si="1"/>
        <v>7887.7703025848132</v>
      </c>
      <c r="N17" s="46"/>
      <c r="O17" s="47"/>
      <c r="P17" s="392"/>
      <c r="Q17" s="51">
        <f>G17-G7</f>
        <v>0.50000000000000044</v>
      </c>
      <c r="R17" t="s">
        <v>361</v>
      </c>
    </row>
    <row r="18" spans="1:18">
      <c r="A18" s="398"/>
      <c r="B18" s="374"/>
      <c r="C18" s="374"/>
      <c r="D18" s="374"/>
      <c r="E18" s="396"/>
      <c r="F18" s="24" t="s">
        <v>362</v>
      </c>
      <c r="G18" s="30">
        <v>5.55</v>
      </c>
      <c r="H18" s="31">
        <f t="shared" si="2"/>
        <v>38.06</v>
      </c>
      <c r="I18" s="26">
        <v>26</v>
      </c>
      <c r="J18" s="42">
        <f>3.2*2.54*K18+0.25</f>
        <v>32.762</v>
      </c>
      <c r="K18" s="43">
        <v>4</v>
      </c>
      <c r="L18" s="44">
        <f t="shared" si="0"/>
        <v>8.1049911800000016E-3</v>
      </c>
      <c r="M18" s="45">
        <f t="shared" si="1"/>
        <v>6909.3227563512273</v>
      </c>
      <c r="N18" s="46"/>
      <c r="O18" s="47"/>
      <c r="P18" s="393"/>
      <c r="Q18" s="51">
        <f>G18-G8</f>
        <v>0.79999999999999982</v>
      </c>
      <c r="R18" t="s">
        <v>363</v>
      </c>
    </row>
    <row r="19" spans="1:18">
      <c r="A19" s="398"/>
      <c r="B19" s="374"/>
      <c r="C19" s="374"/>
      <c r="D19" s="374"/>
      <c r="E19" s="396"/>
      <c r="F19" s="24" t="s">
        <v>282</v>
      </c>
      <c r="G19" s="30">
        <v>6</v>
      </c>
      <c r="H19" s="31">
        <f t="shared" si="2"/>
        <v>38.06</v>
      </c>
      <c r="I19" s="26">
        <v>26</v>
      </c>
      <c r="J19" s="42">
        <f>3.5*2.54*K19+0.25</f>
        <v>35.81</v>
      </c>
      <c r="K19" s="43">
        <v>4</v>
      </c>
      <c r="L19" s="44">
        <f t="shared" si="0"/>
        <v>8.8590359000000011E-3</v>
      </c>
      <c r="M19" s="45">
        <f t="shared" si="1"/>
        <v>6321.2296046796691</v>
      </c>
      <c r="N19" s="46"/>
      <c r="O19" s="47"/>
      <c r="P19" s="393"/>
    </row>
    <row r="20" spans="1:18">
      <c r="A20" s="398"/>
      <c r="B20" s="374"/>
      <c r="C20" s="374"/>
      <c r="D20" s="374"/>
      <c r="E20" s="396"/>
      <c r="F20" s="24" t="s">
        <v>283</v>
      </c>
      <c r="G20" s="30">
        <v>6.85</v>
      </c>
      <c r="H20" s="31">
        <f t="shared" si="2"/>
        <v>38.06</v>
      </c>
      <c r="I20" s="26">
        <v>26</v>
      </c>
      <c r="J20" s="42">
        <f>4*2.54*K20+0.25</f>
        <v>40.89</v>
      </c>
      <c r="K20" s="43">
        <v>4</v>
      </c>
      <c r="L20" s="44">
        <f t="shared" si="0"/>
        <v>1.0115777100000001E-2</v>
      </c>
      <c r="M20" s="45">
        <f t="shared" si="1"/>
        <v>5535.9068756072129</v>
      </c>
      <c r="N20" s="46"/>
      <c r="O20" s="47"/>
      <c r="P20" s="393"/>
    </row>
    <row r="21" spans="1:18" ht="22.5">
      <c r="A21" s="399"/>
      <c r="B21" s="374"/>
      <c r="C21" s="374"/>
      <c r="D21" s="374"/>
      <c r="E21" s="396"/>
      <c r="F21" s="24" t="s">
        <v>364</v>
      </c>
      <c r="G21" s="30">
        <v>6.95</v>
      </c>
      <c r="H21" s="31">
        <f t="shared" si="2"/>
        <v>38.06</v>
      </c>
      <c r="I21" s="26">
        <v>26</v>
      </c>
      <c r="J21" s="42">
        <f>4*2.54*K21+0.25</f>
        <v>40.89</v>
      </c>
      <c r="K21" s="43">
        <v>4</v>
      </c>
      <c r="L21" s="44">
        <f t="shared" si="0"/>
        <v>1.0115777100000001E-2</v>
      </c>
      <c r="M21" s="45">
        <f t="shared" si="1"/>
        <v>5535.9068756072129</v>
      </c>
      <c r="N21" s="46"/>
      <c r="O21" s="47"/>
      <c r="P21" s="393"/>
    </row>
    <row r="22" spans="1:18">
      <c r="A22" s="395" t="s">
        <v>348</v>
      </c>
      <c r="B22" s="374" t="s">
        <v>357</v>
      </c>
      <c r="C22" s="373" t="s">
        <v>365</v>
      </c>
      <c r="D22" s="374" t="s">
        <v>366</v>
      </c>
      <c r="E22" s="395" t="s">
        <v>367</v>
      </c>
      <c r="F22" s="24" t="s">
        <v>281</v>
      </c>
      <c r="G22" s="30">
        <v>4.6500000000000004</v>
      </c>
      <c r="H22" s="31">
        <f t="shared" si="2"/>
        <v>38.06</v>
      </c>
      <c r="I22" s="26">
        <v>26</v>
      </c>
      <c r="J22" s="42">
        <f>2.8*2.54*K22+0.25</f>
        <v>28.697999999999997</v>
      </c>
      <c r="K22" s="43">
        <v>4</v>
      </c>
      <c r="L22" s="44">
        <f t="shared" si="0"/>
        <v>7.0995982199999995E-3</v>
      </c>
      <c r="M22" s="45">
        <f t="shared" si="1"/>
        <v>7887.7703025848132</v>
      </c>
      <c r="N22" s="46"/>
      <c r="O22" s="47"/>
      <c r="P22" s="392"/>
      <c r="Q22" s="51">
        <f>G22-G12</f>
        <v>0.55000000000000071</v>
      </c>
      <c r="R22" t="s">
        <v>361</v>
      </c>
    </row>
    <row r="23" spans="1:18">
      <c r="A23" s="398"/>
      <c r="B23" s="374"/>
      <c r="C23" s="374"/>
      <c r="D23" s="374"/>
      <c r="E23" s="396"/>
      <c r="F23" s="24" t="s">
        <v>362</v>
      </c>
      <c r="G23" s="30">
        <v>5.9</v>
      </c>
      <c r="H23" s="31">
        <f t="shared" si="2"/>
        <v>38.06</v>
      </c>
      <c r="I23" s="26">
        <v>26</v>
      </c>
      <c r="J23" s="42">
        <f>3.2*2.54*K23+0.25</f>
        <v>32.762</v>
      </c>
      <c r="K23" s="43">
        <v>4</v>
      </c>
      <c r="L23" s="44">
        <f t="shared" si="0"/>
        <v>8.1049911800000016E-3</v>
      </c>
      <c r="M23" s="45">
        <f t="shared" si="1"/>
        <v>6909.3227563512273</v>
      </c>
      <c r="N23" s="46"/>
      <c r="O23" s="47"/>
      <c r="P23" s="393"/>
      <c r="Q23" s="51">
        <f>G23-G13</f>
        <v>0.85000000000000053</v>
      </c>
      <c r="R23" t="s">
        <v>363</v>
      </c>
    </row>
    <row r="24" spans="1:18">
      <c r="A24" s="398"/>
      <c r="B24" s="374"/>
      <c r="C24" s="374"/>
      <c r="D24" s="374"/>
      <c r="E24" s="396"/>
      <c r="F24" s="24" t="s">
        <v>282</v>
      </c>
      <c r="G24" s="30">
        <v>6.5</v>
      </c>
      <c r="H24" s="31">
        <f t="shared" si="2"/>
        <v>38.06</v>
      </c>
      <c r="I24" s="26">
        <v>26</v>
      </c>
      <c r="J24" s="42">
        <f>3.5*2.54*K24+0.25</f>
        <v>35.81</v>
      </c>
      <c r="K24" s="43">
        <v>4</v>
      </c>
      <c r="L24" s="44">
        <f t="shared" si="0"/>
        <v>8.8590359000000011E-3</v>
      </c>
      <c r="M24" s="45">
        <f t="shared" si="1"/>
        <v>6321.2296046796691</v>
      </c>
      <c r="N24" s="46"/>
      <c r="O24" s="47"/>
      <c r="P24" s="393"/>
    </row>
    <row r="25" spans="1:18">
      <c r="A25" s="398"/>
      <c r="B25" s="374"/>
      <c r="C25" s="374"/>
      <c r="D25" s="374"/>
      <c r="E25" s="396"/>
      <c r="F25" s="24" t="s">
        <v>283</v>
      </c>
      <c r="G25" s="30">
        <v>7.45</v>
      </c>
      <c r="H25" s="31">
        <f t="shared" si="2"/>
        <v>38.06</v>
      </c>
      <c r="I25" s="26">
        <v>26</v>
      </c>
      <c r="J25" s="42">
        <f>4*2.54*K25+0.25</f>
        <v>40.89</v>
      </c>
      <c r="K25" s="43">
        <v>4</v>
      </c>
      <c r="L25" s="44">
        <f t="shared" si="0"/>
        <v>1.0115777100000001E-2</v>
      </c>
      <c r="M25" s="45">
        <f t="shared" si="1"/>
        <v>5535.9068756072129</v>
      </c>
      <c r="N25" s="46"/>
      <c r="O25" s="47"/>
      <c r="P25" s="393"/>
    </row>
    <row r="26" spans="1:18" ht="22.5">
      <c r="A26" s="399"/>
      <c r="B26" s="374"/>
      <c r="C26" s="374"/>
      <c r="D26" s="374"/>
      <c r="E26" s="397"/>
      <c r="F26" s="24" t="s">
        <v>364</v>
      </c>
      <c r="G26" s="30">
        <v>7.55</v>
      </c>
      <c r="H26" s="31">
        <f t="shared" si="2"/>
        <v>38.06</v>
      </c>
      <c r="I26" s="26">
        <v>26</v>
      </c>
      <c r="J26" s="42">
        <f>4*2.54*K26+0.25</f>
        <v>40.89</v>
      </c>
      <c r="K26" s="43">
        <v>4</v>
      </c>
      <c r="L26" s="44">
        <f t="shared" si="0"/>
        <v>1.0115777100000001E-2</v>
      </c>
      <c r="M26" s="45">
        <f t="shared" si="1"/>
        <v>5535.9068756072129</v>
      </c>
      <c r="N26" s="46"/>
      <c r="O26" s="47"/>
      <c r="P26" s="393"/>
    </row>
    <row r="27" spans="1:18">
      <c r="A27" s="395" t="s">
        <v>348</v>
      </c>
      <c r="B27" s="374" t="s">
        <v>357</v>
      </c>
      <c r="C27" s="373" t="s">
        <v>368</v>
      </c>
      <c r="D27" s="374" t="s">
        <v>369</v>
      </c>
      <c r="E27" s="395" t="s">
        <v>370</v>
      </c>
      <c r="F27" s="24" t="s">
        <v>371</v>
      </c>
      <c r="G27" s="30">
        <v>5.25</v>
      </c>
      <c r="H27" s="31">
        <f t="shared" si="2"/>
        <v>38.06</v>
      </c>
      <c r="I27" s="26">
        <v>26</v>
      </c>
      <c r="J27" s="42">
        <f>2.8*2.54*K27+0.25</f>
        <v>28.697999999999997</v>
      </c>
      <c r="K27" s="43">
        <v>4</v>
      </c>
      <c r="L27" s="44">
        <f t="shared" si="0"/>
        <v>7.0995982199999995E-3</v>
      </c>
      <c r="M27" s="45">
        <f t="shared" si="1"/>
        <v>7887.7703025848132</v>
      </c>
      <c r="N27" s="46"/>
      <c r="O27" s="47"/>
      <c r="P27" s="392"/>
    </row>
    <row r="28" spans="1:18">
      <c r="A28" s="398"/>
      <c r="B28" s="374"/>
      <c r="C28" s="374"/>
      <c r="D28" s="374"/>
      <c r="E28" s="396"/>
      <c r="F28" s="24" t="s">
        <v>372</v>
      </c>
      <c r="G28" s="30">
        <v>6.45</v>
      </c>
      <c r="H28" s="31">
        <f t="shared" si="2"/>
        <v>38.06</v>
      </c>
      <c r="I28" s="26">
        <v>26</v>
      </c>
      <c r="J28" s="42">
        <f>3.2*2.54*K28+0.25</f>
        <v>32.762</v>
      </c>
      <c r="K28" s="43">
        <v>4</v>
      </c>
      <c r="L28" s="44">
        <f t="shared" si="0"/>
        <v>8.1049911800000016E-3</v>
      </c>
      <c r="M28" s="45">
        <f t="shared" si="1"/>
        <v>6909.3227563512273</v>
      </c>
      <c r="N28" s="46"/>
      <c r="O28" s="47"/>
      <c r="P28" s="393"/>
    </row>
    <row r="29" spans="1:18">
      <c r="A29" s="398"/>
      <c r="B29" s="374"/>
      <c r="C29" s="374"/>
      <c r="D29" s="374"/>
      <c r="E29" s="396"/>
      <c r="F29" s="24" t="s">
        <v>253</v>
      </c>
      <c r="G29" s="30">
        <v>7.15</v>
      </c>
      <c r="H29" s="31">
        <f t="shared" si="2"/>
        <v>38.06</v>
      </c>
      <c r="I29" s="26">
        <v>26</v>
      </c>
      <c r="J29" s="42">
        <f>3.5*2.54*K29+0.25</f>
        <v>35.81</v>
      </c>
      <c r="K29" s="43">
        <v>4</v>
      </c>
      <c r="L29" s="44">
        <f t="shared" si="0"/>
        <v>8.8590359000000011E-3</v>
      </c>
      <c r="M29" s="45">
        <f t="shared" si="1"/>
        <v>6321.2296046796691</v>
      </c>
      <c r="N29" s="46"/>
      <c r="O29" s="47"/>
      <c r="P29" s="393"/>
    </row>
    <row r="30" spans="1:18">
      <c r="A30" s="398"/>
      <c r="B30" s="374"/>
      <c r="C30" s="374"/>
      <c r="D30" s="374"/>
      <c r="E30" s="396"/>
      <c r="F30" s="24" t="s">
        <v>255</v>
      </c>
      <c r="G30" s="30">
        <v>8.1999999999999993</v>
      </c>
      <c r="H30" s="31">
        <f t="shared" si="2"/>
        <v>38.06</v>
      </c>
      <c r="I30" s="26">
        <v>26</v>
      </c>
      <c r="J30" s="42">
        <f>4*2.54*K30+0.25</f>
        <v>40.89</v>
      </c>
      <c r="K30" s="43">
        <v>4</v>
      </c>
      <c r="L30" s="44">
        <f t="shared" si="0"/>
        <v>1.0115777100000001E-2</v>
      </c>
      <c r="M30" s="45">
        <f t="shared" si="1"/>
        <v>5535.9068756072129</v>
      </c>
      <c r="N30" s="46"/>
      <c r="O30" s="47"/>
      <c r="P30" s="393"/>
    </row>
    <row r="31" spans="1:18" ht="22.5">
      <c r="A31" s="399"/>
      <c r="B31" s="374"/>
      <c r="C31" s="374"/>
      <c r="D31" s="374"/>
      <c r="E31" s="396"/>
      <c r="F31" s="24" t="s">
        <v>355</v>
      </c>
      <c r="G31" s="30">
        <v>8.3000000000000007</v>
      </c>
      <c r="H31" s="31">
        <f t="shared" si="2"/>
        <v>38.06</v>
      </c>
      <c r="I31" s="26">
        <v>26</v>
      </c>
      <c r="J31" s="42">
        <f>4*2.54*K31+0.25</f>
        <v>40.89</v>
      </c>
      <c r="K31" s="43">
        <v>4</v>
      </c>
      <c r="L31" s="44">
        <f t="shared" si="0"/>
        <v>1.0115777100000001E-2</v>
      </c>
      <c r="M31" s="45">
        <f t="shared" si="1"/>
        <v>5535.9068756072129</v>
      </c>
      <c r="N31" s="46"/>
      <c r="O31" s="47"/>
      <c r="P31" s="393"/>
    </row>
    <row r="32" spans="1:18">
      <c r="A32" s="395" t="s">
        <v>348</v>
      </c>
      <c r="B32" s="374" t="s">
        <v>357</v>
      </c>
      <c r="C32" s="373" t="s">
        <v>358</v>
      </c>
      <c r="D32" s="374" t="s">
        <v>369</v>
      </c>
      <c r="E32" s="395" t="s">
        <v>370</v>
      </c>
      <c r="F32" s="24" t="s">
        <v>281</v>
      </c>
      <c r="G32" s="30">
        <v>5.8</v>
      </c>
      <c r="H32" s="31">
        <f t="shared" si="2"/>
        <v>38.06</v>
      </c>
      <c r="I32" s="26">
        <v>26</v>
      </c>
      <c r="J32" s="42">
        <f>2.8*2.54*K32+0.25</f>
        <v>28.697999999999997</v>
      </c>
      <c r="K32" s="43">
        <v>4</v>
      </c>
      <c r="L32" s="44">
        <f t="shared" si="0"/>
        <v>7.0995982199999995E-3</v>
      </c>
      <c r="M32" s="45">
        <f t="shared" si="1"/>
        <v>7887.7703025848132</v>
      </c>
      <c r="N32" s="46"/>
      <c r="O32" s="47"/>
      <c r="P32" s="392"/>
    </row>
    <row r="33" spans="1:16">
      <c r="A33" s="398"/>
      <c r="B33" s="374"/>
      <c r="C33" s="374"/>
      <c r="D33" s="374"/>
      <c r="E33" s="396"/>
      <c r="F33" s="24" t="s">
        <v>362</v>
      </c>
      <c r="G33" s="30">
        <v>7.5</v>
      </c>
      <c r="H33" s="31">
        <f t="shared" si="2"/>
        <v>38.06</v>
      </c>
      <c r="I33" s="26">
        <v>26</v>
      </c>
      <c r="J33" s="42">
        <f>3.2*2.54*K33+0.25</f>
        <v>32.762</v>
      </c>
      <c r="K33" s="43">
        <v>4</v>
      </c>
      <c r="L33" s="44">
        <f t="shared" si="0"/>
        <v>8.1049911800000016E-3</v>
      </c>
      <c r="M33" s="45">
        <f t="shared" si="1"/>
        <v>6909.3227563512273</v>
      </c>
      <c r="N33" s="46"/>
      <c r="O33" s="47"/>
      <c r="P33" s="393"/>
    </row>
    <row r="34" spans="1:16">
      <c r="A34" s="398"/>
      <c r="B34" s="374"/>
      <c r="C34" s="374"/>
      <c r="D34" s="374"/>
      <c r="E34" s="396"/>
      <c r="F34" s="24" t="s">
        <v>282</v>
      </c>
      <c r="G34" s="30">
        <v>8.3000000000000007</v>
      </c>
      <c r="H34" s="31">
        <f t="shared" si="2"/>
        <v>38.06</v>
      </c>
      <c r="I34" s="26">
        <v>26</v>
      </c>
      <c r="J34" s="42">
        <f>3.5*2.54*K34+0.25</f>
        <v>35.81</v>
      </c>
      <c r="K34" s="43">
        <v>4</v>
      </c>
      <c r="L34" s="44">
        <f t="shared" si="0"/>
        <v>8.8590359000000011E-3</v>
      </c>
      <c r="M34" s="45">
        <f t="shared" si="1"/>
        <v>6321.2296046796691</v>
      </c>
      <c r="N34" s="46"/>
      <c r="O34" s="47"/>
      <c r="P34" s="393"/>
    </row>
    <row r="35" spans="1:16">
      <c r="A35" s="398"/>
      <c r="B35" s="374"/>
      <c r="C35" s="374"/>
      <c r="D35" s="374"/>
      <c r="E35" s="396"/>
      <c r="F35" s="24" t="s">
        <v>283</v>
      </c>
      <c r="G35" s="30">
        <v>9.4499999999999993</v>
      </c>
      <c r="H35" s="31">
        <f t="shared" si="2"/>
        <v>38.06</v>
      </c>
      <c r="I35" s="26">
        <v>26</v>
      </c>
      <c r="J35" s="42">
        <f>4*2.54*K35+0.25</f>
        <v>40.89</v>
      </c>
      <c r="K35" s="43">
        <v>4</v>
      </c>
      <c r="L35" s="44">
        <f t="shared" si="0"/>
        <v>1.0115777100000001E-2</v>
      </c>
      <c r="M35" s="45">
        <f t="shared" si="1"/>
        <v>5535.9068756072129</v>
      </c>
      <c r="N35" s="46"/>
      <c r="O35" s="47"/>
      <c r="P35" s="393"/>
    </row>
    <row r="36" spans="1:16" ht="22.5">
      <c r="A36" s="399"/>
      <c r="B36" s="374"/>
      <c r="C36" s="374"/>
      <c r="D36" s="374"/>
      <c r="E36" s="396"/>
      <c r="F36" s="24" t="s">
        <v>364</v>
      </c>
      <c r="G36" s="30">
        <v>9.5500000000000007</v>
      </c>
      <c r="H36" s="31">
        <f t="shared" si="2"/>
        <v>38.06</v>
      </c>
      <c r="I36" s="26">
        <v>26</v>
      </c>
      <c r="J36" s="42">
        <f>4*2.54*K36+0.25</f>
        <v>40.89</v>
      </c>
      <c r="K36" s="43">
        <v>4</v>
      </c>
      <c r="L36" s="44">
        <f t="shared" si="0"/>
        <v>1.0115777100000001E-2</v>
      </c>
      <c r="M36" s="45">
        <f t="shared" si="1"/>
        <v>5535.9068756072129</v>
      </c>
      <c r="N36" s="46"/>
      <c r="O36" s="47"/>
      <c r="P36" s="393"/>
    </row>
    <row r="37" spans="1:16">
      <c r="A37" s="395" t="s">
        <v>348</v>
      </c>
      <c r="B37" s="374" t="s">
        <v>357</v>
      </c>
      <c r="C37" s="373" t="s">
        <v>373</v>
      </c>
      <c r="D37" s="374" t="s">
        <v>374</v>
      </c>
      <c r="E37" s="395" t="s">
        <v>375</v>
      </c>
      <c r="F37" s="24" t="s">
        <v>371</v>
      </c>
      <c r="G37" s="30">
        <v>4.55</v>
      </c>
      <c r="H37" s="31">
        <f t="shared" si="2"/>
        <v>38.06</v>
      </c>
      <c r="I37" s="26">
        <v>26</v>
      </c>
      <c r="J37" s="42">
        <f>2.8*2.54*K37+0.25</f>
        <v>28.697999999999997</v>
      </c>
      <c r="K37" s="43">
        <v>4</v>
      </c>
      <c r="L37" s="44">
        <f t="shared" si="0"/>
        <v>7.0995982199999995E-3</v>
      </c>
      <c r="M37" s="45">
        <f t="shared" si="1"/>
        <v>7887.7703025848132</v>
      </c>
      <c r="N37" s="46"/>
      <c r="O37" s="47"/>
      <c r="P37" s="392"/>
    </row>
    <row r="38" spans="1:16">
      <c r="A38" s="398"/>
      <c r="B38" s="374"/>
      <c r="C38" s="374"/>
      <c r="D38" s="374"/>
      <c r="E38" s="396"/>
      <c r="F38" s="24" t="s">
        <v>372</v>
      </c>
      <c r="G38" s="30">
        <v>5.6</v>
      </c>
      <c r="H38" s="31">
        <f t="shared" si="2"/>
        <v>38.06</v>
      </c>
      <c r="I38" s="26">
        <v>26</v>
      </c>
      <c r="J38" s="42">
        <f>3.2*2.54*K38+0.25</f>
        <v>32.762</v>
      </c>
      <c r="K38" s="43">
        <v>4</v>
      </c>
      <c r="L38" s="44">
        <f t="shared" si="0"/>
        <v>8.1049911800000016E-3</v>
      </c>
      <c r="M38" s="45">
        <f t="shared" si="1"/>
        <v>6909.3227563512273</v>
      </c>
      <c r="N38" s="46"/>
      <c r="O38" s="47"/>
      <c r="P38" s="393"/>
    </row>
    <row r="39" spans="1:16">
      <c r="A39" s="398"/>
      <c r="B39" s="374"/>
      <c r="C39" s="374"/>
      <c r="D39" s="374"/>
      <c r="E39" s="396"/>
      <c r="F39" s="24" t="s">
        <v>253</v>
      </c>
      <c r="G39" s="30">
        <v>6.5</v>
      </c>
      <c r="H39" s="31">
        <f t="shared" si="2"/>
        <v>38.06</v>
      </c>
      <c r="I39" s="26">
        <v>26</v>
      </c>
      <c r="J39" s="42">
        <f>3.5*2.54*K39+0.25</f>
        <v>35.81</v>
      </c>
      <c r="K39" s="43">
        <v>4</v>
      </c>
      <c r="L39" s="44">
        <f t="shared" si="0"/>
        <v>8.8590359000000011E-3</v>
      </c>
      <c r="M39" s="45">
        <f t="shared" si="1"/>
        <v>6321.2296046796691</v>
      </c>
      <c r="N39" s="46"/>
      <c r="O39" s="47"/>
      <c r="P39" s="393"/>
    </row>
    <row r="40" spans="1:16">
      <c r="A40" s="398"/>
      <c r="B40" s="374"/>
      <c r="C40" s="374"/>
      <c r="D40" s="374"/>
      <c r="E40" s="396"/>
      <c r="F40" s="24" t="s">
        <v>255</v>
      </c>
      <c r="G40" s="30">
        <v>7.4</v>
      </c>
      <c r="H40" s="31">
        <f t="shared" si="2"/>
        <v>38.06</v>
      </c>
      <c r="I40" s="26">
        <v>26</v>
      </c>
      <c r="J40" s="42">
        <f>4*2.54*K40+0.25</f>
        <v>40.89</v>
      </c>
      <c r="K40" s="43">
        <v>4</v>
      </c>
      <c r="L40" s="44">
        <f t="shared" si="0"/>
        <v>1.0115777100000001E-2</v>
      </c>
      <c r="M40" s="45">
        <f t="shared" si="1"/>
        <v>5535.9068756072129</v>
      </c>
      <c r="N40" s="46"/>
      <c r="O40" s="47"/>
      <c r="P40" s="393"/>
    </row>
    <row r="41" spans="1:16" ht="22.5">
      <c r="A41" s="399"/>
      <c r="B41" s="374"/>
      <c r="C41" s="374"/>
      <c r="D41" s="374"/>
      <c r="E41" s="397"/>
      <c r="F41" s="24" t="s">
        <v>355</v>
      </c>
      <c r="G41" s="30">
        <v>7.5</v>
      </c>
      <c r="H41" s="31">
        <f t="shared" si="2"/>
        <v>38.06</v>
      </c>
      <c r="I41" s="26">
        <v>26</v>
      </c>
      <c r="J41" s="42">
        <f>4*2.54*K41+0.25</f>
        <v>40.89</v>
      </c>
      <c r="K41" s="43">
        <v>4</v>
      </c>
      <c r="L41" s="44">
        <f t="shared" si="0"/>
        <v>1.0115777100000001E-2</v>
      </c>
      <c r="M41" s="45">
        <f t="shared" si="1"/>
        <v>5535.9068756072129</v>
      </c>
      <c r="N41" s="46"/>
      <c r="O41" s="47"/>
      <c r="P41" s="393"/>
    </row>
    <row r="43" spans="1:16">
      <c r="A43" s="1">
        <v>1</v>
      </c>
    </row>
  </sheetData>
  <mergeCells count="56">
    <mergeCell ref="B2:C2"/>
    <mergeCell ref="H3:O3"/>
    <mergeCell ref="H4:J4"/>
    <mergeCell ref="A3:A5"/>
    <mergeCell ref="A7:A8"/>
    <mergeCell ref="C3:C5"/>
    <mergeCell ref="C7:C8"/>
    <mergeCell ref="E3:E5"/>
    <mergeCell ref="E7:E8"/>
    <mergeCell ref="N4:N5"/>
    <mergeCell ref="O4:O5"/>
    <mergeCell ref="A37:A41"/>
    <mergeCell ref="B3:B5"/>
    <mergeCell ref="B7:B8"/>
    <mergeCell ref="B12:B13"/>
    <mergeCell ref="B17:B21"/>
    <mergeCell ref="B22:B26"/>
    <mergeCell ref="B27:B31"/>
    <mergeCell ref="B32:B36"/>
    <mergeCell ref="B37:B41"/>
    <mergeCell ref="A12:A13"/>
    <mergeCell ref="A17:A21"/>
    <mergeCell ref="A22:A26"/>
    <mergeCell ref="A27:A31"/>
    <mergeCell ref="A32:A36"/>
    <mergeCell ref="C37:C41"/>
    <mergeCell ref="D3:D5"/>
    <mergeCell ref="D7:D8"/>
    <mergeCell ref="D12:D13"/>
    <mergeCell ref="D17:D21"/>
    <mergeCell ref="D22:D26"/>
    <mergeCell ref="D27:D31"/>
    <mergeCell ref="D32:D36"/>
    <mergeCell ref="D37:D41"/>
    <mergeCell ref="C12:C13"/>
    <mergeCell ref="C17:C21"/>
    <mergeCell ref="C22:C26"/>
    <mergeCell ref="C27:C31"/>
    <mergeCell ref="C32:C36"/>
    <mergeCell ref="E37:E41"/>
    <mergeCell ref="F3:F5"/>
    <mergeCell ref="K4:K5"/>
    <mergeCell ref="L4:L5"/>
    <mergeCell ref="M4:M5"/>
    <mergeCell ref="E12:E13"/>
    <mergeCell ref="E17:E21"/>
    <mergeCell ref="E22:E26"/>
    <mergeCell ref="E27:E31"/>
    <mergeCell ref="E32:E36"/>
    <mergeCell ref="P32:P36"/>
    <mergeCell ref="P37:P41"/>
    <mergeCell ref="P7:P8"/>
    <mergeCell ref="P12:P13"/>
    <mergeCell ref="P17:P21"/>
    <mergeCell ref="P22:P26"/>
    <mergeCell ref="P27:P31"/>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3" master="" otherUserPermission="visible">
    <arrUserId title="区域1" rangeCreator="" othersAccessPermission="edit"/>
  </rangeList>
  <rangeList sheetStid="85" master="" otherUserPermission="visible"/>
  <rangeList sheetStid="86" master="" otherUserPermission="visible"/>
  <rangeList sheetStid="83" master="" otherUserPermission="visible"/>
  <rangeList sheetStid="82" master="" otherUserPermission="visible"/>
  <rangeList sheetStid="81" master="" otherUserPermission="visible"/>
  <rangeList sheetStid="80" master="" otherUserPermission="visible"/>
  <rangeList sheetStid="5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Quote Sheet</vt:lpstr>
      <vt:lpstr>Container 1</vt:lpstr>
      <vt:lpstr>Container 2</vt:lpstr>
      <vt:lpstr>CHN 04-08-2025</vt:lpstr>
      <vt:lpstr>CHN 04-09</vt:lpstr>
      <vt:lpstr>CCD 3-5-2024</vt:lpstr>
      <vt:lpstr>CCD 04-06</vt:lpstr>
      <vt:lpstr>CCD 09-16</vt:lpstr>
      <vt:lpstr>Satin&amp;MF 10.26.21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顾文静</cp:lastModifiedBy>
  <cp:lastPrinted>2015-01-20T08:10:00Z</cp:lastPrinted>
  <dcterms:created xsi:type="dcterms:W3CDTF">2010-04-15T22:36:00Z</dcterms:created>
  <dcterms:modified xsi:type="dcterms:W3CDTF">2025-06-04T03:12:45Z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7B7E667543AA4E32A9DA5EC0A1AAFAB7_13</vt:lpwstr>
  </property>
  <property fmtid="{D5CDD505-2E9C-101B-9397-08002B2CF9AE}" pid="3" name="KSOProductBuildVer">
    <vt:lpwstr>2052-12.1.0.20784</vt:lpwstr>
  </property>
</Properties>
</file>