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<sst xmlns="http://schemas.openxmlformats.org/spreadsheetml/2006/main" count="53" uniqueCount="53">
  <si>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</si>
  <si>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</si>
  <si>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</si>
  <si>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06/01/2025</t>
  </si>
  <si>
    <t>End Date:</t>
  </si>
  <si>
    <t>06/03/2025</t>
  </si>
  <si>
    <t>Report Run Date:</t>
  </si>
  <si>
    <t>Division</t>
  </si>
  <si>
    <t>Current And Future Inventory</t>
  </si>
  <si>
    <t>Current And History Sales Comparison</t>
  </si>
  <si>
    <t>ASHFURNDS</t>
  </si>
  <si>
    <t>ZOLA</t>
  </si>
  <si>
    <t>LAMPDS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</si>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</sst>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  <c r="AD2" s="7" t="s">
        <v>11</v>
      </c>
      <c r="AE2" s="8" t="s">
        <v>11</v>
      </c>
      <c r="AF2" s="8" t="s">
        <v>11</v>
      </c>
      <c r="AG2" s="8" t="s">
        <v>11</v>
      </c>
      <c r="AH2" s="8" t="s">
        <v>11</v>
      </c>
      <c r="AI2" s="8" t="s">
        <v>11</v>
      </c>
      <c r="AJ2" s="8" t="s">
        <v>11</v>
      </c>
      <c r="AK2" s="9" t="s">
        <v>11</v>
      </c>
      <c r="AL2" s="7" t="s">
        <v>12</v>
      </c>
      <c r="AM2" s="8" t="s">
        <v>12</v>
      </c>
      <c r="AN2" s="8" t="s">
        <v>12</v>
      </c>
      <c r="AO2" s="8" t="s">
        <v>12</v>
      </c>
      <c r="AP2" s="8" t="s">
        <v>12</v>
      </c>
      <c r="AQ2" s="8" t="s">
        <v>12</v>
      </c>
      <c r="AR2" s="8" t="s">
        <v>12</v>
      </c>
      <c r="AS2" s="9" t="s">
        <v>12</v>
      </c>
      <c r="AT2" s="7" t="s">
        <v>13</v>
      </c>
      <c r="AU2" s="8" t="s">
        <v>13</v>
      </c>
      <c r="AV2" s="8" t="s">
        <v>13</v>
      </c>
      <c r="AW2" s="8" t="s">
        <v>13</v>
      </c>
      <c r="AX2" s="8" t="s">
        <v>13</v>
      </c>
      <c r="AY2" s="8" t="s">
        <v>13</v>
      </c>
      <c r="AZ2" s="8" t="s">
        <v>13</v>
      </c>
      <c r="BA2" s="9" t="s">
        <v>13</v>
      </c>
      <c r="BB2" s="7" t="s">
        <v>14</v>
      </c>
      <c r="BC2" s="8" t="s">
        <v>14</v>
      </c>
      <c r="BD2" s="8" t="s">
        <v>14</v>
      </c>
      <c r="BE2" s="8" t="s">
        <v>14</v>
      </c>
      <c r="BF2" s="8" t="s">
        <v>14</v>
      </c>
      <c r="BG2" s="8" t="s">
        <v>14</v>
      </c>
      <c r="BH2" s="8" t="s">
        <v>14</v>
      </c>
      <c r="BI2" s="9" t="s">
        <v>14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  <c r="BB3" s="4" t="s">
        <v>15</v>
      </c>
      <c r="BC3" s="4" t="s">
        <v>15</v>
      </c>
      <c r="BD3" s="4" t="s">
        <v>15</v>
      </c>
      <c r="BE3" s="4" t="s">
        <v>16</v>
      </c>
      <c r="BF3" s="4" t="s">
        <v>16</v>
      </c>
      <c r="BG3" s="4" t="s">
        <v>16</v>
      </c>
      <c r="BH3" s="4" t="s">
        <v>17</v>
      </c>
      <c r="BI3" s="4" t="s">
        <v>18</v>
      </c>
    </row>
    <row r="4">
      <c r="A4" s="4" t="s">
        <v>7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  <c r="BB4" s="4" t="s">
        <v>33</v>
      </c>
      <c r="BC4" s="4" t="s">
        <v>34</v>
      </c>
      <c r="BD4" s="4" t="s">
        <v>31</v>
      </c>
      <c r="BE4" s="4" t="s">
        <v>33</v>
      </c>
      <c r="BF4" s="4" t="s">
        <v>34</v>
      </c>
      <c r="BG4" s="4" t="s">
        <v>31</v>
      </c>
      <c r="BH4" s="4" t="s">
        <v>17</v>
      </c>
      <c r="BI4" s="4" t="s">
        <v>18</v>
      </c>
    </row>
    <row r="5">
      <c r="A5" s="10" t="s">
        <v>35</v>
      </c>
      <c r="B5" s="11">
        <v>708627</v>
      </c>
      <c r="C5" s="11">
        <f>=ROUNDDOWN(28.8203858026574,0)</f>
      </c>
      <c r="D5" s="11">
        <v>284864</v>
      </c>
      <c r="E5" s="12">
        <v>0.9617</v>
      </c>
      <c r="F5" s="11"/>
      <c r="G5" s="11">
        <f>=ROUNDDOWN({0},0)</f>
      </c>
      <c r="H5" s="11">
        <v>480</v>
      </c>
      <c r="I5" s="12">
        <v>1</v>
      </c>
      <c r="J5" s="11">
        <v>12</v>
      </c>
      <c r="K5" s="13">
        <v>959.43</v>
      </c>
      <c r="L5" s="11">
        <v>1807</v>
      </c>
      <c r="M5" s="14">
        <v>0.53</v>
      </c>
      <c r="N5" s="11">
        <v>589</v>
      </c>
      <c r="O5" s="13">
        <v>36470.27</v>
      </c>
      <c r="P5" s="11">
        <v>1628</v>
      </c>
      <c r="Q5" s="14">
        <v>22.4</v>
      </c>
      <c r="R5" s="12">
        <v>-0.9796</v>
      </c>
      <c r="S5" s="12">
        <v>-0.9737</v>
      </c>
      <c r="T5" s="12">
        <v>0.11</v>
      </c>
      <c r="U5" s="12">
        <v>-0.9763</v>
      </c>
      <c r="V5" s="11">
        <v>7</v>
      </c>
      <c r="W5" s="13">
        <v>436.67</v>
      </c>
      <c r="X5" s="11">
        <v>491</v>
      </c>
      <c r="Y5" s="11">
        <v>306</v>
      </c>
      <c r="Z5" s="13">
        <v>16545.95</v>
      </c>
      <c r="AA5" s="11">
        <v>881</v>
      </c>
      <c r="AB5" s="12">
        <v>-0.9771</v>
      </c>
      <c r="AC5" s="12">
        <v>-0.9736</v>
      </c>
      <c r="AD5" s="11"/>
      <c r="AE5" s="13"/>
      <c r="AF5" s="11">
        <v>202</v>
      </c>
      <c r="AG5" s="11">
        <v>96</v>
      </c>
      <c r="AH5" s="13">
        <v>5967.49</v>
      </c>
      <c r="AI5" s="11">
        <v>262</v>
      </c>
      <c r="AJ5" s="12"/>
      <c r="AK5" s="12"/>
      <c r="AL5" s="11">
        <v>1</v>
      </c>
      <c r="AM5" s="13">
        <v>287.55</v>
      </c>
      <c r="AN5" s="11">
        <v>179</v>
      </c>
      <c r="AO5" s="11">
        <v>3</v>
      </c>
      <c r="AP5" s="13">
        <v>215.22</v>
      </c>
      <c r="AQ5" s="11">
        <v>189</v>
      </c>
      <c r="AR5" s="12">
        <v>-0.6667</v>
      </c>
      <c r="AS5" s="12">
        <v>0.3361</v>
      </c>
      <c r="AT5" s="11">
        <v>1</v>
      </c>
      <c r="AU5" s="13">
        <v>107.16</v>
      </c>
      <c r="AV5" s="11">
        <v>264</v>
      </c>
      <c r="AW5" s="11">
        <v>68</v>
      </c>
      <c r="AX5" s="13">
        <v>5846</v>
      </c>
      <c r="AY5" s="11">
        <v>311</v>
      </c>
      <c r="AZ5" s="12">
        <v>-0.9853</v>
      </c>
      <c r="BA5" s="12">
        <v>-0.9817</v>
      </c>
      <c r="BB5" s="11">
        <v>3</v>
      </c>
      <c r="BC5" s="13">
        <v>128.05</v>
      </c>
      <c r="BD5" s="11">
        <v>442</v>
      </c>
      <c r="BE5" s="11">
        <v>116</v>
      </c>
      <c r="BF5" s="13">
        <v>7895.61</v>
      </c>
      <c r="BG5" s="11">
        <v>466</v>
      </c>
      <c r="BH5" s="12">
        <v>-0.9741</v>
      </c>
      <c r="BI5" s="12">
        <v>-0.9838</v>
      </c>
    </row>
    <row r="6">
      <c r="A6" s="10" t="s">
        <v>36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137</v>
      </c>
      <c r="Q6" s="14"/>
      <c r="R6" s="12"/>
      <c r="S6" s="12"/>
      <c r="T6" s="12">
        <v>-0.9124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37</v>
      </c>
      <c r="B7" s="11">
        <v>23365</v>
      </c>
      <c r="C7" s="11">
        <f>=ROUNDDOWN(20.5895311949242,0)</f>
      </c>
      <c r="D7" s="11">
        <v>5816</v>
      </c>
      <c r="E7" s="12">
        <v>0.9747</v>
      </c>
      <c r="F7" s="11"/>
      <c r="G7" s="11">
        <f>=ROUNDDOWN({0},0)</f>
      </c>
      <c r="H7" s="11"/>
      <c r="I7" s="12"/>
      <c r="J7" s="11">
        <v>6</v>
      </c>
      <c r="K7" s="13">
        <v>259.42</v>
      </c>
      <c r="L7" s="11">
        <v>152</v>
      </c>
      <c r="M7" s="14">
        <v>1.71</v>
      </c>
      <c r="N7" s="11">
        <v>298</v>
      </c>
      <c r="O7" s="13">
        <v>15118.17</v>
      </c>
      <c r="P7" s="11">
        <v>169</v>
      </c>
      <c r="Q7" s="14">
        <v>89.46</v>
      </c>
      <c r="R7" s="12">
        <v>-0.9799</v>
      </c>
      <c r="S7" s="12">
        <v>-0.9828</v>
      </c>
      <c r="T7" s="12">
        <v>-0.1006</v>
      </c>
      <c r="U7" s="12">
        <v>-0.9809</v>
      </c>
      <c r="V7" s="11"/>
      <c r="W7" s="13"/>
      <c r="X7" s="11">
        <v>87</v>
      </c>
      <c r="Y7" s="11">
        <v>56</v>
      </c>
      <c r="Z7" s="13">
        <v>2541.8</v>
      </c>
      <c r="AA7" s="11">
        <v>102</v>
      </c>
      <c r="AB7" s="12"/>
      <c r="AC7" s="12"/>
      <c r="AD7" s="11"/>
      <c r="AE7" s="13"/>
      <c r="AF7" s="11">
        <v>51</v>
      </c>
      <c r="AG7" s="11">
        <v>48</v>
      </c>
      <c r="AH7" s="13">
        <v>2242.5</v>
      </c>
      <c r="AI7" s="11">
        <v>50</v>
      </c>
      <c r="AJ7" s="12"/>
      <c r="AK7" s="12"/>
      <c r="AL7" s="11"/>
      <c r="AM7" s="13"/>
      <c r="AN7" s="11">
        <v>126</v>
      </c>
      <c r="AO7" s="11">
        <v>49</v>
      </c>
      <c r="AP7" s="13">
        <v>3074.38</v>
      </c>
      <c r="AQ7" s="11">
        <v>140</v>
      </c>
      <c r="AR7" s="12"/>
      <c r="AS7" s="12"/>
      <c r="AT7" s="11">
        <v>5</v>
      </c>
      <c r="AU7" s="13">
        <v>208.56</v>
      </c>
      <c r="AV7" s="11">
        <v>86</v>
      </c>
      <c r="AW7" s="11">
        <v>91</v>
      </c>
      <c r="AX7" s="13">
        <v>4557.48</v>
      </c>
      <c r="AY7" s="11">
        <v>94</v>
      </c>
      <c r="AZ7" s="12">
        <v>-0.9451</v>
      </c>
      <c r="BA7" s="12">
        <v>-0.9542</v>
      </c>
      <c r="BB7" s="11">
        <v>1</v>
      </c>
      <c r="BC7" s="13">
        <v>50.86</v>
      </c>
      <c r="BD7" s="11">
        <v>129</v>
      </c>
      <c r="BE7" s="11">
        <v>54</v>
      </c>
      <c r="BF7" s="13">
        <v>2702.01</v>
      </c>
      <c r="BG7" s="11">
        <v>75</v>
      </c>
      <c r="BH7" s="12">
        <v>-0.9815</v>
      </c>
      <c r="BI7" s="12">
        <v>-0.9812</v>
      </c>
    </row>
    <row r="8">
      <c r="A8" s="10" t="s">
        <v>38</v>
      </c>
      <c r="B8" s="11">
        <v>139304</v>
      </c>
      <c r="C8" s="11">
        <f>=ROUNDDOWN(25.1401346303081,0)</f>
      </c>
      <c r="D8" s="11">
        <v>133334</v>
      </c>
      <c r="E8" s="12">
        <v>0.9577</v>
      </c>
      <c r="F8" s="11"/>
      <c r="G8" s="11">
        <f>=ROUNDDOWN({0},0)</f>
      </c>
      <c r="H8" s="11"/>
      <c r="I8" s="12"/>
      <c r="J8" s="11">
        <v>5</v>
      </c>
      <c r="K8" s="13">
        <v>249.82</v>
      </c>
      <c r="L8" s="11">
        <v>256</v>
      </c>
      <c r="M8" s="14">
        <v>0.98</v>
      </c>
      <c r="N8" s="11">
        <v>106</v>
      </c>
      <c r="O8" s="13">
        <v>4033.98</v>
      </c>
      <c r="P8" s="11">
        <v>291</v>
      </c>
      <c r="Q8" s="14">
        <v>13.86</v>
      </c>
      <c r="R8" s="12">
        <v>-0.9528</v>
      </c>
      <c r="S8" s="12">
        <v>-0.9381</v>
      </c>
      <c r="T8" s="12">
        <v>-0.1203</v>
      </c>
      <c r="U8" s="12">
        <v>-0.9293</v>
      </c>
      <c r="V8" s="11"/>
      <c r="W8" s="13"/>
      <c r="X8" s="11"/>
      <c r="Y8" s="11"/>
      <c r="Z8" s="13"/>
      <c r="AA8" s="11"/>
      <c r="AB8" s="12"/>
      <c r="AC8" s="12"/>
      <c r="AD8" s="11">
        <v>4</v>
      </c>
      <c r="AE8" s="13">
        <v>203.65</v>
      </c>
      <c r="AF8" s="11">
        <v>68</v>
      </c>
      <c r="AG8" s="11">
        <v>102</v>
      </c>
      <c r="AH8" s="13">
        <v>3878</v>
      </c>
      <c r="AI8" s="11">
        <v>82</v>
      </c>
      <c r="AJ8" s="12">
        <v>-0.9608</v>
      </c>
      <c r="AK8" s="12">
        <v>-0.9475</v>
      </c>
      <c r="AL8" s="11"/>
      <c r="AM8" s="13"/>
      <c r="AN8" s="11"/>
      <c r="AO8" s="11"/>
      <c r="AP8" s="13"/>
      <c r="AQ8" s="11"/>
      <c r="AR8" s="12"/>
      <c r="AS8" s="12"/>
      <c r="AT8" s="11">
        <v>1</v>
      </c>
      <c r="AU8" s="13">
        <v>46.17</v>
      </c>
      <c r="AV8" s="11">
        <v>2</v>
      </c>
      <c r="AW8" s="11">
        <v>4</v>
      </c>
      <c r="AX8" s="13">
        <v>155.98</v>
      </c>
      <c r="AY8" s="11">
        <v>2</v>
      </c>
      <c r="AZ8" s="12">
        <v>-0.75</v>
      </c>
      <c r="BA8" s="12">
        <v>-0.704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39</v>
      </c>
      <c r="B9" s="11">
        <v>237063</v>
      </c>
      <c r="C9" s="11">
        <f>=ROUNDDOWN(27.3697396524851,0)</f>
      </c>
      <c r="D9" s="11">
        <v>274922</v>
      </c>
      <c r="E9" s="12">
        <v>0.9872</v>
      </c>
      <c r="F9" s="11"/>
      <c r="G9" s="11">
        <f>=ROUNDDOWN({0},0)</f>
      </c>
      <c r="H9" s="11"/>
      <c r="I9" s="12"/>
      <c r="J9" s="11">
        <v>4</v>
      </c>
      <c r="K9" s="13">
        <v>75.6</v>
      </c>
      <c r="L9" s="11">
        <v>329</v>
      </c>
      <c r="M9" s="14">
        <v>0.23</v>
      </c>
      <c r="N9" s="11">
        <v>117</v>
      </c>
      <c r="O9" s="13">
        <v>2484.82</v>
      </c>
      <c r="P9" s="11">
        <v>258</v>
      </c>
      <c r="Q9" s="14">
        <v>9.63</v>
      </c>
      <c r="R9" s="12">
        <v>-0.9658</v>
      </c>
      <c r="S9" s="12">
        <v>-0.9696</v>
      </c>
      <c r="T9" s="12">
        <v>0.2752</v>
      </c>
      <c r="U9" s="12">
        <v>-0.9761</v>
      </c>
      <c r="V9" s="11"/>
      <c r="W9" s="13"/>
      <c r="X9" s="11">
        <v>2</v>
      </c>
      <c r="Y9" s="11"/>
      <c r="Z9" s="13"/>
      <c r="AA9" s="11">
        <v>175</v>
      </c>
      <c r="AB9" s="12"/>
      <c r="AC9" s="12"/>
      <c r="AD9" s="11">
        <v>4</v>
      </c>
      <c r="AE9" s="13">
        <v>75.6</v>
      </c>
      <c r="AF9" s="11">
        <v>88</v>
      </c>
      <c r="AG9" s="11">
        <v>117</v>
      </c>
      <c r="AH9" s="13">
        <v>2484.82</v>
      </c>
      <c r="AI9" s="11">
        <v>95</v>
      </c>
      <c r="AJ9" s="12">
        <v>-0.9658</v>
      </c>
      <c r="AK9" s="12">
        <v>-0.9696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40</v>
      </c>
      <c r="B10" s="11">
        <v>510251</v>
      </c>
      <c r="C10" s="11">
        <f>=ROUNDDOWN(36.0728879462708,0)</f>
      </c>
      <c r="D10" s="11">
        <v>388514</v>
      </c>
      <c r="E10" s="12">
        <v>0.9158</v>
      </c>
      <c r="F10" s="11"/>
      <c r="G10" s="11">
        <f>=ROUNDDOWN({0},0)</f>
      </c>
      <c r="H10" s="11"/>
      <c r="I10" s="12"/>
      <c r="J10" s="11">
        <v>30</v>
      </c>
      <c r="K10" s="13">
        <v>1199.21</v>
      </c>
      <c r="L10" s="11">
        <v>1146</v>
      </c>
      <c r="M10" s="14">
        <v>1.05</v>
      </c>
      <c r="N10" s="11">
        <v>374</v>
      </c>
      <c r="O10" s="13">
        <v>13480.3</v>
      </c>
      <c r="P10" s="11">
        <v>1140</v>
      </c>
      <c r="Q10" s="14">
        <v>11.82</v>
      </c>
      <c r="R10" s="12">
        <v>-0.9198</v>
      </c>
      <c r="S10" s="12">
        <v>-0.911</v>
      </c>
      <c r="T10" s="12">
        <v>0.0053</v>
      </c>
      <c r="U10" s="12">
        <v>-0.9112</v>
      </c>
      <c r="V10" s="11">
        <v>4</v>
      </c>
      <c r="W10" s="13">
        <v>187.02</v>
      </c>
      <c r="X10" s="11">
        <v>420</v>
      </c>
      <c r="Y10" s="11">
        <v>146</v>
      </c>
      <c r="Z10" s="13">
        <v>4512.6</v>
      </c>
      <c r="AA10" s="11">
        <v>560</v>
      </c>
      <c r="AB10" s="12">
        <v>-0.9726</v>
      </c>
      <c r="AC10" s="12">
        <v>-0.9586</v>
      </c>
      <c r="AD10" s="11">
        <v>26</v>
      </c>
      <c r="AE10" s="13">
        <v>1012.19</v>
      </c>
      <c r="AF10" s="11">
        <v>110</v>
      </c>
      <c r="AG10" s="11">
        <v>201</v>
      </c>
      <c r="AH10" s="13">
        <v>8531.65</v>
      </c>
      <c r="AI10" s="11">
        <v>107</v>
      </c>
      <c r="AJ10" s="12">
        <v>-0.8706</v>
      </c>
      <c r="AK10" s="12">
        <v>-0.8814</v>
      </c>
      <c r="AL10" s="11"/>
      <c r="AM10" s="13"/>
      <c r="AN10" s="11"/>
      <c r="AO10" s="11"/>
      <c r="AP10" s="13"/>
      <c r="AQ10" s="11"/>
      <c r="AR10" s="12"/>
      <c r="AS10" s="12"/>
      <c r="AT10" s="11"/>
      <c r="AU10" s="13"/>
      <c r="AV10" s="11">
        <v>6</v>
      </c>
      <c r="AW10" s="11">
        <v>27</v>
      </c>
      <c r="AX10" s="13">
        <v>436.05</v>
      </c>
      <c r="AY10" s="11">
        <v>10</v>
      </c>
      <c r="AZ10" s="12"/>
      <c r="BA10" s="12"/>
      <c r="BB10" s="11"/>
      <c r="BC10" s="13"/>
      <c r="BD10" s="11">
        <v>16</v>
      </c>
      <c r="BE10" s="11"/>
      <c r="BF10" s="13"/>
      <c r="BG10" s="11"/>
      <c r="BH10" s="12"/>
      <c r="BI10" s="12"/>
    </row>
    <row r="11">
      <c r="A11" s="10" t="s">
        <v>41</v>
      </c>
      <c r="B11" s="11">
        <v>1079</v>
      </c>
      <c r="C11" s="11">
        <f>=ROUNDDOWN(18.3191850594228,0)</f>
      </c>
      <c r="D11" s="11"/>
      <c r="E11" s="12">
        <v>0.8095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25</v>
      </c>
      <c r="Q11" s="14"/>
      <c r="R11" s="12"/>
      <c r="S11" s="12"/>
      <c r="T11" s="12">
        <v>0.04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21</v>
      </c>
      <c r="BE11" s="11"/>
      <c r="BF11" s="13"/>
      <c r="BG11" s="11"/>
      <c r="BH11" s="12"/>
      <c r="BI11" s="12"/>
    </row>
    <row r="12">
      <c r="A12" s="10" t="s">
        <v>42</v>
      </c>
      <c r="B12" s="11">
        <v>90803</v>
      </c>
      <c r="C12" s="11">
        <f>=ROUNDDOWN(21.6079289912667,0)</f>
      </c>
      <c r="D12" s="11">
        <v>56520</v>
      </c>
      <c r="E12" s="12">
        <v>0.9087</v>
      </c>
      <c r="F12" s="11"/>
      <c r="G12" s="11">
        <f>=ROUNDDOWN({0},0)</f>
      </c>
      <c r="H12" s="11">
        <v>8049</v>
      </c>
      <c r="I12" s="12">
        <v>0.775</v>
      </c>
      <c r="J12" s="11">
        <v>22</v>
      </c>
      <c r="K12" s="13">
        <v>4574.82</v>
      </c>
      <c r="L12" s="11">
        <v>494</v>
      </c>
      <c r="M12" s="14">
        <v>9.26</v>
      </c>
      <c r="N12" s="11">
        <v>1432</v>
      </c>
      <c r="O12" s="13">
        <v>245161.17</v>
      </c>
      <c r="P12" s="11">
        <v>648</v>
      </c>
      <c r="Q12" s="14">
        <v>378.34</v>
      </c>
      <c r="R12" s="12">
        <v>-0.9846</v>
      </c>
      <c r="S12" s="12">
        <v>-0.9813</v>
      </c>
      <c r="T12" s="12">
        <v>-0.2377</v>
      </c>
      <c r="U12" s="12">
        <v>-0.9755</v>
      </c>
      <c r="V12" s="11">
        <v>16</v>
      </c>
      <c r="W12" s="13">
        <v>3342.45</v>
      </c>
      <c r="X12" s="11">
        <v>180</v>
      </c>
      <c r="Y12" s="11">
        <v>637</v>
      </c>
      <c r="Z12" s="13">
        <v>116883.27</v>
      </c>
      <c r="AA12" s="11">
        <v>224</v>
      </c>
      <c r="AB12" s="12">
        <v>-0.9749</v>
      </c>
      <c r="AC12" s="12">
        <v>-0.9714</v>
      </c>
      <c r="AD12" s="11"/>
      <c r="AE12" s="13"/>
      <c r="AF12" s="11">
        <v>162</v>
      </c>
      <c r="AG12" s="11">
        <v>90</v>
      </c>
      <c r="AH12" s="13">
        <v>11559.05</v>
      </c>
      <c r="AI12" s="11">
        <v>218</v>
      </c>
      <c r="AJ12" s="12"/>
      <c r="AK12" s="12"/>
      <c r="AL12" s="11">
        <v>3</v>
      </c>
      <c r="AM12" s="13">
        <v>849.75</v>
      </c>
      <c r="AN12" s="11">
        <v>353</v>
      </c>
      <c r="AO12" s="11">
        <v>363</v>
      </c>
      <c r="AP12" s="13">
        <v>64842.01</v>
      </c>
      <c r="AQ12" s="11">
        <v>493</v>
      </c>
      <c r="AR12" s="12">
        <v>-0.9917</v>
      </c>
      <c r="AS12" s="12">
        <v>-0.9869</v>
      </c>
      <c r="AT12" s="11">
        <v>1</v>
      </c>
      <c r="AU12" s="13">
        <v>204.12</v>
      </c>
      <c r="AV12" s="11">
        <v>256</v>
      </c>
      <c r="AW12" s="11">
        <v>166</v>
      </c>
      <c r="AX12" s="13">
        <v>25421.15</v>
      </c>
      <c r="AY12" s="11">
        <v>369</v>
      </c>
      <c r="AZ12" s="12">
        <v>-0.994</v>
      </c>
      <c r="BA12" s="12">
        <v>-0.992</v>
      </c>
      <c r="BB12" s="11">
        <v>2</v>
      </c>
      <c r="BC12" s="13">
        <v>178.5</v>
      </c>
      <c r="BD12" s="11">
        <v>269</v>
      </c>
      <c r="BE12" s="11">
        <v>176</v>
      </c>
      <c r="BF12" s="13">
        <v>26455.69</v>
      </c>
      <c r="BG12" s="11">
        <v>302</v>
      </c>
      <c r="BH12" s="12">
        <v>-0.9886</v>
      </c>
      <c r="BI12" s="12">
        <v>-0.9933</v>
      </c>
    </row>
    <row r="13">
      <c r="A13" s="10" t="s">
        <v>43</v>
      </c>
      <c r="B13" s="11">
        <v>10894</v>
      </c>
      <c r="C13" s="11">
        <f>=ROUNDDOWN(22.4711221122112,0)</f>
      </c>
      <c r="D13" s="11">
        <v>16180</v>
      </c>
      <c r="E13" s="12">
        <v>0.8971</v>
      </c>
      <c r="F13" s="11"/>
      <c r="G13" s="11">
        <f>=ROUNDDOWN({0},0)</f>
      </c>
      <c r="H13" s="11"/>
      <c r="I13" s="12"/>
      <c r="J13" s="11"/>
      <c r="K13" s="13"/>
      <c r="L13" s="11">
        <v>101</v>
      </c>
      <c r="M13" s="14"/>
      <c r="N13" s="11">
        <v>3</v>
      </c>
      <c r="O13" s="13">
        <v>345.47</v>
      </c>
      <c r="P13" s="11"/>
      <c r="Q13" s="14"/>
      <c r="R13" s="12"/>
      <c r="S13" s="12"/>
      <c r="T13" s="12"/>
      <c r="U13" s="12"/>
      <c r="V13" s="11"/>
      <c r="W13" s="13"/>
      <c r="X13" s="11">
        <v>5</v>
      </c>
      <c r="Y13" s="11">
        <v>1</v>
      </c>
      <c r="Z13" s="13">
        <v>93.89</v>
      </c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>
        <v>26</v>
      </c>
      <c r="AW13" s="11">
        <v>2</v>
      </c>
      <c r="AX13" s="13">
        <v>251.58</v>
      </c>
      <c r="AY13" s="11"/>
      <c r="AZ13" s="12"/>
      <c r="BA13" s="12"/>
      <c r="BB13" s="11"/>
      <c r="BC13" s="13"/>
      <c r="BD13" s="11">
        <v>44</v>
      </c>
      <c r="BE13" s="11"/>
      <c r="BF13" s="13"/>
      <c r="BG13" s="11"/>
      <c r="BH13" s="12"/>
      <c r="BI13" s="12"/>
    </row>
    <row r="14">
      <c r="A14" s="10" t="s">
        <v>44</v>
      </c>
      <c r="B14" s="11">
        <v>8697</v>
      </c>
      <c r="C14" s="11">
        <f>=ROUNDDOWN(16.4373464373464,0)</f>
      </c>
      <c r="D14" s="11">
        <v>10530</v>
      </c>
      <c r="E14" s="12">
        <v>0.8088</v>
      </c>
      <c r="F14" s="11"/>
      <c r="G14" s="11">
        <f>=ROUNDDOWN({0},0)</f>
      </c>
      <c r="H14" s="11"/>
      <c r="I14" s="12"/>
      <c r="J14" s="11"/>
      <c r="K14" s="13"/>
      <c r="L14" s="11">
        <v>111</v>
      </c>
      <c r="M14" s="14"/>
      <c r="N14" s="11">
        <v>183</v>
      </c>
      <c r="O14" s="13">
        <v>14184.82</v>
      </c>
      <c r="P14" s="11">
        <v>139</v>
      </c>
      <c r="Q14" s="14">
        <v>102.05</v>
      </c>
      <c r="R14" s="12"/>
      <c r="S14" s="12"/>
      <c r="T14" s="12">
        <v>-0.2014</v>
      </c>
      <c r="U14" s="12"/>
      <c r="V14" s="11"/>
      <c r="W14" s="13"/>
      <c r="X14" s="11">
        <v>67</v>
      </c>
      <c r="Y14" s="11">
        <v>1</v>
      </c>
      <c r="Z14" s="13">
        <v>90.72</v>
      </c>
      <c r="AA14" s="11">
        <v>19</v>
      </c>
      <c r="AB14" s="12"/>
      <c r="AC14" s="12"/>
      <c r="AD14" s="11"/>
      <c r="AE14" s="13"/>
      <c r="AF14" s="11">
        <v>46</v>
      </c>
      <c r="AG14" s="11">
        <v>37</v>
      </c>
      <c r="AH14" s="13">
        <v>2580.35</v>
      </c>
      <c r="AI14" s="11">
        <v>49</v>
      </c>
      <c r="AJ14" s="12"/>
      <c r="AK14" s="12"/>
      <c r="AL14" s="11"/>
      <c r="AM14" s="13"/>
      <c r="AN14" s="11">
        <v>18</v>
      </c>
      <c r="AO14" s="11">
        <v>42</v>
      </c>
      <c r="AP14" s="13">
        <v>4948.81</v>
      </c>
      <c r="AQ14" s="11">
        <v>26</v>
      </c>
      <c r="AR14" s="12"/>
      <c r="AS14" s="12"/>
      <c r="AT14" s="11"/>
      <c r="AU14" s="13"/>
      <c r="AV14" s="11">
        <v>68</v>
      </c>
      <c r="AW14" s="11">
        <v>64</v>
      </c>
      <c r="AX14" s="13">
        <v>4053.29</v>
      </c>
      <c r="AY14" s="11">
        <v>81</v>
      </c>
      <c r="AZ14" s="12"/>
      <c r="BA14" s="12"/>
      <c r="BB14" s="11"/>
      <c r="BC14" s="13"/>
      <c r="BD14" s="11">
        <v>73</v>
      </c>
      <c r="BE14" s="11">
        <v>39</v>
      </c>
      <c r="BF14" s="13">
        <v>2511.65</v>
      </c>
      <c r="BG14" s="11">
        <v>92</v>
      </c>
      <c r="BH14" s="12"/>
      <c r="BI14" s="12"/>
    </row>
    <row r="15">
      <c r="A15" s="10" t="s">
        <v>45</v>
      </c>
      <c r="B15" s="11">
        <v>5864</v>
      </c>
      <c r="C15" s="11">
        <f>=ROUNDDOWN(150.358974358974,0)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46</v>
      </c>
      <c r="B16" s="11">
        <v>31767</v>
      </c>
      <c r="C16" s="11">
        <f>=ROUNDDOWN(71.29039497307,0)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110</v>
      </c>
      <c r="Q16" s="14"/>
      <c r="R16" s="12"/>
      <c r="S16" s="12"/>
      <c r="T16" s="12">
        <v>-0.2636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47</v>
      </c>
      <c r="B17" s="11">
        <v>4955</v>
      </c>
      <c r="C17" s="11">
        <f>=ROUNDDOWN(361.678832116788,0)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>
        <v>75</v>
      </c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48</v>
      </c>
      <c r="B18" s="11">
        <v>415230</v>
      </c>
      <c r="C18" s="11">
        <f>=ROUNDDOWN(24.6907927597935,0)</f>
      </c>
      <c r="D18" s="11">
        <v>428472</v>
      </c>
      <c r="E18" s="12">
        <v>0.8984</v>
      </c>
      <c r="F18" s="11"/>
      <c r="G18" s="11">
        <f>=ROUNDDOWN({0},0)</f>
      </c>
      <c r="H18" s="11"/>
      <c r="I18" s="12"/>
      <c r="J18" s="11">
        <v>18</v>
      </c>
      <c r="K18" s="13">
        <v>605.79</v>
      </c>
      <c r="L18" s="11">
        <v>1360</v>
      </c>
      <c r="M18" s="14">
        <v>0.45</v>
      </c>
      <c r="N18" s="11">
        <v>164</v>
      </c>
      <c r="O18" s="13">
        <v>5056.08</v>
      </c>
      <c r="P18" s="11">
        <v>1267</v>
      </c>
      <c r="Q18" s="14">
        <v>3.99</v>
      </c>
      <c r="R18" s="12">
        <v>-0.8902</v>
      </c>
      <c r="S18" s="12">
        <v>-0.8802</v>
      </c>
      <c r="T18" s="12">
        <v>0.0734</v>
      </c>
      <c r="U18" s="12">
        <v>-0.8872</v>
      </c>
      <c r="V18" s="11"/>
      <c r="W18" s="13"/>
      <c r="X18" s="11"/>
      <c r="Y18" s="11"/>
      <c r="Z18" s="13"/>
      <c r="AA18" s="11"/>
      <c r="AB18" s="12"/>
      <c r="AC18" s="12"/>
      <c r="AD18" s="11">
        <v>18</v>
      </c>
      <c r="AE18" s="13">
        <v>605.79</v>
      </c>
      <c r="AF18" s="11">
        <v>100</v>
      </c>
      <c r="AG18" s="11">
        <v>164</v>
      </c>
      <c r="AH18" s="13">
        <v>5056.08</v>
      </c>
      <c r="AI18" s="11">
        <v>30</v>
      </c>
      <c r="AJ18" s="12">
        <v>-0.8902</v>
      </c>
      <c r="AK18" s="12">
        <v>-0.8802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49</v>
      </c>
      <c r="B19" s="11">
        <v>152734</v>
      </c>
      <c r="C19" s="11">
        <f>=ROUNDDOWN(49.0632830067459,0)</f>
      </c>
      <c r="D19" s="11">
        <v>37721</v>
      </c>
      <c r="E19" s="12">
        <v>1</v>
      </c>
      <c r="F19" s="11"/>
      <c r="G19" s="11">
        <f>=ROUNDDOWN({0},0)</f>
      </c>
      <c r="H19" s="11"/>
      <c r="I19" s="12"/>
      <c r="J19" s="11">
        <v>50</v>
      </c>
      <c r="K19" s="13">
        <v>1696.02</v>
      </c>
      <c r="L19" s="11">
        <v>159</v>
      </c>
      <c r="M19" s="14">
        <v>10.67</v>
      </c>
      <c r="N19" s="11">
        <v>533</v>
      </c>
      <c r="O19" s="13">
        <v>17670.72</v>
      </c>
      <c r="P19" s="11">
        <v>128</v>
      </c>
      <c r="Q19" s="14">
        <v>138.05</v>
      </c>
      <c r="R19" s="12">
        <v>-0.9062</v>
      </c>
      <c r="S19" s="12">
        <v>-0.904</v>
      </c>
      <c r="T19" s="12">
        <v>0.2422</v>
      </c>
      <c r="U19" s="12">
        <v>-0.9227</v>
      </c>
      <c r="V19" s="11"/>
      <c r="W19" s="13"/>
      <c r="X19" s="11">
        <v>4</v>
      </c>
      <c r="Y19" s="11"/>
      <c r="Z19" s="13"/>
      <c r="AA19" s="11"/>
      <c r="AB19" s="12"/>
      <c r="AC19" s="12"/>
      <c r="AD19" s="11">
        <v>50</v>
      </c>
      <c r="AE19" s="13">
        <v>1696.02</v>
      </c>
      <c r="AF19" s="11">
        <v>98</v>
      </c>
      <c r="AG19" s="11">
        <v>533</v>
      </c>
      <c r="AH19" s="13">
        <v>17670.72</v>
      </c>
      <c r="AI19" s="11">
        <v>92</v>
      </c>
      <c r="AJ19" s="12">
        <v>-0.9062</v>
      </c>
      <c r="AK19" s="12">
        <v>-0.904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50</v>
      </c>
      <c r="B20" s="11">
        <v>321112</v>
      </c>
      <c r="C20" s="11">
        <f>=ROUNDDOWN(36.729577013703,0)</f>
      </c>
      <c r="D20" s="11">
        <v>102446</v>
      </c>
      <c r="E20" s="12">
        <v>0.9976</v>
      </c>
      <c r="F20" s="11"/>
      <c r="G20" s="11">
        <f>=ROUNDDOWN({0},0)</f>
      </c>
      <c r="H20" s="11"/>
      <c r="I20" s="12"/>
      <c r="J20" s="11">
        <v>6</v>
      </c>
      <c r="K20" s="13">
        <v>144.54</v>
      </c>
      <c r="L20" s="11">
        <v>528</v>
      </c>
      <c r="M20" s="14">
        <v>0.27</v>
      </c>
      <c r="N20" s="11">
        <v>360</v>
      </c>
      <c r="O20" s="13">
        <v>7264.63</v>
      </c>
      <c r="P20" s="11">
        <v>591</v>
      </c>
      <c r="Q20" s="14">
        <v>12.29</v>
      </c>
      <c r="R20" s="12">
        <v>-0.9833</v>
      </c>
      <c r="S20" s="12">
        <v>-0.9801</v>
      </c>
      <c r="T20" s="12">
        <v>-0.1066</v>
      </c>
      <c r="U20" s="12">
        <v>-0.978</v>
      </c>
      <c r="V20" s="11">
        <v>6</v>
      </c>
      <c r="W20" s="13">
        <v>144.54</v>
      </c>
      <c r="X20" s="11">
        <v>219</v>
      </c>
      <c r="Y20" s="11">
        <v>318</v>
      </c>
      <c r="Z20" s="13">
        <v>6455.8</v>
      </c>
      <c r="AA20" s="11">
        <v>231</v>
      </c>
      <c r="AB20" s="12">
        <v>-0.9811</v>
      </c>
      <c r="AC20" s="12">
        <v>-0.9776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>
        <v>108</v>
      </c>
      <c r="AW20" s="11">
        <v>42</v>
      </c>
      <c r="AX20" s="13">
        <v>808.83</v>
      </c>
      <c r="AY20" s="11">
        <v>110</v>
      </c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51</v>
      </c>
      <c r="B21" s="11">
        <v>159152</v>
      </c>
      <c r="C21" s="11">
        <f>=ROUNDDOWN(36.0365908885065,0)</f>
      </c>
      <c r="D21" s="11">
        <v>57438</v>
      </c>
      <c r="E21" s="12">
        <v>0.9712</v>
      </c>
      <c r="F21" s="11"/>
      <c r="G21" s="11">
        <f>=ROUNDDOWN({0},0)</f>
      </c>
      <c r="H21" s="11"/>
      <c r="I21" s="12"/>
      <c r="J21" s="11">
        <v>3</v>
      </c>
      <c r="K21" s="13">
        <v>114.99</v>
      </c>
      <c r="L21" s="11">
        <v>509</v>
      </c>
      <c r="M21" s="14">
        <v>0.23</v>
      </c>
      <c r="N21" s="11">
        <v>54</v>
      </c>
      <c r="O21" s="13">
        <v>2689.68</v>
      </c>
      <c r="P21" s="11">
        <v>543</v>
      </c>
      <c r="Q21" s="14">
        <v>4.95</v>
      </c>
      <c r="R21" s="12">
        <v>-0.9444</v>
      </c>
      <c r="S21" s="12">
        <v>-0.9572</v>
      </c>
      <c r="T21" s="12">
        <v>-0.0626</v>
      </c>
      <c r="U21" s="12">
        <v>-0.9535</v>
      </c>
      <c r="V21" s="11">
        <v>3</v>
      </c>
      <c r="W21" s="13">
        <v>114.99</v>
      </c>
      <c r="X21" s="11">
        <v>143</v>
      </c>
      <c r="Y21" s="11">
        <v>12</v>
      </c>
      <c r="Z21" s="13">
        <v>640.2</v>
      </c>
      <c r="AA21" s="11">
        <v>274</v>
      </c>
      <c r="AB21" s="12">
        <v>-0.75</v>
      </c>
      <c r="AC21" s="12">
        <v>-0.8204</v>
      </c>
      <c r="AD21" s="11"/>
      <c r="AE21" s="13"/>
      <c r="AF21" s="11">
        <v>7</v>
      </c>
      <c r="AG21" s="11">
        <v>2</v>
      </c>
      <c r="AH21" s="13">
        <v>165.1</v>
      </c>
      <c r="AI21" s="11">
        <v>21</v>
      </c>
      <c r="AJ21" s="12"/>
      <c r="AK21" s="12"/>
      <c r="AL21" s="11"/>
      <c r="AM21" s="13"/>
      <c r="AN21" s="11"/>
      <c r="AO21" s="11"/>
      <c r="AP21" s="13"/>
      <c r="AQ21" s="11"/>
      <c r="AR21" s="12"/>
      <c r="AS21" s="12"/>
      <c r="AT21" s="11"/>
      <c r="AU21" s="13"/>
      <c r="AV21" s="11">
        <v>133</v>
      </c>
      <c r="AW21" s="11">
        <v>27</v>
      </c>
      <c r="AX21" s="13">
        <v>1228.12</v>
      </c>
      <c r="AY21" s="11">
        <v>148</v>
      </c>
      <c r="AZ21" s="12"/>
      <c r="BA21" s="12"/>
      <c r="BB21" s="11"/>
      <c r="BC21" s="13"/>
      <c r="BD21" s="11">
        <v>143</v>
      </c>
      <c r="BE21" s="11">
        <v>13</v>
      </c>
      <c r="BF21" s="13">
        <v>656.26</v>
      </c>
      <c r="BG21" s="11">
        <v>237</v>
      </c>
      <c r="BH21" s="12"/>
      <c r="BI21" s="12"/>
    </row>
    <row r="22">
      <c r="A22" s="19" t="s">
        <v>52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156</v>
      </c>
      <c r="K22" s="17">
        <v>9879.64</v>
      </c>
      <c r="L22" s="15">
        <v>7093</v>
      </c>
      <c r="M22" s="18">
        <v>1.39</v>
      </c>
      <c r="N22" s="15">
        <v>4213</v>
      </c>
      <c r="O22" s="17">
        <v>363960.11</v>
      </c>
      <c r="P22" s="15">
        <v>7171</v>
      </c>
      <c r="Q22" s="18">
        <v>50.75</v>
      </c>
      <c r="R22" s="16">
        <v>-0.963</v>
      </c>
      <c r="S22" s="16">
        <v>-0.9729</v>
      </c>
      <c r="T22" s="16">
        <v>-0.0109</v>
      </c>
      <c r="U22" s="16">
        <v>-0.9726</v>
      </c>
      <c r="V22" s="15">
        <v>36</v>
      </c>
      <c r="W22" s="17">
        <v>4225.67</v>
      </c>
      <c r="X22" s="15">
        <v>1618</v>
      </c>
      <c r="Y22" s="15">
        <v>1477</v>
      </c>
      <c r="Z22" s="17">
        <v>147764.23</v>
      </c>
      <c r="AA22" s="15">
        <v>2466</v>
      </c>
      <c r="AB22" s="16">
        <v>-0.9756</v>
      </c>
      <c r="AC22" s="16">
        <v>-0.9714</v>
      </c>
      <c r="AD22" s="15">
        <v>102</v>
      </c>
      <c r="AE22" s="17">
        <v>3593.25</v>
      </c>
      <c r="AF22" s="15">
        <v>932</v>
      </c>
      <c r="AG22" s="15">
        <v>1390</v>
      </c>
      <c r="AH22" s="17">
        <v>60135.76</v>
      </c>
      <c r="AI22" s="15">
        <v>1006</v>
      </c>
      <c r="AJ22" s="16">
        <v>-0.9266</v>
      </c>
      <c r="AK22" s="16">
        <v>-0.9402</v>
      </c>
      <c r="AL22" s="15">
        <v>4</v>
      </c>
      <c r="AM22" s="17">
        <v>1137.3</v>
      </c>
      <c r="AN22" s="15">
        <v>676</v>
      </c>
      <c r="AO22" s="15">
        <v>457</v>
      </c>
      <c r="AP22" s="17">
        <v>73080.42</v>
      </c>
      <c r="AQ22" s="15">
        <v>848</v>
      </c>
      <c r="AR22" s="16">
        <v>-0.9912</v>
      </c>
      <c r="AS22" s="16">
        <v>-0.9844</v>
      </c>
      <c r="AT22" s="15">
        <v>8</v>
      </c>
      <c r="AU22" s="17">
        <v>566.01</v>
      </c>
      <c r="AV22" s="15">
        <v>949</v>
      </c>
      <c r="AW22" s="15">
        <v>491</v>
      </c>
      <c r="AX22" s="17">
        <v>42758.48</v>
      </c>
      <c r="AY22" s="15">
        <v>1125</v>
      </c>
      <c r="AZ22" s="16">
        <v>-0.9837</v>
      </c>
      <c r="BA22" s="16">
        <v>-0.9868</v>
      </c>
      <c r="BB22" s="15">
        <v>6</v>
      </c>
      <c r="BC22" s="17">
        <v>357.41</v>
      </c>
      <c r="BD22" s="15">
        <v>1137</v>
      </c>
      <c r="BE22" s="15">
        <v>398</v>
      </c>
      <c r="BF22" s="17">
        <v>40221.22</v>
      </c>
      <c r="BG22" s="15">
        <v>1172</v>
      </c>
      <c r="BH22" s="16">
        <v>-0.9849</v>
      </c>
      <c r="BI22" s="16">
        <v>-0.9911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