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92.168.20.8\涉外组\China PM Team\Fannie gu\ROSS\Satin Solid\20250331 ROSS BR Satin Sheets Aug\"/>
    </mc:Choice>
  </mc:AlternateContent>
  <xr:revisionPtr revIDLastSave="0" documentId="13_ncr:1_{5A7704EF-C03F-4994-9930-E02FEF5BEBC0}" xr6:coauthVersionLast="47" xr6:coauthVersionMax="47" xr10:uidLastSave="{00000000-0000-0000-0000-000000000000}"/>
  <bookViews>
    <workbookView xWindow="-120" yWindow="-120" windowWidth="29040" windowHeight="17640" tabRatio="888" xr2:uid="{00000000-000D-0000-FFFF-FFFF00000000}"/>
  </bookViews>
  <sheets>
    <sheet name="Quote Sheet" sheetId="63" r:id="rId1"/>
    <sheet name="projection" sheetId="85" r:id="rId2"/>
    <sheet name="CHN 04-08-2025" sheetId="86" r:id="rId3"/>
    <sheet name="CHN 04-09" sheetId="83" r:id="rId4"/>
    <sheet name="CCD 3-5-2024" sheetId="82" r:id="rId5"/>
    <sheet name="CCD 04-06" sheetId="81" r:id="rId6"/>
    <sheet name="CCD 09-16" sheetId="80" r:id="rId7"/>
    <sheet name="Satin&amp;MF 10.26.21" sheetId="5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63" l="1"/>
  <c r="H23" i="63"/>
  <c r="H21" i="63"/>
  <c r="H20" i="63"/>
  <c r="H18" i="63"/>
  <c r="H17" i="63"/>
  <c r="H15" i="63"/>
  <c r="H14" i="63"/>
  <c r="H12" i="63"/>
  <c r="H11" i="63"/>
  <c r="I12" i="63"/>
  <c r="I11" i="63"/>
  <c r="M41" i="59" l="1"/>
  <c r="L41" i="59"/>
  <c r="J41" i="59"/>
  <c r="H41" i="59"/>
  <c r="M40" i="59"/>
  <c r="L40" i="59"/>
  <c r="J40" i="59"/>
  <c r="H40" i="59"/>
  <c r="M39" i="59"/>
  <c r="L39" i="59"/>
  <c r="J39" i="59"/>
  <c r="H39" i="59"/>
  <c r="M38" i="59"/>
  <c r="L38" i="59"/>
  <c r="J38" i="59"/>
  <c r="H38" i="59"/>
  <c r="M37" i="59"/>
  <c r="L37" i="59"/>
  <c r="J37" i="59"/>
  <c r="H37" i="59"/>
  <c r="M36" i="59"/>
  <c r="L36" i="59"/>
  <c r="J36" i="59"/>
  <c r="H36" i="59"/>
  <c r="M35" i="59"/>
  <c r="L35" i="59"/>
  <c r="J35" i="59"/>
  <c r="H35" i="59"/>
  <c r="M34" i="59"/>
  <c r="L34" i="59"/>
  <c r="J34" i="59"/>
  <c r="H34" i="59"/>
  <c r="M33" i="59"/>
  <c r="L33" i="59"/>
  <c r="J33" i="59"/>
  <c r="H33" i="59"/>
  <c r="M32" i="59"/>
  <c r="L32" i="59"/>
  <c r="J32" i="59"/>
  <c r="H32" i="59"/>
  <c r="M31" i="59"/>
  <c r="L31" i="59"/>
  <c r="J31" i="59"/>
  <c r="H31" i="59"/>
  <c r="M30" i="59"/>
  <c r="L30" i="59"/>
  <c r="J30" i="59"/>
  <c r="H30" i="59"/>
  <c r="M29" i="59"/>
  <c r="L29" i="59"/>
  <c r="J29" i="59"/>
  <c r="H29" i="59"/>
  <c r="M28" i="59"/>
  <c r="L28" i="59"/>
  <c r="J28" i="59"/>
  <c r="H28" i="59"/>
  <c r="M27" i="59"/>
  <c r="L27" i="59"/>
  <c r="J27" i="59"/>
  <c r="H27" i="59"/>
  <c r="M26" i="59"/>
  <c r="L26" i="59"/>
  <c r="J26" i="59"/>
  <c r="H26" i="59"/>
  <c r="M25" i="59"/>
  <c r="L25" i="59"/>
  <c r="J25" i="59"/>
  <c r="H25" i="59"/>
  <c r="M24" i="59"/>
  <c r="L24" i="59"/>
  <c r="J24" i="59"/>
  <c r="H24" i="59"/>
  <c r="Q23" i="59"/>
  <c r="M23" i="59"/>
  <c r="L23" i="59"/>
  <c r="J23" i="59"/>
  <c r="H23" i="59"/>
  <c r="Q22" i="59"/>
  <c r="M22" i="59"/>
  <c r="L22" i="59"/>
  <c r="J22" i="59"/>
  <c r="H22" i="59"/>
  <c r="M21" i="59"/>
  <c r="L21" i="59"/>
  <c r="J21" i="59"/>
  <c r="H21" i="59"/>
  <c r="M20" i="59"/>
  <c r="L20" i="59"/>
  <c r="J20" i="59"/>
  <c r="H20" i="59"/>
  <c r="M19" i="59"/>
  <c r="L19" i="59"/>
  <c r="J19" i="59"/>
  <c r="H19" i="59"/>
  <c r="Q18" i="59"/>
  <c r="M18" i="59"/>
  <c r="L18" i="59"/>
  <c r="J18" i="59"/>
  <c r="H18" i="59"/>
  <c r="Q17" i="59"/>
  <c r="M17" i="59"/>
  <c r="L17" i="59"/>
  <c r="J17" i="59"/>
  <c r="H17" i="59"/>
  <c r="M16" i="59"/>
  <c r="L16" i="59"/>
  <c r="M15" i="59"/>
  <c r="L15" i="59"/>
  <c r="M14" i="59"/>
  <c r="L14" i="59"/>
  <c r="M13" i="59"/>
  <c r="L13" i="59"/>
  <c r="M12" i="59"/>
  <c r="L12" i="59"/>
  <c r="M11" i="59"/>
  <c r="L11" i="59"/>
  <c r="M10" i="59"/>
  <c r="L10" i="59"/>
  <c r="M9" i="59"/>
  <c r="L9" i="59"/>
  <c r="M8" i="59"/>
  <c r="L8" i="59"/>
  <c r="M7" i="59"/>
  <c r="L7" i="59"/>
  <c r="M25" i="80"/>
  <c r="L25" i="80"/>
  <c r="M24" i="80"/>
  <c r="L24" i="80"/>
  <c r="M23" i="80"/>
  <c r="L23" i="80"/>
  <c r="M22" i="80"/>
  <c r="L22" i="80"/>
  <c r="M21" i="80"/>
  <c r="L21" i="80"/>
  <c r="M20" i="80"/>
  <c r="L20" i="80"/>
  <c r="M19" i="80"/>
  <c r="L19" i="80"/>
  <c r="M18" i="80"/>
  <c r="L18" i="80"/>
  <c r="M16" i="80"/>
  <c r="L16" i="80"/>
  <c r="M15" i="80"/>
  <c r="L15" i="80"/>
  <c r="M14" i="80"/>
  <c r="L14" i="80"/>
  <c r="M13" i="80"/>
  <c r="L13" i="80"/>
  <c r="M12" i="80"/>
  <c r="L12" i="80"/>
  <c r="M11" i="80"/>
  <c r="L11" i="80"/>
  <c r="M10" i="80"/>
  <c r="L10" i="80"/>
  <c r="M9" i="80"/>
  <c r="L9" i="80"/>
  <c r="M8" i="80"/>
  <c r="L8" i="80"/>
  <c r="M7" i="80"/>
  <c r="L7" i="80"/>
  <c r="M27" i="81"/>
  <c r="L27" i="81"/>
  <c r="M26" i="81"/>
  <c r="L26" i="81"/>
  <c r="M25" i="81"/>
  <c r="L25" i="81"/>
  <c r="M24" i="81"/>
  <c r="L24" i="81"/>
  <c r="M23" i="81"/>
  <c r="L23" i="81"/>
  <c r="M22" i="81"/>
  <c r="L22" i="81"/>
  <c r="M21" i="81"/>
  <c r="L21" i="81"/>
  <c r="M20" i="81"/>
  <c r="L20" i="81"/>
  <c r="M19" i="81"/>
  <c r="L19" i="81"/>
  <c r="M18" i="81"/>
  <c r="L18" i="81"/>
  <c r="M16" i="81"/>
  <c r="L16" i="81"/>
  <c r="M15" i="81"/>
  <c r="L15" i="81"/>
  <c r="M14" i="81"/>
  <c r="L14" i="81"/>
  <c r="M13" i="81"/>
  <c r="L13" i="81"/>
  <c r="M12" i="81"/>
  <c r="L12" i="81"/>
  <c r="M11" i="81"/>
  <c r="L11" i="81"/>
  <c r="M10" i="81"/>
  <c r="L10" i="81"/>
  <c r="M9" i="81"/>
  <c r="L9" i="81"/>
  <c r="M8" i="81"/>
  <c r="L8" i="81"/>
  <c r="M7" i="81"/>
  <c r="L7" i="81"/>
  <c r="O27" i="82"/>
  <c r="N27" i="82"/>
  <c r="G27" i="82"/>
  <c r="O26" i="82"/>
  <c r="N26" i="82"/>
  <c r="G26" i="82"/>
  <c r="O25" i="82"/>
  <c r="N25" i="82"/>
  <c r="G25" i="82"/>
  <c r="O24" i="82"/>
  <c r="N24" i="82"/>
  <c r="G24" i="82"/>
  <c r="O23" i="82"/>
  <c r="N23" i="82"/>
  <c r="G23" i="82"/>
  <c r="O22" i="82"/>
  <c r="N22" i="82"/>
  <c r="G22" i="82"/>
  <c r="O21" i="82"/>
  <c r="N21" i="82"/>
  <c r="G21" i="82"/>
  <c r="O20" i="82"/>
  <c r="N20" i="82"/>
  <c r="G20" i="82"/>
  <c r="O19" i="82"/>
  <c r="N19" i="82"/>
  <c r="G19" i="82"/>
  <c r="O18" i="82"/>
  <c r="N18" i="82"/>
  <c r="G18" i="82"/>
  <c r="O16" i="82"/>
  <c r="N16" i="82"/>
  <c r="G16" i="82"/>
  <c r="O15" i="82"/>
  <c r="N15" i="82"/>
  <c r="G15" i="82"/>
  <c r="O14" i="82"/>
  <c r="N14" i="82"/>
  <c r="G14" i="82"/>
  <c r="O13" i="82"/>
  <c r="N13" i="82"/>
  <c r="G13" i="82"/>
  <c r="O12" i="82"/>
  <c r="N12" i="82"/>
  <c r="G12" i="82"/>
  <c r="O11" i="82"/>
  <c r="N11" i="82"/>
  <c r="G11" i="82"/>
  <c r="O10" i="82"/>
  <c r="N10" i="82"/>
  <c r="G10" i="82"/>
  <c r="O9" i="82"/>
  <c r="N9" i="82"/>
  <c r="G9" i="82"/>
  <c r="O8" i="82"/>
  <c r="N8" i="82"/>
  <c r="G8" i="82"/>
  <c r="O7" i="82"/>
  <c r="N7" i="82"/>
  <c r="G7" i="82"/>
  <c r="O10" i="83"/>
  <c r="N10" i="83"/>
  <c r="G10" i="83"/>
  <c r="O9" i="83"/>
  <c r="N9" i="83"/>
  <c r="G9" i="83"/>
  <c r="O8" i="83"/>
  <c r="N8" i="83"/>
  <c r="I8" i="83"/>
  <c r="H8" i="83"/>
  <c r="G8" i="83"/>
  <c r="O7" i="83"/>
  <c r="N7" i="83"/>
  <c r="I7" i="83"/>
  <c r="H7" i="83"/>
  <c r="G7" i="83"/>
  <c r="H93" i="86"/>
  <c r="G93" i="86"/>
  <c r="H92" i="86"/>
  <c r="G92" i="86"/>
  <c r="H91" i="86"/>
  <c r="G91" i="86"/>
  <c r="H90" i="86"/>
  <c r="G90" i="86"/>
  <c r="H89" i="86"/>
  <c r="G89" i="86"/>
  <c r="H87" i="86"/>
  <c r="G87" i="86"/>
  <c r="H86" i="86"/>
  <c r="G86" i="86"/>
  <c r="H85" i="86"/>
  <c r="G85" i="86"/>
  <c r="H84" i="86"/>
  <c r="G84" i="86"/>
  <c r="H82" i="86"/>
  <c r="G82" i="86"/>
  <c r="H81" i="86"/>
  <c r="G81" i="86"/>
  <c r="H80" i="86"/>
  <c r="G80" i="86"/>
  <c r="H79" i="86"/>
  <c r="G79" i="86"/>
  <c r="H77" i="86"/>
  <c r="G77" i="86"/>
  <c r="H76" i="86"/>
  <c r="G76" i="86"/>
  <c r="H75" i="86"/>
  <c r="G75" i="86"/>
  <c r="H74" i="86"/>
  <c r="G74" i="86"/>
  <c r="H73" i="86"/>
  <c r="G73" i="86"/>
  <c r="H72" i="86"/>
  <c r="G72" i="86"/>
  <c r="H71" i="86"/>
  <c r="G71" i="86"/>
  <c r="H69" i="86"/>
  <c r="G69" i="86"/>
  <c r="H68" i="86"/>
  <c r="G68" i="86"/>
  <c r="H67" i="86"/>
  <c r="G67" i="86"/>
  <c r="H66" i="86"/>
  <c r="G66" i="86"/>
  <c r="H65" i="86"/>
  <c r="G65" i="86"/>
  <c r="H64" i="86"/>
  <c r="G64" i="86"/>
  <c r="H63" i="86"/>
  <c r="G63" i="86"/>
  <c r="H62" i="86"/>
  <c r="G62" i="86"/>
  <c r="H61" i="86"/>
  <c r="G61" i="86"/>
  <c r="H59" i="86"/>
  <c r="G59" i="86"/>
  <c r="H58" i="86"/>
  <c r="G58" i="86"/>
  <c r="H57" i="86"/>
  <c r="G57" i="86"/>
  <c r="H56" i="86"/>
  <c r="G56" i="86"/>
  <c r="H55" i="86"/>
  <c r="G55" i="86"/>
  <c r="H54" i="86"/>
  <c r="G54" i="86"/>
  <c r="H53" i="86"/>
  <c r="G53" i="86"/>
  <c r="H51" i="86"/>
  <c r="G51" i="86"/>
  <c r="H50" i="86"/>
  <c r="G50" i="86"/>
  <c r="H48" i="86"/>
  <c r="G48" i="86"/>
  <c r="H47" i="86"/>
  <c r="G47" i="86"/>
  <c r="G45" i="86"/>
  <c r="G44" i="86"/>
  <c r="G43" i="86"/>
  <c r="G41" i="86"/>
  <c r="G40" i="86"/>
  <c r="G39" i="86"/>
  <c r="G38" i="86"/>
  <c r="G37" i="86"/>
  <c r="G36" i="86"/>
  <c r="H26" i="86"/>
  <c r="G26" i="86"/>
  <c r="H24" i="86"/>
  <c r="G24" i="86"/>
  <c r="H23" i="86"/>
  <c r="G23" i="86"/>
  <c r="H21" i="86"/>
  <c r="G21" i="86"/>
  <c r="H20" i="86"/>
  <c r="G20" i="86"/>
  <c r="H18" i="86"/>
  <c r="G18" i="86"/>
  <c r="H17" i="86"/>
  <c r="G17" i="86"/>
  <c r="H15" i="86"/>
  <c r="G15" i="86"/>
  <c r="H14" i="86"/>
  <c r="G14" i="86"/>
  <c r="H12" i="86"/>
  <c r="G12" i="86"/>
  <c r="H11" i="86"/>
  <c r="G11" i="86"/>
  <c r="H9" i="86"/>
  <c r="G9" i="86"/>
  <c r="H8" i="86"/>
  <c r="G8" i="86"/>
  <c r="H7" i="86"/>
  <c r="G7" i="86"/>
  <c r="H6" i="86"/>
  <c r="G6" i="86"/>
  <c r="H5" i="86"/>
  <c r="G5" i="86"/>
  <c r="H4" i="86"/>
  <c r="G4" i="86"/>
  <c r="H3" i="86"/>
  <c r="G3" i="86"/>
  <c r="H2" i="86"/>
  <c r="G2" i="86"/>
  <c r="K9" i="85"/>
  <c r="F9" i="85"/>
  <c r="E9" i="85"/>
  <c r="D9" i="85"/>
  <c r="C9" i="85"/>
  <c r="K8" i="85"/>
  <c r="J8" i="85"/>
  <c r="K7" i="85"/>
  <c r="J7" i="85"/>
  <c r="K6" i="85"/>
  <c r="J6" i="85"/>
  <c r="K5" i="85"/>
  <c r="J5" i="85"/>
  <c r="K4" i="85"/>
  <c r="J4" i="85"/>
  <c r="K3" i="85"/>
  <c r="J3" i="85"/>
  <c r="AG25" i="63"/>
  <c r="AH24" i="63"/>
  <c r="Z24" i="63"/>
  <c r="AC24" i="63" s="1"/>
  <c r="U24" i="63"/>
  <c r="V24" i="63" s="1"/>
  <c r="R24" i="63"/>
  <c r="Q24" i="63"/>
  <c r="P24" i="63"/>
  <c r="O24" i="63"/>
  <c r="I24" i="63"/>
  <c r="AH23" i="63"/>
  <c r="AC23" i="63"/>
  <c r="Z23" i="63"/>
  <c r="U23" i="63"/>
  <c r="V23" i="63" s="1"/>
  <c r="R23" i="63"/>
  <c r="Q23" i="63"/>
  <c r="P23" i="63"/>
  <c r="O23" i="63"/>
  <c r="I23" i="63"/>
  <c r="A23" i="63"/>
  <c r="AH21" i="63"/>
  <c r="Z21" i="63"/>
  <c r="AC21" i="63" s="1"/>
  <c r="V21" i="63"/>
  <c r="U21" i="63"/>
  <c r="R21" i="63"/>
  <c r="Q21" i="63"/>
  <c r="P21" i="63"/>
  <c r="O21" i="63"/>
  <c r="I21" i="63"/>
  <c r="AH20" i="63"/>
  <c r="Z20" i="63"/>
  <c r="AC20" i="63" s="1"/>
  <c r="AD20" i="63" s="1"/>
  <c r="AE20" i="63" s="1"/>
  <c r="V20" i="63"/>
  <c r="U20" i="63"/>
  <c r="R20" i="63"/>
  <c r="Q20" i="63"/>
  <c r="P20" i="63"/>
  <c r="O20" i="63"/>
  <c r="I20" i="63"/>
  <c r="A20" i="63"/>
  <c r="AH18" i="63"/>
  <c r="Z18" i="63"/>
  <c r="AC18" i="63" s="1"/>
  <c r="U18" i="63"/>
  <c r="V18" i="63" s="1"/>
  <c r="R18" i="63"/>
  <c r="Q18" i="63"/>
  <c r="P18" i="63"/>
  <c r="O18" i="63"/>
  <c r="I18" i="63"/>
  <c r="AH17" i="63"/>
  <c r="Z17" i="63"/>
  <c r="AC17" i="63" s="1"/>
  <c r="U17" i="63"/>
  <c r="V17" i="63" s="1"/>
  <c r="R17" i="63"/>
  <c r="Q17" i="63"/>
  <c r="P17" i="63"/>
  <c r="O17" i="63"/>
  <c r="I17" i="63"/>
  <c r="A17" i="63"/>
  <c r="AH15" i="63"/>
  <c r="Z15" i="63"/>
  <c r="AC15" i="63" s="1"/>
  <c r="U15" i="63"/>
  <c r="V15" i="63" s="1"/>
  <c r="R15" i="63"/>
  <c r="Q15" i="63"/>
  <c r="P15" i="63"/>
  <c r="O15" i="63"/>
  <c r="I15" i="63"/>
  <c r="AH14" i="63"/>
  <c r="AC14" i="63"/>
  <c r="Z14" i="63"/>
  <c r="U14" i="63"/>
  <c r="V14" i="63" s="1"/>
  <c r="R14" i="63"/>
  <c r="Q14" i="63"/>
  <c r="P14" i="63"/>
  <c r="O14" i="63"/>
  <c r="I14" i="63"/>
  <c r="A14" i="63"/>
  <c r="AH12" i="63"/>
  <c r="Z12" i="63"/>
  <c r="AC12" i="63" s="1"/>
  <c r="U12" i="63"/>
  <c r="V12" i="63" s="1"/>
  <c r="R12" i="63"/>
  <c r="Q12" i="63"/>
  <c r="P12" i="63"/>
  <c r="O12" i="63"/>
  <c r="AH11" i="63"/>
  <c r="AC11" i="63"/>
  <c r="Z11" i="63"/>
  <c r="U11" i="63"/>
  <c r="V11" i="63" s="1"/>
  <c r="AD11" i="63" s="1"/>
  <c r="R11" i="63"/>
  <c r="Q11" i="63"/>
  <c r="P11" i="63"/>
  <c r="O11" i="63"/>
  <c r="A11" i="63"/>
  <c r="D3" i="63"/>
  <c r="AD24" i="63" l="1"/>
  <c r="AD23" i="63"/>
  <c r="AE23" i="63" s="1"/>
  <c r="AD21" i="63"/>
  <c r="AD17" i="63"/>
  <c r="AD18" i="63"/>
  <c r="AD15" i="63"/>
  <c r="AD14" i="63"/>
  <c r="AH25" i="63"/>
  <c r="D5" i="63" s="1"/>
  <c r="AD12" i="63"/>
  <c r="AE24" i="63"/>
  <c r="AI24" i="63"/>
  <c r="AI23" i="63"/>
  <c r="AE21" i="63"/>
  <c r="AI21" i="63"/>
  <c r="AI20" i="63"/>
  <c r="AI18" i="63"/>
  <c r="AE18" i="63"/>
  <c r="AI17" i="63"/>
  <c r="AE17" i="63"/>
  <c r="AE15" i="63"/>
  <c r="AI15" i="63"/>
  <c r="AI14" i="63"/>
  <c r="AE14" i="63"/>
  <c r="AE12" i="63"/>
  <c r="AI12" i="63"/>
  <c r="AE11" i="63"/>
  <c r="AI11" i="63"/>
  <c r="AI25" i="63" l="1"/>
  <c r="AJ25"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谢娟娟</author>
  </authors>
  <commentList>
    <comment ref="E22" authorId="0" shapeId="0" xr:uid="{00000000-0006-0000-0400-000001000000}">
      <text>
        <r>
          <rPr>
            <b/>
            <sz val="9"/>
            <rFont val="宋体"/>
            <family val="3"/>
            <charset val="134"/>
          </rPr>
          <t>谢娟娟:要注意，单独的枕套有可能是单独的花型，要按2000对，1500米的起定量来选择印花方式和报价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谢娟娟</author>
  </authors>
  <commentList>
    <comment ref="E22" authorId="0" shapeId="0" xr:uid="{00000000-0006-0000-0500-000001000000}">
      <text>
        <r>
          <rPr>
            <b/>
            <sz val="9"/>
            <rFont val="宋体"/>
            <family val="3"/>
            <charset val="134"/>
          </rPr>
          <t>谢娟娟:要注意，单独的枕套有可能是单独的花型，要按2000对，1500米的起定量来选择印花方式和报价</t>
        </r>
      </text>
    </comment>
  </commentList>
</comments>
</file>

<file path=xl/sharedStrings.xml><?xml version="1.0" encoding="utf-8"?>
<sst xmlns="http://schemas.openxmlformats.org/spreadsheetml/2006/main" count="946" uniqueCount="500">
  <si>
    <t xml:space="preserve">                                                                              JLA HOME Commitment Sheet</t>
  </si>
  <si>
    <t>Customer</t>
  </si>
  <si>
    <t>ROSS</t>
  </si>
  <si>
    <t>Division</t>
  </si>
  <si>
    <t>SHET</t>
  </si>
  <si>
    <t>Order Type</t>
  </si>
  <si>
    <t>Non-Replenishment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</si>
  <si>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</si>
  <si>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</si>
  <si>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</si>
  <si>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</si>
  <si>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</si>
  <si>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</si>
  <si>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</si>
  <si>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</si>
  <si>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</si>
  <si>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</si>
  <si>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</si>
  <si>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</si>
  <si>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</si>
  <si>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</si>
  <si>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</si>
  <si>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</si>
  <si>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</si>
  <si>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</si>
  <si>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</si>
  <si>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</si>
  <si>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</si>
  <si>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</si>
  <si>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</si>
  <si>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</si>
  <si>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</si>
  <si>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</si>
  <si>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</si>
  <si>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</si>
  <si>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</si>
  <si>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</si>
  <si>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</si>
  <si>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</si>
  <si>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</si>
  <si>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</si>
  <si>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</si>
  <si>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</si>
  <si>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</si>
  <si>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</si>
  <si>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</si>
  <si>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</si>
  <si>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</si>
  <si>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</si>
  <si>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</si>
  <si>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</si>
  <si>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</si>
  <si>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</si>
  <si>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</si>
  <si>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</si>
  <si>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</si>
  <si>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</si>
  <si>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</si>
  <si>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</si>
  <si>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</si>
  <si>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</si>
  <si>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</si>
  <si>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</si>
  <si>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</si>
  <si>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</si>
  <si>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</si>
  <si>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</si>
  <si>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</si>
  <si>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</si>
  <si>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</si>
  <si>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</si>
  <si>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</si>
  <si>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</si>
  <si>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</si>
  <si>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</si>
  <si>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</si>
  <si>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</si>
  <si>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</si>
  <si>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Beautyrest</t>
  </si>
  <si>
    <t>Program Name</t>
  </si>
  <si>
    <t>Order Process</t>
  </si>
  <si>
    <t>Domestic: Port</t>
  </si>
  <si>
    <t>UCCPM</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</si>
  <si>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</si>
  <si>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</si>
  <si>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</si>
  <si>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</si>
  <si>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</si>
  <si>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</si>
  <si>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</si>
  <si>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</si>
  <si>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</si>
  <si>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</si>
  <si>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</si>
  <si>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</si>
  <si>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</si>
  <si>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</si>
  <si>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</si>
  <si>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</si>
  <si>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</si>
  <si>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</si>
  <si>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</si>
  <si>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</si>
  <si>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</si>
  <si>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</si>
  <si>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</si>
  <si>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</si>
  <si>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</si>
  <si>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</si>
  <si>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</si>
  <si>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</si>
  <si>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</si>
  <si>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</si>
  <si>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</si>
  <si>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</si>
  <si>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</si>
  <si>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</si>
  <si>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</si>
  <si>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</si>
  <si>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</si>
  <si>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</si>
  <si>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</si>
  <si>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</si>
  <si>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</si>
  <si>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</si>
  <si>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</si>
  <si>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</si>
  <si>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</si>
  <si>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</si>
  <si>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</si>
  <si>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</si>
  <si>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</si>
  <si>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</si>
  <si>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</si>
  <si>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</si>
  <si>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</si>
  <si>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</si>
  <si>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</si>
  <si>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Small: &lt; $100K</t>
  </si>
  <si>
    <t>Ship To Location</t>
  </si>
  <si>
    <t>Pick Up At Port</t>
  </si>
  <si>
    <t>Responsible Party</t>
  </si>
  <si>
    <t>PM</t>
  </si>
  <si>
    <t>Medium: $100K - $200K</t>
  </si>
  <si>
    <t>Big: $300K - $1M</t>
  </si>
  <si>
    <t>Big: $100K - $200K</t>
  </si>
  <si>
    <t>Rollout/Replenishment</t>
  </si>
  <si>
    <t>Art In Motion</t>
  </si>
  <si>
    <t>Artology</t>
  </si>
  <si>
    <t>Avatar</t>
  </si>
  <si>
    <t>Beautyrest Black</t>
  </si>
  <si>
    <t>Bombay</t>
  </si>
  <si>
    <t>Bobby Jack</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</si>
  <si>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</si>
  <si>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</si>
  <si>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</si>
  <si>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</si>
  <si>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</si>
  <si>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</si>
  <si>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</si>
  <si>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</si>
  <si>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</si>
  <si>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</si>
  <si>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</si>
  <si>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</si>
  <si>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</si>
  <si>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</si>
  <si>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</si>
  <si>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</si>
  <si>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</si>
  <si>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</si>
  <si>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</si>
  <si>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</si>
  <si>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</si>
  <si>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</si>
  <si>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</si>
  <si>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</si>
  <si>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</si>
  <si>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</si>
  <si>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</si>
  <si>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</si>
  <si>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</si>
  <si>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</si>
  <si>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</si>
  <si>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</si>
  <si>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</si>
  <si>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</si>
  <si>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</si>
  <si>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Est. Total Sales</t>
  </si>
  <si>
    <t>Country of Origin</t>
  </si>
  <si>
    <t>Factory Control</t>
  </si>
  <si>
    <t>No</t>
  </si>
  <si>
    <t>Medium: $150K - $300K</t>
  </si>
  <si>
    <t>Medium: $50K - $100K</t>
  </si>
  <si>
    <t>Direct Import</t>
  </si>
  <si>
    <t>Domestic: Warehouse</t>
  </si>
  <si>
    <t>Domestic: Drop-Ship</t>
  </si>
  <si>
    <t>Yes</t>
  </si>
  <si>
    <t>Planner</t>
  </si>
  <si>
    <t>AVN</t>
  </si>
  <si>
    <t>SWV</t>
  </si>
  <si>
    <t>Customer Exclusive</t>
  </si>
  <si>
    <t>Program Commit Date</t>
  </si>
  <si>
    <t>Overseas Production Team</t>
  </si>
  <si>
    <t>Vendor Name</t>
  </si>
  <si>
    <t>Small: &lt; $150K</t>
  </si>
  <si>
    <t>Small: &lt; $50K</t>
  </si>
  <si>
    <t>Consolidator</t>
  </si>
  <si>
    <t>Customer DC</t>
  </si>
  <si>
    <t>SV2</t>
  </si>
  <si>
    <t>SV3</t>
  </si>
  <si>
    <t>WOD</t>
  </si>
  <si>
    <t>WOD/SV2</t>
  </si>
  <si>
    <t>WOD/SV3</t>
  </si>
  <si>
    <t>Sample #</t>
  </si>
  <si>
    <t>Item Description</t>
  </si>
  <si>
    <t xml:space="preserve">Fabrication </t>
  </si>
  <si>
    <t>Size / Spec.</t>
  </si>
  <si>
    <t>Item#</t>
  </si>
  <si>
    <t>UPC#</t>
  </si>
  <si>
    <t>Color</t>
  </si>
  <si>
    <t>F.O.B Cost $</t>
  </si>
  <si>
    <t xml:space="preserve">Freight </t>
  </si>
  <si>
    <t>Duty</t>
  </si>
  <si>
    <t>LDP Cost $</t>
  </si>
  <si>
    <t>Load (AD,DA, Agent fee, Commission, Storage...)</t>
  </si>
  <si>
    <t>Total Load $</t>
  </si>
  <si>
    <t>LDP with Load $</t>
  </si>
  <si>
    <t xml:space="preserve">JLA POE Mark up </t>
  </si>
  <si>
    <t>JLA POE Price</t>
  </si>
  <si>
    <t>Total Units</t>
  </si>
  <si>
    <t>Total Sales</t>
  </si>
  <si>
    <t>Total Costs</t>
  </si>
  <si>
    <t xml:space="preserve">Carton size </t>
  </si>
  <si>
    <t>Total Units per Carton</t>
  </si>
  <si>
    <t>weight</t>
  </si>
  <si>
    <t>Cubic Meter/ per item</t>
  </si>
  <si>
    <t>Total units per 40' Cnt</t>
  </si>
  <si>
    <t>Freight Cost per 40'</t>
  </si>
  <si>
    <t>Freight cost per item $</t>
  </si>
  <si>
    <t>HS number</t>
  </si>
  <si>
    <t>Duty Rate</t>
  </si>
  <si>
    <t>Duty Cost per Item$</t>
  </si>
  <si>
    <t>AAVN</t>
  </si>
  <si>
    <t>ad</t>
  </si>
  <si>
    <t>ood</t>
  </si>
  <si>
    <t>royalty</t>
  </si>
  <si>
    <t>broad cast</t>
  </si>
  <si>
    <t>Warehouse</t>
  </si>
  <si>
    <t>L (cm)</t>
  </si>
  <si>
    <t>W (cm)</t>
  </si>
  <si>
    <t xml:space="preserve"> H (cm)</t>
  </si>
  <si>
    <t>4 piece set Beautyrest brand -- 90gsm Solid Satin Sheet Set</t>
  </si>
  <si>
    <t>90gsm solid satin Sheet Set</t>
  </si>
  <si>
    <t>100% polyester</t>
  </si>
  <si>
    <t>QUEEN: 90x102"/20x30"(2)/60x80"+12"</t>
  </si>
  <si>
    <t>BR20-4803</t>
  </si>
  <si>
    <t>022164453836</t>
  </si>
  <si>
    <t>JET BLACK</t>
  </si>
  <si>
    <t>6302.32.2040</t>
  </si>
  <si>
    <t>KING: 108x102"/20x40"(2)/78x80"+12"</t>
  </si>
  <si>
    <t>BR20-4804</t>
  </si>
  <si>
    <t>022164453843</t>
  </si>
  <si>
    <t>BR20-4805</t>
  </si>
  <si>
    <t>022164453850</t>
  </si>
  <si>
    <t xml:space="preserve">TOTAL ECLIPSE </t>
  </si>
  <si>
    <t>BR20-4806</t>
  </si>
  <si>
    <t>022164453867</t>
  </si>
  <si>
    <t>BR20-4807</t>
  </si>
  <si>
    <t>022164453874</t>
  </si>
  <si>
    <t xml:space="preserve">ROSE SMOKE </t>
  </si>
  <si>
    <t>BR20-4808</t>
  </si>
  <si>
    <t>022164453881</t>
  </si>
  <si>
    <t>BR20-5241</t>
  </si>
  <si>
    <t>022164613025</t>
  </si>
  <si>
    <t>SHEER BLISS</t>
  </si>
  <si>
    <t>BR20-5242</t>
  </si>
  <si>
    <t>022164613032</t>
  </si>
  <si>
    <t>BR20-5243</t>
  </si>
  <si>
    <t>022164613049</t>
  </si>
  <si>
    <t xml:space="preserve"> GRANITE GREY </t>
  </si>
  <si>
    <t>BR20-5244</t>
  </si>
  <si>
    <t>022164613056</t>
  </si>
  <si>
    <r>
      <rPr>
        <sz val="10"/>
        <rFont val="Arial"/>
        <family val="2"/>
      </rPr>
      <t>Customer PO</t>
    </r>
    <r>
      <rPr>
        <sz val="10"/>
        <rFont val="宋体"/>
        <family val="3"/>
        <charset val="134"/>
      </rPr>
      <t>：</t>
    </r>
    <r>
      <rPr>
        <sz val="10"/>
        <rFont val="Arial"/>
        <family val="2"/>
      </rPr>
      <t>11264100</t>
    </r>
  </si>
  <si>
    <r>
      <rPr>
        <sz val="10"/>
        <rFont val="Arial"/>
        <family val="2"/>
      </rPr>
      <t>O</t>
    </r>
    <r>
      <rPr>
        <sz val="10"/>
        <rFont val="Arial"/>
        <family val="2"/>
      </rPr>
      <t>rder type: POE LA</t>
    </r>
  </si>
  <si>
    <t>Load: 5.5%</t>
  </si>
  <si>
    <t xml:space="preserve">Description </t>
  </si>
  <si>
    <t>Label</t>
  </si>
  <si>
    <t>Queen</t>
  </si>
  <si>
    <t>Suggested Queen</t>
  </si>
  <si>
    <t>King</t>
  </si>
  <si>
    <t>Suggested King</t>
  </si>
  <si>
    <t xml:space="preserve">Carton Size </t>
  </si>
  <si>
    <t>Case QTY</t>
  </si>
  <si>
    <t>CBM</t>
  </si>
  <si>
    <t>Units</t>
  </si>
  <si>
    <t>90G BEAUTY REST 6PC SATIN TOTAL ECLIPSE Q</t>
  </si>
  <si>
    <t>BEAUTYREST</t>
  </si>
  <si>
    <t>90G BEAUTY REST 6PC SATIN JET BLACK Q</t>
  </si>
  <si>
    <t>90G BEAUTY REST 6PC SATIN ROSE SMOKE Q</t>
  </si>
  <si>
    <t>90G BEAUTY REST 6PC SATIN SHEER BLISS Q</t>
  </si>
  <si>
    <t>90G BEAUTY REST 6PC SATIN DARK GREY Q</t>
  </si>
  <si>
    <t>90G BEAUTY REST 6PC SATIN TOTAL ECLIPSE K</t>
  </si>
  <si>
    <t>Type</t>
  </si>
  <si>
    <t>Customer/Brand</t>
  </si>
  <si>
    <t>Fabrication</t>
  </si>
  <si>
    <t>Production Price
(USD)</t>
  </si>
  <si>
    <r>
      <rPr>
        <b/>
        <sz val="10.5"/>
        <color rgb="FFFF0000"/>
        <rFont val="宋体"/>
        <family val="3"/>
        <charset val="134"/>
      </rPr>
      <t xml:space="preserve">关税降价USD
</t>
    </r>
    <r>
      <rPr>
        <b/>
        <sz val="10.5"/>
        <color rgb="FFFF0000"/>
        <rFont val="Calibri"/>
        <family val="2"/>
      </rPr>
      <t>2025/3/5</t>
    </r>
  </si>
  <si>
    <t>降幅</t>
  </si>
  <si>
    <t>Factory</t>
  </si>
  <si>
    <t>Case pack</t>
  </si>
  <si>
    <t>Carton Dimensions</t>
  </si>
  <si>
    <t>Satin</t>
  </si>
  <si>
    <t>Poolstock/TTS</t>
  </si>
  <si>
    <t>JLA MPE-90gam Satin solid 6pcs Sheet Set</t>
  </si>
  <si>
    <t>100% Polyester Satin Solid Sheet Set</t>
  </si>
  <si>
    <t>TWIN: 66x96"/20x30"(2)/39x75"+14"</t>
  </si>
  <si>
    <t>海聆梦</t>
  </si>
  <si>
    <t>Full:81"x96"/20"x30"(4)/54"x75"+14"</t>
  </si>
  <si>
    <t>Queen: 90"x102"/20"x30"(4)/60"x80"+14"</t>
  </si>
  <si>
    <t>King:108"x102"/20"x40"(4)/78"x80"+14"</t>
  </si>
  <si>
    <t>Cal King:108"x102"/20"x40"(4)/72"x84"+14"</t>
  </si>
  <si>
    <r>
      <rPr>
        <sz val="10.5"/>
        <rFont val="Calibri"/>
        <family val="2"/>
      </rPr>
      <t>Split King</t>
    </r>
    <r>
      <rPr>
        <sz val="10.5"/>
        <rFont val="宋体"/>
        <family val="3"/>
        <charset val="134"/>
      </rPr>
      <t>：</t>
    </r>
    <r>
      <rPr>
        <sz val="10.5"/>
        <rFont val="Calibri"/>
        <family val="2"/>
      </rPr>
      <t>108x102"/39*80+14"(2)/20x40"(4)</t>
    </r>
  </si>
  <si>
    <t>Standard: 20x30" (2)</t>
  </si>
  <si>
    <t>King: 20x40" (2)</t>
  </si>
  <si>
    <t>BCF</t>
  </si>
  <si>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</si>
  <si>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100% polyester Satin Solid Sheet Set</t>
  </si>
  <si>
    <t>Queen: 90x102"/60x80+12"/20x30"(2)</t>
  </si>
  <si>
    <t>King: 108x102"/78x80+12"/20x40"(2)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</si>
  <si>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</si>
  <si>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BCF-Beautyrest N Natori Studio BeBe 90gsm Solid Satin Pillowcase Pair</t>
  </si>
  <si>
    <t>100% polyester Satin Solid Pillowcase</t>
  </si>
  <si>
    <t>SPC: 20x30" (2)</t>
  </si>
  <si>
    <t>KPC: 20x40" (2)</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</si>
  <si>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</si>
  <si>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Queen: 90x102"/60x80+12"/20x30"(4)</t>
  </si>
  <si>
    <t>King: 108x102"/78x80+12"/20x40"(4)</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</si>
  <si>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</si>
  <si>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DGDI</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</si>
  <si>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</si>
  <si>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Standard: 20x30"(2)</t>
  </si>
  <si>
    <t>HG</t>
  </si>
  <si>
    <t>Beautyrest Platinum Brand -- 6 piece set -- Solid 90gsm Polyester Satin Sheet Set</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</si>
  <si>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</si>
  <si>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TWIN: 66X96"/39X75"+12"/20x30"(2)</t>
  </si>
  <si>
    <t>Twin Xl: 66X96"/39X80"+12"/20X30"(2)</t>
  </si>
  <si>
    <t>FULL:  84x96/54x75+13/20x30"(4)</t>
  </si>
  <si>
    <t>QUEEN: 90x102/60x80+14/20x30"(4)</t>
  </si>
  <si>
    <t>KING: 108x102/78x80+14/20x40"(4)</t>
  </si>
  <si>
    <t>SPC: 20x30"(2)</t>
  </si>
  <si>
    <t>KPC: 20x40"(2)</t>
  </si>
  <si>
    <t>MPE</t>
  </si>
  <si>
    <r>
      <rPr>
        <sz val="10.5"/>
        <rFont val="Calibri"/>
        <family val="2"/>
      </rPr>
      <t>JLA MPE-</t>
    </r>
    <r>
      <rPr>
        <sz val="10.5"/>
        <color rgb="FFFF0000"/>
        <rFont val="Calibri"/>
        <family val="2"/>
      </rPr>
      <t xml:space="preserve">Printed Satin </t>
    </r>
    <r>
      <rPr>
        <sz val="10.5"/>
        <rFont val="Calibri"/>
        <family val="2"/>
      </rPr>
      <t>Sheets</t>
    </r>
  </si>
  <si>
    <t>100% Polyester Printed Satin Sheets</t>
  </si>
  <si>
    <t>Twin: 66x96"/20x30"/39x75+14"</t>
  </si>
  <si>
    <t>吉奥璐</t>
  </si>
  <si>
    <t>Full: 81x96"/20x30"(2)/54x75+14"</t>
  </si>
  <si>
    <t>Queen: 90x102"/20x30"(2)/60x80+14"</t>
  </si>
  <si>
    <t>King: 108x102"/20x40"(2)/78x80+14"</t>
  </si>
  <si>
    <t>King: 20x40"(2)</t>
  </si>
  <si>
    <t>Kohl's</t>
  </si>
  <si>
    <t>KLC N Natori-90gsm Solid Satin Sheet Set</t>
  </si>
  <si>
    <t>100% Polyester Solid Satin Sheets</t>
  </si>
  <si>
    <t>Full: 84x96"/54x75"+13/20x30"(4)</t>
  </si>
  <si>
    <t>Queen: 90x102"/60x80"+14/20x30"(4)</t>
  </si>
  <si>
    <t>King: 108x102"/78x80"+14/20x40"(4)</t>
  </si>
  <si>
    <r>
      <rPr>
        <sz val="10.5"/>
        <color rgb="FFFF0000"/>
        <rFont val="宋体"/>
        <family val="3"/>
        <charset val="134"/>
      </rPr>
      <t>关税降价</t>
    </r>
    <r>
      <rPr>
        <sz val="10.5"/>
        <color rgb="FFFF0000"/>
        <rFont val="Calibri"/>
        <family val="2"/>
      </rPr>
      <t>USD
 2025/4/8</t>
    </r>
  </si>
  <si>
    <t>100% polyester Satin Solid Sheet set</t>
  </si>
  <si>
    <t>ROSS 90gsm solid satin pillowcase pair</t>
  </si>
  <si>
    <t>ROSS Serta</t>
  </si>
  <si>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</si>
  <si>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</si>
  <si>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t>TWIN: 66X96"/21x30"(2)/39X75"+13"</t>
  </si>
  <si>
    <t>FULL: 81X96"/21x30"(4)/54X75"+13"</t>
  </si>
  <si>
    <t>QUEEN: 90x102"/21x30"(4)/60x80"+16"</t>
  </si>
  <si>
    <t>KING: 108x102"/21x40"(4)/78x80"+16"</t>
  </si>
  <si>
    <t>C-KING: 108x102"/21x40"(4)/72x84"+16"</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</si>
  <si>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</si>
  <si>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VZB packaging, regular hem, regular puller</t>
  </si>
  <si>
    <t>SPC: 21x30"(2)</t>
  </si>
  <si>
    <t>KPC: 21x40"(2)</t>
  </si>
  <si>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</si>
  <si>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</si>
  <si>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t>亿家人</t>
  </si>
  <si>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</si>
  <si>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</si>
  <si>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t>HG/MMX Serta</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</si>
  <si>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</si>
  <si>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100% polyester sheets, cooling topical treatment, VZB packaging, z hem</t>
  </si>
  <si>
    <t>TWIN: 66X96"/20x30"(2)/39X75"+12"</t>
  </si>
  <si>
    <t>Twin XL: 66x96"/20x30"(2)/39x80"+12"</t>
  </si>
  <si>
    <t>FULL: 81X96"/20x30"(4)/54X75"+12"</t>
  </si>
  <si>
    <t>QUEEN: 90x102"/20x30"(4)/60x80"+12"</t>
  </si>
  <si>
    <t>KING: 108x102"/20x40"(4)/78x80"+12"</t>
  </si>
  <si>
    <t>BCF Serta</t>
  </si>
  <si>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</si>
  <si>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r>
      <rPr>
        <sz val="10.5"/>
        <color theme="1"/>
        <rFont val="Calibri"/>
        <family val="2"/>
      </rPr>
      <t xml:space="preserve">Solid microfiber cooling sheets, vzb packaging, Z hem, </t>
    </r>
    <r>
      <rPr>
        <sz val="10.5"/>
        <color rgb="FFFF0000"/>
        <rFont val="Calibri"/>
        <family val="2"/>
      </rPr>
      <t>3cm elastic</t>
    </r>
  </si>
  <si>
    <t>Bealls Serta</t>
  </si>
  <si>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</si>
  <si>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r>
      <rPr>
        <sz val="10.5"/>
        <rFont val="Calibri"/>
        <family val="2"/>
      </rPr>
      <t xml:space="preserve">solid poly sheets, cooling treatment, regular vzb packaging, </t>
    </r>
    <r>
      <rPr>
        <sz val="10.5"/>
        <color rgb="FFFF0000"/>
        <rFont val="Calibri"/>
        <family val="2"/>
      </rPr>
      <t>reqular elastic</t>
    </r>
  </si>
  <si>
    <t>Kohl's Serta</t>
  </si>
  <si>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</si>
  <si>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</si>
  <si>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t xml:space="preserve"> </t>
  </si>
  <si>
    <t>Quote date</t>
  </si>
  <si>
    <t>Project Name</t>
  </si>
  <si>
    <t>Quote by</t>
  </si>
  <si>
    <t>Dinglifen</t>
  </si>
  <si>
    <t>方案一</t>
  </si>
  <si>
    <t>方案二</t>
  </si>
  <si>
    <t>方案三</t>
  </si>
  <si>
    <t>Sample #, Factory name</t>
  </si>
  <si>
    <t xml:space="preserve">Lead time, MOQ </t>
  </si>
  <si>
    <t xml:space="preserve">Feight </t>
  </si>
  <si>
    <t xml:space="preserve">Picture </t>
  </si>
  <si>
    <t>Total units per carton</t>
  </si>
  <si>
    <t>Freight cost per 40'</t>
  </si>
  <si>
    <r>
      <rPr>
        <b/>
        <sz val="8"/>
        <color rgb="FFFF0000"/>
        <rFont val="宋体"/>
        <family val="3"/>
        <charset val="134"/>
      </rPr>
      <t>原</t>
    </r>
    <r>
      <rPr>
        <b/>
        <sz val="8"/>
        <color rgb="FFFF0000"/>
        <rFont val="Arial"/>
        <family val="2"/>
      </rPr>
      <t>BR</t>
    </r>
    <r>
      <rPr>
        <b/>
        <sz val="8"/>
        <color rgb="FFFF0000"/>
        <rFont val="宋体"/>
        <family val="3"/>
        <charset val="134"/>
      </rPr>
      <t>品牌包装</t>
    </r>
  </si>
  <si>
    <t>黑色PVC膜包边</t>
  </si>
  <si>
    <t>透明PVC包边+顶部黑色色丁抽绳</t>
  </si>
  <si>
    <t>黑色PVC膜包边+顶部黑色色丁抽绳</t>
  </si>
  <si>
    <t>HNM</t>
  </si>
  <si>
    <t>85days 1000sets/color</t>
  </si>
  <si>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Arial"/>
        <family val="2"/>
      </rPr>
      <t>PVC</t>
    </r>
    <r>
      <rPr>
        <sz val="8"/>
        <color rgb="FFFF0000"/>
        <rFont val="宋体"/>
        <family val="3"/>
        <charset val="134"/>
      </rPr>
      <t>袋</t>
    </r>
    <r>
      <rPr>
        <sz val="8"/>
        <color rgb="FFFF0000"/>
        <rFont val="Arial"/>
        <family val="2"/>
      </rPr>
      <t>+</t>
    </r>
    <r>
      <rPr>
        <sz val="8"/>
        <color rgb="FFFF0000"/>
        <rFont val="宋体"/>
        <family val="3"/>
        <charset val="134"/>
      </rPr>
      <t>彩卡</t>
    </r>
  </si>
  <si>
    <t>90gsm Satin Solid</t>
  </si>
  <si>
    <t>无测试无客检</t>
  </si>
  <si>
    <t>数量按照5个柜</t>
  </si>
  <si>
    <r>
      <rPr>
        <sz val="10"/>
        <rFont val="宋体"/>
        <family val="3"/>
        <charset val="134"/>
      </rPr>
      <t>原</t>
    </r>
    <r>
      <rPr>
        <sz val="10"/>
        <rFont val="Arial"/>
        <family val="2"/>
      </rPr>
      <t>BR</t>
    </r>
    <r>
      <rPr>
        <sz val="10"/>
        <rFont val="宋体"/>
        <family val="3"/>
        <charset val="134"/>
      </rPr>
      <t>品牌包装</t>
    </r>
  </si>
  <si>
    <r>
      <rPr>
        <sz val="10"/>
        <color rgb="FFFF0000"/>
        <rFont val="宋体"/>
        <family val="3"/>
        <charset val="134"/>
      </rPr>
      <t>黑色无纺布</t>
    </r>
    <r>
      <rPr>
        <sz val="10"/>
        <rFont val="宋体"/>
        <family val="3"/>
        <charset val="134"/>
      </rPr>
      <t>包装</t>
    </r>
    <r>
      <rPr>
        <sz val="10"/>
        <rFont val="Arial"/>
        <family val="2"/>
      </rPr>
      <t>+</t>
    </r>
    <r>
      <rPr>
        <sz val="10"/>
        <rFont val="宋体"/>
        <family val="3"/>
        <charset val="134"/>
      </rPr>
      <t>彩卡</t>
    </r>
  </si>
  <si>
    <r>
      <rPr>
        <sz val="10"/>
        <color rgb="FFFF0000"/>
        <rFont val="宋体"/>
        <family val="3"/>
        <charset val="134"/>
      </rPr>
      <t>黑色</t>
    </r>
    <r>
      <rPr>
        <sz val="10"/>
        <color rgb="FFFF0000"/>
        <rFont val="Arial"/>
        <family val="2"/>
      </rPr>
      <t>PVC</t>
    </r>
    <r>
      <rPr>
        <sz val="10"/>
        <color rgb="FFFF0000"/>
        <rFont val="宋体"/>
        <family val="3"/>
        <charset val="134"/>
      </rPr>
      <t>膜包边</t>
    </r>
    <r>
      <rPr>
        <sz val="10"/>
        <rFont val="Arial"/>
        <family val="2"/>
      </rPr>
      <t>+</t>
    </r>
    <r>
      <rPr>
        <sz val="10"/>
        <rFont val="宋体"/>
        <family val="3"/>
        <charset val="134"/>
      </rPr>
      <t>彩卡&amp;小吊牌</t>
    </r>
  </si>
  <si>
    <r>
      <rPr>
        <sz val="10"/>
        <color rgb="FFFF0000"/>
        <rFont val="宋体"/>
        <family val="3"/>
        <charset val="134"/>
      </rPr>
      <t>透明PVC</t>
    </r>
    <r>
      <rPr>
        <sz val="10"/>
        <rFont val="宋体"/>
        <family val="3"/>
        <charset val="134"/>
      </rPr>
      <t>包边</t>
    </r>
    <r>
      <rPr>
        <sz val="10"/>
        <rFont val="Arial"/>
        <family val="2"/>
      </rPr>
      <t>+</t>
    </r>
    <r>
      <rPr>
        <sz val="10"/>
        <rFont val="宋体"/>
        <family val="3"/>
        <charset val="134"/>
      </rPr>
      <t>顶部</t>
    </r>
    <r>
      <rPr>
        <sz val="10"/>
        <color rgb="FFFF0000"/>
        <rFont val="宋体"/>
        <family val="3"/>
        <charset val="134"/>
      </rPr>
      <t>黑色色丁</t>
    </r>
    <r>
      <rPr>
        <sz val="10"/>
        <rFont val="宋体"/>
        <family val="3"/>
        <charset val="134"/>
      </rPr>
      <t>抽绳+彩卡&amp;小吊牌</t>
    </r>
  </si>
  <si>
    <r>
      <rPr>
        <sz val="10"/>
        <color rgb="FFFF0000"/>
        <rFont val="宋体"/>
        <family val="3"/>
        <charset val="134"/>
      </rPr>
      <t>黑色PVC膜</t>
    </r>
    <r>
      <rPr>
        <sz val="10"/>
        <rFont val="宋体"/>
        <family val="3"/>
        <charset val="134"/>
      </rPr>
      <t>包边</t>
    </r>
    <r>
      <rPr>
        <sz val="10"/>
        <rFont val="Arial"/>
        <family val="2"/>
      </rPr>
      <t>+</t>
    </r>
    <r>
      <rPr>
        <sz val="10"/>
        <rFont val="宋体"/>
        <family val="3"/>
        <charset val="134"/>
      </rPr>
      <t>顶部</t>
    </r>
    <r>
      <rPr>
        <sz val="10"/>
        <color rgb="FFFF0000"/>
        <rFont val="宋体"/>
        <family val="3"/>
        <charset val="134"/>
      </rPr>
      <t>黑色色丁</t>
    </r>
    <r>
      <rPr>
        <sz val="10"/>
        <rFont val="宋体"/>
        <family val="3"/>
        <charset val="134"/>
      </rPr>
      <t>抽绳+彩卡&amp;小吊牌</t>
    </r>
  </si>
  <si>
    <r>
      <rPr>
        <b/>
        <sz val="8"/>
        <color rgb="FFFF0000"/>
        <rFont val="Arial"/>
        <family val="2"/>
      </rPr>
      <t>PVC</t>
    </r>
    <r>
      <rPr>
        <b/>
        <sz val="8"/>
        <color rgb="FFFF0000"/>
        <rFont val="宋体"/>
        <family val="3"/>
        <charset val="134"/>
      </rPr>
      <t>袋</t>
    </r>
    <r>
      <rPr>
        <b/>
        <sz val="8"/>
        <color rgb="FFFF0000"/>
        <rFont val="Arial"/>
        <family val="2"/>
      </rPr>
      <t>+</t>
    </r>
    <r>
      <rPr>
        <b/>
        <sz val="8"/>
        <color rgb="FFFF0000"/>
        <rFont val="宋体"/>
        <family val="3"/>
        <charset val="134"/>
      </rPr>
      <t>彩卡</t>
    </r>
  </si>
  <si>
    <t>一片式抽绳布包+不干胶贴纸</t>
  </si>
  <si>
    <t>Vinyl bag with satin trim and self fabric top</t>
  </si>
  <si>
    <t>open shoulder Vinyl bag</t>
  </si>
  <si>
    <t>素色</t>
  </si>
  <si>
    <t>85-90days</t>
  </si>
  <si>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</si>
  <si>
    <r>
      <rPr>
        <sz val="8"/>
        <color rgb="FFFF0000"/>
        <rFont val="Arial"/>
        <family val="2"/>
      </rPr>
      <t>90gsm Satin solid</t>
    </r>
    <r>
      <rPr>
        <sz val="8"/>
        <rFont val="Arial"/>
        <family val="2"/>
      </rPr>
      <t xml:space="preserve"> ,BR</t>
    </r>
    <r>
      <rPr>
        <sz val="8"/>
        <rFont val="宋体"/>
        <family val="3"/>
        <charset val="134"/>
      </rPr>
      <t>品牌包装</t>
    </r>
  </si>
  <si>
    <t>Twin: 66x96"/39x75+12"/20x30"(1)</t>
  </si>
  <si>
    <t>Full: 81x96"/54x75+12"/20x30"(2)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</si>
  <si>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</si>
  <si>
    <t>Twin: 66x96"/39x75+12"/20x30"(2)</t>
  </si>
  <si>
    <t>Full: 81x96"/54x75+12"/20x30"(4)</t>
  </si>
  <si>
    <t>分散印花</t>
  </si>
  <si>
    <r>
      <rPr>
        <sz val="8"/>
        <color rgb="FFFF0000"/>
        <rFont val="Arial"/>
        <family val="2"/>
      </rPr>
      <t>90gsm Satin Print</t>
    </r>
    <r>
      <rPr>
        <sz val="8"/>
        <rFont val="Arial"/>
        <family val="2"/>
      </rPr>
      <t xml:space="preserve"> ,BR</t>
    </r>
    <r>
      <rPr>
        <sz val="8"/>
        <rFont val="宋体"/>
        <family val="3"/>
        <charset val="134"/>
      </rPr>
      <t>品牌包装</t>
    </r>
  </si>
  <si>
    <t>数码印花</t>
  </si>
  <si>
    <t>这2款袋子做工复杂，色丁容易劈丝，不建议操作</t>
  </si>
  <si>
    <t>MOQ 2,000/pairs for printed satin pillowcase</t>
  </si>
  <si>
    <r>
      <rPr>
        <sz val="10"/>
        <rFont val="Arial"/>
        <family val="2"/>
      </rPr>
      <t>PVC</t>
    </r>
    <r>
      <rPr>
        <sz val="10"/>
        <rFont val="宋体"/>
        <family val="3"/>
        <charset val="134"/>
      </rPr>
      <t>袋</t>
    </r>
    <r>
      <rPr>
        <sz val="10"/>
        <rFont val="Arial"/>
        <family val="2"/>
      </rPr>
      <t>+</t>
    </r>
    <r>
      <rPr>
        <sz val="10"/>
        <rFont val="宋体"/>
        <family val="3"/>
        <charset val="134"/>
      </rPr>
      <t>彩卡包装</t>
    </r>
  </si>
  <si>
    <r>
      <rPr>
        <sz val="10"/>
        <rFont val="宋体"/>
        <family val="3"/>
        <charset val="134"/>
      </rPr>
      <t>抽绳本布袋</t>
    </r>
    <r>
      <rPr>
        <sz val="10"/>
        <rFont val="Arial"/>
        <family val="2"/>
      </rPr>
      <t>+</t>
    </r>
    <r>
      <rPr>
        <sz val="10"/>
        <rFont val="宋体"/>
        <family val="3"/>
        <charset val="134"/>
      </rPr>
      <t>正背不干胶贴纸</t>
    </r>
  </si>
  <si>
    <r>
      <rPr>
        <sz val="10"/>
        <rFont val="宋体"/>
        <family val="3"/>
        <charset val="134"/>
      </rPr>
      <t>色丁包边</t>
    </r>
    <r>
      <rPr>
        <sz val="10"/>
        <rFont val="Arial"/>
        <family val="2"/>
      </rPr>
      <t>+</t>
    </r>
    <r>
      <rPr>
        <sz val="10"/>
        <rFont val="宋体"/>
        <family val="3"/>
        <charset val="134"/>
      </rPr>
      <t>顶部色丁抽绳，色丁需复合或背胶</t>
    </r>
  </si>
  <si>
    <r>
      <rPr>
        <sz val="10"/>
        <rFont val="Arial"/>
        <family val="2"/>
      </rPr>
      <t>PVC</t>
    </r>
    <r>
      <rPr>
        <sz val="10"/>
        <rFont val="宋体"/>
        <family val="3"/>
        <charset val="134"/>
      </rPr>
      <t>袋</t>
    </r>
    <r>
      <rPr>
        <sz val="10"/>
        <rFont val="Arial"/>
        <family val="2"/>
      </rPr>
      <t>+</t>
    </r>
    <r>
      <rPr>
        <sz val="10"/>
        <rFont val="宋体"/>
        <family val="3"/>
        <charset val="134"/>
      </rPr>
      <t>色丁包边</t>
    </r>
    <r>
      <rPr>
        <sz val="10"/>
        <rFont val="Arial"/>
        <family val="2"/>
      </rPr>
      <t>+</t>
    </r>
    <r>
      <rPr>
        <sz val="10"/>
        <rFont val="宋体"/>
        <family val="3"/>
        <charset val="134"/>
      </rPr>
      <t>下面四周拼接色丁</t>
    </r>
    <r>
      <rPr>
        <sz val="10"/>
        <rFont val="Arial"/>
        <family val="2"/>
      </rPr>
      <t>+</t>
    </r>
    <r>
      <rPr>
        <sz val="10"/>
        <rFont val="宋体"/>
        <family val="3"/>
        <charset val="134"/>
      </rPr>
      <t>顶部两侧露肩</t>
    </r>
    <r>
      <rPr>
        <sz val="10"/>
        <rFont val="Arial"/>
        <family val="2"/>
      </rPr>
      <t>+</t>
    </r>
    <r>
      <rPr>
        <sz val="10"/>
        <rFont val="宋体"/>
        <family val="3"/>
        <charset val="134"/>
      </rPr>
      <t>色丁提手</t>
    </r>
  </si>
  <si>
    <t>85days</t>
  </si>
  <si>
    <r>
      <rPr>
        <sz val="10"/>
        <rFont val="宋体"/>
        <family val="3"/>
        <charset val="134"/>
      </rPr>
      <t>抽绳本布袋</t>
    </r>
    <r>
      <rPr>
        <sz val="10"/>
        <rFont val="Arial"/>
        <family val="2"/>
      </rPr>
      <t>+</t>
    </r>
    <r>
      <rPr>
        <sz val="10"/>
        <rFont val="宋体"/>
        <family val="3"/>
        <charset val="134"/>
      </rPr>
      <t>正背侧不干胶贴纸</t>
    </r>
  </si>
  <si>
    <r>
      <rPr>
        <sz val="8"/>
        <rFont val="Arial"/>
        <family val="2"/>
      </rPr>
      <t>Twin: 66x96"/39x75+</t>
    </r>
    <r>
      <rPr>
        <sz val="8"/>
        <color rgb="FFFF0000"/>
        <rFont val="Arial"/>
        <family val="2"/>
      </rPr>
      <t>14</t>
    </r>
    <r>
      <rPr>
        <sz val="8"/>
        <rFont val="Arial"/>
        <family val="2"/>
      </rPr>
      <t>"/20x30"(1)</t>
    </r>
  </si>
  <si>
    <r>
      <rPr>
        <sz val="8"/>
        <rFont val="Arial"/>
        <family val="2"/>
      </rPr>
      <t>Full: 81x96"/54x75+</t>
    </r>
    <r>
      <rPr>
        <sz val="8"/>
        <color rgb="FFFF0000"/>
        <rFont val="Arial"/>
        <family val="2"/>
      </rPr>
      <t>14</t>
    </r>
    <r>
      <rPr>
        <sz val="8"/>
        <rFont val="Arial"/>
        <family val="2"/>
      </rPr>
      <t>"/20x30"(2)</t>
    </r>
  </si>
  <si>
    <r>
      <rPr>
        <sz val="8"/>
        <rFont val="Arial"/>
        <family val="2"/>
      </rPr>
      <t>Queen: 90x102"/60x80+</t>
    </r>
    <r>
      <rPr>
        <sz val="8"/>
        <color rgb="FFFF0000"/>
        <rFont val="Arial"/>
        <family val="2"/>
      </rPr>
      <t>14</t>
    </r>
    <r>
      <rPr>
        <sz val="8"/>
        <rFont val="Arial"/>
        <family val="2"/>
      </rPr>
      <t>"/20x30"(2)</t>
    </r>
  </si>
  <si>
    <r>
      <rPr>
        <sz val="8"/>
        <rFont val="Arial"/>
        <family val="2"/>
      </rPr>
      <t>King: 108x102"/78x80+</t>
    </r>
    <r>
      <rPr>
        <sz val="8"/>
        <color rgb="FFFF0000"/>
        <rFont val="Arial"/>
        <family val="2"/>
      </rPr>
      <t>14</t>
    </r>
    <r>
      <rPr>
        <sz val="8"/>
        <rFont val="Arial"/>
        <family val="2"/>
      </rPr>
      <t>"/20x40"(2)</t>
    </r>
  </si>
  <si>
    <r>
      <rPr>
        <sz val="8"/>
        <rFont val="Arial"/>
        <family val="2"/>
      </rPr>
      <t>Twin: 66x96"/39x75+</t>
    </r>
    <r>
      <rPr>
        <sz val="8"/>
        <color rgb="FFFF0000"/>
        <rFont val="Arial"/>
        <family val="2"/>
      </rPr>
      <t>14</t>
    </r>
    <r>
      <rPr>
        <sz val="8"/>
        <rFont val="Arial"/>
        <family val="2"/>
      </rPr>
      <t>"/20x30"(2)</t>
    </r>
  </si>
  <si>
    <r>
      <rPr>
        <sz val="8"/>
        <rFont val="Arial"/>
        <family val="2"/>
      </rPr>
      <t>Full: 81x96"/54x75+</t>
    </r>
    <r>
      <rPr>
        <sz val="8"/>
        <color rgb="FFFF0000"/>
        <rFont val="Arial"/>
        <family val="2"/>
      </rPr>
      <t>14</t>
    </r>
    <r>
      <rPr>
        <sz val="8"/>
        <rFont val="Arial"/>
        <family val="2"/>
      </rPr>
      <t>"/20x30"(4)</t>
    </r>
  </si>
  <si>
    <r>
      <rPr>
        <sz val="8"/>
        <rFont val="Arial"/>
        <family val="2"/>
      </rPr>
      <t>Queen: 90x102"/60x80+</t>
    </r>
    <r>
      <rPr>
        <sz val="8"/>
        <color rgb="FFFF0000"/>
        <rFont val="Arial"/>
        <family val="2"/>
      </rPr>
      <t>14</t>
    </r>
    <r>
      <rPr>
        <sz val="8"/>
        <rFont val="Arial"/>
        <family val="2"/>
      </rPr>
      <t>"/20x30"(4)</t>
    </r>
  </si>
  <si>
    <r>
      <rPr>
        <sz val="8"/>
        <rFont val="Arial"/>
        <family val="2"/>
      </rPr>
      <t>King: 108x102"/78x80+</t>
    </r>
    <r>
      <rPr>
        <sz val="8"/>
        <color rgb="FFFF0000"/>
        <rFont val="Arial"/>
        <family val="2"/>
      </rPr>
      <t>14</t>
    </r>
    <r>
      <rPr>
        <sz val="8"/>
        <rFont val="Arial"/>
        <family val="2"/>
      </rPr>
      <t>"/20x40"(4)</t>
    </r>
  </si>
  <si>
    <t xml:space="preserve"> Sheet Set </t>
  </si>
  <si>
    <t>Xiejuanjuan/Ancy</t>
  </si>
  <si>
    <t>accessory</t>
  </si>
  <si>
    <t xml:space="preserve">MOQ 1000set/color, </t>
  </si>
  <si>
    <t>80-90days</t>
  </si>
  <si>
    <r>
      <rPr>
        <sz val="8"/>
        <color indexed="10"/>
        <rFont val="宋体"/>
        <family val="3"/>
        <charset val="134"/>
      </rPr>
      <t>四件套：</t>
    </r>
    <r>
      <rPr>
        <sz val="8"/>
        <rFont val="宋体"/>
        <family val="3"/>
        <charset val="134"/>
      </rPr>
      <t xml:space="preserve">枕套/床单大身联体4"头子,两侧1/2"卷边,底边1"卷边;枕套正/背面一样。床笠一周做0.7CM橡筋,床笠四角1/4"卷边. </t>
    </r>
  </si>
  <si>
    <r>
      <rPr>
        <sz val="8"/>
        <color indexed="10"/>
        <rFont val="Arial"/>
        <family val="2"/>
      </rPr>
      <t>75gsm</t>
    </r>
    <r>
      <rPr>
        <sz val="8"/>
        <rFont val="Arial"/>
        <family val="2"/>
      </rPr>
      <t xml:space="preserve"> 100% polyester Pigment Printed microfiber </t>
    </r>
    <r>
      <rPr>
        <sz val="8"/>
        <rFont val="宋体"/>
        <family val="3"/>
        <charset val="134"/>
      </rPr>
      <t>涂料印花</t>
    </r>
  </si>
  <si>
    <t>14S regular PVC bag+insert, 4sets/ctn</t>
  </si>
  <si>
    <t>TWIN:  66x96"/20x30"(1)/39x76"+12"</t>
  </si>
  <si>
    <t>FUL: 80x96"/20x30"(2)/54x76"+12"</t>
  </si>
  <si>
    <t>C-KING: 108x102"/20x40"(2)/72x84"+12"</t>
  </si>
  <si>
    <r>
      <rPr>
        <sz val="8"/>
        <color indexed="10"/>
        <rFont val="Arial"/>
        <family val="2"/>
      </rPr>
      <t>85gsm</t>
    </r>
    <r>
      <rPr>
        <sz val="8"/>
        <rFont val="Arial"/>
        <family val="2"/>
      </rPr>
      <t xml:space="preserve"> 100% polyester Pigment Printed microfiber </t>
    </r>
    <r>
      <rPr>
        <sz val="8"/>
        <rFont val="宋体"/>
        <family val="3"/>
        <charset val="134"/>
      </rPr>
      <t>涂料印花</t>
    </r>
  </si>
  <si>
    <t>80~90days</t>
  </si>
  <si>
    <r>
      <rPr>
        <sz val="8"/>
        <color indexed="10"/>
        <rFont val="宋体"/>
        <family val="3"/>
        <charset val="134"/>
      </rPr>
      <t>六件套</t>
    </r>
    <r>
      <rPr>
        <sz val="8"/>
        <color indexed="10"/>
        <rFont val="Arial"/>
        <family val="2"/>
      </rPr>
      <t xml:space="preserve">  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</si>
  <si>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color indexed="10"/>
        <rFont val="Arial"/>
        <family val="2"/>
      </rPr>
      <t xml:space="preserve">75gsm </t>
    </r>
    <r>
      <rPr>
        <sz val="8"/>
        <rFont val="Arial"/>
        <family val="2"/>
      </rPr>
      <t>100%polyester microfiber  pigment dye</t>
    </r>
  </si>
  <si>
    <r>
      <rPr>
        <sz val="8"/>
        <rFont val="Arial"/>
        <family val="2"/>
      </rPr>
      <t xml:space="preserve">14S regular PVC bag+insert, 4sets/ctn    </t>
    </r>
    <r>
      <rPr>
        <sz val="8"/>
        <rFont val="宋体"/>
        <family val="3"/>
        <charset val="134"/>
      </rPr>
      <t>包装参考</t>
    </r>
    <r>
      <rPr>
        <sz val="8"/>
        <rFont val="Arial"/>
        <family val="2"/>
      </rPr>
      <t>N Natori</t>
    </r>
  </si>
  <si>
    <t>1 Std PC</t>
  </si>
  <si>
    <t>FUL: 81X96"/20x30"(4)/54X75"+12"</t>
  </si>
  <si>
    <t>2 Std PC</t>
  </si>
  <si>
    <t>C-KING: 108x102"/20x40"(4)/72x84"+12"</t>
  </si>
  <si>
    <r>
      <rPr>
        <sz val="8"/>
        <color indexed="10"/>
        <rFont val="宋体"/>
        <family val="3"/>
        <charset val="134"/>
      </rPr>
      <t>六件套：</t>
    </r>
    <r>
      <rPr>
        <sz val="8"/>
        <color indexed="10"/>
        <rFont val="Arial"/>
        <family val="2"/>
      </rPr>
      <t xml:space="preserve">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</si>
  <si>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color indexed="10"/>
        <rFont val="Arial"/>
        <family val="2"/>
      </rPr>
      <t>85gsm</t>
    </r>
    <r>
      <rPr>
        <sz val="8"/>
        <rFont val="Arial"/>
        <family val="2"/>
      </rPr>
      <t xml:space="preserve"> 100%polyester microfiber  pigment dye</t>
    </r>
  </si>
  <si>
    <r>
      <rPr>
        <sz val="8"/>
        <rFont val="Arial"/>
        <family val="2"/>
      </rPr>
      <t>14S regular PVC bag+insert, 4sets/ctn</t>
    </r>
    <r>
      <rPr>
        <sz val="8"/>
        <rFont val="宋体"/>
        <family val="3"/>
        <charset val="134"/>
      </rPr>
      <t>包装参考</t>
    </r>
    <r>
      <rPr>
        <sz val="8"/>
        <rFont val="Arial"/>
        <family val="2"/>
      </rPr>
      <t>N Natori</t>
    </r>
  </si>
  <si>
    <r>
      <rPr>
        <sz val="8"/>
        <color indexed="10"/>
        <rFont val="宋体"/>
        <family val="3"/>
        <charset val="134"/>
      </rPr>
      <t>四件套</t>
    </r>
    <r>
      <rPr>
        <sz val="8"/>
        <color indexed="10"/>
        <rFont val="Arial"/>
        <family val="2"/>
      </rPr>
      <t xml:space="preserve">  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</si>
  <si>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color indexed="10"/>
        <rFont val="Arial"/>
        <family val="2"/>
      </rPr>
      <t xml:space="preserve">90gsm solid satin </t>
    </r>
    <r>
      <rPr>
        <sz val="8"/>
        <rFont val="Arial"/>
        <family val="2"/>
      </rPr>
      <t xml:space="preserve">100%polyester  </t>
    </r>
  </si>
  <si>
    <t xml:space="preserve">14S regular PVC bag+insert, 4sets/ctn     </t>
  </si>
  <si>
    <t>TWIN: 66X96"/20x30"(1)/39X75"+12"</t>
  </si>
  <si>
    <t>FUL: 81X96"/20x30"(2)/54X75"+12"</t>
  </si>
  <si>
    <r>
      <rPr>
        <sz val="8"/>
        <color indexed="10"/>
        <rFont val="宋体"/>
        <family val="3"/>
        <charset val="134"/>
      </rPr>
      <t>四件套：</t>
    </r>
    <r>
      <rPr>
        <sz val="8"/>
        <color indexed="10"/>
        <rFont val="Arial"/>
        <family val="2"/>
      </rPr>
      <t xml:space="preserve">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</si>
  <si>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rFont val="Arial"/>
        <family val="2"/>
      </rPr>
      <t>95gsm Solid vintage pre-washed microfiber 100% polyester</t>
    </r>
    <r>
      <rPr>
        <sz val="8"/>
        <color indexed="10"/>
        <rFont val="Arial"/>
        <family val="2"/>
      </rPr>
      <t xml:space="preserve"> </t>
    </r>
    <r>
      <rPr>
        <sz val="8"/>
        <color indexed="10"/>
        <rFont val="宋体"/>
        <family val="3"/>
        <charset val="134"/>
      </rPr>
      <t>水洗磨毛布</t>
    </r>
  </si>
  <si>
    <r>
      <rPr>
        <sz val="8"/>
        <rFont val="Arial"/>
        <family val="2"/>
      </rPr>
      <t>14S regular PVC bag+insert, 4sets/ctn</t>
    </r>
    <r>
      <rPr>
        <sz val="8"/>
        <rFont val="宋体"/>
        <family val="3"/>
        <charset val="134"/>
      </rPr>
      <t>包</t>
    </r>
    <r>
      <rPr>
        <sz val="8"/>
        <rFont val="Arial"/>
        <family val="2"/>
      </rPr>
      <t xml:space="preserve"> </t>
    </r>
  </si>
  <si>
    <t>Ship date: 2025/7/4</t>
    <phoneticPr fontId="6" type="noConversion"/>
  </si>
  <si>
    <t>Note:  Port Arrival 2025/7/25, SW 2025/8/1-8/8</t>
    <phoneticPr fontId="6" type="noConversion"/>
  </si>
  <si>
    <t>Bang-1</t>
    <phoneticPr fontId="6" type="noConversion"/>
  </si>
  <si>
    <t>RS-250420</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</si>
</sst>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quot;￥&quot;* #,##0.00_ ;_ &quot;￥&quot;* \-#,##0.00_ ;_ &quot;￥&quot;* &quot;-&quot;??_ ;_ @_ "/>
    <numFmt numFmtId="179" formatCode="_ &quot;Rs.&quot;\ * #,##0.00_ ;_ &quot;Rs.&quot;\ * \-#,##0.00_ ;_ &quot;Rs.&quot;\ * &quot;-&quot;??_ ;_ @_ "/>
    <numFmt numFmtId="180" formatCode="_ \¥* #,##0.00_ ;_ \¥* \-#,##0.00_ ;_ \¥* &quot;-&quot;??_ ;_ @_ "/>
    <numFmt numFmtId="181" formatCode="[$-409]dd/mmm/yy;@"/>
    <numFmt numFmtId="182" formatCode="_(&quot;$&quot;* #,##0_);_(&quot;$&quot;* \(#,##0\);_(&quot;$&quot;* &quot;-&quot;??_);_(@_)"/>
    <numFmt numFmtId="183" formatCode="mmm\ dd\,\ yy"/>
    <numFmt numFmtId="184" formatCode="_(&quot;$&quot;* #,##0.0_);_(&quot;$&quot;* \(#,##0.0\);_(&quot;$&quot;* &quot;-&quot;??_);_(@_)"/>
    <numFmt numFmtId="185" formatCode="mm/dd/yy_)"/>
    <numFmt numFmtId="186" formatCode="_-* #,##0_-;\-* #,##0_-;_-* &quot;-&quot;_-;_-@_-"/>
    <numFmt numFmtId="187" formatCode="_-* #,##0.00_-;\-* #,##0.00_-;_-* &quot;-&quot;??_-;_-@_-"/>
    <numFmt numFmtId="188" formatCode="[$$-409]#,##0.00;\-[$$-409]#,##0.00"/>
    <numFmt numFmtId="189" formatCode="\$#,##0.00;\-\$#,##0.00"/>
    <numFmt numFmtId="190" formatCode="&quot;$&quot;#,##0.00"/>
    <numFmt numFmtId="191" formatCode="0.00_ "/>
    <numFmt numFmtId="192" formatCode="0.0000"/>
    <numFmt numFmtId="193" formatCode="#,##0.0_);\(#,##0.0\)"/>
    <numFmt numFmtId="194" formatCode="0_ "/>
    <numFmt numFmtId="195" formatCode="0.0%"/>
    <numFmt numFmtId="196" formatCode="_(* #,##0_);_(* \(#,##0\);_(* &quot;-&quot;??_);_(@_)"/>
    <numFmt numFmtId="197" formatCode="_([$$-409]* #,##0.00_);_([$$-409]* \(#,##0.00\);_([$$-409]* &quot;-&quot;??_);_(@_)"/>
    <numFmt numFmtId="198" formatCode="&quot;$&quot;#,##0"/>
  </numFmts>
  <fonts count="109">
    <font>
      <sz val="10"/>
      <name val="Arial"/>
      <charset val="134"/>
    </font>
    <font>
      <b/>
      <sz val="8"/>
      <name val="Arial"/>
      <family val="2"/>
    </font>
    <font>
      <sz val="8"/>
      <name val="Arial"/>
      <family val="2"/>
    </font>
    <font>
      <sz val="8"/>
      <color indexed="10"/>
      <name val="Arial"/>
      <family val="2"/>
    </font>
    <font>
      <b/>
      <sz val="8"/>
      <color indexed="12"/>
      <name val="Arial"/>
      <family val="2"/>
    </font>
    <font>
      <sz val="8"/>
      <color rgb="FFFF0000"/>
      <name val="宋体"/>
      <family val="3"/>
      <charset val="134"/>
    </font>
    <font>
      <sz val="9"/>
      <name val="Arial"/>
      <family val="2"/>
    </font>
    <font>
      <sz val="8"/>
      <name val="宋体"/>
      <family val="3"/>
      <charset val="134"/>
    </font>
    <font>
      <sz val="8"/>
      <color rgb="FFC00000"/>
      <name val="Arial"/>
      <family val="2"/>
    </font>
    <font>
      <sz val="8"/>
      <color rgb="FF0000FF"/>
      <name val="Arial Unicode MS"/>
      <family val="2"/>
    </font>
    <font>
      <sz val="8"/>
      <color indexed="12"/>
      <name val="Arial"/>
      <family val="2"/>
    </font>
    <font>
      <b/>
      <sz val="10"/>
      <name val="Arial"/>
      <family val="2"/>
    </font>
    <font>
      <b/>
      <sz val="8"/>
      <color rgb="FFFF0000"/>
      <name val="Arial"/>
      <family val="2"/>
    </font>
    <font>
      <b/>
      <sz val="8"/>
      <color rgb="FFFF0000"/>
      <name val="宋体"/>
      <family val="3"/>
      <charset val="134"/>
    </font>
    <font>
      <sz val="8"/>
      <color rgb="FFFF0000"/>
      <name val="Arial"/>
      <family val="2"/>
    </font>
    <font>
      <sz val="10"/>
      <name val="宋体"/>
      <family val="3"/>
      <charset val="134"/>
    </font>
    <font>
      <sz val="10"/>
      <color rgb="FFFF0000"/>
      <name val="宋体"/>
      <family val="3"/>
      <charset val="134"/>
    </font>
    <font>
      <sz val="10"/>
      <color rgb="FFFF0000"/>
      <name val="Arial"/>
      <family val="2"/>
    </font>
    <font>
      <b/>
      <sz val="10"/>
      <color rgb="FFFF0000"/>
      <name val="宋体"/>
      <family val="3"/>
      <charset val="134"/>
    </font>
    <font>
      <sz val="10.5"/>
      <color theme="1"/>
      <name val="Calibri"/>
      <family val="2"/>
    </font>
    <font>
      <b/>
      <sz val="10.5"/>
      <color theme="1"/>
      <name val="Calibri"/>
      <family val="2"/>
    </font>
    <font>
      <b/>
      <sz val="10.5"/>
      <color rgb="FFFF0000"/>
      <name val="宋体"/>
      <family val="3"/>
      <charset val="134"/>
    </font>
    <font>
      <b/>
      <sz val="10.5"/>
      <name val="宋体"/>
      <family val="3"/>
      <charset val="134"/>
    </font>
    <font>
      <b/>
      <sz val="10.5"/>
      <name val="Calibri"/>
      <family val="2"/>
    </font>
    <font>
      <sz val="10.5"/>
      <name val="Calibri"/>
      <family val="2"/>
    </font>
    <font>
      <sz val="10.5"/>
      <color rgb="FFFF0000"/>
      <name val="Calibri"/>
      <family val="2"/>
    </font>
    <font>
      <sz val="10.5"/>
      <color theme="1"/>
      <name val="宋体"/>
      <family val="3"/>
      <charset val="134"/>
    </font>
    <font>
      <sz val="10.5"/>
      <name val="宋体"/>
      <family val="3"/>
      <charset val="134"/>
    </font>
    <font>
      <sz val="10.5"/>
      <color rgb="FFFF0000"/>
      <name val="宋体"/>
      <family val="3"/>
      <charset val="134"/>
    </font>
    <font>
      <sz val="11"/>
      <name val="Calibri"/>
      <family val="2"/>
    </font>
    <font>
      <b/>
      <sz val="10.5"/>
      <color rgb="FFFF0000"/>
      <name val="Calibri"/>
      <family val="2"/>
    </font>
    <font>
      <sz val="11"/>
      <color theme="1"/>
      <name val="宋体"/>
      <family val="3"/>
      <charset val="134"/>
      <scheme val="minor"/>
    </font>
    <font>
      <b/>
      <sz val="12"/>
      <color rgb="FF000000"/>
      <name val="Calibri"/>
      <family val="2"/>
    </font>
    <font>
      <b/>
      <sz val="12"/>
      <color rgb="FF000000"/>
      <name val="Arial"/>
      <family val="2"/>
    </font>
    <font>
      <b/>
      <sz val="12"/>
      <color rgb="FFFF0000"/>
      <name val="Arial"/>
      <family val="2"/>
    </font>
    <font>
      <sz val="10"/>
      <color rgb="FF000000"/>
      <name val="Tahoma"/>
      <family val="2"/>
    </font>
    <font>
      <sz val="10"/>
      <color rgb="FFFF0000"/>
      <name val="Tahoma"/>
      <family val="2"/>
    </font>
    <font>
      <sz val="10"/>
      <color indexed="12"/>
      <name val="Arial"/>
      <family val="2"/>
    </font>
    <font>
      <b/>
      <sz val="16"/>
      <name val="Arial"/>
      <family val="2"/>
    </font>
    <font>
      <b/>
      <sz val="11"/>
      <name val="Arial"/>
      <family val="2"/>
    </font>
    <font>
      <sz val="11"/>
      <name val="Arial"/>
      <family val="2"/>
    </font>
    <font>
      <b/>
      <sz val="10"/>
      <color rgb="FFFF0000"/>
      <name val="Arial"/>
      <family val="2"/>
    </font>
    <font>
      <sz val="10"/>
      <color theme="0"/>
      <name val="Arial"/>
      <family val="2"/>
    </font>
    <font>
      <b/>
      <sz val="10"/>
      <color indexed="12"/>
      <name val="Arial"/>
      <family val="2"/>
    </font>
    <font>
      <b/>
      <sz val="10"/>
      <color indexed="10"/>
      <name val="Arial"/>
      <family val="2"/>
    </font>
    <font>
      <sz val="10"/>
      <color indexed="8"/>
      <name val="Arial"/>
      <family val="2"/>
    </font>
    <font>
      <sz val="10"/>
      <name val="Calibri"/>
      <family val="2"/>
    </font>
    <font>
      <sz val="12"/>
      <name val="宋体"/>
      <family val="3"/>
      <charset val="134"/>
    </font>
    <font>
      <sz val="11"/>
      <color indexed="10"/>
      <name val="宋体"/>
      <family val="3"/>
      <charset val="134"/>
    </font>
    <font>
      <b/>
      <sz val="18"/>
      <color indexed="56"/>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b/>
      <sz val="11"/>
      <color indexed="63"/>
      <name val="宋体"/>
      <family val="3"/>
      <charset val="134"/>
    </font>
    <font>
      <b/>
      <sz val="11"/>
      <color indexed="52"/>
      <name val="宋体"/>
      <family val="3"/>
      <charset val="134"/>
    </font>
    <font>
      <b/>
      <sz val="11"/>
      <color indexed="9"/>
      <name val="宋体"/>
      <family val="3"/>
      <charset val="134"/>
    </font>
    <font>
      <sz val="11"/>
      <color indexed="52"/>
      <name val="宋体"/>
      <family val="3"/>
      <charset val="134"/>
    </font>
    <font>
      <b/>
      <sz val="11"/>
      <color indexed="8"/>
      <name val="宋体"/>
      <family val="3"/>
      <charset val="134"/>
    </font>
    <font>
      <sz val="11"/>
      <color indexed="17"/>
      <name val="宋体"/>
      <family val="3"/>
      <charset val="134"/>
    </font>
    <font>
      <sz val="11"/>
      <color indexed="20"/>
      <name val="宋体"/>
      <family val="3"/>
      <charset val="134"/>
    </font>
    <font>
      <sz val="11"/>
      <color indexed="60"/>
      <name val="宋体"/>
      <family val="3"/>
      <charset val="134"/>
    </font>
    <font>
      <sz val="11"/>
      <color indexed="9"/>
      <name val="宋体"/>
      <family val="3"/>
      <charset val="134"/>
    </font>
    <font>
      <sz val="11"/>
      <color indexed="8"/>
      <name val="宋体"/>
      <family val="3"/>
      <charset val="134"/>
    </font>
    <font>
      <sz val="12"/>
      <name val="Times New Roman"/>
      <family val="1"/>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sz val="10"/>
      <name val="Verdana"/>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u/>
      <sz val="12"/>
      <color indexed="12"/>
      <name val="宋体"/>
      <family val="3"/>
      <charset val="134"/>
    </font>
    <font>
      <u/>
      <sz val="11"/>
      <color theme="10"/>
      <name val="宋体"/>
      <family val="3"/>
      <charset val="134"/>
      <scheme val="minor"/>
    </font>
    <font>
      <u/>
      <sz val="11"/>
      <color theme="10"/>
      <name val="Calibri"/>
      <family val="2"/>
    </font>
    <font>
      <sz val="11"/>
      <color indexed="62"/>
      <name val="Calibri"/>
      <family val="2"/>
    </font>
    <font>
      <sz val="11"/>
      <color indexed="52"/>
      <name val="Calibri"/>
      <family val="2"/>
    </font>
    <font>
      <sz val="11"/>
      <color indexed="60"/>
      <name val="Calibri"/>
      <family val="2"/>
    </font>
    <font>
      <sz val="12"/>
      <color theme="1"/>
      <name val="Arial"/>
      <family val="2"/>
    </font>
    <font>
      <sz val="12"/>
      <color theme="1"/>
      <name val="宋体"/>
      <family val="3"/>
      <charset val="134"/>
      <scheme val="minor"/>
    </font>
    <font>
      <sz val="9"/>
      <color indexed="8"/>
      <name val="Calibri"/>
      <family val="2"/>
    </font>
    <font>
      <sz val="10"/>
      <name val="Tahoma"/>
      <family val="2"/>
    </font>
    <font>
      <sz val="12"/>
      <color indexed="8"/>
      <name val="Footlight MT Light"/>
      <family val="1"/>
    </font>
    <font>
      <b/>
      <sz val="11"/>
      <color indexed="63"/>
      <name val="Calibri"/>
      <family val="2"/>
    </font>
    <font>
      <sz val="11"/>
      <color rgb="FF000000"/>
      <name val="宋体"/>
      <family val="3"/>
      <charset val="134"/>
    </font>
    <font>
      <b/>
      <sz val="18"/>
      <color indexed="56"/>
      <name val="Cambria"/>
      <family val="1"/>
    </font>
    <font>
      <b/>
      <sz val="18"/>
      <color indexed="56"/>
      <name val="Cambria"/>
      <family val="1"/>
    </font>
    <font>
      <b/>
      <sz val="11"/>
      <color indexed="8"/>
      <name val="Calibri"/>
      <family val="2"/>
    </font>
    <font>
      <sz val="11"/>
      <color indexed="10"/>
      <name val="Calibri"/>
      <family val="2"/>
    </font>
    <font>
      <sz val="12"/>
      <color indexed="14"/>
      <name val="宋体"/>
      <family val="3"/>
      <charset val="134"/>
    </font>
    <font>
      <sz val="11"/>
      <color indexed="8"/>
      <name val="Tahoma"/>
      <family val="2"/>
    </font>
    <font>
      <sz val="12"/>
      <color indexed="17"/>
      <name val="宋体"/>
      <family val="3"/>
      <charset val="134"/>
    </font>
    <font>
      <sz val="10"/>
      <name val="Times New Roman"/>
      <family val="1"/>
    </font>
    <font>
      <sz val="11"/>
      <name val="蹈框"/>
      <charset val="134"/>
    </font>
    <font>
      <sz val="11"/>
      <name val="ＭＳ Ｐゴシック"/>
      <family val="2"/>
    </font>
    <font>
      <sz val="12"/>
      <name val="바탕체"/>
      <family val="3"/>
    </font>
    <font>
      <sz val="10"/>
      <name val="Arial"/>
      <family val="2"/>
    </font>
    <font>
      <sz val="8"/>
      <color indexed="10"/>
      <name val="宋体"/>
      <family val="3"/>
      <charset val="134"/>
    </font>
    <font>
      <sz val="10.5"/>
      <color rgb="FF0000FF"/>
      <name val="Calibri"/>
      <family val="2"/>
    </font>
    <font>
      <b/>
      <sz val="9"/>
      <name val="宋体"/>
      <family val="3"/>
      <charset val="134"/>
    </font>
    <font>
      <sz val="10"/>
      <name val="Arial"/>
      <family val="2"/>
    </font>
  </fonts>
  <fills count="37">
    <fill>
      <patternFill patternType="none"/>
    </fill>
    <fill>
      <patternFill patternType="gray125"/>
    </fill>
    <fill>
      <patternFill patternType="solid">
        <fgColor indexed="13"/>
        <bgColor indexed="64"/>
      </patternFill>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BFBFBF"/>
        <bgColor indexed="64"/>
      </patternFill>
    </fill>
    <fill>
      <patternFill patternType="solid">
        <fgColor rgb="FFA9D08E"/>
        <bgColor indexed="64"/>
      </patternFill>
    </fill>
    <fill>
      <patternFill patternType="solid">
        <fgColor rgb="FF00B050"/>
        <bgColor indexed="64"/>
      </patternFill>
    </fill>
    <fill>
      <patternFill patternType="solid">
        <fgColor rgb="FFFEFAA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45"/>
        <bgColor indexed="29"/>
      </patternFill>
    </fill>
    <fill>
      <patternFill patternType="solid">
        <fgColor indexed="42"/>
        <bgColor indexed="27"/>
      </patternFill>
    </fill>
  </fills>
  <borders count="45">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2268">
    <xf numFmtId="0" fontId="0" fillId="0" borderId="0"/>
    <xf numFmtId="177" fontId="108" fillId="0" borderId="0" applyFont="0" applyFill="0" applyBorder="0" applyAlignment="0" applyProtection="0"/>
    <xf numFmtId="9" fontId="108" fillId="0" borderId="0" applyFont="0" applyFill="0" applyBorder="0" applyAlignment="0" applyProtection="0"/>
    <xf numFmtId="0" fontId="108" fillId="0" borderId="0"/>
    <xf numFmtId="0" fontId="108" fillId="0" borderId="0"/>
    <xf numFmtId="0" fontId="108" fillId="0" borderId="0"/>
    <xf numFmtId="0" fontId="108" fillId="0" borderId="0"/>
    <xf numFmtId="0" fontId="47" fillId="0" borderId="0"/>
    <xf numFmtId="0" fontId="65"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65"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45" fillId="0" borderId="0">
      <alignment vertical="top"/>
    </xf>
    <xf numFmtId="0" fontId="45" fillId="0" borderId="0">
      <alignment vertical="top"/>
    </xf>
    <xf numFmtId="0" fontId="108" fillId="0" borderId="0"/>
    <xf numFmtId="0" fontId="108" fillId="0" borderId="0"/>
    <xf numFmtId="0" fontId="66" fillId="0" borderId="0"/>
    <xf numFmtId="0" fontId="108" fillId="0" borderId="0"/>
    <xf numFmtId="0" fontId="108" fillId="0" borderId="0"/>
    <xf numFmtId="0" fontId="66"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applyNumberFormat="0" applyFont="0" applyFill="0" applyBorder="0" applyProtection="0">
      <alignment vertical="center" wrapText="1"/>
    </xf>
    <xf numFmtId="0" fontId="108" fillId="0" borderId="0" applyNumberFormat="0" applyFont="0" applyFill="0" applyBorder="0" applyProtection="0">
      <alignment vertical="center" wrapText="1"/>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applyNumberFormat="0" applyFont="0" applyFill="0" applyBorder="0" applyProtection="0">
      <alignment vertical="center" wrapText="1"/>
    </xf>
    <xf numFmtId="0" fontId="108" fillId="0" borderId="0" applyNumberFormat="0" applyFont="0" applyFill="0" applyBorder="0" applyProtection="0">
      <alignment vertical="center" wrapText="1"/>
    </xf>
    <xf numFmtId="0" fontId="108" fillId="0" borderId="0"/>
    <xf numFmtId="0" fontId="108" fillId="0" borderId="0"/>
    <xf numFmtId="0" fontId="108" fillId="0" borderId="0" applyNumberFormat="0" applyFont="0" applyFill="0" applyBorder="0" applyProtection="0">
      <alignment vertical="center" wrapText="1"/>
    </xf>
    <xf numFmtId="0" fontId="108" fillId="0" borderId="0" applyNumberFormat="0" applyFont="0" applyFill="0" applyBorder="0" applyProtection="0">
      <alignment vertical="center" wrapText="1"/>
    </xf>
    <xf numFmtId="0" fontId="66" fillId="0" borderId="0"/>
    <xf numFmtId="0" fontId="108" fillId="0" borderId="0"/>
    <xf numFmtId="0" fontId="108" fillId="0" borderId="0"/>
    <xf numFmtId="0" fontId="66"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45" fillId="0" borderId="0">
      <alignment vertical="top"/>
    </xf>
    <xf numFmtId="0" fontId="45" fillId="0" borderId="0">
      <alignment vertical="top"/>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66"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67" fillId="21"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31" borderId="0" applyNumberFormat="0" applyBorder="0" applyAlignment="0" applyProtection="0">
      <alignment vertical="center"/>
    </xf>
    <xf numFmtId="0" fontId="64" fillId="31" borderId="0" applyNumberFormat="0" applyBorder="0" applyAlignment="0" applyProtection="0">
      <alignment vertical="center"/>
    </xf>
    <xf numFmtId="0" fontId="64" fillId="31" borderId="0" applyNumberFormat="0" applyBorder="0" applyAlignment="0" applyProtection="0">
      <alignment vertical="center"/>
    </xf>
    <xf numFmtId="0" fontId="64" fillId="31" borderId="0" applyNumberFormat="0" applyBorder="0" applyAlignment="0" applyProtection="0">
      <alignment vertical="center"/>
    </xf>
    <xf numFmtId="0" fontId="64" fillId="14" borderId="0" applyNumberFormat="0" applyBorder="0" applyAlignment="0" applyProtection="0">
      <alignment vertical="center"/>
    </xf>
    <xf numFmtId="0" fontId="64" fillId="14" borderId="0" applyNumberFormat="0" applyBorder="0" applyAlignment="0" applyProtection="0">
      <alignment vertical="center"/>
    </xf>
    <xf numFmtId="0" fontId="64" fillId="14" borderId="0" applyNumberFormat="0" applyBorder="0" applyAlignment="0" applyProtection="0">
      <alignment vertical="center"/>
    </xf>
    <xf numFmtId="0" fontId="64" fillId="14" borderId="0" applyNumberFormat="0" applyBorder="0" applyAlignment="0" applyProtection="0">
      <alignment vertical="center"/>
    </xf>
    <xf numFmtId="0" fontId="67" fillId="22"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33" borderId="0" applyNumberFormat="0" applyBorder="0" applyAlignment="0" applyProtection="0"/>
    <xf numFmtId="0" fontId="67" fillId="33" borderId="0" applyNumberFormat="0" applyBorder="0" applyAlignment="0" applyProtection="0"/>
    <xf numFmtId="0" fontId="67" fillId="33" borderId="0" applyNumberFormat="0" applyBorder="0" applyAlignment="0" applyProtection="0"/>
    <xf numFmtId="0" fontId="67" fillId="33" borderId="0" applyNumberFormat="0" applyBorder="0" applyAlignment="0" applyProtection="0"/>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7"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33" borderId="0" applyNumberFormat="0" applyBorder="0" applyAlignment="0" applyProtection="0">
      <alignment vertical="center"/>
    </xf>
    <xf numFmtId="0" fontId="64" fillId="33" borderId="0" applyNumberFormat="0" applyBorder="0" applyAlignment="0" applyProtection="0">
      <alignment vertical="center"/>
    </xf>
    <xf numFmtId="0" fontId="64" fillId="33" borderId="0" applyNumberFormat="0" applyBorder="0" applyAlignment="0" applyProtection="0">
      <alignment vertical="center"/>
    </xf>
    <xf numFmtId="0" fontId="64" fillId="33" borderId="0" applyNumberFormat="0" applyBorder="0" applyAlignment="0" applyProtection="0">
      <alignment vertical="center"/>
    </xf>
    <xf numFmtId="0" fontId="68" fillId="23"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63" fillId="34" borderId="0" applyNumberFormat="0" applyBorder="0" applyAlignment="0" applyProtection="0">
      <alignment vertical="center"/>
    </xf>
    <xf numFmtId="0" fontId="63" fillId="34" borderId="0" applyNumberFormat="0" applyBorder="0" applyAlignment="0" applyProtection="0">
      <alignment vertical="center"/>
    </xf>
    <xf numFmtId="0" fontId="63" fillId="34" borderId="0" applyNumberFormat="0" applyBorder="0" applyAlignment="0" applyProtection="0">
      <alignment vertical="center"/>
    </xf>
    <xf numFmtId="0" fontId="63" fillId="34" borderId="0" applyNumberFormat="0" applyBorder="0" applyAlignment="0" applyProtection="0">
      <alignment vertical="center"/>
    </xf>
    <xf numFmtId="0" fontId="68" fillId="20" borderId="0" applyNumberFormat="0" applyBorder="0" applyAlignment="0" applyProtection="0"/>
    <xf numFmtId="0" fontId="68" fillId="20" borderId="0" applyNumberFormat="0" applyBorder="0" applyAlignment="0" applyProtection="0"/>
    <xf numFmtId="0" fontId="68" fillId="20"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8" fillId="32"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0" fillId="15" borderId="40" applyNumberFormat="0" applyAlignment="0" applyProtection="0"/>
    <xf numFmtId="0" fontId="71" fillId="16" borderId="42" applyNumberFormat="0" applyAlignment="0" applyProtection="0"/>
    <xf numFmtId="0" fontId="71" fillId="16" borderId="42" applyNumberFormat="0" applyAlignment="0" applyProtection="0"/>
    <xf numFmtId="0" fontId="71" fillId="16" borderId="42" applyNumberFormat="0" applyAlignment="0" applyProtection="0"/>
    <xf numFmtId="177" fontId="108" fillId="0" borderId="0" applyFont="0" applyFill="0" applyBorder="0" applyAlignment="0" applyProtection="0"/>
    <xf numFmtId="177"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177"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77" fontId="67" fillId="0" borderId="0" applyFont="0" applyFill="0" applyBorder="0" applyAlignment="0" applyProtection="0"/>
    <xf numFmtId="43" fontId="67" fillId="0" borderId="0" applyFont="0" applyFill="0" applyBorder="0" applyAlignment="0" applyProtection="0"/>
    <xf numFmtId="179" fontId="108"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108"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108" fillId="0" borderId="0" applyFont="0" applyFill="0" applyBorder="0" applyAlignment="0" applyProtection="0"/>
    <xf numFmtId="176" fontId="108"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108"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66"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108" fillId="0" borderId="0" applyFont="0" applyFill="0" applyBorder="0" applyAlignment="0" applyProtection="0"/>
    <xf numFmtId="176" fontId="108"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6" fillId="0" borderId="0" applyFont="0" applyFill="0" applyBorder="0" applyAlignment="0" applyProtection="0"/>
    <xf numFmtId="180" fontId="47" fillId="0" borderId="0" applyFont="0" applyFill="0" applyBorder="0" applyAlignment="0" applyProtection="0">
      <alignment vertical="center"/>
    </xf>
    <xf numFmtId="178"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72" fillId="0" borderId="0" applyFont="0" applyFill="0" applyBorder="0" applyAlignment="0" applyProtection="0"/>
    <xf numFmtId="176" fontId="73"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176" fontId="108" fillId="0" borderId="0" applyFont="0" applyFill="0" applyBorder="0" applyAlignment="0" applyProtection="0"/>
    <xf numFmtId="176" fontId="108"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108" fillId="0" borderId="0" applyFont="0" applyFill="0" applyBorder="0" applyAlignment="0" applyProtection="0"/>
    <xf numFmtId="176" fontId="108"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47" fillId="0" borderId="0" applyFont="0" applyFill="0" applyBorder="0" applyAlignment="0" applyProtection="0"/>
    <xf numFmtId="176" fontId="108" fillId="0" borderId="0" applyFont="0" applyFill="0" applyBorder="0" applyAlignment="0" applyProtection="0"/>
    <xf numFmtId="176" fontId="108" fillId="0" borderId="0" applyFont="0" applyFill="0" applyBorder="0" applyAlignment="0" applyProtection="0"/>
    <xf numFmtId="176" fontId="67" fillId="0" borderId="0" applyFont="0" applyFill="0" applyBorder="0" applyAlignment="0" applyProtection="0"/>
    <xf numFmtId="176" fontId="108" fillId="0" borderId="0" applyFont="0" applyFill="0" applyBorder="0" applyAlignment="0" applyProtection="0"/>
    <xf numFmtId="176" fontId="108" fillId="0" borderId="0" applyFont="0" applyFill="0" applyBorder="0" applyAlignment="0" applyProtection="0"/>
    <xf numFmtId="176" fontId="67"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108" fillId="0" borderId="0" applyFont="0" applyFill="0" applyBorder="0" applyAlignment="0" applyProtection="0"/>
    <xf numFmtId="180" fontId="47" fillId="0" borderId="0" applyFont="0" applyFill="0" applyBorder="0" applyAlignment="0" applyProtection="0">
      <alignment vertical="center"/>
    </xf>
    <xf numFmtId="180" fontId="47" fillId="0" borderId="0" applyFon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6" fillId="15" borderId="0" applyNumberFormat="0" applyBorder="0" applyAlignment="0" applyProtection="0"/>
    <xf numFmtId="0" fontId="77" fillId="0" borderId="37"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3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3" fillId="14" borderId="40" applyNumberFormat="0" applyAlignment="0" applyProtection="0"/>
    <xf numFmtId="0" fontId="84" fillId="0" borderId="43" applyNumberFormat="0" applyFill="0" applyAlignment="0" applyProtection="0"/>
    <xf numFmtId="0" fontId="84" fillId="0" borderId="43" applyNumberFormat="0" applyFill="0" applyAlignment="0" applyProtection="0"/>
    <xf numFmtId="0" fontId="84" fillId="0" borderId="43" applyNumberFormat="0" applyFill="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108" fillId="15" borderId="0" applyNumberFormat="0" applyFont="0" applyBorder="0" applyAlignment="0" applyProtection="0"/>
    <xf numFmtId="0" fontId="108" fillId="15" borderId="0" applyNumberFormat="0" applyFont="0" applyBorder="0" applyAlignment="0" applyProtection="0"/>
    <xf numFmtId="0" fontId="108" fillId="0" borderId="0"/>
    <xf numFmtId="0" fontId="108"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31" fillId="0" borderId="0"/>
    <xf numFmtId="0" fontId="31" fillId="0" borderId="0"/>
    <xf numFmtId="0" fontId="31" fillId="0" borderId="0"/>
    <xf numFmtId="0" fontId="31"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66" fillId="0" borderId="0" applyProtection="0"/>
    <xf numFmtId="0" fontId="108" fillId="0" borderId="0"/>
    <xf numFmtId="0" fontId="108" fillId="0" borderId="0"/>
    <xf numFmtId="0" fontId="108"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108" fillId="0" borderId="0"/>
    <xf numFmtId="0" fontId="108" fillId="0" borderId="0"/>
    <xf numFmtId="0" fontId="67" fillId="0" borderId="0"/>
    <xf numFmtId="0" fontId="67" fillId="0" borderId="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66" fillId="0" borderId="0" applyProtection="0"/>
    <xf numFmtId="0" fontId="67" fillId="0" borderId="0"/>
    <xf numFmtId="0" fontId="67" fillId="0" borderId="0"/>
    <xf numFmtId="0" fontId="108"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47" fillId="0" borderId="0"/>
    <xf numFmtId="0" fontId="47" fillId="0" borderId="0">
      <alignment vertical="top"/>
    </xf>
    <xf numFmtId="0" fontId="47" fillId="0" borderId="0">
      <alignment vertical="top"/>
    </xf>
    <xf numFmtId="0" fontId="47" fillId="0" borderId="0">
      <alignment vertical="top"/>
    </xf>
    <xf numFmtId="0" fontId="108" fillId="0" borderId="0"/>
    <xf numFmtId="0" fontId="108" fillId="0" borderId="0"/>
    <xf numFmtId="0" fontId="66" fillId="0" borderId="0" applyProtection="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108" fillId="0" borderId="0"/>
    <xf numFmtId="0" fontId="108" fillId="0" borderId="0"/>
    <xf numFmtId="0" fontId="66" fillId="0" borderId="0" applyProtection="0"/>
    <xf numFmtId="0" fontId="66" fillId="0" borderId="0" applyProtection="0"/>
    <xf numFmtId="0" fontId="66" fillId="0" borderId="0" applyProtection="0"/>
    <xf numFmtId="0" fontId="66" fillId="0" borderId="0" applyProtection="0"/>
    <xf numFmtId="0" fontId="67" fillId="0" borderId="0"/>
    <xf numFmtId="0" fontId="67" fillId="0" borderId="0"/>
    <xf numFmtId="0" fontId="108" fillId="0" borderId="0"/>
    <xf numFmtId="0" fontId="108" fillId="0" borderId="0"/>
    <xf numFmtId="0" fontId="86" fillId="0" borderId="0"/>
    <xf numFmtId="0" fontId="72" fillId="0" borderId="0"/>
    <xf numFmtId="0" fontId="47" fillId="0" borderId="0"/>
    <xf numFmtId="0" fontId="108" fillId="0" borderId="0"/>
    <xf numFmtId="0" fontId="108" fillId="0" borderId="0"/>
    <xf numFmtId="0" fontId="108" fillId="0" borderId="0"/>
    <xf numFmtId="0" fontId="108" fillId="0" borderId="0"/>
    <xf numFmtId="0" fontId="67" fillId="0" borderId="0"/>
    <xf numFmtId="0" fontId="67" fillId="0" borderId="0"/>
    <xf numFmtId="0" fontId="66" fillId="0" borderId="0" applyProtection="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8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87" fillId="0" borderId="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47" fillId="0" borderId="0">
      <alignment vertical="top"/>
    </xf>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87" fillId="0" borderId="0"/>
    <xf numFmtId="0" fontId="47" fillId="0" borderId="0">
      <alignment vertical="top"/>
    </xf>
    <xf numFmtId="0" fontId="47" fillId="0" borderId="0">
      <alignment vertical="top"/>
    </xf>
    <xf numFmtId="0" fontId="47" fillId="0" borderId="0">
      <alignment vertical="top"/>
    </xf>
    <xf numFmtId="0" fontId="72" fillId="0" borderId="0" applyProtection="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47" fillId="0" borderId="0">
      <alignment vertical="center"/>
    </xf>
    <xf numFmtId="0" fontId="47" fillId="0" borderId="0">
      <alignment vertical="center"/>
    </xf>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6" fillId="0" borderId="0" applyProtection="0"/>
    <xf numFmtId="0" fontId="108" fillId="0" borderId="0" applyNumberFormat="0" applyFont="0" applyFill="0" applyBorder="0" applyProtection="0">
      <alignment vertical="center" wrapText="1"/>
    </xf>
    <xf numFmtId="0" fontId="108" fillId="0" borderId="0"/>
    <xf numFmtId="0" fontId="108" fillId="0" borderId="0"/>
    <xf numFmtId="0" fontId="108" fillId="0" borderId="0"/>
    <xf numFmtId="0" fontId="108" fillId="0" borderId="0"/>
    <xf numFmtId="0" fontId="108" fillId="0" borderId="0"/>
    <xf numFmtId="0" fontId="108" fillId="0" borderId="0"/>
    <xf numFmtId="0" fontId="67" fillId="0" borderId="0"/>
    <xf numFmtId="0" fontId="67" fillId="0" borderId="0"/>
    <xf numFmtId="0" fontId="88" fillId="0" borderId="0"/>
    <xf numFmtId="181" fontId="108" fillId="0" borderId="0"/>
    <xf numFmtId="0" fontId="89" fillId="0" borderId="0"/>
    <xf numFmtId="0" fontId="31" fillId="0" borderId="0"/>
    <xf numFmtId="0" fontId="31" fillId="0" borderId="0"/>
    <xf numFmtId="0" fontId="31" fillId="0" borderId="0">
      <alignment vertical="center"/>
    </xf>
    <xf numFmtId="0" fontId="31" fillId="0" borderId="0"/>
    <xf numFmtId="0" fontId="31" fillId="0" borderId="0"/>
    <xf numFmtId="0" fontId="31" fillId="0" borderId="0">
      <alignment vertical="center"/>
    </xf>
    <xf numFmtId="0" fontId="108" fillId="0" borderId="0"/>
    <xf numFmtId="0" fontId="108" fillId="0" borderId="0"/>
    <xf numFmtId="0" fontId="31" fillId="0" borderId="0"/>
    <xf numFmtId="0" fontId="31" fillId="0" borderId="0">
      <alignment vertical="center"/>
    </xf>
    <xf numFmtId="0" fontId="31" fillId="0" borderId="0">
      <alignment vertical="center"/>
    </xf>
    <xf numFmtId="0" fontId="31"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 fillId="0" borderId="0"/>
    <xf numFmtId="0" fontId="67" fillId="0" borderId="0"/>
    <xf numFmtId="0" fontId="67" fillId="0" borderId="0"/>
    <xf numFmtId="0" fontId="108" fillId="0" borderId="0"/>
    <xf numFmtId="0" fontId="108" fillId="0" borderId="0"/>
    <xf numFmtId="0" fontId="4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88" fillId="0" borderId="0"/>
    <xf numFmtId="0" fontId="47" fillId="0" borderId="0">
      <alignment vertical="center"/>
    </xf>
    <xf numFmtId="0" fontId="90" fillId="0" borderId="0"/>
    <xf numFmtId="0" fontId="108" fillId="0" borderId="0"/>
    <xf numFmtId="0" fontId="108" fillId="0" borderId="0"/>
    <xf numFmtId="0" fontId="31" fillId="0" borderId="0"/>
    <xf numFmtId="0" fontId="31" fillId="0" borderId="0"/>
    <xf numFmtId="0" fontId="31" fillId="0" borderId="0"/>
    <xf numFmtId="0" fontId="31" fillId="0" borderId="0"/>
    <xf numFmtId="0" fontId="108" fillId="0" borderId="0"/>
    <xf numFmtId="0" fontId="108"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108" fillId="0" borderId="0"/>
    <xf numFmtId="0" fontId="72" fillId="0" borderId="0"/>
    <xf numFmtId="0" fontId="31" fillId="0" borderId="0"/>
    <xf numFmtId="0" fontId="31" fillId="0" borderId="0"/>
    <xf numFmtId="0" fontId="108" fillId="0" borderId="0"/>
    <xf numFmtId="0" fontId="31" fillId="0" borderId="0"/>
    <xf numFmtId="0" fontId="31"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72" fillId="0" borderId="0"/>
    <xf numFmtId="0" fontId="31" fillId="0" borderId="0"/>
    <xf numFmtId="0" fontId="3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31" fillId="0" borderId="0"/>
    <xf numFmtId="0" fontId="3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10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7" fillId="0" borderId="0"/>
    <xf numFmtId="0" fontId="67" fillId="0" borderId="0"/>
    <xf numFmtId="0" fontId="67" fillId="0" borderId="0"/>
    <xf numFmtId="0" fontId="67" fillId="0" borderId="0"/>
    <xf numFmtId="0" fontId="67" fillId="0" borderId="0"/>
    <xf numFmtId="0" fontId="67"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applyFont="0" applyFill="0" applyBorder="0" applyAlignment="0" applyProtection="0"/>
    <xf numFmtId="0" fontId="108" fillId="0" borderId="0" applyFont="0" applyFill="0" applyBorder="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47" fillId="13" borderId="36" applyNumberFormat="0" applyFont="0" applyAlignment="0" applyProtection="0"/>
    <xf numFmtId="0" fontId="47" fillId="13" borderId="36" applyNumberFormat="0" applyFont="0" applyAlignment="0" applyProtection="0"/>
    <xf numFmtId="0" fontId="108"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108" fillId="13" borderId="36" applyNumberFormat="0" applyFont="0" applyAlignment="0" applyProtection="0"/>
    <xf numFmtId="0" fontId="108"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108" fillId="13" borderId="36" applyNumberFormat="0" applyFont="0" applyAlignment="0" applyProtection="0"/>
    <xf numFmtId="0" fontId="108"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67" fillId="13" borderId="36" applyNumberFormat="0" applyFon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0" fontId="91" fillId="15" borderId="41"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47" fillId="0" borderId="0" applyFont="0" applyFill="0" applyBorder="0" applyAlignment="0" applyProtection="0"/>
    <xf numFmtId="9" fontId="108" fillId="0" borderId="0" applyFont="0" applyFill="0" applyBorder="0" applyAlignment="0" applyProtection="0"/>
    <xf numFmtId="9" fontId="47" fillId="0" borderId="0" applyFont="0" applyFill="0" applyBorder="0" applyAlignment="0" applyProtection="0">
      <alignment vertical="center"/>
    </xf>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73"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67" fillId="0" borderId="0" applyFont="0" applyFill="0" applyBorder="0" applyAlignment="0" applyProtection="0"/>
    <xf numFmtId="9" fontId="86" fillId="0" borderId="0" applyFont="0" applyFill="0" applyBorder="0" applyAlignment="0" applyProtection="0"/>
    <xf numFmtId="9" fontId="67" fillId="0" borderId="0" applyFont="0" applyFill="0" applyBorder="0" applyAlignment="0" applyProtection="0"/>
    <xf numFmtId="0" fontId="108" fillId="0" borderId="0"/>
    <xf numFmtId="0" fontId="108" fillId="0" borderId="0"/>
    <xf numFmtId="0" fontId="108" fillId="0" borderId="0"/>
    <xf numFmtId="0" fontId="108" fillId="0" borderId="0"/>
    <xf numFmtId="0" fontId="108" fillId="0" borderId="0"/>
    <xf numFmtId="0" fontId="108" fillId="0" borderId="0"/>
    <xf numFmtId="0" fontId="45" fillId="0" borderId="0">
      <alignment vertical="top"/>
    </xf>
    <xf numFmtId="0" fontId="92" fillId="0" borderId="0"/>
    <xf numFmtId="0" fontId="108" fillId="0" borderId="0" applyNumberFormat="0" applyFont="0" applyFill="0" applyBorder="0" applyProtection="0">
      <alignment horizontal="left" wrapText="1"/>
    </xf>
    <xf numFmtId="0" fontId="108" fillId="0" borderId="0" applyNumberFormat="0" applyFont="0" applyFill="0" applyBorder="0" applyProtection="0">
      <alignment horizontal="left" wrapText="1"/>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0" fontId="51" fillId="0" borderId="37" applyNumberFormat="0" applyFill="0" applyAlignment="0" applyProtection="0">
      <alignment vertical="center"/>
    </xf>
    <xf numFmtId="0" fontId="51" fillId="0" borderId="37" applyNumberFormat="0" applyFill="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1" fillId="18" borderId="0" applyNumberFormat="0" applyBorder="0" applyAlignment="0" applyProtection="0">
      <alignment vertical="center"/>
    </xf>
    <xf numFmtId="0" fontId="61" fillId="18" borderId="0" applyNumberFormat="0" applyBorder="0" applyAlignment="0" applyProtection="0">
      <alignment vertical="center"/>
    </xf>
    <xf numFmtId="0" fontId="61" fillId="15" borderId="0" applyNumberFormat="0" applyBorder="0" applyAlignment="0" applyProtection="0">
      <alignment vertical="center"/>
    </xf>
    <xf numFmtId="0" fontId="69" fillId="18" borderId="0" applyNumberFormat="0" applyBorder="0" applyAlignment="0" applyProtection="0"/>
    <xf numFmtId="0" fontId="61" fillId="35"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alignment vertical="center"/>
    </xf>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1" fillId="18" borderId="0" applyNumberFormat="0" applyBorder="0" applyAlignment="0" applyProtection="0">
      <alignment vertical="center"/>
    </xf>
    <xf numFmtId="0" fontId="61" fillId="18" borderId="0" applyNumberFormat="0" applyBorder="0" applyAlignment="0" applyProtection="0">
      <alignment vertical="center"/>
    </xf>
    <xf numFmtId="0" fontId="61" fillId="18" borderId="0" applyNumberFormat="0" applyBorder="0" applyAlignment="0" applyProtection="0">
      <alignment vertical="center"/>
    </xf>
    <xf numFmtId="0" fontId="97"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98" fillId="0" borderId="0"/>
    <xf numFmtId="0" fontId="98" fillId="0" borderId="0"/>
    <xf numFmtId="0" fontId="98" fillId="0" borderId="0"/>
    <xf numFmtId="0" fontId="98" fillId="0" borderId="0"/>
    <xf numFmtId="0" fontId="98" fillId="0" borderId="0"/>
    <xf numFmtId="0" fontId="98" fillId="0" borderId="0"/>
    <xf numFmtId="0" fontId="31" fillId="0" borderId="0"/>
    <xf numFmtId="0" fontId="31" fillId="0" borderId="0"/>
    <xf numFmtId="0" fontId="47" fillId="0" borderId="0"/>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pplyProtection="0">
      <alignment vertical="top"/>
    </xf>
    <xf numFmtId="0" fontId="47" fillId="0" borderId="0">
      <alignment vertical="center"/>
    </xf>
    <xf numFmtId="0" fontId="47" fillId="0" borderId="0">
      <alignment vertical="center"/>
    </xf>
    <xf numFmtId="0" fontId="98" fillId="0" borderId="0"/>
    <xf numFmtId="0" fontId="98" fillId="0" borderId="0">
      <alignment vertical="center"/>
    </xf>
    <xf numFmtId="0" fontId="98" fillId="0" borderId="0">
      <alignment vertical="center"/>
    </xf>
    <xf numFmtId="0" fontId="98" fillId="0" borderId="0">
      <alignment vertical="center"/>
    </xf>
    <xf numFmtId="0" fontId="98" fillId="0" borderId="0">
      <alignment vertical="center"/>
    </xf>
    <xf numFmtId="0" fontId="98" fillId="0" borderId="0">
      <alignment vertical="center"/>
    </xf>
    <xf numFmtId="0" fontId="108" fillId="0" borderId="0"/>
    <xf numFmtId="0" fontId="47" fillId="0" borderId="0">
      <alignment vertical="top"/>
    </xf>
    <xf numFmtId="0" fontId="108" fillId="0" borderId="0"/>
    <xf numFmtId="0" fontId="108" fillId="0" borderId="0"/>
    <xf numFmtId="0" fontId="108" fillId="0" borderId="0"/>
    <xf numFmtId="0" fontId="108" fillId="0" borderId="0"/>
    <xf numFmtId="0" fontId="98" fillId="0" borderId="0"/>
    <xf numFmtId="0" fontId="108" fillId="0" borderId="0"/>
    <xf numFmtId="0" fontId="108" fillId="0" borderId="0"/>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5" borderId="0" applyNumberFormat="0" applyBorder="0" applyAlignment="0" applyProtection="0">
      <alignment vertical="center"/>
    </xf>
    <xf numFmtId="0" fontId="75" fillId="17" borderId="0" applyNumberFormat="0" applyBorder="0" applyAlignment="0" applyProtection="0"/>
    <xf numFmtId="0" fontId="60" fillId="36"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alignment vertical="center"/>
    </xf>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99"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180" fontId="47" fillId="0" borderId="0" applyBorder="0" applyProtection="0">
      <alignment vertical="center"/>
    </xf>
    <xf numFmtId="180" fontId="47" fillId="0" borderId="0" applyBorder="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6" fillId="15" borderId="40" applyNumberFormat="0" applyAlignment="0" applyProtection="0">
      <alignment vertical="center"/>
    </xf>
    <xf numFmtId="0" fontId="57" fillId="16" borderId="42" applyNumberFormat="0" applyAlignment="0" applyProtection="0">
      <alignment vertical="center"/>
    </xf>
    <xf numFmtId="0" fontId="57" fillId="16" borderId="42" applyNumberFormat="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8" fillId="0" borderId="43" applyNumberFormat="0" applyFill="0" applyAlignment="0" applyProtection="0">
      <alignment vertical="center"/>
    </xf>
    <xf numFmtId="0" fontId="58" fillId="0" borderId="43" applyNumberFormat="0" applyFill="0" applyAlignment="0" applyProtection="0">
      <alignment vertical="center"/>
    </xf>
    <xf numFmtId="182" fontId="47" fillId="0" borderId="0" applyFont="0" applyFill="0" applyBorder="0" applyAlignment="0" applyProtection="0"/>
    <xf numFmtId="183" fontId="47" fillId="0" borderId="0" applyFont="0" applyFill="0" applyBorder="0" applyAlignment="0" applyProtection="0"/>
    <xf numFmtId="184" fontId="47" fillId="0" borderId="0" applyFont="0" applyFill="0" applyBorder="0" applyAlignment="0" applyProtection="0"/>
    <xf numFmtId="185" fontId="47" fillId="0" borderId="0" applyFont="0" applyFill="0" applyBorder="0" applyAlignment="0" applyProtection="0"/>
    <xf numFmtId="0" fontId="100" fillId="0" borderId="0"/>
    <xf numFmtId="41" fontId="100" fillId="0" borderId="0" applyFont="0" applyFill="0" applyBorder="0" applyAlignment="0" applyProtection="0"/>
    <xf numFmtId="43" fontId="100" fillId="0" borderId="0" applyFont="0" applyFill="0" applyBorder="0" applyAlignment="0" applyProtection="0"/>
    <xf numFmtId="186" fontId="65" fillId="0" borderId="0" applyFont="0" applyFill="0" applyBorder="0" applyAlignment="0" applyProtection="0"/>
    <xf numFmtId="187" fontId="65" fillId="0" borderId="0" applyFont="0" applyFill="0" applyBorder="0" applyAlignment="0" applyProtection="0"/>
    <xf numFmtId="43" fontId="108" fillId="0" borderId="0" applyFont="0" applyFill="0" applyBorder="0" applyAlignment="0" applyProtection="0"/>
    <xf numFmtId="0" fontId="101" fillId="0" borderId="0"/>
    <xf numFmtId="0" fontId="63" fillId="20" borderId="0" applyNumberFormat="0" applyBorder="0" applyAlignment="0" applyProtection="0">
      <alignment vertical="center"/>
    </xf>
    <xf numFmtId="0" fontId="63" fillId="20" borderId="0" applyNumberFormat="0" applyBorder="0" applyAlignment="0" applyProtection="0">
      <alignment vertical="center"/>
    </xf>
    <xf numFmtId="0" fontId="63" fillId="20" borderId="0" applyNumberFormat="0" applyBorder="0" applyAlignment="0" applyProtection="0">
      <alignment vertical="center"/>
    </xf>
    <xf numFmtId="0" fontId="63" fillId="20"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6" borderId="0" applyNumberFormat="0" applyBorder="0" applyAlignment="0" applyProtection="0">
      <alignment vertical="center"/>
    </xf>
    <xf numFmtId="0" fontId="63" fillId="26" borderId="0" applyNumberFormat="0" applyBorder="0" applyAlignment="0" applyProtection="0">
      <alignment vertical="center"/>
    </xf>
    <xf numFmtId="0" fontId="63" fillId="26" borderId="0" applyNumberFormat="0" applyBorder="0" applyAlignment="0" applyProtection="0">
      <alignment vertical="center"/>
    </xf>
    <xf numFmtId="0" fontId="63" fillId="26"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63" fillId="32" borderId="0" applyNumberFormat="0" applyBorder="0" applyAlignment="0" applyProtection="0">
      <alignment vertical="center"/>
    </xf>
    <xf numFmtId="0" fontId="63" fillId="32" borderId="0" applyNumberFormat="0" applyBorder="0" applyAlignment="0" applyProtection="0">
      <alignment vertical="center"/>
    </xf>
    <xf numFmtId="0" fontId="63" fillId="32" borderId="0" applyNumberFormat="0" applyBorder="0" applyAlignment="0" applyProtection="0">
      <alignment vertical="center"/>
    </xf>
    <xf numFmtId="0" fontId="63" fillId="32" borderId="0" applyNumberFormat="0" applyBorder="0" applyAlignment="0" applyProtection="0">
      <alignment vertical="center"/>
    </xf>
    <xf numFmtId="0" fontId="62" fillId="19" borderId="0" applyNumberFormat="0" applyBorder="0" applyAlignment="0" applyProtection="0">
      <alignment vertical="center"/>
    </xf>
    <xf numFmtId="0" fontId="62" fillId="19" borderId="0" applyNumberFormat="0" applyBorder="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5" fillId="15" borderId="41"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54" fillId="14" borderId="40" applyNumberFormat="0" applyAlignment="0" applyProtection="0">
      <alignment vertical="center"/>
    </xf>
    <xf numFmtId="0" fontId="108" fillId="0" borderId="0"/>
    <xf numFmtId="0" fontId="108" fillId="0" borderId="0"/>
    <xf numFmtId="0" fontId="108" fillId="0" borderId="0"/>
    <xf numFmtId="0" fontId="108" fillId="0" borderId="0"/>
    <xf numFmtId="0" fontId="108" fillId="0" borderId="0"/>
    <xf numFmtId="0" fontId="108" fillId="0" borderId="0"/>
    <xf numFmtId="181" fontId="108" fillId="0" borderId="0"/>
    <xf numFmtId="0" fontId="108" fillId="0" borderId="0"/>
    <xf numFmtId="0" fontId="108" fillId="0" borderId="0" applyNumberFormat="0" applyFont="0" applyFill="0" applyBorder="0" applyProtection="0">
      <alignment vertical="center" wrapText="1"/>
    </xf>
    <xf numFmtId="0" fontId="108" fillId="0" borderId="0" applyNumberFormat="0" applyFont="0" applyFill="0" applyBorder="0" applyProtection="0">
      <alignment vertical="center" wrapText="1"/>
    </xf>
    <xf numFmtId="0" fontId="65" fillId="0" borderId="0"/>
    <xf numFmtId="0" fontId="47" fillId="13" borderId="36" applyNumberFormat="0" applyFont="0" applyAlignment="0" applyProtection="0">
      <alignment vertical="center"/>
    </xf>
    <xf numFmtId="0" fontId="47" fillId="13" borderId="36" applyNumberFormat="0" applyFont="0" applyAlignment="0" applyProtection="0">
      <alignment vertical="center"/>
    </xf>
    <xf numFmtId="0" fontId="47" fillId="13" borderId="36" applyNumberFormat="0" applyFont="0" applyAlignment="0" applyProtection="0">
      <alignment vertical="center"/>
    </xf>
    <xf numFmtId="0" fontId="47" fillId="13" borderId="36" applyNumberFormat="0" applyFont="0" applyAlignment="0" applyProtection="0">
      <alignment vertical="center"/>
    </xf>
    <xf numFmtId="38" fontId="102" fillId="0" borderId="0" applyFont="0" applyFill="0" applyBorder="0" applyAlignment="0" applyProtection="0"/>
    <xf numFmtId="40" fontId="102" fillId="0" borderId="0" applyFont="0" applyFill="0" applyBorder="0" applyAlignment="0" applyProtection="0"/>
    <xf numFmtId="0" fontId="102" fillId="0" borderId="0" applyFont="0" applyFill="0" applyBorder="0" applyAlignment="0" applyProtection="0"/>
    <xf numFmtId="0" fontId="102" fillId="0" borderId="0" applyFont="0" applyFill="0" applyBorder="0" applyAlignment="0" applyProtection="0"/>
    <xf numFmtId="0" fontId="103" fillId="0" borderId="0"/>
    <xf numFmtId="188" fontId="104" fillId="0" borderId="0"/>
    <xf numFmtId="0" fontId="31" fillId="0" borderId="0"/>
  </cellStyleXfs>
  <cellXfs count="438">
    <xf numFmtId="0" fontId="0" fillId="0" borderId="0" xfId="0"/>
    <xf numFmtId="0" fontId="0" fillId="0" borderId="0" xfId="0" applyAlignment="1">
      <alignment wrapText="1"/>
    </xf>
    <xf numFmtId="0" fontId="1" fillId="0" borderId="1" xfId="1730" applyFont="1" applyBorder="1" applyAlignment="1">
      <alignment horizontal="left" wrapText="1"/>
    </xf>
    <xf numFmtId="0" fontId="1" fillId="0" borderId="2" xfId="1730" applyFont="1" applyBorder="1" applyAlignment="1">
      <alignment horizontal="left" wrapText="1"/>
    </xf>
    <xf numFmtId="0" fontId="1" fillId="0" borderId="3" xfId="1730" applyFont="1" applyBorder="1" applyAlignment="1">
      <alignment horizontal="left" wrapText="1"/>
    </xf>
    <xf numFmtId="0" fontId="1" fillId="0" borderId="4" xfId="1730" applyFont="1" applyBorder="1" applyAlignment="1">
      <alignment horizontal="left" wrapText="1"/>
    </xf>
    <xf numFmtId="14" fontId="1" fillId="0" borderId="5" xfId="1730" applyNumberFormat="1" applyFont="1" applyBorder="1" applyAlignment="1">
      <alignment horizontal="right" wrapText="1"/>
    </xf>
    <xf numFmtId="0" fontId="2" fillId="0" borderId="0" xfId="1730" applyFont="1" applyAlignment="1">
      <alignment horizontal="center" vertical="center" wrapText="1"/>
    </xf>
    <xf numFmtId="0" fontId="3" fillId="0" borderId="0" xfId="1730" applyFont="1" applyAlignment="1">
      <alignment horizontal="center" vertical="center" wrapText="1"/>
    </xf>
    <xf numFmtId="0" fontId="1" fillId="0" borderId="6" xfId="1730" applyFont="1" applyBorder="1" applyAlignment="1">
      <alignment horizontal="left" wrapText="1"/>
    </xf>
    <xf numFmtId="0" fontId="1" fillId="0" borderId="7" xfId="1730" applyFont="1" applyBorder="1" applyAlignment="1">
      <alignment horizontal="left" wrapText="1"/>
    </xf>
    <xf numFmtId="0" fontId="1" fillId="0" borderId="8" xfId="1730" applyFont="1" applyBorder="1" applyAlignment="1">
      <alignment horizontal="left" wrapText="1"/>
    </xf>
    <xf numFmtId="0" fontId="1" fillId="0" borderId="9" xfId="1730" applyFont="1" applyBorder="1" applyAlignment="1">
      <alignment horizontal="left" wrapText="1"/>
    </xf>
    <xf numFmtId="0" fontId="1" fillId="0" borderId="10" xfId="1730" applyFont="1" applyBorder="1" applyAlignment="1">
      <alignment horizontal="right" wrapText="1"/>
    </xf>
    <xf numFmtId="0" fontId="4" fillId="0" borderId="12" xfId="1730" applyFont="1" applyBorder="1" applyAlignment="1">
      <alignment horizontal="center" vertical="center" wrapText="1"/>
    </xf>
    <xf numFmtId="0" fontId="4" fillId="0" borderId="14" xfId="1730" applyFont="1" applyBorder="1" applyAlignment="1">
      <alignment horizontal="center" vertical="center" wrapText="1"/>
    </xf>
    <xf numFmtId="0" fontId="1" fillId="0" borderId="11" xfId="1730" applyFont="1" applyBorder="1" applyAlignment="1">
      <alignment horizontal="center" vertical="center" wrapText="1"/>
    </xf>
    <xf numFmtId="0" fontId="4" fillId="0" borderId="15" xfId="1730" applyFont="1" applyBorder="1" applyAlignment="1">
      <alignment horizontal="center" vertical="center" wrapText="1"/>
    </xf>
    <xf numFmtId="0" fontId="1" fillId="0" borderId="16" xfId="1730" applyFont="1" applyBorder="1" applyAlignment="1">
      <alignment horizontal="center" vertical="center" wrapText="1"/>
    </xf>
    <xf numFmtId="0" fontId="1" fillId="2" borderId="11" xfId="1730" applyFont="1" applyFill="1" applyBorder="1" applyAlignment="1">
      <alignment vertical="center" wrapText="1"/>
    </xf>
    <xf numFmtId="0" fontId="1" fillId="2" borderId="11" xfId="1730" applyFont="1" applyFill="1" applyBorder="1" applyAlignment="1">
      <alignment horizontal="center" wrapText="1"/>
    </xf>
    <xf numFmtId="0" fontId="4" fillId="2" borderId="17" xfId="1730" applyFont="1" applyFill="1" applyBorder="1" applyAlignment="1">
      <alignment horizontal="center" vertical="center" wrapText="1"/>
    </xf>
    <xf numFmtId="0" fontId="1" fillId="2" borderId="16" xfId="1730" applyFont="1" applyFill="1" applyBorder="1" applyAlignment="1">
      <alignment horizontal="center" vertical="center" wrapText="1"/>
    </xf>
    <xf numFmtId="0" fontId="2" fillId="0" borderId="11" xfId="1730" applyFont="1" applyBorder="1" applyAlignment="1">
      <alignment horizontal="center" vertical="center" wrapText="1"/>
    </xf>
    <xf numFmtId="0" fontId="2" fillId="0" borderId="11" xfId="1730" applyFont="1" applyBorder="1" applyAlignment="1">
      <alignment wrapText="1"/>
    </xf>
    <xf numFmtId="26" fontId="2" fillId="3" borderId="11" xfId="0" applyNumberFormat="1" applyFont="1" applyFill="1" applyBorder="1" applyAlignment="1">
      <alignment horizontal="center" vertical="center" wrapText="1"/>
    </xf>
    <xf numFmtId="0" fontId="6" fillId="4" borderId="11" xfId="2113" applyFont="1" applyFill="1" applyBorder="1" applyAlignment="1">
      <alignment horizontal="center" vertical="center" wrapText="1"/>
    </xf>
    <xf numFmtId="0" fontId="7" fillId="0" borderId="11" xfId="1730" applyFont="1" applyBorder="1" applyAlignment="1">
      <alignment horizontal="center" vertical="center" wrapText="1"/>
    </xf>
    <xf numFmtId="26" fontId="8" fillId="3" borderId="11" xfId="0" applyNumberFormat="1" applyFont="1" applyFill="1" applyBorder="1" applyAlignment="1">
      <alignment horizontal="center" vertical="center"/>
    </xf>
    <xf numFmtId="0" fontId="2" fillId="0" borderId="12" xfId="1730" applyFont="1" applyBorder="1" applyAlignment="1">
      <alignment horizontal="center" vertical="center" wrapText="1"/>
    </xf>
    <xf numFmtId="189" fontId="9" fillId="3" borderId="18" xfId="0" applyNumberFormat="1" applyFont="1" applyFill="1" applyBorder="1" applyAlignment="1">
      <alignment horizontal="center" wrapText="1"/>
    </xf>
    <xf numFmtId="0" fontId="6" fillId="4" borderId="16" xfId="2113" applyFont="1" applyFill="1" applyBorder="1" applyAlignment="1">
      <alignment horizontal="center" vertical="center" wrapText="1"/>
    </xf>
    <xf numFmtId="0" fontId="10" fillId="0" borderId="0" xfId="1730" applyFont="1" applyAlignment="1">
      <alignment horizontal="center" vertical="center" wrapText="1"/>
    </xf>
    <xf numFmtId="0" fontId="2" fillId="0" borderId="0" xfId="1730" applyFont="1" applyAlignment="1">
      <alignment horizontal="left" wrapText="1"/>
    </xf>
    <xf numFmtId="0" fontId="10" fillId="0" borderId="0" xfId="1730" applyFont="1" applyAlignment="1">
      <alignment horizontal="left" wrapText="1"/>
    </xf>
    <xf numFmtId="0" fontId="11" fillId="0" borderId="11" xfId="0" applyFont="1" applyBorder="1" applyAlignment="1">
      <alignment wrapText="1"/>
    </xf>
    <xf numFmtId="0" fontId="0" fillId="0" borderId="12" xfId="0" applyBorder="1" applyAlignment="1">
      <alignment wrapText="1"/>
    </xf>
    <xf numFmtId="0" fontId="0" fillId="0" borderId="11" xfId="0" applyBorder="1" applyAlignment="1">
      <alignment wrapText="1"/>
    </xf>
    <xf numFmtId="0" fontId="1" fillId="2" borderId="11" xfId="1730" applyFont="1" applyFill="1" applyBorder="1" applyAlignment="1">
      <alignment horizontal="center" vertical="center" wrapText="1"/>
    </xf>
    <xf numFmtId="0" fontId="4" fillId="2" borderId="11" xfId="1730" applyFont="1" applyFill="1" applyBorder="1" applyAlignment="1">
      <alignment horizontal="center" wrapText="1"/>
    </xf>
    <xf numFmtId="3" fontId="10" fillId="2" borderId="11" xfId="1730" applyNumberFormat="1" applyFont="1" applyFill="1" applyBorder="1" applyAlignment="1">
      <alignment wrapText="1"/>
    </xf>
    <xf numFmtId="190" fontId="10" fillId="2" borderId="11" xfId="1730" applyNumberFormat="1" applyFont="1" applyFill="1" applyBorder="1" applyAlignment="1">
      <alignment wrapText="1"/>
    </xf>
    <xf numFmtId="191" fontId="108" fillId="5" borderId="11" xfId="2113" applyNumberFormat="1" applyFill="1" applyBorder="1" applyAlignment="1">
      <alignment horizontal="center" vertical="center" wrapText="1"/>
    </xf>
    <xf numFmtId="0" fontId="108" fillId="4" borderId="11" xfId="2113" applyFill="1" applyBorder="1" applyAlignment="1">
      <alignment horizontal="center" vertical="center" wrapText="1"/>
    </xf>
    <xf numFmtId="192" fontId="10" fillId="0" borderId="11" xfId="1730" applyNumberFormat="1" applyFont="1" applyBorder="1" applyAlignment="1">
      <alignment vertical="center" wrapText="1"/>
    </xf>
    <xf numFmtId="3" fontId="10" fillId="0" borderId="11" xfId="1730" applyNumberFormat="1" applyFont="1" applyBorder="1" applyAlignment="1">
      <alignment vertical="center" wrapText="1"/>
    </xf>
    <xf numFmtId="190" fontId="2" fillId="0" borderId="11" xfId="822" applyNumberFormat="1" applyFont="1" applyFill="1" applyBorder="1" applyAlignment="1">
      <alignment wrapText="1"/>
    </xf>
    <xf numFmtId="190" fontId="10" fillId="0" borderId="11" xfId="1730" applyNumberFormat="1" applyFont="1" applyBorder="1" applyAlignment="1">
      <alignment wrapText="1"/>
    </xf>
    <xf numFmtId="192" fontId="10" fillId="0" borderId="11" xfId="1730" applyNumberFormat="1" applyFont="1" applyBorder="1" applyAlignment="1">
      <alignment vertical="center"/>
    </xf>
    <xf numFmtId="3" fontId="10" fillId="0" borderId="11" xfId="1730" applyNumberFormat="1" applyFont="1" applyBorder="1" applyAlignment="1">
      <alignment vertical="center"/>
    </xf>
    <xf numFmtId="0" fontId="0" fillId="0" borderId="11" xfId="0" applyBorder="1" applyAlignment="1">
      <alignment horizontal="center"/>
    </xf>
    <xf numFmtId="193" fontId="0" fillId="0" borderId="0" xfId="0" applyNumberFormat="1"/>
    <xf numFmtId="0" fontId="0" fillId="0" borderId="0" xfId="0" applyAlignment="1">
      <alignment horizontal="center" vertical="center"/>
    </xf>
    <xf numFmtId="0" fontId="1" fillId="0" borderId="1" xfId="1730" applyFont="1" applyBorder="1" applyAlignment="1">
      <alignment horizontal="left"/>
    </xf>
    <xf numFmtId="0" fontId="1" fillId="0" borderId="2" xfId="1730" applyFont="1" applyBorder="1" applyAlignment="1">
      <alignment horizontal="left"/>
    </xf>
    <xf numFmtId="0" fontId="1" fillId="0" borderId="3" xfId="1730" applyFont="1" applyBorder="1" applyAlignment="1">
      <alignment horizontal="left"/>
    </xf>
    <xf numFmtId="14" fontId="1" fillId="0" borderId="5" xfId="1730" applyNumberFormat="1" applyFont="1" applyBorder="1" applyAlignment="1">
      <alignment horizontal="right"/>
    </xf>
    <xf numFmtId="0" fontId="2" fillId="0" borderId="0" xfId="1730" applyFont="1" applyAlignment="1">
      <alignment horizontal="center"/>
    </xf>
    <xf numFmtId="0" fontId="3" fillId="0" borderId="0" xfId="1730" applyFont="1" applyAlignment="1">
      <alignment horizontal="left"/>
    </xf>
    <xf numFmtId="0" fontId="1" fillId="0" borderId="6" xfId="1730" applyFont="1" applyBorder="1" applyAlignment="1">
      <alignment horizontal="left"/>
    </xf>
    <xf numFmtId="0" fontId="1" fillId="0" borderId="7" xfId="1730" applyFont="1" applyBorder="1" applyAlignment="1">
      <alignment horizontal="left"/>
    </xf>
    <xf numFmtId="0" fontId="1" fillId="0" borderId="16" xfId="1730" applyFont="1" applyBorder="1" applyAlignment="1">
      <alignment horizontal="left" wrapText="1"/>
    </xf>
    <xf numFmtId="0" fontId="1" fillId="2" borderId="11" xfId="1730" applyFont="1" applyFill="1" applyBorder="1" applyAlignment="1">
      <alignment horizontal="center" vertical="center"/>
    </xf>
    <xf numFmtId="0" fontId="12" fillId="2" borderId="17" xfId="1730" applyFont="1" applyFill="1" applyBorder="1" applyAlignment="1">
      <alignment horizontal="center" vertical="center" wrapText="1"/>
    </xf>
    <xf numFmtId="0" fontId="13" fillId="2" borderId="17" xfId="1730" applyFont="1" applyFill="1" applyBorder="1" applyAlignment="1">
      <alignment horizontal="center" vertical="center" wrapText="1"/>
    </xf>
    <xf numFmtId="0" fontId="14" fillId="0" borderId="11" xfId="1730" applyFont="1" applyBorder="1" applyAlignment="1">
      <alignment horizontal="center" vertical="center" wrapText="1"/>
    </xf>
    <xf numFmtId="189" fontId="2" fillId="0" borderId="16" xfId="1730" applyNumberFormat="1" applyFont="1" applyBorder="1" applyAlignment="1">
      <alignment horizontal="center" vertical="center"/>
    </xf>
    <xf numFmtId="0" fontId="14" fillId="0" borderId="0" xfId="1730" applyFont="1" applyAlignment="1">
      <alignment horizontal="center" vertical="center" wrapText="1"/>
    </xf>
    <xf numFmtId="189" fontId="2" fillId="0" borderId="0" xfId="1730" applyNumberFormat="1" applyFont="1" applyAlignment="1">
      <alignment horizontal="center" vertical="center"/>
    </xf>
    <xf numFmtId="0" fontId="6" fillId="4" borderId="0" xfId="2113" applyFont="1" applyFill="1" applyAlignment="1">
      <alignment horizontal="center" vertical="center" wrapText="1"/>
    </xf>
    <xf numFmtId="0" fontId="15" fillId="0" borderId="0" xfId="0" applyFont="1"/>
    <xf numFmtId="0" fontId="10" fillId="0" borderId="0" xfId="1730" applyFont="1" applyAlignment="1">
      <alignment horizontal="left"/>
    </xf>
    <xf numFmtId="0" fontId="2" fillId="0" borderId="0" xfId="1730" applyFont="1" applyAlignment="1">
      <alignment horizontal="left"/>
    </xf>
    <xf numFmtId="0" fontId="11" fillId="0" borderId="11" xfId="0" applyFont="1" applyBorder="1"/>
    <xf numFmtId="0" fontId="0" fillId="0" borderId="12" xfId="0" applyBorder="1"/>
    <xf numFmtId="0" fontId="1" fillId="0" borderId="11" xfId="1730" applyFont="1" applyBorder="1" applyAlignment="1">
      <alignment horizontal="left" wrapText="1"/>
    </xf>
    <xf numFmtId="0" fontId="0" fillId="0" borderId="14" xfId="0" applyBorder="1"/>
    <xf numFmtId="0" fontId="4" fillId="2" borderId="11" xfId="1730" applyFont="1" applyFill="1" applyBorder="1" applyAlignment="1">
      <alignment horizontal="center" vertical="center" wrapText="1"/>
    </xf>
    <xf numFmtId="3" fontId="10" fillId="2" borderId="11" xfId="1730" applyNumberFormat="1" applyFont="1" applyFill="1" applyBorder="1" applyAlignment="1">
      <alignment horizontal="center" vertical="center"/>
    </xf>
    <xf numFmtId="190" fontId="10" fillId="2" borderId="11" xfId="1730" applyNumberFormat="1" applyFont="1" applyFill="1" applyBorder="1" applyAlignment="1">
      <alignment horizontal="center" vertical="center" wrapText="1"/>
    </xf>
    <xf numFmtId="0" fontId="0" fillId="0" borderId="15" xfId="0" applyBorder="1" applyAlignment="1">
      <alignment horizontal="center" vertical="center"/>
    </xf>
    <xf numFmtId="194" fontId="108" fillId="5" borderId="11" xfId="2113" applyNumberFormat="1" applyFill="1" applyBorder="1" applyAlignment="1">
      <alignment horizontal="center" vertical="center" wrapText="1"/>
    </xf>
    <xf numFmtId="192" fontId="10" fillId="0" borderId="11" xfId="1730" applyNumberFormat="1" applyFont="1" applyBorder="1" applyAlignment="1">
      <alignment horizontal="center" vertical="center"/>
    </xf>
    <xf numFmtId="3" fontId="10" fillId="0" borderId="11" xfId="1730" applyNumberFormat="1" applyFont="1" applyBorder="1" applyAlignment="1">
      <alignment horizontal="center" vertical="center"/>
    </xf>
    <xf numFmtId="190" fontId="2" fillId="0" borderId="11" xfId="823" applyNumberFormat="1" applyFont="1" applyFill="1" applyBorder="1" applyAlignment="1">
      <alignment horizontal="center" vertical="center" wrapText="1"/>
    </xf>
    <xf numFmtId="0" fontId="108" fillId="4" borderId="0" xfId="2113" applyFill="1" applyAlignment="1">
      <alignment horizontal="center" vertical="center" wrapText="1"/>
    </xf>
    <xf numFmtId="192" fontId="10" fillId="0" borderId="0" xfId="1730" applyNumberFormat="1" applyFont="1" applyAlignment="1">
      <alignment horizontal="center" vertical="center"/>
    </xf>
    <xf numFmtId="3" fontId="10" fillId="0" borderId="0" xfId="1730" applyNumberFormat="1" applyFont="1" applyAlignment="1">
      <alignment horizontal="center" vertical="center"/>
    </xf>
    <xf numFmtId="190" fontId="2" fillId="0" borderId="0" xfId="823" applyNumberFormat="1" applyFont="1" applyFill="1" applyAlignment="1">
      <alignment horizontal="center" vertical="center" wrapText="1"/>
    </xf>
    <xf numFmtId="0" fontId="14" fillId="6" borderId="11" xfId="1730" applyFont="1" applyFill="1" applyBorder="1" applyAlignment="1">
      <alignment horizontal="center" vertical="center" wrapText="1"/>
    </xf>
    <xf numFmtId="0" fontId="16" fillId="6" borderId="0" xfId="0" applyFont="1" applyFill="1"/>
    <xf numFmtId="0" fontId="17" fillId="6" borderId="0" xfId="0" applyFont="1" applyFill="1"/>
    <xf numFmtId="14" fontId="1" fillId="0" borderId="0" xfId="1730" applyNumberFormat="1" applyFont="1" applyAlignment="1">
      <alignment horizontal="right"/>
    </xf>
    <xf numFmtId="0" fontId="1" fillId="0" borderId="0" xfId="1730" applyFont="1" applyAlignment="1">
      <alignment horizontal="center" wrapText="1"/>
    </xf>
    <xf numFmtId="0" fontId="0" fillId="6" borderId="0" xfId="0" applyFill="1"/>
    <xf numFmtId="0" fontId="108" fillId="0" borderId="0" xfId="1483" applyAlignment="1">
      <alignment horizontal="center" vertical="center"/>
    </xf>
    <xf numFmtId="0" fontId="108" fillId="0" borderId="0" xfId="1483"/>
    <xf numFmtId="0" fontId="1" fillId="0" borderId="1" xfId="1731" applyFont="1" applyBorder="1" applyAlignment="1">
      <alignment horizontal="left"/>
    </xf>
    <xf numFmtId="0" fontId="1" fillId="0" borderId="2" xfId="1731" applyFont="1" applyBorder="1" applyAlignment="1">
      <alignment horizontal="left"/>
    </xf>
    <xf numFmtId="0" fontId="1" fillId="0" borderId="3" xfId="1731" applyFont="1" applyBorder="1" applyAlignment="1">
      <alignment horizontal="left"/>
    </xf>
    <xf numFmtId="0" fontId="1" fillId="0" borderId="4" xfId="1731" applyFont="1" applyBorder="1" applyAlignment="1">
      <alignment horizontal="left" wrapText="1"/>
    </xf>
    <xf numFmtId="14" fontId="1" fillId="0" borderId="5" xfId="1731" applyNumberFormat="1" applyFont="1" applyBorder="1" applyAlignment="1">
      <alignment horizontal="right"/>
    </xf>
    <xf numFmtId="0" fontId="2" fillId="0" borderId="0" xfId="1731" applyFont="1" applyAlignment="1">
      <alignment horizontal="center"/>
    </xf>
    <xf numFmtId="0" fontId="1" fillId="0" borderId="6" xfId="1731" applyFont="1" applyBorder="1" applyAlignment="1">
      <alignment horizontal="left"/>
    </xf>
    <xf numFmtId="0" fontId="1" fillId="0" borderId="7" xfId="1731" applyFont="1" applyBorder="1" applyAlignment="1">
      <alignment horizontal="left"/>
    </xf>
    <xf numFmtId="0" fontId="1" fillId="0" borderId="8" xfId="1731" applyFont="1" applyBorder="1" applyAlignment="1">
      <alignment horizontal="left" wrapText="1"/>
    </xf>
    <xf numFmtId="0" fontId="1" fillId="0" borderId="9" xfId="1731" applyFont="1" applyBorder="1" applyAlignment="1">
      <alignment horizontal="left" wrapText="1"/>
    </xf>
    <xf numFmtId="0" fontId="1" fillId="0" borderId="10" xfId="1731" applyFont="1" applyBorder="1" applyAlignment="1">
      <alignment horizontal="right" wrapText="1"/>
    </xf>
    <xf numFmtId="0" fontId="7" fillId="0" borderId="0" xfId="1731" applyFont="1" applyAlignment="1">
      <alignment horizontal="center"/>
    </xf>
    <xf numFmtId="0" fontId="5" fillId="0" borderId="0" xfId="1731" applyFont="1" applyAlignment="1">
      <alignment horizontal="center"/>
    </xf>
    <xf numFmtId="0" fontId="1" fillId="2" borderId="11" xfId="1731" applyFont="1" applyFill="1" applyBorder="1" applyAlignment="1">
      <alignment horizontal="center" vertical="center"/>
    </xf>
    <xf numFmtId="0" fontId="1" fillId="2" borderId="11" xfId="1731" applyFont="1" applyFill="1" applyBorder="1" applyAlignment="1">
      <alignment horizontal="center" vertical="center" wrapText="1"/>
    </xf>
    <xf numFmtId="0" fontId="13" fillId="2" borderId="11" xfId="1731" applyFont="1" applyFill="1" applyBorder="1" applyAlignment="1">
      <alignment horizontal="center" vertical="center" wrapText="1"/>
    </xf>
    <xf numFmtId="0" fontId="2" fillId="0" borderId="11" xfId="1731" applyFont="1" applyBorder="1" applyAlignment="1">
      <alignment horizontal="center" vertical="center" wrapText="1"/>
    </xf>
    <xf numFmtId="189" fontId="14" fillId="0" borderId="16" xfId="1731" applyNumberFormat="1" applyFont="1" applyBorder="1" applyAlignment="1">
      <alignment horizontal="center" vertical="center"/>
    </xf>
    <xf numFmtId="0" fontId="2" fillId="0" borderId="0" xfId="1731" applyFont="1" applyAlignment="1">
      <alignment horizontal="center" vertical="center" wrapText="1"/>
    </xf>
    <xf numFmtId="0" fontId="14" fillId="0" borderId="0" xfId="1731" applyFont="1" applyAlignment="1">
      <alignment horizontal="center" vertical="center" wrapText="1"/>
    </xf>
    <xf numFmtId="189" fontId="2" fillId="0" borderId="0" xfId="1731" applyNumberFormat="1" applyFont="1" applyAlignment="1">
      <alignment horizontal="center" vertical="center"/>
    </xf>
    <xf numFmtId="0" fontId="15" fillId="0" borderId="0" xfId="1483" applyFont="1"/>
    <xf numFmtId="0" fontId="18" fillId="6" borderId="0" xfId="1731" applyFont="1" applyFill="1" applyAlignment="1">
      <alignment horizontal="center" vertical="center" wrapText="1"/>
    </xf>
    <xf numFmtId="0" fontId="16" fillId="0" borderId="0" xfId="1483" applyFont="1" applyAlignment="1">
      <alignment horizontal="right"/>
    </xf>
    <xf numFmtId="0" fontId="16" fillId="0" borderId="0" xfId="1483" applyFont="1"/>
    <xf numFmtId="0" fontId="3" fillId="0" borderId="0" xfId="1731" applyFont="1" applyAlignment="1">
      <alignment horizontal="left"/>
    </xf>
    <xf numFmtId="0" fontId="10" fillId="0" borderId="0" xfId="1731" applyFont="1" applyAlignment="1">
      <alignment horizontal="left"/>
    </xf>
    <xf numFmtId="0" fontId="2" fillId="0" borderId="0" xfId="1731" applyFont="1" applyAlignment="1">
      <alignment horizontal="left"/>
    </xf>
    <xf numFmtId="0" fontId="1" fillId="0" borderId="16" xfId="1731" applyFont="1" applyBorder="1" applyAlignment="1">
      <alignment horizontal="left" wrapText="1"/>
    </xf>
    <xf numFmtId="0" fontId="1" fillId="0" borderId="11" xfId="1731" applyFont="1" applyBorder="1" applyAlignment="1">
      <alignment horizontal="left" wrapText="1"/>
    </xf>
    <xf numFmtId="0" fontId="1" fillId="2" borderId="16" xfId="1731" applyFont="1" applyFill="1" applyBorder="1" applyAlignment="1">
      <alignment horizontal="center" vertical="center" wrapText="1"/>
    </xf>
    <xf numFmtId="0" fontId="4" fillId="2" borderId="11" xfId="1731" applyFont="1" applyFill="1" applyBorder="1" applyAlignment="1">
      <alignment horizontal="center" vertical="center" wrapText="1"/>
    </xf>
    <xf numFmtId="3" fontId="10" fillId="2" borderId="11" xfId="1731" applyNumberFormat="1" applyFont="1" applyFill="1" applyBorder="1" applyAlignment="1">
      <alignment horizontal="center" vertical="center"/>
    </xf>
    <xf numFmtId="0" fontId="6" fillId="4" borderId="16" xfId="2114" applyFont="1" applyFill="1" applyBorder="1" applyAlignment="1">
      <alignment horizontal="center" vertical="center" wrapText="1"/>
    </xf>
    <xf numFmtId="0" fontId="6" fillId="4" borderId="11" xfId="2114" applyFont="1" applyFill="1" applyBorder="1" applyAlignment="1">
      <alignment horizontal="center" vertical="center" wrapText="1"/>
    </xf>
    <xf numFmtId="192" fontId="10" fillId="0" borderId="11" xfId="1731" applyNumberFormat="1" applyFont="1" applyBorder="1" applyAlignment="1">
      <alignment horizontal="center" vertical="center"/>
    </xf>
    <xf numFmtId="3" fontId="10" fillId="0" borderId="11" xfId="1731" applyNumberFormat="1" applyFont="1" applyBorder="1" applyAlignment="1">
      <alignment horizontal="center" vertical="center"/>
    </xf>
    <xf numFmtId="192" fontId="10" fillId="0" borderId="0" xfId="1731" applyNumberFormat="1" applyFont="1" applyAlignment="1">
      <alignment horizontal="center" vertical="center"/>
    </xf>
    <xf numFmtId="3" fontId="10" fillId="0" borderId="0" xfId="1731" applyNumberFormat="1" applyFont="1" applyAlignment="1">
      <alignment horizontal="center" vertical="center"/>
    </xf>
    <xf numFmtId="0" fontId="11" fillId="0" borderId="11" xfId="1483" applyFont="1" applyBorder="1"/>
    <xf numFmtId="0" fontId="108" fillId="0" borderId="12" xfId="1483" applyBorder="1"/>
    <xf numFmtId="0" fontId="108" fillId="0" borderId="14" xfId="1483" applyBorder="1"/>
    <xf numFmtId="190" fontId="10" fillId="2" borderId="11" xfId="1731" applyNumberFormat="1" applyFont="1" applyFill="1" applyBorder="1" applyAlignment="1">
      <alignment horizontal="center" vertical="center" wrapText="1"/>
    </xf>
    <xf numFmtId="0" fontId="108" fillId="0" borderId="15" xfId="1483"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left" vertical="center"/>
    </xf>
    <xf numFmtId="189" fontId="19" fillId="0" borderId="0" xfId="0" applyNumberFormat="1" applyFont="1" applyAlignment="1">
      <alignment horizontal="center" vertical="center"/>
    </xf>
    <xf numFmtId="195" fontId="19" fillId="0" borderId="0" xfId="0" applyNumberFormat="1" applyFont="1" applyAlignment="1">
      <alignment horizontal="center" vertical="center"/>
    </xf>
    <xf numFmtId="0" fontId="20" fillId="0" borderId="0" xfId="0" applyFont="1" applyAlignment="1">
      <alignment horizontal="center" vertical="center"/>
    </xf>
    <xf numFmtId="0" fontId="19" fillId="5" borderId="0" xfId="0" applyFont="1" applyFill="1" applyAlignment="1">
      <alignment horizontal="center" vertical="center"/>
    </xf>
    <xf numFmtId="0" fontId="20" fillId="0" borderId="11" xfId="0" applyFont="1" applyBorder="1" applyAlignment="1">
      <alignment horizontal="center" vertical="center" wrapText="1"/>
    </xf>
    <xf numFmtId="0" fontId="20" fillId="0" borderId="11" xfId="0" applyFont="1" applyBorder="1" applyAlignment="1">
      <alignment horizontal="center" vertical="center"/>
    </xf>
    <xf numFmtId="189" fontId="20" fillId="0" borderId="11" xfId="0" applyNumberFormat="1" applyFont="1" applyBorder="1" applyAlignment="1">
      <alignment horizontal="center" vertical="center" wrapText="1"/>
    </xf>
    <xf numFmtId="189" fontId="21" fillId="7" borderId="11" xfId="0" applyNumberFormat="1" applyFont="1" applyFill="1" applyBorder="1" applyAlignment="1">
      <alignment horizontal="center" vertical="center" wrapText="1"/>
    </xf>
    <xf numFmtId="195" fontId="22" fillId="5" borderId="11" xfId="0" applyNumberFormat="1" applyFont="1" applyFill="1" applyBorder="1" applyAlignment="1">
      <alignment horizontal="center" vertical="center" wrapText="1"/>
    </xf>
    <xf numFmtId="0" fontId="24" fillId="0" borderId="11" xfId="0" applyFont="1" applyBorder="1" applyAlignment="1">
      <alignment horizontal="left" vertical="center" wrapText="1"/>
    </xf>
    <xf numFmtId="189" fontId="19" fillId="0" borderId="13" xfId="0" applyNumberFormat="1" applyFont="1" applyBorder="1" applyAlignment="1">
      <alignment horizontal="center" vertical="center"/>
    </xf>
    <xf numFmtId="189" fontId="25" fillId="7" borderId="11" xfId="0" applyNumberFormat="1" applyFont="1" applyFill="1" applyBorder="1" applyAlignment="1">
      <alignment horizontal="center" vertical="center"/>
    </xf>
    <xf numFmtId="195" fontId="19" fillId="0" borderId="12" xfId="0" applyNumberFormat="1" applyFont="1" applyBorder="1" applyAlignment="1">
      <alignment horizontal="center" vertical="center"/>
    </xf>
    <xf numFmtId="0" fontId="24" fillId="0" borderId="15" xfId="0" applyFont="1" applyBorder="1" applyAlignment="1">
      <alignment horizontal="left" vertical="center" wrapText="1"/>
    </xf>
    <xf numFmtId="0" fontId="19" fillId="8" borderId="0" xfId="0" applyFont="1" applyFill="1" applyAlignment="1">
      <alignment horizontal="center" vertical="center" wrapText="1"/>
    </xf>
    <xf numFmtId="0" fontId="19" fillId="8" borderId="0" xfId="0" applyFont="1" applyFill="1" applyAlignment="1">
      <alignment horizontal="center" vertical="center"/>
    </xf>
    <xf numFmtId="0" fontId="19" fillId="8" borderId="0" xfId="0" applyFont="1" applyFill="1" applyAlignment="1">
      <alignment horizontal="left" vertical="center"/>
    </xf>
    <xf numFmtId="189" fontId="26" fillId="8" borderId="0" xfId="0" applyNumberFormat="1" applyFont="1" applyFill="1" applyAlignment="1">
      <alignment horizontal="center" vertical="center"/>
    </xf>
    <xf numFmtId="0" fontId="19" fillId="8" borderId="11" xfId="0" applyFont="1" applyFill="1" applyBorder="1" applyAlignment="1">
      <alignment horizontal="center" vertical="center"/>
    </xf>
    <xf numFmtId="195" fontId="19" fillId="8" borderId="12" xfId="0" applyNumberFormat="1" applyFont="1" applyFill="1" applyBorder="1" applyAlignment="1">
      <alignment horizontal="center" vertical="center"/>
    </xf>
    <xf numFmtId="0" fontId="20" fillId="8" borderId="21"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1" xfId="0" applyFont="1" applyFill="1" applyBorder="1" applyAlignment="1">
      <alignment horizontal="left" vertical="center" wrapText="1"/>
    </xf>
    <xf numFmtId="189" fontId="25" fillId="8" borderId="11" xfId="0" applyNumberFormat="1" applyFont="1" applyFill="1" applyBorder="1" applyAlignment="1">
      <alignment horizontal="center" vertical="center"/>
    </xf>
    <xf numFmtId="0" fontId="20" fillId="8" borderId="0" xfId="0" applyFont="1" applyFill="1" applyAlignment="1">
      <alignment horizontal="center" vertical="center" wrapText="1"/>
    </xf>
    <xf numFmtId="0" fontId="24" fillId="8" borderId="0" xfId="0" applyFont="1" applyFill="1" applyAlignment="1">
      <alignment horizontal="center" vertical="center"/>
    </xf>
    <xf numFmtId="189" fontId="19" fillId="8" borderId="0" xfId="0" applyNumberFormat="1" applyFont="1" applyFill="1" applyAlignment="1">
      <alignment horizontal="center" vertical="center"/>
    </xf>
    <xf numFmtId="0" fontId="20" fillId="0" borderId="16" xfId="0" applyFont="1" applyBorder="1" applyAlignment="1">
      <alignment horizontal="center" vertical="center" wrapText="1"/>
    </xf>
    <xf numFmtId="0" fontId="19" fillId="0" borderId="11" xfId="0" applyFont="1" applyBorder="1" applyAlignment="1">
      <alignment horizontal="center" vertical="center" wrapText="1"/>
    </xf>
    <xf numFmtId="189" fontId="24" fillId="0" borderId="11" xfId="0" applyNumberFormat="1" applyFont="1" applyBorder="1" applyAlignment="1">
      <alignment horizontal="center" vertical="center"/>
    </xf>
    <xf numFmtId="0" fontId="24" fillId="0" borderId="11" xfId="0" applyFont="1" applyBorder="1" applyAlignment="1">
      <alignment horizontal="left" vertical="center"/>
    </xf>
    <xf numFmtId="189" fontId="27" fillId="8" borderId="0" xfId="0" applyNumberFormat="1" applyFont="1" applyFill="1" applyAlignment="1">
      <alignment horizontal="center" vertical="center"/>
    </xf>
    <xf numFmtId="195" fontId="19" fillId="0" borderId="11" xfId="0" applyNumberFormat="1" applyFont="1" applyBorder="1" applyAlignment="1">
      <alignment horizontal="center" vertical="center"/>
    </xf>
    <xf numFmtId="189" fontId="28" fillId="8" borderId="12" xfId="0" applyNumberFormat="1" applyFont="1" applyFill="1" applyBorder="1" applyAlignment="1">
      <alignment horizontal="left" vertical="center"/>
    </xf>
    <xf numFmtId="189" fontId="25" fillId="6" borderId="11" xfId="0" applyNumberFormat="1" applyFont="1" applyFill="1" applyBorder="1" applyAlignment="1">
      <alignment horizontal="center" vertical="center"/>
    </xf>
    <xf numFmtId="0" fontId="20" fillId="8" borderId="11" xfId="0" applyFont="1" applyFill="1" applyBorder="1" applyAlignment="1">
      <alignment vertical="center" wrapText="1"/>
    </xf>
    <xf numFmtId="188" fontId="21" fillId="8" borderId="11" xfId="1728" applyNumberFormat="1" applyFont="1" applyFill="1" applyBorder="1" applyAlignment="1">
      <alignment horizontal="center" vertical="center" wrapText="1"/>
    </xf>
    <xf numFmtId="189" fontId="19" fillId="0" borderId="11" xfId="0" applyNumberFormat="1" applyFont="1" applyBorder="1" applyAlignment="1">
      <alignment horizontal="center" vertical="center"/>
    </xf>
    <xf numFmtId="0" fontId="19" fillId="8" borderId="11"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1" fillId="0" borderId="12" xfId="0" applyFont="1" applyBorder="1" applyAlignment="1">
      <alignment horizontal="center" vertical="center"/>
    </xf>
    <xf numFmtId="0" fontId="19" fillId="5" borderId="11" xfId="0" applyFont="1" applyFill="1" applyBorder="1" applyAlignment="1">
      <alignment horizontal="center" vertical="center"/>
    </xf>
    <xf numFmtId="0" fontId="26" fillId="0" borderId="0" xfId="0" applyFont="1" applyAlignment="1">
      <alignment horizontal="left" vertical="center"/>
    </xf>
    <xf numFmtId="189" fontId="20" fillId="8" borderId="11" xfId="0" applyNumberFormat="1" applyFont="1" applyFill="1" applyBorder="1" applyAlignment="1">
      <alignment horizontal="center" vertical="center"/>
    </xf>
    <xf numFmtId="189" fontId="19" fillId="8" borderId="11" xfId="0" applyNumberFormat="1" applyFont="1" applyFill="1" applyBorder="1" applyAlignment="1">
      <alignment horizontal="center" vertical="center" wrapText="1"/>
    </xf>
    <xf numFmtId="189" fontId="19" fillId="8" borderId="11" xfId="0" applyNumberFormat="1" applyFont="1" applyFill="1" applyBorder="1" applyAlignment="1">
      <alignment horizontal="center" vertical="center"/>
    </xf>
    <xf numFmtId="0" fontId="30" fillId="8" borderId="11" xfId="0" applyFont="1" applyFill="1" applyBorder="1" applyAlignment="1">
      <alignment horizontal="center" vertical="center"/>
    </xf>
    <xf numFmtId="0" fontId="20" fillId="8" borderId="11" xfId="0" applyFont="1" applyFill="1" applyBorder="1" applyAlignment="1">
      <alignment horizontal="center" vertical="center"/>
    </xf>
    <xf numFmtId="189" fontId="20" fillId="8" borderId="12" xfId="0" applyNumberFormat="1" applyFont="1" applyFill="1" applyBorder="1" applyAlignment="1">
      <alignment horizontal="center" vertical="center"/>
    </xf>
    <xf numFmtId="189" fontId="19" fillId="8" borderId="12" xfId="0" applyNumberFormat="1" applyFont="1" applyFill="1" applyBorder="1" applyAlignment="1">
      <alignment horizontal="center" vertical="center" wrapText="1"/>
    </xf>
    <xf numFmtId="189" fontId="19" fillId="8" borderId="12" xfId="0" applyNumberFormat="1" applyFont="1" applyFill="1" applyBorder="1" applyAlignment="1">
      <alignment horizontal="center" vertical="center"/>
    </xf>
    <xf numFmtId="0" fontId="20" fillId="8" borderId="0" xfId="0" applyFont="1" applyFill="1" applyAlignment="1">
      <alignment horizontal="center" vertical="center"/>
    </xf>
    <xf numFmtId="0" fontId="30" fillId="8" borderId="14" xfId="0" applyFont="1" applyFill="1" applyBorder="1" applyAlignment="1">
      <alignment horizontal="center" vertical="center"/>
    </xf>
    <xf numFmtId="0" fontId="19" fillId="0" borderId="11" xfId="0" applyFont="1" applyBorder="1" applyAlignment="1">
      <alignment horizontal="center" vertical="center"/>
    </xf>
    <xf numFmtId="0" fontId="31" fillId="0" borderId="0" xfId="2087"/>
    <xf numFmtId="191" fontId="31" fillId="0" borderId="0" xfId="2087" applyNumberFormat="1"/>
    <xf numFmtId="0" fontId="33" fillId="11" borderId="23" xfId="2087" applyFont="1" applyFill="1" applyBorder="1" applyAlignment="1">
      <alignment horizontal="center" vertical="center" wrapText="1"/>
    </xf>
    <xf numFmtId="0" fontId="34" fillId="6" borderId="23" xfId="2087" applyFont="1" applyFill="1" applyBorder="1" applyAlignment="1">
      <alignment horizontal="center" vertical="center" wrapText="1"/>
    </xf>
    <xf numFmtId="0" fontId="34" fillId="6" borderId="24" xfId="2087" applyFont="1" applyFill="1" applyBorder="1" applyAlignment="1">
      <alignment horizontal="center" vertical="center" wrapText="1"/>
    </xf>
    <xf numFmtId="0" fontId="31" fillId="0" borderId="11" xfId="2087" applyBorder="1" applyAlignment="1">
      <alignment horizontal="center" vertical="center"/>
    </xf>
    <xf numFmtId="0" fontId="33" fillId="11" borderId="18" xfId="2087" applyFont="1" applyFill="1" applyBorder="1" applyAlignment="1">
      <alignment horizontal="center" vertical="center" wrapText="1"/>
    </xf>
    <xf numFmtId="0" fontId="34" fillId="6" borderId="18" xfId="2087" applyFont="1" applyFill="1" applyBorder="1" applyAlignment="1">
      <alignment horizontal="center" vertical="center" wrapText="1"/>
    </xf>
    <xf numFmtId="0" fontId="34" fillId="6" borderId="26" xfId="2087" applyFont="1" applyFill="1" applyBorder="1" applyAlignment="1">
      <alignment horizontal="center" vertical="center" wrapText="1"/>
    </xf>
    <xf numFmtId="0" fontId="35" fillId="0" borderId="25" xfId="2087" applyFont="1" applyBorder="1" applyAlignment="1">
      <alignment vertical="center"/>
    </xf>
    <xf numFmtId="0" fontId="35" fillId="0" borderId="18" xfId="2087" applyFont="1" applyBorder="1" applyAlignment="1">
      <alignment horizontal="center" vertical="center"/>
    </xf>
    <xf numFmtId="3" fontId="35" fillId="0" borderId="18" xfId="2087" applyNumberFormat="1" applyFont="1" applyBorder="1" applyAlignment="1">
      <alignment horizontal="center" vertical="center"/>
    </xf>
    <xf numFmtId="3" fontId="36" fillId="6" borderId="18" xfId="2087" applyNumberFormat="1" applyFont="1" applyFill="1" applyBorder="1" applyAlignment="1">
      <alignment horizontal="center" vertical="center"/>
    </xf>
    <xf numFmtId="3" fontId="36" fillId="6" borderId="26" xfId="2087" applyNumberFormat="1" applyFont="1" applyFill="1" applyBorder="1" applyAlignment="1">
      <alignment horizontal="center" vertical="center"/>
    </xf>
    <xf numFmtId="0" fontId="36" fillId="0" borderId="25" xfId="2087" applyFont="1" applyBorder="1" applyAlignment="1">
      <alignment vertical="center"/>
    </xf>
    <xf numFmtId="0" fontId="35" fillId="12" borderId="25" xfId="2087" applyFont="1" applyFill="1" applyBorder="1" applyAlignment="1">
      <alignment vertical="center"/>
    </xf>
    <xf numFmtId="0" fontId="35" fillId="12" borderId="18" xfId="2087" applyFont="1" applyFill="1" applyBorder="1" applyAlignment="1">
      <alignment horizontal="center" vertical="center"/>
    </xf>
    <xf numFmtId="3" fontId="35" fillId="12" borderId="18" xfId="2087" applyNumberFormat="1" applyFont="1" applyFill="1" applyBorder="1" applyAlignment="1">
      <alignment horizontal="center" vertical="center"/>
    </xf>
    <xf numFmtId="191" fontId="31" fillId="0" borderId="11" xfId="2087" applyNumberFormat="1" applyBorder="1" applyAlignment="1">
      <alignment horizontal="center" vertical="center"/>
    </xf>
    <xf numFmtId="194" fontId="31" fillId="0" borderId="11" xfId="2087" applyNumberFormat="1" applyBorder="1" applyAlignment="1">
      <alignment horizontal="center" vertical="center"/>
    </xf>
    <xf numFmtId="0" fontId="108" fillId="0" borderId="0" xfId="2248" applyAlignment="1" applyProtection="1">
      <alignment horizontal="left"/>
      <protection locked="0"/>
    </xf>
    <xf numFmtId="0" fontId="108" fillId="0" borderId="0" xfId="1728" applyAlignment="1">
      <alignment horizontal="center" vertical="center"/>
    </xf>
    <xf numFmtId="0" fontId="108" fillId="0" borderId="0" xfId="1728" applyAlignment="1">
      <alignment horizontal="center" vertical="center" wrapText="1"/>
    </xf>
    <xf numFmtId="0" fontId="108" fillId="0" borderId="0" xfId="1722" applyAlignment="1">
      <alignment wrapText="1"/>
    </xf>
    <xf numFmtId="0" fontId="108" fillId="0" borderId="0" xfId="1729" applyAlignment="1">
      <alignment wrapText="1"/>
    </xf>
    <xf numFmtId="0" fontId="108" fillId="0" borderId="0" xfId="1728"/>
    <xf numFmtId="0" fontId="108" fillId="0" borderId="0" xfId="1728" applyAlignment="1">
      <alignment wrapText="1"/>
    </xf>
    <xf numFmtId="196" fontId="37" fillId="0" borderId="0" xfId="1" applyNumberFormat="1" applyFont="1"/>
    <xf numFmtId="196" fontId="0" fillId="0" borderId="0" xfId="1" applyNumberFormat="1" applyFont="1"/>
    <xf numFmtId="0" fontId="37" fillId="0" borderId="0" xfId="1728" applyFont="1"/>
    <xf numFmtId="197" fontId="37" fillId="0" borderId="0" xfId="1728" applyNumberFormat="1" applyFont="1"/>
    <xf numFmtId="0" fontId="38" fillId="0" borderId="0" xfId="2248" applyFont="1" applyProtection="1">
      <protection locked="0"/>
    </xf>
    <xf numFmtId="0" fontId="39" fillId="0" borderId="27" xfId="2248" applyFont="1" applyBorder="1" applyAlignment="1" applyProtection="1">
      <alignment horizontal="left"/>
      <protection locked="0"/>
    </xf>
    <xf numFmtId="0" fontId="40" fillId="0" borderId="28" xfId="2248" applyFont="1" applyBorder="1" applyAlignment="1" applyProtection="1">
      <alignment horizontal="left"/>
      <protection locked="0"/>
    </xf>
    <xf numFmtId="0" fontId="39" fillId="0" borderId="28" xfId="2248" applyFont="1" applyBorder="1" applyAlignment="1" applyProtection="1">
      <alignment horizontal="left"/>
      <protection locked="0"/>
    </xf>
    <xf numFmtId="0" fontId="39" fillId="0" borderId="29" xfId="2248" applyFont="1" applyBorder="1" applyAlignment="1" applyProtection="1">
      <alignment horizontal="left"/>
      <protection locked="0"/>
    </xf>
    <xf numFmtId="0" fontId="40" fillId="0" borderId="11" xfId="2248" applyFont="1" applyBorder="1" applyAlignment="1" applyProtection="1">
      <alignment horizontal="left"/>
      <protection locked="0"/>
    </xf>
    <xf numFmtId="0" fontId="39" fillId="0" borderId="11" xfId="2248" applyFont="1" applyBorder="1" applyAlignment="1" applyProtection="1">
      <alignment horizontal="left"/>
      <protection locked="0"/>
    </xf>
    <xf numFmtId="0" fontId="40" fillId="0" borderId="0" xfId="1726" applyFont="1"/>
    <xf numFmtId="190" fontId="40" fillId="0" borderId="11" xfId="2248" applyNumberFormat="1" applyFont="1" applyBorder="1" applyAlignment="1" applyProtection="1">
      <alignment horizontal="left"/>
      <protection locked="0"/>
    </xf>
    <xf numFmtId="198" fontId="40" fillId="0" borderId="11" xfId="2248" applyNumberFormat="1" applyFont="1" applyBorder="1" applyAlignment="1" applyProtection="1">
      <alignment horizontal="left"/>
      <protection locked="0"/>
    </xf>
    <xf numFmtId="0" fontId="39" fillId="0" borderId="30" xfId="2248" applyFont="1" applyBorder="1" applyAlignment="1" applyProtection="1">
      <alignment horizontal="left"/>
      <protection locked="0"/>
    </xf>
    <xf numFmtId="0" fontId="40" fillId="0" borderId="31" xfId="2248" applyFont="1" applyBorder="1" applyAlignment="1" applyProtection="1">
      <alignment horizontal="left"/>
      <protection locked="0"/>
    </xf>
    <xf numFmtId="0" fontId="39" fillId="0" borderId="31" xfId="2248" applyFont="1" applyBorder="1" applyAlignment="1" applyProtection="1">
      <alignment horizontal="left"/>
      <protection locked="0"/>
    </xf>
    <xf numFmtId="14" fontId="40" fillId="0" borderId="31" xfId="2248" applyNumberFormat="1" applyFont="1" applyBorder="1" applyAlignment="1" applyProtection="1">
      <alignment horizontal="left"/>
      <protection locked="0"/>
    </xf>
    <xf numFmtId="0" fontId="11" fillId="0" borderId="11" xfId="1728" applyFont="1" applyBorder="1" applyAlignment="1">
      <alignment horizontal="center" vertical="center" wrapText="1"/>
    </xf>
    <xf numFmtId="0" fontId="17" fillId="6" borderId="11" xfId="1722" applyFont="1" applyFill="1" applyBorder="1" applyAlignment="1">
      <alignment wrapText="1"/>
    </xf>
    <xf numFmtId="0" fontId="108" fillId="0" borderId="11" xfId="1041" applyBorder="1" applyAlignment="1">
      <alignment wrapText="1"/>
    </xf>
    <xf numFmtId="0" fontId="108" fillId="6" borderId="11" xfId="1041" applyFill="1" applyBorder="1" applyAlignment="1">
      <alignment horizontal="center" vertical="center" wrapText="1"/>
    </xf>
    <xf numFmtId="190" fontId="108" fillId="4" borderId="11" xfId="1725" applyNumberFormat="1" applyFill="1" applyBorder="1" applyAlignment="1">
      <alignment wrapText="1"/>
    </xf>
    <xf numFmtId="0" fontId="108" fillId="6" borderId="11" xfId="1051" applyFill="1" applyBorder="1" applyAlignment="1">
      <alignment horizontal="center" vertical="center" wrapText="1"/>
    </xf>
    <xf numFmtId="0" fontId="17" fillId="6" borderId="11" xfId="1723" applyFont="1" applyFill="1" applyBorder="1" applyAlignment="1">
      <alignment wrapText="1"/>
    </xf>
    <xf numFmtId="190" fontId="11" fillId="0" borderId="0" xfId="2248" applyNumberFormat="1" applyFont="1" applyAlignment="1" applyProtection="1">
      <alignment horizontal="left"/>
      <protection locked="0"/>
    </xf>
    <xf numFmtId="0" fontId="42" fillId="0" borderId="0" xfId="2248" applyFont="1" applyAlignment="1" applyProtection="1">
      <alignment horizontal="left"/>
      <protection locked="0"/>
    </xf>
    <xf numFmtId="0" fontId="39" fillId="0" borderId="0" xfId="2248" applyFont="1" applyAlignment="1" applyProtection="1">
      <alignment wrapText="1"/>
      <protection locked="0"/>
    </xf>
    <xf numFmtId="0" fontId="43" fillId="0" borderId="11" xfId="1728" applyFont="1" applyBorder="1" applyAlignment="1">
      <alignment horizontal="center" vertical="center" wrapText="1"/>
    </xf>
    <xf numFmtId="0" fontId="11" fillId="0" borderId="11" xfId="1728" applyFont="1" applyBorder="1" applyAlignment="1">
      <alignment horizontal="center" vertical="center"/>
    </xf>
    <xf numFmtId="0" fontId="43" fillId="0" borderId="11" xfId="1728" applyFont="1" applyBorder="1" applyAlignment="1">
      <alignment vertical="center" wrapText="1"/>
    </xf>
    <xf numFmtId="196" fontId="11" fillId="0" borderId="11" xfId="1" applyNumberFormat="1" applyFont="1" applyBorder="1" applyAlignment="1">
      <alignment horizontal="center" vertical="center" wrapText="1"/>
    </xf>
    <xf numFmtId="2" fontId="41" fillId="6" borderId="11" xfId="1722" applyNumberFormat="1" applyFont="1" applyFill="1" applyBorder="1" applyAlignment="1">
      <alignment horizontal="center"/>
    </xf>
    <xf numFmtId="196" fontId="17" fillId="6" borderId="11" xfId="1" applyNumberFormat="1" applyFont="1" applyFill="1" applyBorder="1" applyAlignment="1">
      <alignment horizontal="center" vertical="center" wrapText="1"/>
    </xf>
    <xf numFmtId="0" fontId="17" fillId="6" borderId="11" xfId="1722" applyFont="1" applyFill="1" applyBorder="1" applyAlignment="1">
      <alignment horizontal="center" vertical="center" wrapText="1"/>
    </xf>
    <xf numFmtId="192" fontId="17" fillId="6" borderId="11" xfId="1722" applyNumberFormat="1" applyFont="1" applyFill="1" applyBorder="1"/>
    <xf numFmtId="3" fontId="17" fillId="6" borderId="11" xfId="1722" applyNumberFormat="1" applyFont="1" applyFill="1" applyBorder="1"/>
    <xf numFmtId="190" fontId="37" fillId="0" borderId="11" xfId="764" applyNumberFormat="1" applyFont="1" applyFill="1" applyBorder="1" applyAlignment="1">
      <alignment horizontal="center" wrapText="1"/>
    </xf>
    <xf numFmtId="196" fontId="0" fillId="4" borderId="11" xfId="1" applyNumberFormat="1" applyFont="1" applyFill="1" applyBorder="1" applyAlignment="1">
      <alignment horizontal="center" vertical="center" wrapText="1"/>
    </xf>
    <xf numFmtId="196" fontId="0" fillId="0" borderId="11" xfId="1" applyNumberFormat="1" applyFont="1" applyFill="1" applyBorder="1" applyAlignment="1">
      <alignment horizontal="center" vertical="center" wrapText="1"/>
    </xf>
    <xf numFmtId="0" fontId="108" fillId="4" borderId="11" xfId="1722" applyFill="1" applyBorder="1" applyAlignment="1">
      <alignment horizontal="center" vertical="center" wrapText="1"/>
    </xf>
    <xf numFmtId="0" fontId="108" fillId="4" borderId="11" xfId="1722" applyFill="1" applyBorder="1" applyAlignment="1">
      <alignment wrapText="1"/>
    </xf>
    <xf numFmtId="192" fontId="37" fillId="4" borderId="11" xfId="1729" applyNumberFormat="1" applyFont="1" applyFill="1" applyBorder="1"/>
    <xf numFmtId="3" fontId="37" fillId="4" borderId="11" xfId="1729" applyNumberFormat="1" applyFont="1" applyFill="1" applyBorder="1"/>
    <xf numFmtId="0" fontId="6" fillId="0" borderId="0" xfId="2248" applyFont="1" applyAlignment="1" applyProtection="1">
      <alignment horizontal="left"/>
      <protection locked="0"/>
    </xf>
    <xf numFmtId="0" fontId="40" fillId="0" borderId="0" xfId="2248" applyFont="1" applyAlignment="1" applyProtection="1">
      <alignment horizontal="left" wrapText="1"/>
      <protection locked="0"/>
    </xf>
    <xf numFmtId="14" fontId="40" fillId="0" borderId="0" xfId="2248" applyNumberFormat="1" applyFont="1" applyAlignment="1" applyProtection="1">
      <alignment horizontal="left"/>
      <protection locked="0"/>
    </xf>
    <xf numFmtId="0" fontId="40" fillId="0" borderId="0" xfId="2248" applyFont="1" applyAlignment="1" applyProtection="1">
      <alignment horizontal="left"/>
      <protection locked="0"/>
    </xf>
    <xf numFmtId="198" fontId="11" fillId="0" borderId="11" xfId="1728" applyNumberFormat="1" applyFont="1" applyBorder="1" applyAlignment="1">
      <alignment horizontal="center" vertical="center" wrapText="1"/>
    </xf>
    <xf numFmtId="9" fontId="11" fillId="0" borderId="11" xfId="1728" applyNumberFormat="1" applyFont="1" applyBorder="1" applyAlignment="1">
      <alignment horizontal="center" vertical="center" wrapText="1"/>
    </xf>
    <xf numFmtId="198" fontId="17" fillId="6" borderId="11" xfId="1722" applyNumberFormat="1" applyFont="1" applyFill="1" applyBorder="1" applyAlignment="1">
      <alignment wrapText="1"/>
    </xf>
    <xf numFmtId="190" fontId="17" fillId="6" borderId="11" xfId="1722" applyNumberFormat="1" applyFont="1" applyFill="1" applyBorder="1" applyAlignment="1">
      <alignment wrapText="1"/>
    </xf>
    <xf numFmtId="0" fontId="17" fillId="6" borderId="11" xfId="1722" applyFont="1" applyFill="1" applyBorder="1" applyAlignment="1">
      <alignment horizontal="center"/>
    </xf>
    <xf numFmtId="195" fontId="17" fillId="6" borderId="11" xfId="1722" applyNumberFormat="1" applyFont="1" applyFill="1" applyBorder="1"/>
    <xf numFmtId="176" fontId="17" fillId="6" borderId="11" xfId="1722" applyNumberFormat="1" applyFont="1" applyFill="1" applyBorder="1"/>
    <xf numFmtId="176" fontId="17" fillId="6" borderId="11" xfId="1728" applyNumberFormat="1" applyFont="1" applyFill="1" applyBorder="1"/>
    <xf numFmtId="198" fontId="0" fillId="0" borderId="11" xfId="764" applyNumberFormat="1" applyFont="1" applyFill="1" applyBorder="1" applyAlignment="1">
      <alignment wrapText="1"/>
    </xf>
    <xf numFmtId="190" fontId="37" fillId="4" borderId="11" xfId="1729" applyNumberFormat="1" applyFont="1" applyFill="1" applyBorder="1" applyAlignment="1">
      <alignment wrapText="1"/>
    </xf>
    <xf numFmtId="0" fontId="37" fillId="4" borderId="11" xfId="1724" applyFont="1" applyFill="1" applyBorder="1" applyAlignment="1">
      <alignment horizontal="right"/>
    </xf>
    <xf numFmtId="195" fontId="37" fillId="4" borderId="11" xfId="1724" applyNumberFormat="1" applyFont="1" applyFill="1" applyBorder="1"/>
    <xf numFmtId="176" fontId="37" fillId="4" borderId="11" xfId="1722" applyNumberFormat="1" applyFont="1" applyFill="1" applyBorder="1"/>
    <xf numFmtId="176" fontId="108" fillId="0" borderId="11" xfId="1728" applyNumberFormat="1" applyBorder="1"/>
    <xf numFmtId="195" fontId="37" fillId="6" borderId="11" xfId="1724" applyNumberFormat="1" applyFont="1" applyFill="1" applyBorder="1"/>
    <xf numFmtId="0" fontId="108" fillId="0" borderId="0" xfId="2248" applyAlignment="1" applyProtection="1">
      <alignment horizontal="center"/>
      <protection locked="0"/>
    </xf>
    <xf numFmtId="0" fontId="108" fillId="0" borderId="0" xfId="2248" applyAlignment="1" applyProtection="1">
      <alignment horizontal="center" vertical="center" wrapText="1"/>
      <protection locked="0"/>
    </xf>
    <xf numFmtId="9" fontId="108" fillId="0" borderId="0" xfId="2248" applyNumberFormat="1" applyAlignment="1" applyProtection="1">
      <alignment horizontal="center" wrapText="1"/>
      <protection locked="0"/>
    </xf>
    <xf numFmtId="9" fontId="108" fillId="0" borderId="0" xfId="2248" applyNumberFormat="1" applyAlignment="1" applyProtection="1">
      <alignment horizontal="center"/>
      <protection locked="0"/>
    </xf>
    <xf numFmtId="9" fontId="108" fillId="0" borderId="0" xfId="2248" applyNumberFormat="1" applyAlignment="1">
      <alignment horizontal="center" wrapText="1"/>
    </xf>
    <xf numFmtId="9" fontId="108" fillId="0" borderId="0" xfId="2248" applyNumberFormat="1" applyAlignment="1" applyProtection="1">
      <alignment horizontal="center" vertical="center" wrapText="1"/>
      <protection locked="0"/>
    </xf>
    <xf numFmtId="195" fontId="11" fillId="0" borderId="11" xfId="1728" applyNumberFormat="1" applyFont="1" applyBorder="1" applyAlignment="1">
      <alignment horizontal="center" vertical="center" wrapText="1"/>
    </xf>
    <xf numFmtId="10" fontId="11" fillId="0" borderId="11" xfId="1728" applyNumberFormat="1" applyFont="1" applyBorder="1" applyAlignment="1">
      <alignment horizontal="center" vertical="center" wrapText="1"/>
    </xf>
    <xf numFmtId="190" fontId="17" fillId="6" borderId="11" xfId="764" applyNumberFormat="1" applyFont="1" applyFill="1" applyBorder="1" applyAlignment="1"/>
    <xf numFmtId="190" fontId="17" fillId="6" borderId="11" xfId="1722" applyNumberFormat="1" applyFont="1" applyFill="1" applyBorder="1"/>
    <xf numFmtId="10" fontId="17" fillId="6" borderId="11" xfId="821" applyNumberFormat="1" applyFont="1" applyFill="1" applyBorder="1" applyAlignment="1"/>
    <xf numFmtId="197" fontId="41" fillId="6" borderId="11" xfId="821" applyNumberFormat="1" applyFont="1" applyFill="1" applyBorder="1" applyAlignment="1">
      <alignment horizontal="center"/>
    </xf>
    <xf numFmtId="176" fontId="37" fillId="0" borderId="11" xfId="1729" applyNumberFormat="1" applyFont="1" applyBorder="1"/>
    <xf numFmtId="176" fontId="37" fillId="0" borderId="11" xfId="1727" applyNumberFormat="1" applyFont="1" applyBorder="1"/>
    <xf numFmtId="190" fontId="37" fillId="0" borderId="11" xfId="764" applyNumberFormat="1" applyFont="1" applyFill="1" applyBorder="1" applyAlignment="1"/>
    <xf numFmtId="190" fontId="37" fillId="0" borderId="11" xfId="1722" applyNumberFormat="1" applyFont="1" applyBorder="1"/>
    <xf numFmtId="10" fontId="45" fillId="4" borderId="11" xfId="2" applyNumberFormat="1" applyFont="1" applyFill="1" applyBorder="1" applyAlignment="1"/>
    <xf numFmtId="197" fontId="44" fillId="6" borderId="11" xfId="821" applyNumberFormat="1" applyFont="1" applyFill="1" applyBorder="1" applyAlignment="1"/>
    <xf numFmtId="190" fontId="108" fillId="0" borderId="0" xfId="2248" applyNumberFormat="1" applyAlignment="1" applyProtection="1">
      <alignment horizontal="left"/>
      <protection locked="0"/>
    </xf>
    <xf numFmtId="1" fontId="37" fillId="0" borderId="11" xfId="1722" applyNumberFormat="1" applyFont="1" applyBorder="1"/>
    <xf numFmtId="1" fontId="17" fillId="6" borderId="11" xfId="1722" applyNumberFormat="1" applyFont="1" applyFill="1" applyBorder="1"/>
    <xf numFmtId="1" fontId="37" fillId="0" borderId="0" xfId="1728" applyNumberFormat="1" applyFont="1"/>
    <xf numFmtId="190" fontId="37" fillId="0" borderId="0" xfId="1722" applyNumberFormat="1" applyFont="1"/>
    <xf numFmtId="10" fontId="0" fillId="0" borderId="0" xfId="2" applyNumberFormat="1" applyFont="1"/>
    <xf numFmtId="0" fontId="46" fillId="0" borderId="0" xfId="0" applyFont="1"/>
    <xf numFmtId="0" fontId="108" fillId="0" borderId="0" xfId="2248" applyAlignment="1">
      <alignment horizontal="left"/>
    </xf>
    <xf numFmtId="0" fontId="108" fillId="0" borderId="0" xfId="2248"/>
    <xf numFmtId="14" fontId="108" fillId="0" borderId="0" xfId="2248" applyNumberFormat="1"/>
    <xf numFmtId="190" fontId="108" fillId="0" borderId="0" xfId="2248" applyNumberFormat="1" applyAlignment="1">
      <alignment horizontal="left"/>
    </xf>
    <xf numFmtId="0" fontId="104" fillId="0" borderId="0" xfId="1728" applyFont="1"/>
    <xf numFmtId="0" fontId="104" fillId="0" borderId="0" xfId="2248" applyFont="1" applyAlignment="1">
      <alignment horizontal="left"/>
    </xf>
    <xf numFmtId="0" fontId="39" fillId="0" borderId="28" xfId="2248" applyFont="1" applyBorder="1" applyAlignment="1" applyProtection="1">
      <alignment horizontal="left"/>
      <protection locked="0"/>
    </xf>
    <xf numFmtId="0" fontId="40" fillId="0" borderId="28" xfId="2248" applyFont="1" applyBorder="1" applyAlignment="1" applyProtection="1">
      <alignment horizontal="left"/>
      <protection locked="0"/>
    </xf>
    <xf numFmtId="190" fontId="40" fillId="0" borderId="28" xfId="2248" applyNumberFormat="1" applyFont="1" applyBorder="1" applyAlignment="1" applyProtection="1">
      <alignment horizontal="left"/>
      <protection locked="0"/>
    </xf>
    <xf numFmtId="190" fontId="40" fillId="0" borderId="33" xfId="2248" applyNumberFormat="1" applyFont="1" applyBorder="1" applyAlignment="1" applyProtection="1">
      <alignment horizontal="left"/>
      <protection locked="0"/>
    </xf>
    <xf numFmtId="0" fontId="39" fillId="0" borderId="11" xfId="2248" applyFont="1" applyBorder="1" applyAlignment="1" applyProtection="1">
      <alignment horizontal="left"/>
      <protection locked="0"/>
    </xf>
    <xf numFmtId="0" fontId="40" fillId="0" borderId="11" xfId="2248" applyFont="1" applyBorder="1" applyAlignment="1" applyProtection="1">
      <alignment horizontal="left"/>
      <protection locked="0"/>
    </xf>
    <xf numFmtId="190" fontId="40" fillId="0" borderId="11" xfId="2248" applyNumberFormat="1" applyFont="1" applyBorder="1" applyAlignment="1" applyProtection="1">
      <alignment horizontal="left"/>
      <protection locked="0"/>
    </xf>
    <xf numFmtId="190" fontId="40" fillId="0" borderId="34" xfId="2248" applyNumberFormat="1" applyFont="1" applyBorder="1" applyAlignment="1" applyProtection="1">
      <alignment horizontal="left"/>
      <protection locked="0"/>
    </xf>
    <xf numFmtId="0" fontId="40" fillId="0" borderId="34" xfId="2248" applyFont="1" applyBorder="1" applyAlignment="1" applyProtection="1">
      <alignment horizontal="left"/>
      <protection locked="0"/>
    </xf>
    <xf numFmtId="0" fontId="11" fillId="0" borderId="31" xfId="2248" applyFont="1" applyBorder="1" applyAlignment="1" applyProtection="1">
      <alignment horizontal="left"/>
      <protection locked="0"/>
    </xf>
    <xf numFmtId="0" fontId="40" fillId="0" borderId="31" xfId="2248" applyFont="1" applyBorder="1" applyAlignment="1" applyProtection="1">
      <alignment horizontal="left"/>
      <protection locked="0"/>
    </xf>
    <xf numFmtId="0" fontId="39" fillId="0" borderId="31" xfId="2248" applyFont="1" applyBorder="1" applyAlignment="1" applyProtection="1">
      <alignment horizontal="left"/>
      <protection locked="0"/>
    </xf>
    <xf numFmtId="190" fontId="40" fillId="0" borderId="31" xfId="2248" applyNumberFormat="1" applyFont="1" applyBorder="1" applyAlignment="1" applyProtection="1">
      <alignment horizontal="left"/>
      <protection locked="0"/>
    </xf>
    <xf numFmtId="190" fontId="40" fillId="0" borderId="35" xfId="2248" applyNumberFormat="1" applyFont="1" applyBorder="1" applyAlignment="1" applyProtection="1">
      <alignment horizontal="left"/>
      <protection locked="0"/>
    </xf>
    <xf numFmtId="0" fontId="11" fillId="0" borderId="11" xfId="1728" applyFont="1" applyBorder="1" applyAlignment="1">
      <alignment horizontal="center" vertical="center"/>
    </xf>
    <xf numFmtId="196" fontId="11" fillId="0" borderId="11" xfId="1" applyNumberFormat="1" applyFont="1" applyBorder="1" applyAlignment="1">
      <alignment horizontal="center" vertical="center"/>
    </xf>
    <xf numFmtId="0" fontId="41" fillId="6" borderId="11" xfId="1728" applyFont="1" applyFill="1" applyBorder="1" applyAlignment="1">
      <alignment horizontal="left"/>
    </xf>
    <xf numFmtId="0" fontId="11" fillId="0" borderId="11" xfId="1728" applyFont="1" applyBorder="1" applyAlignment="1">
      <alignment horizontal="center" vertical="center" wrapText="1"/>
    </xf>
    <xf numFmtId="0" fontId="43" fillId="0" borderId="11" xfId="1728" applyFont="1" applyBorder="1" applyAlignment="1">
      <alignment horizontal="center" vertical="center" wrapText="1"/>
    </xf>
    <xf numFmtId="0" fontId="108" fillId="0" borderId="12" xfId="1728" applyBorder="1" applyAlignment="1">
      <alignment horizontal="center" vertical="center" wrapText="1"/>
    </xf>
    <xf numFmtId="0" fontId="108" fillId="0" borderId="15" xfId="1728" applyBorder="1" applyAlignment="1">
      <alignment horizontal="center" vertical="center" wrapText="1"/>
    </xf>
    <xf numFmtId="0" fontId="11" fillId="0" borderId="15" xfId="1728" applyFont="1" applyBorder="1" applyAlignment="1">
      <alignment horizontal="center" vertical="center" wrapText="1"/>
    </xf>
    <xf numFmtId="0" fontId="11" fillId="0" borderId="32" xfId="1728" applyFont="1" applyBorder="1" applyAlignment="1">
      <alignment horizontal="center" vertical="center" wrapText="1"/>
    </xf>
    <xf numFmtId="0" fontId="11" fillId="0" borderId="14" xfId="1728" applyFont="1" applyBorder="1" applyAlignment="1">
      <alignment horizontal="center" vertical="center" wrapText="1"/>
    </xf>
    <xf numFmtId="0" fontId="108" fillId="0" borderId="12" xfId="1041" applyBorder="1" applyAlignment="1">
      <alignment horizontal="center" vertical="center" wrapText="1"/>
    </xf>
    <xf numFmtId="0" fontId="108" fillId="0" borderId="15" xfId="1041" applyBorder="1" applyAlignment="1">
      <alignment horizontal="center" vertical="center" wrapText="1"/>
    </xf>
    <xf numFmtId="0" fontId="43" fillId="6" borderId="11" xfId="1728" applyFont="1" applyFill="1" applyBorder="1" applyAlignment="1">
      <alignment horizontal="center" vertical="center" wrapText="1"/>
    </xf>
    <xf numFmtId="197" fontId="44" fillId="6" borderId="11" xfId="1728" applyNumberFormat="1" applyFont="1" applyFill="1" applyBorder="1" applyAlignment="1">
      <alignment horizontal="center" vertical="center" wrapText="1"/>
    </xf>
    <xf numFmtId="0" fontId="32" fillId="9" borderId="22" xfId="2087" applyFont="1" applyFill="1" applyBorder="1" applyAlignment="1">
      <alignment vertical="center" wrapText="1"/>
    </xf>
    <xf numFmtId="0" fontId="32" fillId="9" borderId="25" xfId="2087" applyFont="1" applyFill="1" applyBorder="1" applyAlignment="1">
      <alignment vertical="center" wrapText="1"/>
    </xf>
    <xf numFmtId="0" fontId="33" fillId="10" borderId="22" xfId="2087" applyFont="1" applyFill="1" applyBorder="1" applyAlignment="1">
      <alignment horizontal="center" vertical="center" wrapText="1"/>
    </xf>
    <xf numFmtId="0" fontId="33" fillId="10" borderId="25" xfId="2087" applyFont="1" applyFill="1" applyBorder="1" applyAlignment="1">
      <alignment horizontal="center" vertical="center" wrapText="1"/>
    </xf>
    <xf numFmtId="191" fontId="31" fillId="0" borderId="11" xfId="2087" applyNumberFormat="1" applyBorder="1" applyAlignment="1">
      <alignment horizontal="center" vertical="center"/>
    </xf>
    <xf numFmtId="0" fontId="31" fillId="0" borderId="11" xfId="2087" applyBorder="1" applyAlignment="1">
      <alignment horizontal="center" vertical="center"/>
    </xf>
    <xf numFmtId="0" fontId="20" fillId="0" borderId="11" xfId="0" applyFont="1" applyBorder="1" applyAlignment="1">
      <alignment horizontal="center" vertical="center" wrapText="1"/>
    </xf>
    <xf numFmtId="188" fontId="23" fillId="0" borderId="11" xfId="2266" applyFont="1" applyBorder="1" applyAlignment="1">
      <alignment horizontal="center" vertical="center" wrapText="1"/>
    </xf>
    <xf numFmtId="188" fontId="23" fillId="8" borderId="11" xfId="2266" applyFont="1" applyFill="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8" borderId="14" xfId="0" applyFont="1" applyFill="1" applyBorder="1" applyAlignment="1">
      <alignment horizontal="center" vertical="center"/>
    </xf>
    <xf numFmtId="0" fontId="20" fillId="0" borderId="15" xfId="0" applyFont="1" applyBorder="1" applyAlignment="1">
      <alignment horizontal="center" vertical="center"/>
    </xf>
    <xf numFmtId="188" fontId="23" fillId="0" borderId="16" xfId="2266" applyFont="1" applyBorder="1" applyAlignment="1">
      <alignment horizontal="center" vertical="center" wrapText="1"/>
    </xf>
    <xf numFmtId="0" fontId="20" fillId="0" borderId="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6" xfId="0" applyFont="1" applyBorder="1" applyAlignment="1">
      <alignment horizontal="center" vertical="center" wrapText="1"/>
    </xf>
    <xf numFmtId="188" fontId="23" fillId="0" borderId="8" xfId="2266" applyFont="1" applyBorder="1" applyAlignment="1">
      <alignment horizontal="center" vertical="center" wrapText="1"/>
    </xf>
    <xf numFmtId="188" fontId="23" fillId="0" borderId="21" xfId="2266" applyFont="1" applyBorder="1" applyAlignment="1">
      <alignment horizontal="center" vertical="center" wrapText="1"/>
    </xf>
    <xf numFmtId="188" fontId="23" fillId="0" borderId="17" xfId="2266" applyFont="1" applyBorder="1" applyAlignment="1">
      <alignment horizontal="center" vertical="center" wrapText="1"/>
    </xf>
    <xf numFmtId="0" fontId="20" fillId="0" borderId="21" xfId="0" applyFont="1" applyBorder="1" applyAlignment="1">
      <alignment horizontal="center" vertical="center" wrapText="1"/>
    </xf>
    <xf numFmtId="188" fontId="24" fillId="0" borderId="11" xfId="2266"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1" xfId="0" applyFont="1" applyBorder="1" applyAlignment="1">
      <alignment horizontal="center" vertical="center" wrapText="1"/>
    </xf>
    <xf numFmtId="188" fontId="24" fillId="0" borderId="12" xfId="2266" applyFont="1" applyBorder="1" applyAlignment="1">
      <alignment horizontal="center" vertical="center" wrapText="1"/>
    </xf>
    <xf numFmtId="188" fontId="24" fillId="0" borderId="14" xfId="2266" applyFont="1" applyBorder="1" applyAlignment="1">
      <alignment horizontal="center" vertical="center" wrapText="1"/>
    </xf>
    <xf numFmtId="188" fontId="24" fillId="0" borderId="15" xfId="2266" applyFont="1" applyBorder="1" applyAlignment="1">
      <alignment horizontal="center" vertical="center" wrapText="1"/>
    </xf>
    <xf numFmtId="0" fontId="29" fillId="0" borderId="11" xfId="1728" applyFont="1" applyBorder="1" applyAlignment="1">
      <alignment horizontal="center" vertical="center" wrapText="1"/>
    </xf>
    <xf numFmtId="0" fontId="19"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1" xfId="0" applyFont="1" applyBorder="1" applyAlignment="1">
      <alignment horizontal="center" vertical="center" wrapText="1"/>
    </xf>
    <xf numFmtId="0" fontId="21" fillId="0" borderId="12"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24" fillId="0" borderId="14" xfId="0" applyFont="1" applyBorder="1" applyAlignment="1">
      <alignment horizontal="center" vertical="center" wrapText="1"/>
    </xf>
    <xf numFmtId="0" fontId="4" fillId="0" borderId="12" xfId="1731" applyFont="1" applyBorder="1" applyAlignment="1">
      <alignment horizontal="center" wrapText="1"/>
    </xf>
    <xf numFmtId="0" fontId="4" fillId="0" borderId="14" xfId="1731" applyFont="1" applyBorder="1" applyAlignment="1">
      <alignment horizontal="center" wrapText="1"/>
    </xf>
    <xf numFmtId="0" fontId="4" fillId="0" borderId="15" xfId="1731" applyFont="1" applyBorder="1" applyAlignment="1">
      <alignment horizontal="center" wrapText="1"/>
    </xf>
    <xf numFmtId="0" fontId="1" fillId="0" borderId="11" xfId="1731" applyFont="1" applyBorder="1" applyAlignment="1">
      <alignment horizontal="center" wrapText="1"/>
    </xf>
    <xf numFmtId="0" fontId="14" fillId="0" borderId="11" xfId="1731" applyFont="1" applyBorder="1" applyAlignment="1">
      <alignment horizontal="center" vertical="center" wrapText="1"/>
    </xf>
    <xf numFmtId="0" fontId="7" fillId="0" borderId="11" xfId="1731" applyFont="1" applyBorder="1" applyAlignment="1">
      <alignment horizontal="center" vertical="center" wrapText="1"/>
    </xf>
    <xf numFmtId="0" fontId="2" fillId="0" borderId="11" xfId="1731" applyFont="1" applyBorder="1" applyAlignment="1">
      <alignment horizontal="center" vertical="center" wrapText="1"/>
    </xf>
    <xf numFmtId="0" fontId="5" fillId="0" borderId="11" xfId="1731" applyFont="1" applyBorder="1" applyAlignment="1">
      <alignment horizontal="center" vertical="center" wrapText="1"/>
    </xf>
    <xf numFmtId="0" fontId="4" fillId="0" borderId="11" xfId="1731" applyFont="1" applyBorder="1" applyAlignment="1">
      <alignment horizontal="center" wrapText="1"/>
    </xf>
    <xf numFmtId="0" fontId="1" fillId="0" borderId="13" xfId="1731" applyFont="1" applyBorder="1" applyAlignment="1">
      <alignment horizontal="center"/>
    </xf>
    <xf numFmtId="0" fontId="1" fillId="0" borderId="19" xfId="1731" applyFont="1" applyBorder="1" applyAlignment="1">
      <alignment horizontal="center"/>
    </xf>
    <xf numFmtId="0" fontId="1" fillId="0" borderId="16" xfId="1731" applyFont="1" applyBorder="1" applyAlignment="1">
      <alignment horizontal="center"/>
    </xf>
    <xf numFmtId="0" fontId="1" fillId="0" borderId="11" xfId="1731" applyFont="1" applyBorder="1" applyAlignment="1">
      <alignment horizontal="center"/>
    </xf>
    <xf numFmtId="0" fontId="1" fillId="0" borderId="0" xfId="1730" applyFont="1" applyAlignment="1">
      <alignment horizontal="center" wrapText="1"/>
    </xf>
    <xf numFmtId="0" fontId="1" fillId="0" borderId="13" xfId="1730" applyFont="1" applyBorder="1" applyAlignment="1">
      <alignment horizontal="center"/>
    </xf>
    <xf numFmtId="0" fontId="1" fillId="0" borderId="19" xfId="1730" applyFont="1" applyBorder="1" applyAlignment="1">
      <alignment horizontal="center"/>
    </xf>
    <xf numFmtId="0" fontId="1" fillId="0" borderId="16" xfId="1730" applyFont="1" applyBorder="1" applyAlignment="1">
      <alignment horizontal="center"/>
    </xf>
    <xf numFmtId="0" fontId="1" fillId="0" borderId="11" xfId="1730" applyFont="1" applyBorder="1" applyAlignment="1">
      <alignment horizontal="center"/>
    </xf>
    <xf numFmtId="0" fontId="1" fillId="0" borderId="11" xfId="1730" applyFont="1" applyBorder="1" applyAlignment="1">
      <alignment horizontal="center" wrapText="1"/>
    </xf>
    <xf numFmtId="0" fontId="7" fillId="0" borderId="11" xfId="1730" applyFont="1" applyBorder="1" applyAlignment="1">
      <alignment horizontal="center" vertical="center" wrapText="1"/>
    </xf>
    <xf numFmtId="0" fontId="2" fillId="0" borderId="11" xfId="1730" applyFont="1" applyBorder="1" applyAlignment="1">
      <alignment horizontal="center" vertical="center" wrapText="1"/>
    </xf>
    <xf numFmtId="0" fontId="4" fillId="0" borderId="12" xfId="1730" applyFont="1" applyBorder="1" applyAlignment="1">
      <alignment horizontal="center" wrapText="1"/>
    </xf>
    <xf numFmtId="0" fontId="4" fillId="0" borderId="14" xfId="1730" applyFont="1" applyBorder="1" applyAlignment="1">
      <alignment horizontal="center" wrapText="1"/>
    </xf>
    <xf numFmtId="0" fontId="4" fillId="0" borderId="15" xfId="1730" applyFont="1" applyBorder="1" applyAlignment="1">
      <alignment horizontal="center" wrapText="1"/>
    </xf>
    <xf numFmtId="0" fontId="4" fillId="0" borderId="11" xfId="1730" applyFont="1" applyBorder="1" applyAlignment="1">
      <alignment horizontal="center" wrapText="1"/>
    </xf>
    <xf numFmtId="0" fontId="7" fillId="0" borderId="12" xfId="1730" applyFont="1" applyBorder="1" applyAlignment="1">
      <alignment horizontal="center" vertical="center" wrapText="1"/>
    </xf>
    <xf numFmtId="0" fontId="7" fillId="0" borderId="14" xfId="1730" applyFont="1" applyBorder="1" applyAlignment="1">
      <alignment horizontal="center" vertical="center" wrapText="1"/>
    </xf>
    <xf numFmtId="0" fontId="7" fillId="0" borderId="15" xfId="1730" applyFont="1" applyBorder="1" applyAlignment="1">
      <alignment horizontal="center" vertical="center" wrapText="1"/>
    </xf>
    <xf numFmtId="0" fontId="16" fillId="0" borderId="0" xfId="0" applyFont="1" applyAlignment="1">
      <alignment horizontal="center" wrapText="1"/>
    </xf>
    <xf numFmtId="0" fontId="17" fillId="0" borderId="0" xfId="0" applyFont="1" applyAlignment="1">
      <alignment horizontal="center" wrapText="1"/>
    </xf>
    <xf numFmtId="0" fontId="5" fillId="0" borderId="11" xfId="1730" applyFont="1" applyBorder="1" applyAlignment="1">
      <alignment horizontal="center" vertical="center" wrapText="1"/>
    </xf>
    <xf numFmtId="0" fontId="14" fillId="0" borderId="11" xfId="1730" applyFont="1" applyBorder="1" applyAlignment="1">
      <alignment horizontal="center" vertical="center" wrapText="1"/>
    </xf>
    <xf numFmtId="0" fontId="14" fillId="0" borderId="12" xfId="1730" applyFont="1" applyBorder="1" applyAlignment="1">
      <alignment horizontal="center" vertical="center" wrapText="1"/>
    </xf>
    <xf numFmtId="0" fontId="14" fillId="0" borderId="14" xfId="1730" applyFont="1" applyBorder="1" applyAlignment="1">
      <alignment horizontal="center" vertical="center" wrapText="1"/>
    </xf>
    <xf numFmtId="0" fontId="14" fillId="0" borderId="15" xfId="1730" applyFont="1" applyBorder="1" applyAlignment="1">
      <alignment horizontal="center" vertical="center" wrapText="1"/>
    </xf>
    <xf numFmtId="0" fontId="1" fillId="0" borderId="7" xfId="1730" applyFont="1" applyBorder="1" applyAlignment="1">
      <alignment horizontal="left" wrapText="1"/>
    </xf>
    <xf numFmtId="0" fontId="1" fillId="0" borderId="8" xfId="1730" applyFont="1" applyBorder="1" applyAlignment="1">
      <alignment horizontal="left" wrapText="1"/>
    </xf>
    <xf numFmtId="0" fontId="1" fillId="0" borderId="13" xfId="1730" applyFont="1" applyBorder="1" applyAlignment="1">
      <alignment horizontal="center" wrapText="1"/>
    </xf>
    <xf numFmtId="0" fontId="1" fillId="0" borderId="19" xfId="1730" applyFont="1" applyBorder="1" applyAlignment="1">
      <alignment horizontal="center" wrapText="1"/>
    </xf>
    <xf numFmtId="0" fontId="1" fillId="0" borderId="16" xfId="1730" applyFont="1" applyBorder="1" applyAlignment="1">
      <alignment horizontal="center" wrapText="1"/>
    </xf>
    <xf numFmtId="0" fontId="1" fillId="0" borderId="11" xfId="1730" applyFont="1" applyBorder="1" applyAlignment="1">
      <alignment horizontal="center" vertical="center" wrapText="1"/>
    </xf>
    <xf numFmtId="0" fontId="1" fillId="0" borderId="12" xfId="1730" applyFont="1" applyBorder="1" applyAlignment="1">
      <alignment horizontal="center" wrapText="1"/>
    </xf>
    <xf numFmtId="0" fontId="1" fillId="0" borderId="14" xfId="1730" applyFont="1" applyBorder="1" applyAlignment="1">
      <alignment horizontal="center" wrapText="1"/>
    </xf>
    <xf numFmtId="0" fontId="1" fillId="0" borderId="15" xfId="1730" applyFont="1" applyBorder="1" applyAlignment="1">
      <alignment horizontal="center" wrapText="1"/>
    </xf>
    <xf numFmtId="0" fontId="2" fillId="0" borderId="12" xfId="1730" applyFont="1" applyBorder="1" applyAlignment="1">
      <alignment horizontal="center" vertical="center" wrapText="1"/>
    </xf>
    <xf numFmtId="0" fontId="2" fillId="0" borderId="14" xfId="1730" applyFont="1" applyBorder="1" applyAlignment="1">
      <alignment horizontal="center" vertical="center" wrapText="1"/>
    </xf>
    <xf numFmtId="0" fontId="2" fillId="0" borderId="15" xfId="173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wrapText="1"/>
    </xf>
    <xf numFmtId="0" fontId="0" fillId="0" borderId="20" xfId="0" applyBorder="1" applyAlignment="1">
      <alignment horizontal="center" wrapText="1"/>
    </xf>
    <xf numFmtId="0" fontId="0" fillId="0" borderId="11" xfId="0" applyBorder="1" applyAlignment="1">
      <alignment horizontal="center" wrapText="1"/>
    </xf>
    <xf numFmtId="0" fontId="104" fillId="6" borderId="0" xfId="1728" applyFont="1" applyFill="1"/>
  </cellXfs>
  <cellStyles count="2268">
    <cellStyle name=" 1" xfId="3" xr:uid="{00000000-0005-0000-0000-000031000000}"/>
    <cellStyle name=" 1 2" xfId="4" xr:uid="{00000000-0005-0000-0000-000032000000}"/>
    <cellStyle name=" 1 2 2" xfId="5" xr:uid="{00000000-0005-0000-0000-000033000000}"/>
    <cellStyle name=" 1 3" xfId="6" xr:uid="{00000000-0005-0000-0000-000034000000}"/>
    <cellStyle name=" 3]_x000a__x000a_Zoomed=1_x000a__x000a_Row=128_x000a__x000a_Column=101_x000a__x000a_Height=300_x000a__x000a_Width=301_x000a__x000a_FontName=System_x000a__x000a_FontStyle=1_x000a__x000a_FontSize=12_x000a__x000a_PrtFontNa" xfId="7" xr:uid="{00000000-0005-0000-0000-000035000000}"/>
    <cellStyle name="_2011Chuanyang产品价格调整-Jane" xfId="8" xr:uid="{00000000-0005-0000-0000-000036000000}"/>
    <cellStyle name="_Accent Chair warehouse item list 110121" xfId="9" xr:uid="{00000000-0005-0000-0000-000037000000}"/>
    <cellStyle name="_Accent Chair warehouse item list 110121 2" xfId="10" xr:uid="{00000000-0005-0000-0000-000038000000}"/>
    <cellStyle name="_Accent Chair warehouse item list 110121_JLA Accents 4-2013 - Michelle 2 Price" xfId="11" xr:uid="{00000000-0005-0000-0000-000039000000}"/>
    <cellStyle name="_Accent Chair warehouse item list 110121_JLA Accents 4-2013 - Michelle 2 Price 2" xfId="12" xr:uid="{00000000-0005-0000-0000-00003A000000}"/>
    <cellStyle name="_Anna's Linen Electric 90105" xfId="13" xr:uid="{00000000-0005-0000-0000-00003B000000}"/>
    <cellStyle name="_Anna's Linen Electric 90105 2" xfId="14" xr:uid="{00000000-0005-0000-0000-00003C000000}"/>
    <cellStyle name="_Anna's Linen Electric 90105 2 2" xfId="15" xr:uid="{00000000-0005-0000-0000-00003D000000}"/>
    <cellStyle name="_Anna's Linen Electric 90105 3" xfId="16" xr:uid="{00000000-0005-0000-0000-00003E000000}"/>
    <cellStyle name="_Anna's Linen Electric 90105_JLA Accents 4-2013 - Michelle 2 Price" xfId="17" xr:uid="{00000000-0005-0000-0000-00003F000000}"/>
    <cellStyle name="_Anna's Linen Electric 90105_JLA Accents 4-2013 - Michelle 2 Price 2" xfId="18" xr:uid="{00000000-0005-0000-0000-000040000000}"/>
    <cellStyle name="_BBB RA Manor Hamilton Window Panel Quote Sheet-06242009 to jennifer" xfId="19" xr:uid="{00000000-0005-0000-0000-000041000000}"/>
    <cellStyle name="_BBB RA Manor Hamilton Window Panel Quote Sheet-06242009 to jennifer 2" xfId="20" xr:uid="{00000000-0005-0000-0000-000042000000}"/>
    <cellStyle name="_BBB RA Manor Hamilton Window Panel Quote Sheet-06242009 to jennifer 2 2" xfId="21" xr:uid="{00000000-0005-0000-0000-000043000000}"/>
    <cellStyle name="_BBB RA Manor Hamilton Window Panel Quote Sheet-06242009 to jennifer 3" xfId="22" xr:uid="{00000000-0005-0000-0000-000044000000}"/>
    <cellStyle name="_Blanket Division Item List Macola# and UPC#" xfId="23" xr:uid="{00000000-0005-0000-0000-000045000000}"/>
    <cellStyle name="_Blanket Division Item List Macola# and UPC# - New" xfId="24" xr:uid="{00000000-0005-0000-0000-000046000000}"/>
    <cellStyle name="_Blanket Division Item List Macola# and UPC# - New 2" xfId="25" xr:uid="{00000000-0005-0000-0000-000047000000}"/>
    <cellStyle name="_Blanket Division Item List Macola# and UPC# - New 2 2" xfId="26" xr:uid="{00000000-0005-0000-0000-000048000000}"/>
    <cellStyle name="_Blanket Division Item List Macola# and UPC# - New 3" xfId="27" xr:uid="{00000000-0005-0000-0000-000049000000}"/>
    <cellStyle name="_Blanket Division Item List Macola# and UPC# - New_JLA Accents 4-2013 - Michelle 2 Price" xfId="28" xr:uid="{00000000-0005-0000-0000-00004A000000}"/>
    <cellStyle name="_Blanket Division Item List Macola# and UPC# - New_JLA Accents 4-2013 - Michelle 2 Price 2" xfId="29" xr:uid="{00000000-0005-0000-0000-00004B000000}"/>
    <cellStyle name="_Blanket Division Item List Macola# and UPC# 10" xfId="30" xr:uid="{00000000-0005-0000-0000-00004C000000}"/>
    <cellStyle name="_Blanket Division Item List Macola# and UPC# 2" xfId="31" xr:uid="{00000000-0005-0000-0000-00004D000000}"/>
    <cellStyle name="_Blanket Division Item List Macola# and UPC# 2 2" xfId="32" xr:uid="{00000000-0005-0000-0000-00004E000000}"/>
    <cellStyle name="_Blanket Division Item List Macola# and UPC# 3" xfId="33" xr:uid="{00000000-0005-0000-0000-00004F000000}"/>
    <cellStyle name="_Blanket Division Item List Macola# and UPC# 3 2" xfId="34" xr:uid="{00000000-0005-0000-0000-000050000000}"/>
    <cellStyle name="_Blanket Division Item List Macola# and UPC# 4" xfId="35" xr:uid="{00000000-0005-0000-0000-000051000000}"/>
    <cellStyle name="_Blanket Division Item List Macola# and UPC# 4 2" xfId="36" xr:uid="{00000000-0005-0000-0000-000052000000}"/>
    <cellStyle name="_Blanket Division Item List Macola# and UPC# 5" xfId="37" xr:uid="{00000000-0005-0000-0000-000053000000}"/>
    <cellStyle name="_Blanket Division Item List Macola# and UPC# 6" xfId="38" xr:uid="{00000000-0005-0000-0000-000054000000}"/>
    <cellStyle name="_Blanket Division Item List Macola# and UPC# 7" xfId="39" xr:uid="{00000000-0005-0000-0000-000055000000}"/>
    <cellStyle name="_Blanket Division Item List Macola# and UPC# 8" xfId="40" xr:uid="{00000000-0005-0000-0000-000056000000}"/>
    <cellStyle name="_Blanket Division Item List Macola# and UPC# 9" xfId="41" xr:uid="{00000000-0005-0000-0000-000057000000}"/>
    <cellStyle name="_Blanket Division Item List Macola# and UPC# test" xfId="42" xr:uid="{00000000-0005-0000-0000-000058000000}"/>
    <cellStyle name="_Blanket Division Item List Macola# and UPC# test 2" xfId="43" xr:uid="{00000000-0005-0000-0000-000059000000}"/>
    <cellStyle name="_Blanket Division Item List Macola# and UPC# test 2 2" xfId="44" xr:uid="{00000000-0005-0000-0000-00005A000000}"/>
    <cellStyle name="_Blanket Division Item List Macola# and UPC# test 3" xfId="45" xr:uid="{00000000-0005-0000-0000-00005B000000}"/>
    <cellStyle name="_Blanket Division Item List Macola# and UPC# test_JLA Accents 4-2013 - Michelle 2 Price" xfId="46" xr:uid="{00000000-0005-0000-0000-00005C000000}"/>
    <cellStyle name="_Blanket Division Item List Macola# and UPC# test_JLA Accents 4-2013 - Michelle 2 Price 2" xfId="47" xr:uid="{00000000-0005-0000-0000-00005D000000}"/>
    <cellStyle name="_Blanket Division Item List Macola# and UPC#_JLA Accents 4-2013 - Michelle 2 Price" xfId="48" xr:uid="{00000000-0005-0000-0000-00005E000000}"/>
    <cellStyle name="_Blanket Division Item List Macola# and UPC#_JLA Accents 4-2013 - Michelle 2 Price 2" xfId="49" xr:uid="{00000000-0005-0000-0000-00005F000000}"/>
    <cellStyle name="_Book1" xfId="50" xr:uid="{00000000-0005-0000-0000-000060000000}"/>
    <cellStyle name="_CCD-HSN  1.14.11" xfId="51" xr:uid="{00000000-0005-0000-0000-000061000000}"/>
    <cellStyle name="_CCD-HSN  1.14.11 2" xfId="52" xr:uid="{00000000-0005-0000-0000-000062000000}"/>
    <cellStyle name="_CCD-HSN-cotton &amp; micro thermal blanket 08.17.10" xfId="53" xr:uid="{00000000-0005-0000-0000-000063000000}"/>
    <cellStyle name="_CCD-HSN-cotton &amp; micro thermal blanket 08.17.10 2" xfId="54" xr:uid="{00000000-0005-0000-0000-000064000000}"/>
    <cellStyle name="_CCD-WMCA Sheet Set 02 10 09" xfId="55" xr:uid="{00000000-0005-0000-0000-000065000000}"/>
    <cellStyle name="_CCD-WMCA Sheet Set 02 10 09 2" xfId="56" xr:uid="{00000000-0005-0000-0000-000066000000}"/>
    <cellStyle name="_CCD-WMCA Sheet Set 02 10 09 2 2" xfId="57" xr:uid="{00000000-0005-0000-0000-000067000000}"/>
    <cellStyle name="_CCD-WMCA Sheet Set 02 10 09 3" xfId="58" xr:uid="{00000000-0005-0000-0000-000068000000}"/>
    <cellStyle name="_CCD-WMCA Sheet Set 02 10 09_JLA Accents 4-2013 - Michelle 2 Price" xfId="59" xr:uid="{00000000-0005-0000-0000-000069000000}"/>
    <cellStyle name="_CCD-WMCA Sheet Set 02 10 09_JLA Accents 4-2013 - Michelle 2 Price 2" xfId="60" xr:uid="{00000000-0005-0000-0000-00006A000000}"/>
    <cellStyle name="_Chairs" xfId="61" xr:uid="{00000000-0005-0000-0000-00006B000000}"/>
    <cellStyle name="_Chairs_1" xfId="62" xr:uid="{00000000-0005-0000-0000-00006C000000}"/>
    <cellStyle name="_commitment" xfId="63" xr:uid="{00000000-0005-0000-0000-00006D000000}"/>
    <cellStyle name="_commitment 2" xfId="64" xr:uid="{00000000-0005-0000-0000-00006E000000}"/>
    <cellStyle name="_duckwall and gordman order margin review- 80701" xfId="65" xr:uid="{00000000-0005-0000-0000-00006F000000}"/>
    <cellStyle name="_duckwall and gordman order margin review- 80701_Cellular Blanket prices- Faze3" xfId="66" xr:uid="{00000000-0005-0000-0000-000070000000}"/>
    <cellStyle name="_duckwall and gordman order margin review- 80701_Cellular Blanket prices- Faze3 2" xfId="67" xr:uid="{00000000-0005-0000-0000-000071000000}"/>
    <cellStyle name="_duckwall and gordman order margin review- 80701_Line Plan Fall 2012 FINAL" xfId="68" xr:uid="{00000000-0005-0000-0000-000072000000}"/>
    <cellStyle name="_Ecommerce_2011fall_cozy spun Sheet set_forecast evaluation_20110718" xfId="69" xr:uid="{00000000-0005-0000-0000-000073000000}"/>
    <cellStyle name="_Ecommerce_2011fall_cozy spun Sheet set_forecast evaluation_20110718 2" xfId="70" xr:uid="{00000000-0005-0000-0000-000074000000}"/>
    <cellStyle name="_EE 2011HP quotation sheet-110221-Chairone" xfId="71" xr:uid="{00000000-0005-0000-0000-000075000000}"/>
    <cellStyle name="_EE 2011HP quotation sheet-110221-Chairone (2)" xfId="72" xr:uid="{00000000-0005-0000-0000-000076000000}"/>
    <cellStyle name="_EE 2011HP quotation sheet-110221-Chairone (2) 2" xfId="73" xr:uid="{00000000-0005-0000-0000-000077000000}"/>
    <cellStyle name="_EE 2011HP quotation sheet-110221-Chairone 2" xfId="74" xr:uid="{00000000-0005-0000-0000-000078000000}"/>
    <cellStyle name="_EE 2011HP quotation sheet-110221-Chairone 3" xfId="75" xr:uid="{00000000-0005-0000-0000-000079000000}"/>
    <cellStyle name="_EE 2011HP quotation sheet-110221-Chairone 4" xfId="76" xr:uid="{00000000-0005-0000-0000-00007A000000}"/>
    <cellStyle name="_EE 2011HP quotation sheet-110221-Chairone 5" xfId="77" xr:uid="{00000000-0005-0000-0000-00007B000000}"/>
    <cellStyle name="_EE 2011HP quotation sheet-110221-Chairone 6" xfId="78" xr:uid="{00000000-0005-0000-0000-00007C000000}"/>
    <cellStyle name="_EE 2011HP quotation sheet-110221-Chairone 7" xfId="79" xr:uid="{00000000-0005-0000-0000-00007D000000}"/>
    <cellStyle name="_EE 2011HP quotation sheet-110221-Chairone_JLA Accents 4-2013 - Michelle 2 Price" xfId="80" xr:uid="{00000000-0005-0000-0000-00007E000000}"/>
    <cellStyle name="_EE 2011HP quotation sheet-110221-Chairone_JLA Accents 4-2013 - Michelle 2 Price 2" xfId="81" xr:uid="{00000000-0005-0000-0000-00007F000000}"/>
    <cellStyle name="_EE 2011HP quotation sheet-110329 (3)" xfId="82" xr:uid="{00000000-0005-0000-0000-000080000000}"/>
    <cellStyle name="_EE 2011HP quotation sheet-110329 (3) 2" xfId="83" xr:uid="{00000000-0005-0000-0000-000081000000}"/>
    <cellStyle name="_EE 2011HP quotation sheet-110329 (3)_JLA Accents 4-2013 - Michelle 2 Price" xfId="84" xr:uid="{00000000-0005-0000-0000-000082000000}"/>
    <cellStyle name="_EE 2011HP quotation sheet-110329 (3)_JLA Accents 4-2013 - Michelle 2 Price 2" xfId="85" xr:uid="{00000000-0005-0000-0000-000083000000}"/>
    <cellStyle name="_EE 2011HP quotation sheet-110905 (3)" xfId="86" xr:uid="{00000000-0005-0000-0000-000084000000}"/>
    <cellStyle name="_EE 2011HP quotation sheet-110905 (3) 2" xfId="87" xr:uid="{00000000-0005-0000-0000-000085000000}"/>
    <cellStyle name="_EE Furniture Quotation of HH samples-20100906" xfId="88" xr:uid="{00000000-0005-0000-0000-000086000000}"/>
    <cellStyle name="_EE Furniture Quotation of HH samples-20100906 2" xfId="89" xr:uid="{00000000-0005-0000-0000-000087000000}"/>
    <cellStyle name="_EE Furniture Quotation of HH samples-20100906 2 2" xfId="90" xr:uid="{00000000-0005-0000-0000-000088000000}"/>
    <cellStyle name="_EE Furniture Quotation of HH samples-20100906 3" xfId="91" xr:uid="{00000000-0005-0000-0000-000089000000}"/>
    <cellStyle name="_EE Furniture Quotation of HH samples-20100906_JLA Accents 4-2013 - Michelle 2 Price" xfId="92" xr:uid="{00000000-0005-0000-0000-00008A000000}"/>
    <cellStyle name="_EE Furniture Quotation of HH samples-20100906_JLA Accents 4-2013 - Michelle 2 Price 2" xfId="93" xr:uid="{00000000-0005-0000-0000-00008B000000}"/>
    <cellStyle name="_ET_STYLE_NoName_00_" xfId="94" xr:uid="{00000000-0005-0000-0000-00008C000000}"/>
    <cellStyle name="_ET_STYLE_NoName_00_ 2" xfId="95" xr:uid="{00000000-0005-0000-0000-00008D000000}"/>
    <cellStyle name="_ET_STYLE_NoName_00_ 2 2" xfId="96" xr:uid="{00000000-0005-0000-0000-00008E000000}"/>
    <cellStyle name="_ET_STYLE_NoName_00_ 3" xfId="97" xr:uid="{00000000-0005-0000-0000-00008F000000}"/>
    <cellStyle name="_ET_STYLE_NoName_00_ 3 2" xfId="98" xr:uid="{00000000-0005-0000-0000-000090000000}"/>
    <cellStyle name="_ET_STYLE_NoName_00_ 4" xfId="99" xr:uid="{00000000-0005-0000-0000-000091000000}"/>
    <cellStyle name="_ET_STYLE_NoName_00__Beauty Rest Buy Sheet" xfId="100" xr:uid="{00000000-0005-0000-0000-000092000000}"/>
    <cellStyle name="_ET_STYLE_NoName_00__Beauty Rest Buy Sheet 2" xfId="101" xr:uid="{00000000-0005-0000-0000-000093000000}"/>
    <cellStyle name="_ET_STYLE_NoName_00__CO080506-MPD-375" xfId="102" xr:uid="{00000000-0005-0000-0000-000094000000}"/>
    <cellStyle name="_ET_STYLE_NoName_00__CO080506-MPD-375 2" xfId="103" xr:uid="{00000000-0005-0000-0000-000095000000}"/>
    <cellStyle name="_ET_STYLE_NoName_00__CO080506-MPD-375 2 2" xfId="104" xr:uid="{00000000-0005-0000-0000-000096000000}"/>
    <cellStyle name="_ET_STYLE_NoName_00__CO080506-MPD-375 3" xfId="105" xr:uid="{00000000-0005-0000-0000-000097000000}"/>
    <cellStyle name="_ET_STYLE_NoName_00__CO080506-MPD-375_JLA Accents 4-2013 - Michelle 2 Price" xfId="106" xr:uid="{00000000-0005-0000-0000-000098000000}"/>
    <cellStyle name="_ET_STYLE_NoName_00__CO080506-MPD-375_JLA Accents 4-2013 - Michelle 2 Price 2" xfId="107" xr:uid="{00000000-0005-0000-0000-000099000000}"/>
    <cellStyle name="_ET_STYLE_NoName_00__CO080506-MPD-500" xfId="108" xr:uid="{00000000-0005-0000-0000-00009A000000}"/>
    <cellStyle name="_ET_STYLE_NoName_00__CO080506-MPD-500 2" xfId="109" xr:uid="{00000000-0005-0000-0000-00009B000000}"/>
    <cellStyle name="_ET_STYLE_NoName_00__CO080506-MPD-500 2 2" xfId="110" xr:uid="{00000000-0005-0000-0000-00009C000000}"/>
    <cellStyle name="_ET_STYLE_NoName_00__CO080506-MPD-500 3" xfId="111" xr:uid="{00000000-0005-0000-0000-00009D000000}"/>
    <cellStyle name="_ET_STYLE_NoName_00__CO080506-MPD-500_JLA Accents 4-2013 - Michelle 2 Price" xfId="112" xr:uid="{00000000-0005-0000-0000-00009E000000}"/>
    <cellStyle name="_ET_STYLE_NoName_00__CO080506-MPD-500_JLA Accents 4-2013 - Michelle 2 Price 2" xfId="113" xr:uid="{00000000-0005-0000-0000-00009F000000}"/>
    <cellStyle name="_ET_STYLE_NoName_00__Jersey" xfId="114" xr:uid="{00000000-0005-0000-0000-0000A0000000}"/>
    <cellStyle name="_ET_STYLE_NoName_00__Jersey 2" xfId="115" xr:uid="{00000000-0005-0000-0000-0000A1000000}"/>
    <cellStyle name="_ET_STYLE_NoName_00__JLA Accents 4-2013 - Michelle 2 Price" xfId="116" xr:uid="{00000000-0005-0000-0000-0000A2000000}"/>
    <cellStyle name="_ET_STYLE_NoName_00__JLA Accents 4-2013 - Michelle 2 Price 2" xfId="117" xr:uid="{00000000-0005-0000-0000-0000A3000000}"/>
    <cellStyle name="_ET_STYLE_NoName_00__Tencel Buy Sheet" xfId="118" xr:uid="{00000000-0005-0000-0000-0000A4000000}"/>
    <cellStyle name="_ET_STYLE_NoName_00__Tencel Buy Sheet 2" xfId="119" xr:uid="{00000000-0005-0000-0000-0000A5000000}"/>
    <cellStyle name="_Fall 2009 Military Macys Home Orders to E AND E 2 25" xfId="120" xr:uid="{00000000-0005-0000-0000-0000A6000000}"/>
    <cellStyle name="_Fall 2009 Military Macys Home Orders to E AND E 2 25_Cellular Blanket prices- Faze3" xfId="121" xr:uid="{00000000-0005-0000-0000-0000A7000000}"/>
    <cellStyle name="_Fall 2009 Military Macys Home Orders to E AND E 2 25_Cellular Blanket prices- Faze3 2" xfId="122" xr:uid="{00000000-0005-0000-0000-0000A8000000}"/>
    <cellStyle name="_Fall 2009 Military Macys Home Orders to E AND E 2 25_Line Plan Fall 2012 FINAL" xfId="123" xr:uid="{00000000-0005-0000-0000-0000A9000000}"/>
    <cellStyle name="_Furniture Division Item List Macola# and UPC#" xfId="124" xr:uid="{00000000-0005-0000-0000-0000AA000000}"/>
    <cellStyle name="_Furniture Division Item List Macola# and UPC# 2" xfId="125" xr:uid="{00000000-0005-0000-0000-0000AB000000}"/>
    <cellStyle name="_Furniture Division Item List Macola# and UPC# 2 2" xfId="126" xr:uid="{00000000-0005-0000-0000-0000AC000000}"/>
    <cellStyle name="_Furniture Division Item List Macola# and UPC# 3" xfId="127" xr:uid="{00000000-0005-0000-0000-0000AD000000}"/>
    <cellStyle name="_Furniture Division Item List Macola# and UPC#_JLA Accents 4-2013 - Michelle 2 Price" xfId="128" xr:uid="{00000000-0005-0000-0000-0000AE000000}"/>
    <cellStyle name="_Furniture Division Item List Macola# and UPC#_JLA Accents 4-2013 - Michelle 2 Price 2" xfId="129" xr:uid="{00000000-0005-0000-0000-0000AF000000}"/>
    <cellStyle name="_HD KD Sofas 07142010" xfId="130" xr:uid="{00000000-0005-0000-0000-0000B0000000}"/>
    <cellStyle name="_HD KD Sofas 07142010_2011 HP Pricing for 2010 items" xfId="131" xr:uid="{00000000-0005-0000-0000-0000B1000000}"/>
    <cellStyle name="_HD KD Sofas 07142010_2012 HP Old chair quote_4 4 2012-updated 4.4" xfId="132" xr:uid="{00000000-0005-0000-0000-0000B2000000}"/>
    <cellStyle name="_HD KD Sofas 07142010_JLA Accents 10-2012  FNL to Sku _ Top Art (2)" xfId="133" xr:uid="{00000000-0005-0000-0000-0000B3000000}"/>
    <cellStyle name="_HD KD Sofas 07142010_JLA Accents 4-2013 - Michelle 2 Price" xfId="134" xr:uid="{00000000-0005-0000-0000-0000B4000000}"/>
    <cellStyle name="_HD KD Sofas 07142010_Line Plan Fall 2012 FINAL" xfId="135" xr:uid="{00000000-0005-0000-0000-0000B5000000}"/>
    <cellStyle name="_HD KD Sofas 07142010_OLD ITEM" xfId="136" xr:uid="{00000000-0005-0000-0000-0000B6000000}"/>
    <cellStyle name="_HD KD Sofas 07142010_Total quote sheet for 201304 HP chairs" xfId="137" xr:uid="{00000000-0005-0000-0000-0000B7000000}"/>
    <cellStyle name="_HD KD Sofas 07142010_Total quote sheet for 201304 HP samples _updated on 3-25-2013 (3)" xfId="138" xr:uid="{00000000-0005-0000-0000-0000B8000000}"/>
    <cellStyle name="_HD KD Sofas 07142010_Total quote sheet for 201304 HP samples _updated on 3-26-2013 (2)" xfId="139" xr:uid="{00000000-0005-0000-0000-0000B9000000}"/>
    <cellStyle name="_HD KD Sofas 07142010_Total quote sheet for 201304 HP samples 3-15-2013" xfId="140" xr:uid="{00000000-0005-0000-0000-0000BA000000}"/>
    <cellStyle name="_HD KD Sofas 07142010_Total quote sheet for 201304 HP samples 3-18-2013" xfId="141" xr:uid="{00000000-0005-0000-0000-0000BB000000}"/>
    <cellStyle name="_HD KD Sofas 07142010_Updated Chair warehouse program - JCP" xfId="142" xr:uid="{00000000-0005-0000-0000-0000BC000000}"/>
    <cellStyle name="_HP Accent Chairs Pricing 101014" xfId="143" xr:uid="{00000000-0005-0000-0000-0000BD000000}"/>
    <cellStyle name="_HP Accent Chairs Pricing 101014_2011 HP Pricing for 2010 items" xfId="144" xr:uid="{00000000-0005-0000-0000-0000BE000000}"/>
    <cellStyle name="_HP Accent Chairs Pricing 101014_2012 HP Old chair quote_4 4 2012-updated 4.4" xfId="145" xr:uid="{00000000-0005-0000-0000-0000BF000000}"/>
    <cellStyle name="_HP Accent Chairs Pricing 101014_Ecommerce Inventory 120215 updated (2)" xfId="146" xr:uid="{00000000-0005-0000-0000-0000C0000000}"/>
    <cellStyle name="_HP Accent Chairs Pricing 101014_JLA Accents 10-2012  FNL to Sku _ Top Art (2)" xfId="147" xr:uid="{00000000-0005-0000-0000-0000C1000000}"/>
    <cellStyle name="_HP Accent Chairs Pricing 101014_JLA Accents 4-2013 - Michelle 2 Price" xfId="148" xr:uid="{00000000-0005-0000-0000-0000C2000000}"/>
    <cellStyle name="_HP Accent Chairs Pricing 101014_Line Plan Fall 2012 FINAL" xfId="149" xr:uid="{00000000-0005-0000-0000-0000C3000000}"/>
    <cellStyle name="_HP Accent Chairs Pricing 101014_OLD ITEM" xfId="150" xr:uid="{00000000-0005-0000-0000-0000C4000000}"/>
    <cellStyle name="_HP Accent Chairs Pricing 101014_Total quote sheet for 201304 HP chairs" xfId="151" xr:uid="{00000000-0005-0000-0000-0000C5000000}"/>
    <cellStyle name="_HP Accent Chairs Pricing 101014_Total quote sheet for 201304 HP samples _updated on 3-25-2013 (3)" xfId="152" xr:uid="{00000000-0005-0000-0000-0000C6000000}"/>
    <cellStyle name="_HP Accent Chairs Pricing 101014_Total quote sheet for 201304 HP samples _updated on 3-26-2013 (2)" xfId="153" xr:uid="{00000000-0005-0000-0000-0000C7000000}"/>
    <cellStyle name="_HP Accent Chairs Pricing 101014_Total quote sheet for 201304 HP samples 3-15-2013" xfId="154" xr:uid="{00000000-0005-0000-0000-0000C8000000}"/>
    <cellStyle name="_HP Accent Chairs Pricing 101014_Total quote sheet for 201304 HP samples 3-18-2013" xfId="155" xr:uid="{00000000-0005-0000-0000-0000C9000000}"/>
    <cellStyle name="_HP Accent Chairs Pricing 101014_Updated Chair warehouse program - JCP" xfId="156" xr:uid="{00000000-0005-0000-0000-0000CA000000}"/>
    <cellStyle name="_HP Quota from kaifa 1 Mar  2010 (2)" xfId="157" xr:uid="{00000000-0005-0000-0000-0000CB000000}"/>
    <cellStyle name="_HP Quota from kaifa 1 Mar  2010 (2) 2" xfId="158" xr:uid="{00000000-0005-0000-0000-0000CC000000}"/>
    <cellStyle name="_HP Quota from kaifa 1 Mar  2010 (2) 2 2" xfId="159" xr:uid="{00000000-0005-0000-0000-0000CD000000}"/>
    <cellStyle name="_HP Quota from kaifa 1 Mar  2010 (2) 3" xfId="160" xr:uid="{00000000-0005-0000-0000-0000CE000000}"/>
    <cellStyle name="_HP Quota from kaifa 1 Mar  2010 (2)_JLA Accents 4-2013 - Michelle 2 Price" xfId="161" xr:uid="{00000000-0005-0000-0000-0000CF000000}"/>
    <cellStyle name="_HP Quota from kaifa 1 Mar  2010 (2)_JLA Accents 4-2013 - Michelle 2 Price 2" xfId="162" xr:uid="{00000000-0005-0000-0000-0000D0000000}"/>
    <cellStyle name="_HP quota sheet from kaifa 2011-2-24" xfId="163" xr:uid="{00000000-0005-0000-0000-0000D1000000}"/>
    <cellStyle name="_HP quota sheet from kaifa 2011-2-24 2" xfId="164" xr:uid="{00000000-0005-0000-0000-0000D2000000}"/>
    <cellStyle name="_HP quota sheet from kaifa 2011-2-24_JLA Accents 4-2013 - Michelle 2 Price" xfId="165" xr:uid="{00000000-0005-0000-0000-0000D3000000}"/>
    <cellStyle name="_HP quota sheet from kaifa 2011-2-24_JLA Accents 4-2013 - Michelle 2 Price 2" xfId="166" xr:uid="{00000000-0005-0000-0000-0000D4000000}"/>
    <cellStyle name="_HP sample quotation100212" xfId="167" xr:uid="{00000000-0005-0000-0000-0000D5000000}"/>
    <cellStyle name="_HP sample quotation100212 2" xfId="168" xr:uid="{00000000-0005-0000-0000-0000D6000000}"/>
    <cellStyle name="_HP sample quotation100212 2 2" xfId="169" xr:uid="{00000000-0005-0000-0000-0000D7000000}"/>
    <cellStyle name="_HP sample quotation100212 3" xfId="170" xr:uid="{00000000-0005-0000-0000-0000D8000000}"/>
    <cellStyle name="_HP sample quotation100212_JLA Accents 4-2013 - Michelle 2 Price" xfId="171" xr:uid="{00000000-0005-0000-0000-0000D9000000}"/>
    <cellStyle name="_HP sample quotation100212_JLA Accents 4-2013 - Michelle 2 Price 2" xfId="172" xr:uid="{00000000-0005-0000-0000-0000DA000000}"/>
    <cellStyle name="_HSN Blanket  Throw  90106 complete" xfId="173" xr:uid="{00000000-0005-0000-0000-0000DB000000}"/>
    <cellStyle name="_HSN Blanket  Throw  90106 complete 2" xfId="174" xr:uid="{00000000-0005-0000-0000-0000DC000000}"/>
    <cellStyle name="_HSN Blanket  Throw  90106 complete 2 2" xfId="175" xr:uid="{00000000-0005-0000-0000-0000DD000000}"/>
    <cellStyle name="_HSN Blanket  Throw  90106 complete 3" xfId="176" xr:uid="{00000000-0005-0000-0000-0000DE000000}"/>
    <cellStyle name="_HSN Blanket  Throw  90106 complete_JLA Accents 4-2013 - Michelle 2 Price" xfId="177" xr:uid="{00000000-0005-0000-0000-0000DF000000}"/>
    <cellStyle name="_HSN Blanket  Throw  90106 complete_JLA Accents 4-2013 - Michelle 2 Price 2" xfId="178" xr:uid="{00000000-0005-0000-0000-0000E0000000}"/>
    <cellStyle name="_JCP chair" xfId="179" xr:uid="{00000000-0005-0000-0000-0000E1000000}"/>
    <cellStyle name="_JCP Merideth chair and ottoman commitment 8 13 2012" xfId="180" xr:uid="{00000000-0005-0000-0000-0000E2000000}"/>
    <cellStyle name="_JLA-090613A pillow and throw (2)" xfId="181" xr:uid="{00000000-0005-0000-0000-0000E3000000}"/>
    <cellStyle name="_JLA-090613A pillow and throw (2) 2" xfId="182" xr:uid="{00000000-0005-0000-0000-0000E4000000}"/>
    <cellStyle name="_JLA-090613A pillow and throw (2) 2 2" xfId="183" xr:uid="{00000000-0005-0000-0000-0000E5000000}"/>
    <cellStyle name="_JLA-090613A pillow and throw (2) 3" xfId="184" xr:uid="{00000000-0005-0000-0000-0000E6000000}"/>
    <cellStyle name="_JLA-090613A pillow and throw (2)_JLA Accents 4-2013 - Michelle 2 Price" xfId="185" xr:uid="{00000000-0005-0000-0000-0000E7000000}"/>
    <cellStyle name="_JLA-090613A pillow and throw (2)_JLA Accents 4-2013 - Michelle 2 Price 2" xfId="186" xr:uid="{00000000-0005-0000-0000-0000E8000000}"/>
    <cellStyle name="_JLA-090613A pillow and throw (2)_RTG tufted armless chair July 06 09" xfId="187" xr:uid="{00000000-0005-0000-0000-0000E9000000}"/>
    <cellStyle name="_JLA-090613A pillow and throw (2)_RTG tufted armless chair July 06 09 2" xfId="188" xr:uid="{00000000-0005-0000-0000-0000EA000000}"/>
    <cellStyle name="_JLA-090613A pillow and throw (2)_RTG tufted armless chair July 06 09 2 2" xfId="189" xr:uid="{00000000-0005-0000-0000-0000EB000000}"/>
    <cellStyle name="_JLA-090613A pillow and throw (2)_RTG tufted armless chair July 06 09 3" xfId="190" xr:uid="{00000000-0005-0000-0000-0000EC000000}"/>
    <cellStyle name="_JLA-090613A pillow and throw (2)_RTG tufted armless chair July 06 09_JLA Accents 4-2013 - Michelle 2 Price" xfId="191" xr:uid="{00000000-0005-0000-0000-0000ED000000}"/>
    <cellStyle name="_JLA-090613A pillow and throw (2)_RTG tufted armless chair July 06 09_JLA Accents 4-2013 - Michelle 2 Price 2" xfId="192" xr:uid="{00000000-0005-0000-0000-0000EE000000}"/>
    <cellStyle name="_JLA-090617A pillow and throw (2)" xfId="193" xr:uid="{00000000-0005-0000-0000-0000EF000000}"/>
    <cellStyle name="_JLA-090617A pillow and throw (2) 2" xfId="194" xr:uid="{00000000-0005-0000-0000-0000F0000000}"/>
    <cellStyle name="_JLA-090617A pillow and throw (2) 2 2" xfId="195" xr:uid="{00000000-0005-0000-0000-0000F1000000}"/>
    <cellStyle name="_JLA-090617A pillow and throw (2) 3" xfId="196" xr:uid="{00000000-0005-0000-0000-0000F2000000}"/>
    <cellStyle name="_JLA-090617A pillow and throw (2)_JLA Accents 4-2013 - Michelle 2 Price" xfId="197" xr:uid="{00000000-0005-0000-0000-0000F3000000}"/>
    <cellStyle name="_JLA-090617A pillow and throw (2)_JLA Accents 4-2013 - Michelle 2 Price 2" xfId="198" xr:uid="{00000000-0005-0000-0000-0000F4000000}"/>
    <cellStyle name="_JLA-090617A pillow and throw (2)_RTG tufted armless chair July 06 09" xfId="199" xr:uid="{00000000-0005-0000-0000-0000F5000000}"/>
    <cellStyle name="_JLA-090617A pillow and throw (2)_RTG tufted armless chair July 06 09 2" xfId="200" xr:uid="{00000000-0005-0000-0000-0000F6000000}"/>
    <cellStyle name="_JLA-090617A pillow and throw (2)_RTG tufted armless chair July 06 09 2 2" xfId="201" xr:uid="{00000000-0005-0000-0000-0000F7000000}"/>
    <cellStyle name="_JLA-090617A pillow and throw (2)_RTG tufted armless chair July 06 09 3" xfId="202" xr:uid="{00000000-0005-0000-0000-0000F8000000}"/>
    <cellStyle name="_JLA-090617A pillow and throw (2)_RTG tufted armless chair July 06 09_JLA Accents 4-2013 - Michelle 2 Price" xfId="203" xr:uid="{00000000-0005-0000-0000-0000F9000000}"/>
    <cellStyle name="_JLA-090617A pillow and throw (2)_RTG tufted armless chair July 06 09_JLA Accents 4-2013 - Michelle 2 Price 2" xfId="204" xr:uid="{00000000-0005-0000-0000-0000FA000000}"/>
    <cellStyle name="_liquid cotton receipts" xfId="205" xr:uid="{00000000-0005-0000-0000-0000FB000000}"/>
    <cellStyle name="_Mar 09 Market Week Blanket &amp; Throw Non-Electric" xfId="206" xr:uid="{00000000-0005-0000-0000-0000FC000000}"/>
    <cellStyle name="_Mar 09 Market Week Blanket &amp; Throw Non-Electric 2" xfId="207" xr:uid="{00000000-0005-0000-0000-0000FD000000}"/>
    <cellStyle name="_Mar 09 Market Week Blanket &amp; Throw Non-Electric 2 2" xfId="208" xr:uid="{00000000-0005-0000-0000-0000FE000000}"/>
    <cellStyle name="_Mar 09 Market Week Blanket &amp; Throw Non-Electric 3" xfId="209" xr:uid="{00000000-0005-0000-0000-0000FF000000}"/>
    <cellStyle name="_Mar 09 Market Week Blanket &amp; Throw Non-Electric_JLA Accents 4-2013 - Michelle 2 Price" xfId="210" xr:uid="{00000000-0005-0000-0000-000000010000}"/>
    <cellStyle name="_Mar 09 Market Week Blanket &amp; Throw Non-Electric_JLA Accents 4-2013 - Michelle 2 Price 2" xfId="211" xr:uid="{00000000-0005-0000-0000-000001010000}"/>
    <cellStyle name="_Mar 09 Market Week Blanket &amp; Throw Non-Electric_RTG tufted armless chair July 06 09" xfId="212" xr:uid="{00000000-0005-0000-0000-000002010000}"/>
    <cellStyle name="_Mar 09 Market Week Blanket &amp; Throw Non-Electric_RTG tufted armless chair July 06 09 2" xfId="213" xr:uid="{00000000-0005-0000-0000-000003010000}"/>
    <cellStyle name="_Mar 09 Market Week Blanket &amp; Throw Non-Electric_RTG tufted armless chair July 06 09 2 2" xfId="214" xr:uid="{00000000-0005-0000-0000-000004010000}"/>
    <cellStyle name="_Mar 09 Market Week Blanket &amp; Throw Non-Electric_RTG tufted armless chair July 06 09 3" xfId="215" xr:uid="{00000000-0005-0000-0000-000005010000}"/>
    <cellStyle name="_Mar 09 Market Week Blanket &amp; Throw Non-Electric_RTG tufted armless chair July 06 09_JLA Accents 4-2013 - Michelle 2 Price" xfId="216" xr:uid="{00000000-0005-0000-0000-000006010000}"/>
    <cellStyle name="_Mar 09 Market Week Blanket &amp; Throw Non-Electric_RTG tufted armless chair July 06 09_JLA Accents 4-2013 - Michelle 2 Price 2" xfId="217" xr:uid="{00000000-0005-0000-0000-000007010000}"/>
    <cellStyle name="_Quota of HP samples--kaifa--20100907" xfId="218" xr:uid="{00000000-0005-0000-0000-000008010000}"/>
    <cellStyle name="_Quota of HP samples--kaifa--20100907 2" xfId="219" xr:uid="{00000000-0005-0000-0000-000009010000}"/>
    <cellStyle name="_Quota of HP samples--kaifa--20100907 2 2" xfId="220" xr:uid="{00000000-0005-0000-0000-00000A010000}"/>
    <cellStyle name="_Quota of HP samples--kaifa--20100907 3" xfId="221" xr:uid="{00000000-0005-0000-0000-00000B010000}"/>
    <cellStyle name="_Quota of HP samples--kaifa--20100907_JLA Accents 4-2013 - Michelle 2 Price" xfId="222" xr:uid="{00000000-0005-0000-0000-00000C010000}"/>
    <cellStyle name="_Quota of HP samples--kaifa--20100907_JLA Accents 4-2013 - Michelle 2 Price 2" xfId="223" xr:uid="{00000000-0005-0000-0000-00000D010000}"/>
    <cellStyle name="_Quota of HP samples--kaifa--20100929rvd" xfId="224" xr:uid="{00000000-0005-0000-0000-00000E010000}"/>
    <cellStyle name="_Quota of HP samples--kaifa--20100929rvd 2" xfId="225" xr:uid="{00000000-0005-0000-0000-00000F010000}"/>
    <cellStyle name="_Quota of HP samples--kaifa--20100929rvd 2 2" xfId="226" xr:uid="{00000000-0005-0000-0000-000010010000}"/>
    <cellStyle name="_Quota of HP samples--kaifa--20100929rvd 3" xfId="227" xr:uid="{00000000-0005-0000-0000-000011010000}"/>
    <cellStyle name="_Quota of HP samples--kaifa--20100929rvd_JLA Accents 4-2013 - Michelle 2 Price" xfId="228" xr:uid="{00000000-0005-0000-0000-000012010000}"/>
    <cellStyle name="_Quota of HP samples--kaifa--20100929rvd_JLA Accents 4-2013 - Michelle 2 Price 2" xfId="229" xr:uid="{00000000-0005-0000-0000-000013010000}"/>
    <cellStyle name="_QUOTATION FOR HIGH POINT SAMPLES-JINZHENG-20100907" xfId="230" xr:uid="{00000000-0005-0000-0000-000014010000}"/>
    <cellStyle name="_QUOTATION FOR HIGH POINT SAMPLES-JINZHENG-20100907 2" xfId="231" xr:uid="{00000000-0005-0000-0000-000015010000}"/>
    <cellStyle name="_QUOTATION FOR HIGH POINT SAMPLES-JINZHENG-20100907 2 2" xfId="232" xr:uid="{00000000-0005-0000-0000-000016010000}"/>
    <cellStyle name="_QUOTATION FOR HIGH POINT SAMPLES-JINZHENG-20100907 3" xfId="233" xr:uid="{00000000-0005-0000-0000-000017010000}"/>
    <cellStyle name="_QUOTATION FOR HIGH POINT SAMPLES-JINZHENG-20100907_JLA Accents 4-2013 - Michelle 2 Price" xfId="234" xr:uid="{00000000-0005-0000-0000-000018010000}"/>
    <cellStyle name="_QUOTATION FOR HIGH POINT SAMPLES-JINZHENG-20100907_JLA Accents 4-2013 - Michelle 2 Price 2" xfId="235" xr:uid="{00000000-0005-0000-0000-000019010000}"/>
    <cellStyle name="_Quotation of HP samples--YOUBANG-20100907" xfId="236" xr:uid="{00000000-0005-0000-0000-00001A010000}"/>
    <cellStyle name="_Quotation of HP samples--YOUBANG-20100907 (2)" xfId="237" xr:uid="{00000000-0005-0000-0000-00001B010000}"/>
    <cellStyle name="_Quotation of HP samples--YOUBANG-20100907 (2) 2" xfId="238" xr:uid="{00000000-0005-0000-0000-00001C010000}"/>
    <cellStyle name="_Quotation of HP samples--YOUBANG-20100907 (2) 2 2" xfId="239" xr:uid="{00000000-0005-0000-0000-00001D010000}"/>
    <cellStyle name="_Quotation of HP samples--YOUBANG-20100907 (2) 3" xfId="240" xr:uid="{00000000-0005-0000-0000-00001E010000}"/>
    <cellStyle name="_Quotation of HP samples--YOUBANG-20100907 (2)_JLA Accents 4-2013 - Michelle 2 Price" xfId="241" xr:uid="{00000000-0005-0000-0000-00001F010000}"/>
    <cellStyle name="_Quotation of HP samples--YOUBANG-20100907 (2)_JLA Accents 4-2013 - Michelle 2 Price 2" xfId="242" xr:uid="{00000000-0005-0000-0000-000020010000}"/>
    <cellStyle name="_Quotation of HP samples--YOUBANG-20100907 10" xfId="243" xr:uid="{00000000-0005-0000-0000-000021010000}"/>
    <cellStyle name="_Quotation of HP samples--YOUBANG-20100907 2" xfId="244" xr:uid="{00000000-0005-0000-0000-000022010000}"/>
    <cellStyle name="_Quotation of HP samples--YOUBANG-20100907 2 2" xfId="245" xr:uid="{00000000-0005-0000-0000-000023010000}"/>
    <cellStyle name="_Quotation of HP samples--YOUBANG-20100907 3" xfId="246" xr:uid="{00000000-0005-0000-0000-000024010000}"/>
    <cellStyle name="_Quotation of HP samples--YOUBANG-20100907 3 2" xfId="247" xr:uid="{00000000-0005-0000-0000-000025010000}"/>
    <cellStyle name="_Quotation of HP samples--YOUBANG-20100907 4" xfId="248" xr:uid="{00000000-0005-0000-0000-000026010000}"/>
    <cellStyle name="_Quotation of HP samples--YOUBANG-20100907 4 2" xfId="249" xr:uid="{00000000-0005-0000-0000-000027010000}"/>
    <cellStyle name="_Quotation of HP samples--YOUBANG-20100907 5" xfId="250" xr:uid="{00000000-0005-0000-0000-000028010000}"/>
    <cellStyle name="_Quotation of HP samples--YOUBANG-20100907 6" xfId="251" xr:uid="{00000000-0005-0000-0000-000029010000}"/>
    <cellStyle name="_Quotation of HP samples--YOUBANG-20100907 7" xfId="252" xr:uid="{00000000-0005-0000-0000-00002A010000}"/>
    <cellStyle name="_Quotation of HP samples--YOUBANG-20100907 8" xfId="253" xr:uid="{00000000-0005-0000-0000-00002B010000}"/>
    <cellStyle name="_Quotation of HP samples--YOUBANG-20100907 9" xfId="254" xr:uid="{00000000-0005-0000-0000-00002C010000}"/>
    <cellStyle name="_Quotation of HP samples--YOUBANG-20100907_JLA Accents 4-2013 - Michelle 2 Price" xfId="255" xr:uid="{00000000-0005-0000-0000-00002D010000}"/>
    <cellStyle name="_Quotation of HP samples--YOUBANG-20100907_JLA Accents 4-2013 - Michelle 2 Price 2" xfId="256" xr:uid="{00000000-0005-0000-0000-00002E010000}"/>
    <cellStyle name="_Quotation sheet of HP samples- Jincheng-20100907" xfId="257" xr:uid="{00000000-0005-0000-0000-00002F010000}"/>
    <cellStyle name="_Quotation sheet of HP samples- Jincheng-20100907 (3)" xfId="258" xr:uid="{00000000-0005-0000-0000-000030010000}"/>
    <cellStyle name="_Quotation sheet of HP samples- Jincheng-20100907 (3) 2" xfId="259" xr:uid="{00000000-0005-0000-0000-000031010000}"/>
    <cellStyle name="_Quotation sheet of HP samples- Jincheng-20100907 (3) 2 2" xfId="260" xr:uid="{00000000-0005-0000-0000-000032010000}"/>
    <cellStyle name="_Quotation sheet of HP samples- Jincheng-20100907 (3) 3" xfId="261" xr:uid="{00000000-0005-0000-0000-000033010000}"/>
    <cellStyle name="_Quotation sheet of HP samples- Jincheng-20100907 (3)_JLA Accents 4-2013 - Michelle 2 Price" xfId="262" xr:uid="{00000000-0005-0000-0000-000034010000}"/>
    <cellStyle name="_Quotation sheet of HP samples- Jincheng-20100907 (3)_JLA Accents 4-2013 - Michelle 2 Price 2" xfId="263" xr:uid="{00000000-0005-0000-0000-000035010000}"/>
    <cellStyle name="_Quotation sheet of HP samples- Jincheng-20100907 10" xfId="264" xr:uid="{00000000-0005-0000-0000-000036010000}"/>
    <cellStyle name="_Quotation sheet of HP samples- Jincheng-20100907 2" xfId="265" xr:uid="{00000000-0005-0000-0000-000037010000}"/>
    <cellStyle name="_Quotation sheet of HP samples- Jincheng-20100907 2 2" xfId="266" xr:uid="{00000000-0005-0000-0000-000038010000}"/>
    <cellStyle name="_Quotation sheet of HP samples- Jincheng-20100907 3" xfId="267" xr:uid="{00000000-0005-0000-0000-000039010000}"/>
    <cellStyle name="_Quotation sheet of HP samples- Jincheng-20100907 3 2" xfId="268" xr:uid="{00000000-0005-0000-0000-00003A010000}"/>
    <cellStyle name="_Quotation sheet of HP samples- Jincheng-20100907 4" xfId="269" xr:uid="{00000000-0005-0000-0000-00003B010000}"/>
    <cellStyle name="_Quotation sheet of HP samples- Jincheng-20100907 4 2" xfId="270" xr:uid="{00000000-0005-0000-0000-00003C010000}"/>
    <cellStyle name="_Quotation sheet of HP samples- Jincheng-20100907 5" xfId="271" xr:uid="{00000000-0005-0000-0000-00003D010000}"/>
    <cellStyle name="_Quotation sheet of HP samples- Jincheng-20100907 6" xfId="272" xr:uid="{00000000-0005-0000-0000-00003E010000}"/>
    <cellStyle name="_Quotation sheet of HP samples- Jincheng-20100907 7" xfId="273" xr:uid="{00000000-0005-0000-0000-00003F010000}"/>
    <cellStyle name="_Quotation sheet of HP samples- Jincheng-20100907 8" xfId="274" xr:uid="{00000000-0005-0000-0000-000040010000}"/>
    <cellStyle name="_Quotation sheet of HP samples- Jincheng-20100907 9" xfId="275" xr:uid="{00000000-0005-0000-0000-000041010000}"/>
    <cellStyle name="_Quotation sheet of HP samples- Jincheng-20100907_JLA Accents 4-2013 - Michelle 2 Price" xfId="276" xr:uid="{00000000-0005-0000-0000-000042010000}"/>
    <cellStyle name="_Quotation sheet of HP samples- Jincheng-20100907_JLA Accents 4-2013 - Michelle 2 Price 2" xfId="277" xr:uid="{00000000-0005-0000-0000-000043010000}"/>
    <cellStyle name="_Sep11 Market Week Blanket  Throw" xfId="278" xr:uid="{00000000-0005-0000-0000-000044010000}"/>
    <cellStyle name="_Sep11 Market Week Blanket  Throw 2" xfId="279" xr:uid="{00000000-0005-0000-0000-000045010000}"/>
    <cellStyle name="_SF91026 6151 6154recliner LH-250RK-F chair" xfId="280" xr:uid="{00000000-0005-0000-0000-000046010000}"/>
    <cellStyle name="_SF91026 6151 6154recliner LH-250RK-F chair (2)" xfId="281" xr:uid="{00000000-0005-0000-0000-000047010000}"/>
    <cellStyle name="_SF91026 6151 6154recliner LH-250RK-F chair (2) 2" xfId="282" xr:uid="{00000000-0005-0000-0000-000048010000}"/>
    <cellStyle name="_SF91026 6151 6154recliner LH-250RK-F chair (2) 2 2" xfId="283" xr:uid="{00000000-0005-0000-0000-000049010000}"/>
    <cellStyle name="_SF91026 6151 6154recliner LH-250RK-F chair (2) 3" xfId="284" xr:uid="{00000000-0005-0000-0000-00004A010000}"/>
    <cellStyle name="_SF91026 6151 6154recliner LH-250RK-F chair (2)_JLA Accents 4-2013 - Michelle 2 Price" xfId="285" xr:uid="{00000000-0005-0000-0000-00004B010000}"/>
    <cellStyle name="_SF91026 6151 6154recliner LH-250RK-F chair (2)_JLA Accents 4-2013 - Michelle 2 Price 2" xfId="286" xr:uid="{00000000-0005-0000-0000-00004C010000}"/>
    <cellStyle name="_SF91026 6151 6154recliner LH-250RK-F chair 10" xfId="287" xr:uid="{00000000-0005-0000-0000-00004D010000}"/>
    <cellStyle name="_SF91026 6151 6154recliner LH-250RK-F chair 2" xfId="288" xr:uid="{00000000-0005-0000-0000-00004E010000}"/>
    <cellStyle name="_SF91026 6151 6154recliner LH-250RK-F chair 2 2" xfId="289" xr:uid="{00000000-0005-0000-0000-00004F010000}"/>
    <cellStyle name="_SF91026 6151 6154recliner LH-250RK-F chair 3" xfId="290" xr:uid="{00000000-0005-0000-0000-000050010000}"/>
    <cellStyle name="_SF91026 6151 6154recliner LH-250RK-F chair 3 2" xfId="291" xr:uid="{00000000-0005-0000-0000-000051010000}"/>
    <cellStyle name="_SF91026 6151 6154recliner LH-250RK-F chair 4" xfId="292" xr:uid="{00000000-0005-0000-0000-000052010000}"/>
    <cellStyle name="_SF91026 6151 6154recliner LH-250RK-F chair 4 2" xfId="293" xr:uid="{00000000-0005-0000-0000-000053010000}"/>
    <cellStyle name="_SF91026 6151 6154recliner LH-250RK-F chair 5" xfId="294" xr:uid="{00000000-0005-0000-0000-000054010000}"/>
    <cellStyle name="_SF91026 6151 6154recliner LH-250RK-F chair 6" xfId="295" xr:uid="{00000000-0005-0000-0000-000055010000}"/>
    <cellStyle name="_SF91026 6151 6154recliner LH-250RK-F chair 7" xfId="296" xr:uid="{00000000-0005-0000-0000-000056010000}"/>
    <cellStyle name="_SF91026 6151 6154recliner LH-250RK-F chair 8" xfId="297" xr:uid="{00000000-0005-0000-0000-000057010000}"/>
    <cellStyle name="_SF91026 6151 6154recliner LH-250RK-F chair 9" xfId="298" xr:uid="{00000000-0005-0000-0000-000058010000}"/>
    <cellStyle name="_SF91026 6151 6154recliner LH-250RK-F chair_JLA Accents 4-2013 - Michelle 2 Price" xfId="299" xr:uid="{00000000-0005-0000-0000-000059010000}"/>
    <cellStyle name="_SF91026 6151 6154recliner LH-250RK-F chair_JLA Accents 4-2013 - Michelle 2 Price 2" xfId="300" xr:uid="{00000000-0005-0000-0000-00005A010000}"/>
    <cellStyle name="_SF91102  manhantten copenhagen recliner LH-250RK-F chair" xfId="301" xr:uid="{00000000-0005-0000-0000-00005B010000}"/>
    <cellStyle name="_SF91102  manhantten copenhagen recliner LH-250RK-F chair 2" xfId="302" xr:uid="{00000000-0005-0000-0000-00005C010000}"/>
    <cellStyle name="_SF91102  manhantten copenhagen recliner LH-250RK-F chair 2 2" xfId="303" xr:uid="{00000000-0005-0000-0000-00005D010000}"/>
    <cellStyle name="_SF91102  manhantten copenhagen recliner LH-250RK-F chair 3" xfId="304" xr:uid="{00000000-0005-0000-0000-00005E010000}"/>
    <cellStyle name="_SF91102  manhantten copenhagen recliner LH-250RK-F chair_JLA Accents 4-2013 - Michelle 2 Price" xfId="305" xr:uid="{00000000-0005-0000-0000-00005F010000}"/>
    <cellStyle name="_SF91102  manhantten copenhagen recliner LH-250RK-F chair_JLA Accents 4-2013 - Michelle 2 Price 2" xfId="306" xr:uid="{00000000-0005-0000-0000-000060010000}"/>
    <cellStyle name="_SF91120 armless chair KF0026chair 1999R-KD Chaise " xfId="307" xr:uid="{00000000-0005-0000-0000-000061010000}"/>
    <cellStyle name="_SF91120 armless chair KF0026chair 1999R-KD Chaise  2" xfId="308" xr:uid="{00000000-0005-0000-0000-000062010000}"/>
    <cellStyle name="_SF91120 armless chair KF0026chair 1999R-KD Chaise  2 2" xfId="309" xr:uid="{00000000-0005-0000-0000-000063010000}"/>
    <cellStyle name="_SF91120 armless chair KF0026chair 1999R-KD Chaise  3" xfId="310" xr:uid="{00000000-0005-0000-0000-000064010000}"/>
    <cellStyle name="_SF91120 armless chair KF0026chair 1999R-KD Chaise _JLA Accents 4-2013 - Michelle 2 Price" xfId="311" xr:uid="{00000000-0005-0000-0000-000065010000}"/>
    <cellStyle name="_SF91120 armless chair KF0026chair 1999R-KD Chaise _JLA Accents 4-2013 - Michelle 2 Price 2" xfId="312" xr:uid="{00000000-0005-0000-0000-000066010000}"/>
    <cellStyle name="_Shopko chairs 090413" xfId="313" xr:uid="{00000000-0005-0000-0000-000067010000}"/>
    <cellStyle name="_Shopko chairs 090413 2" xfId="314" xr:uid="{00000000-0005-0000-0000-000068010000}"/>
    <cellStyle name="_Shopko chairs 090413 2 2" xfId="315" xr:uid="{00000000-0005-0000-0000-000069010000}"/>
    <cellStyle name="_Shopko chairs 090413 3" xfId="316" xr:uid="{00000000-0005-0000-0000-00006A010000}"/>
    <cellStyle name="_Shopko chairs 090413_JLA Accents 4-2013 - Michelle 2 Price" xfId="317" xr:uid="{00000000-0005-0000-0000-00006B010000}"/>
    <cellStyle name="_Shopko chairs 090413_JLA Accents 4-2013 - Michelle 2 Price 2" xfId="318" xr:uid="{00000000-0005-0000-0000-00006C010000}"/>
    <cellStyle name="_Shopko chairs 090413_RTG tufted armless chair July 06 09" xfId="319" xr:uid="{00000000-0005-0000-0000-00006D010000}"/>
    <cellStyle name="_Shopko chairs 090413_RTG tufted armless chair July 06 09 2" xfId="320" xr:uid="{00000000-0005-0000-0000-00006E010000}"/>
    <cellStyle name="_Shopko chairs 090413_RTG tufted armless chair July 06 09 2 2" xfId="321" xr:uid="{00000000-0005-0000-0000-00006F010000}"/>
    <cellStyle name="_Shopko chairs 090413_RTG tufted armless chair July 06 09 3" xfId="322" xr:uid="{00000000-0005-0000-0000-000070010000}"/>
    <cellStyle name="_Shopko chairs 090413_RTG tufted armless chair July 06 09_JLA Accents 4-2013 - Michelle 2 Price" xfId="323" xr:uid="{00000000-0005-0000-0000-000071010000}"/>
    <cellStyle name="_Shopko chairs 090413_RTG tufted armless chair July 06 09_JLA Accents 4-2013 - Michelle 2 Price 2" xfId="324" xr:uid="{00000000-0005-0000-0000-000072010000}"/>
    <cellStyle name="_Sofa Mart Morris chair quotation 2010-4-9 (2)" xfId="325" xr:uid="{00000000-0005-0000-0000-000073010000}"/>
    <cellStyle name="_Sofa Mart Morris chair quotation 2010-4-9 (2) 2" xfId="326" xr:uid="{00000000-0005-0000-0000-000074010000}"/>
    <cellStyle name="_Sofa Mart Morris chair quotation 2010-4-9 (2) 2 2" xfId="327" xr:uid="{00000000-0005-0000-0000-000075010000}"/>
    <cellStyle name="_Sofa Mart Morris chair quotation 2010-4-9 (2) 3" xfId="328" xr:uid="{00000000-0005-0000-0000-000076010000}"/>
    <cellStyle name="_Sofa Mart Morris chair quotation 2010-4-9 (2)_JLA Accents 4-2013 - Michelle 2 Price" xfId="329" xr:uid="{00000000-0005-0000-0000-000077010000}"/>
    <cellStyle name="_Sofa Mart Morris chair quotation 2010-4-9 (2)_JLA Accents 4-2013 - Michelle 2 Price 2" xfId="330" xr:uid="{00000000-0005-0000-0000-000078010000}"/>
    <cellStyle name="_Sofa Mart-Accent Chair SKU" xfId="331" xr:uid="{00000000-0005-0000-0000-000079010000}"/>
    <cellStyle name="_Sofa Mart-Accent Chair SKU_Accent Chair warehouse item list 110121" xfId="332" xr:uid="{00000000-0005-0000-0000-00007A010000}"/>
    <cellStyle name="_Sofa Mart-Accent Chair SKU_Accent Chair warehouse item list 110121_2011 HP Pricing for 2010 items" xfId="333" xr:uid="{00000000-0005-0000-0000-00007B010000}"/>
    <cellStyle name="_Sofa Mart-Accent Chair SKU_Accent Chair warehouse item list 110121_2012 HP Old chair quote_4 4 2012-updated 4.4" xfId="334" xr:uid="{00000000-0005-0000-0000-00007C010000}"/>
    <cellStyle name="_Sofa Mart-Accent Chair SKU_Accent Chair warehouse item list 110121_JLA Accents 10-2012  FNL to Sku _ Top Art (2)" xfId="335" xr:uid="{00000000-0005-0000-0000-00007D010000}"/>
    <cellStyle name="_Sofa Mart-Accent Chair SKU_Accent Chair warehouse item list 110121_JLA Accents 4-2013 - Michelle 2 Price" xfId="336" xr:uid="{00000000-0005-0000-0000-00007E010000}"/>
    <cellStyle name="_Sofa Mart-Accent Chair SKU_Accent Chair warehouse item list 110121_Line Plan Fall 2012 FINAL" xfId="337" xr:uid="{00000000-0005-0000-0000-00007F010000}"/>
    <cellStyle name="_Sofa Mart-Accent Chair SKU_Accent Chair warehouse item list 110121_OLD ITEM" xfId="338" xr:uid="{00000000-0005-0000-0000-000080010000}"/>
    <cellStyle name="_Sofa Mart-Accent Chair SKU_Accent Chair warehouse item list 110121_Total quote sheet for 201304 HP chairs" xfId="339" xr:uid="{00000000-0005-0000-0000-000081010000}"/>
    <cellStyle name="_Sofa Mart-Accent Chair SKU_Accent Chair warehouse item list 110121_Total quote sheet for 201304 HP samples _updated on 3-25-2013 (3)" xfId="340" xr:uid="{00000000-0005-0000-0000-000082010000}"/>
    <cellStyle name="_Sofa Mart-Accent Chair SKU_Accent Chair warehouse item list 110121_Total quote sheet for 201304 HP samples _updated on 3-26-2013 (2)" xfId="341" xr:uid="{00000000-0005-0000-0000-000083010000}"/>
    <cellStyle name="_Sofa Mart-Accent Chair SKU_Accent Chair warehouse item list 110121_Total quote sheet for 201304 HP samples 3-15-2013" xfId="342" xr:uid="{00000000-0005-0000-0000-000084010000}"/>
    <cellStyle name="_Sofa Mart-Accent Chair SKU_Accent Chair warehouse item list 110121_Total quote sheet for 201304 HP samples 3-18-2013" xfId="343" xr:uid="{00000000-0005-0000-0000-000085010000}"/>
    <cellStyle name="_Sofa Mart-Accent Chair SKU_Accent Chair warehouse item list 110121_Updated Chair warehouse program - JCP" xfId="344" xr:uid="{00000000-0005-0000-0000-000086010000}"/>
    <cellStyle name="_Sofa Mart-Accent Chair SKU_Price increase chairs - DB 1-20-11" xfId="345" xr:uid="{00000000-0005-0000-0000-000087010000}"/>
    <cellStyle name="_Sofa Mart-Accent Chair SKU_USWW order and expense summary 1013" xfId="346" xr:uid="{00000000-0005-0000-0000-000088010000}"/>
    <cellStyle name="_Sofa Mart-Accent Chair SKU_USWW order and expense summary 1013_2011 HP Pricing for 2010 items" xfId="347" xr:uid="{00000000-0005-0000-0000-000089010000}"/>
    <cellStyle name="_Sofa Mart-Accent Chair SKU_USWW order and expense summary 1013_2012 HP Old chair quote_4 4 2012-updated 4.4" xfId="348" xr:uid="{00000000-0005-0000-0000-00008A010000}"/>
    <cellStyle name="_Sofa Mart-Accent Chair SKU_USWW order and expense summary 1013_Ecommerce Inventory 120215 updated (2)" xfId="349" xr:uid="{00000000-0005-0000-0000-00008B010000}"/>
    <cellStyle name="_Sofa Mart-Accent Chair SKU_USWW order and expense summary 1013_Haverty frames quotation - Youbang in stock 2011-08-30" xfId="350" xr:uid="{00000000-0005-0000-0000-00008C010000}"/>
    <cellStyle name="_Sofa Mart-Accent Chair SKU_USWW order and expense summary 1013_HP10 Quotation from Youbang (4)" xfId="351" xr:uid="{00000000-0005-0000-0000-00008D010000}"/>
    <cellStyle name="_Sofa Mart-Accent Chair SKU_USWW order and expense summary 1013_JLA Accents 10-2012  FNL to Sku _ Top Art (2)" xfId="352" xr:uid="{00000000-0005-0000-0000-00008E010000}"/>
    <cellStyle name="_Sofa Mart-Accent Chair SKU_USWW order and expense summary 1013_JLA Accents 4-2013 - Michelle 2 Price" xfId="353" xr:uid="{00000000-0005-0000-0000-00008F010000}"/>
    <cellStyle name="_Sofa Mart-Accent Chair SKU_USWW order and expense summary 1013_Line Plan Fall 2012 FINAL" xfId="354" xr:uid="{00000000-0005-0000-0000-000090010000}"/>
    <cellStyle name="_Sofa Mart-Accent Chair SKU_USWW order and expense summary 1013_OLD ITEM" xfId="355" xr:uid="{00000000-0005-0000-0000-000091010000}"/>
    <cellStyle name="_Sofa Mart-Accent Chair SKU_USWW order and expense summary 1013_Total quote sheet for 201304 HP chairs" xfId="356" xr:uid="{00000000-0005-0000-0000-000092010000}"/>
    <cellStyle name="_Sofa Mart-Accent Chair SKU_USWW order and expense summary 1013_Total quote sheet for 201304 HP samples _updated on 3-25-2013 (3)" xfId="357" xr:uid="{00000000-0005-0000-0000-000093010000}"/>
    <cellStyle name="_Sofa Mart-Accent Chair SKU_USWW order and expense summary 1013_Total quote sheet for 201304 HP samples _updated on 3-26-2013 (2)" xfId="358" xr:uid="{00000000-0005-0000-0000-000094010000}"/>
    <cellStyle name="_Sofa Mart-Accent Chair SKU_USWW order and expense summary 1013_Total quote sheet for 201304 HP samples 3-15-2013" xfId="359" xr:uid="{00000000-0005-0000-0000-000095010000}"/>
    <cellStyle name="_Sofa Mart-Accent Chair SKU_USWW order and expense summary 1013_Total quote sheet for 201304 HP samples 3-18-2013" xfId="360" xr:uid="{00000000-0005-0000-0000-000096010000}"/>
    <cellStyle name="_Sofa Mart-Accent Chair SKU_USWW order and expense summary 1013_Updated Chair warehouse program - JCP" xfId="361" xr:uid="{00000000-0005-0000-0000-000097010000}"/>
    <cellStyle name="_Sofa Mart-Accent Chair SKU_副本Accent Chair warehouse item list" xfId="362" xr:uid="{00000000-0005-0000-0000-000098010000}"/>
    <cellStyle name="_Sofa Mart-Accent Chair SKU_副本Accent Chair warehouse item list_Chairs" xfId="363" xr:uid="{00000000-0005-0000-0000-000099010000}"/>
    <cellStyle name="_Sofa Mart-Accent Chair SKU_副本Accent Chair warehouse item list_Ecommerce Inventory 120215 updated (2)" xfId="364" xr:uid="{00000000-0005-0000-0000-00009A010000}"/>
    <cellStyle name="_Spr NYM BBB Bath Accessory Quote  - Heather updated 033111 xls" xfId="365" xr:uid="{00000000-0005-0000-0000-00009B010000}"/>
    <cellStyle name="_Spr NYM BBB Bath Accessory Quote  - Heather updated 033111 xls 2" xfId="366" xr:uid="{00000000-0005-0000-0000-00009C010000}"/>
    <cellStyle name="_TW Home Quotation 2011-2-25 Builtwell" xfId="367" xr:uid="{00000000-0005-0000-0000-00009D010000}"/>
    <cellStyle name="_TW Home Quotation 2011-2-25 Builtwell (2)" xfId="368" xr:uid="{00000000-0005-0000-0000-00009E010000}"/>
    <cellStyle name="_TW Home Quotation 2011-2-25 Builtwell (2) 2" xfId="369" xr:uid="{00000000-0005-0000-0000-00009F010000}"/>
    <cellStyle name="_TW Home Quotation 2011-2-25 Builtwell 2" xfId="370" xr:uid="{00000000-0005-0000-0000-0000A0010000}"/>
    <cellStyle name="_TW Home Quotation 2011-2-25 Builtwell 3" xfId="371" xr:uid="{00000000-0005-0000-0000-0000A1010000}"/>
    <cellStyle name="_TW Home Quotation 2011-2-25 Builtwell 4" xfId="372" xr:uid="{00000000-0005-0000-0000-0000A2010000}"/>
    <cellStyle name="_TW Home Quotation 2011-2-25 Builtwell 5" xfId="373" xr:uid="{00000000-0005-0000-0000-0000A3010000}"/>
    <cellStyle name="_TW Home Quotation 2011-2-25 Builtwell 6" xfId="374" xr:uid="{00000000-0005-0000-0000-0000A4010000}"/>
    <cellStyle name="_TW Home Quotation 2011-2-25 Builtwell 7" xfId="375" xr:uid="{00000000-0005-0000-0000-0000A5010000}"/>
    <cellStyle name="_TW Home Quotation 2011-2-25 Builtwell_JLA Accents 4-2013 - Michelle 2 Price" xfId="376" xr:uid="{00000000-0005-0000-0000-0000A6010000}"/>
    <cellStyle name="_TW Home Quotation 2011-2-25 Builtwell_JLA Accents 4-2013 - Michelle 2 Price 2" xfId="377" xr:uid="{00000000-0005-0000-0000-0000A7010000}"/>
    <cellStyle name="_TW Home Quotation -builwell-High Point1 (2)" xfId="378" xr:uid="{00000000-0005-0000-0000-0000A8010000}"/>
    <cellStyle name="_TW Home Quotation -builwell-High Point1 (2) 2" xfId="379" xr:uid="{00000000-0005-0000-0000-0000A9010000}"/>
    <cellStyle name="_TW Home Quotation -builwell-High Point1 (2) 2 2" xfId="380" xr:uid="{00000000-0005-0000-0000-0000AA010000}"/>
    <cellStyle name="_TW Home Quotation -builwell-High Point1 (2) 3" xfId="381" xr:uid="{00000000-0005-0000-0000-0000AB010000}"/>
    <cellStyle name="_TW Home Quotation -builwell-High Point1 (2)_JLA Accents 4-2013 - Michelle 2 Price" xfId="382" xr:uid="{00000000-0005-0000-0000-0000AC010000}"/>
    <cellStyle name="_TW Home Quotation -builwell-High Point1 (2)_JLA Accents 4-2013 - Michelle 2 Price 2" xfId="383" xr:uid="{00000000-0005-0000-0000-0000AD010000}"/>
    <cellStyle name="_TW Home Quotation -builwell-High Point2010-9-14" xfId="384" xr:uid="{00000000-0005-0000-0000-0000AE010000}"/>
    <cellStyle name="_TW Home Quotation -builwell-High Point2010-9-14 2" xfId="385" xr:uid="{00000000-0005-0000-0000-0000AF010000}"/>
    <cellStyle name="_TW Home Quotation -builwell-High Point2010-9-14 2 2" xfId="386" xr:uid="{00000000-0005-0000-0000-0000B0010000}"/>
    <cellStyle name="_TW Home Quotation -builwell-High Point2010-9-14 3" xfId="387" xr:uid="{00000000-0005-0000-0000-0000B1010000}"/>
    <cellStyle name="_TW Home Quotation -builwell-High Point2010-9-14_JLA Accents 4-2013 - Michelle 2 Price" xfId="388" xr:uid="{00000000-0005-0000-0000-0000B2010000}"/>
    <cellStyle name="_TW Home Quotation -builwell-High Point2010-9-14_JLA Accents 4-2013 - Michelle 2 Price 2" xfId="389" xr:uid="{00000000-0005-0000-0000-0000B3010000}"/>
    <cellStyle name="_TW Home Quotation -builwell-High Point2010-9-23RVD (2)" xfId="390" xr:uid="{00000000-0005-0000-0000-0000B4010000}"/>
    <cellStyle name="_TW Home Quotation -builwell-High Point2010-9-23RVD (2) 2" xfId="391" xr:uid="{00000000-0005-0000-0000-0000B5010000}"/>
    <cellStyle name="_TW Home Quotation -builwell-High Point2010-9-23RVD (2) 2 2" xfId="392" xr:uid="{00000000-0005-0000-0000-0000B6010000}"/>
    <cellStyle name="_TW Home Quotation -builwell-High Point2010-9-23RVD (2) 3" xfId="393" xr:uid="{00000000-0005-0000-0000-0000B7010000}"/>
    <cellStyle name="_TW Home Quotation -builwell-High Point2010-9-23RVD (2)_JLA Accents 4-2013 - Michelle 2 Price" xfId="394" xr:uid="{00000000-0005-0000-0000-0000B8010000}"/>
    <cellStyle name="_TW Home Quotation -builwell-High Point2010-9-23RVD (2)_JLA Accents 4-2013 - Michelle 2 Price 2" xfId="395" xr:uid="{00000000-0005-0000-0000-0000B9010000}"/>
    <cellStyle name="_TW Home Quotation -builwell-High Point2010-9-29RVD" xfId="396" xr:uid="{00000000-0005-0000-0000-0000BA010000}"/>
    <cellStyle name="_TW Home Quotation -builwell-High Point2010-9-29RVD 2" xfId="397" xr:uid="{00000000-0005-0000-0000-0000BB010000}"/>
    <cellStyle name="_TW Home Quotation -builwell-High Point2010-9-29RVD 2 2" xfId="398" xr:uid="{00000000-0005-0000-0000-0000BC010000}"/>
    <cellStyle name="_TW Home Quotation -builwell-High Point2010-9-29RVD 3" xfId="399" xr:uid="{00000000-0005-0000-0000-0000BD010000}"/>
    <cellStyle name="_TW Home Quotation -builwell-High Point2010-9-29RVD_JLA Accents 4-2013 - Michelle 2 Price" xfId="400" xr:uid="{00000000-0005-0000-0000-0000BE010000}"/>
    <cellStyle name="_TW Home Quotation -builwell-High Point2010-9-29RVD_JLA Accents 4-2013 - Michelle 2 Price 2" xfId="401" xr:uid="{00000000-0005-0000-0000-0000BF010000}"/>
    <cellStyle name="_TW Home Quotation -builwell-High Point2010-9-30RVD" xfId="402" xr:uid="{00000000-0005-0000-0000-0000C0010000}"/>
    <cellStyle name="_TW Home Quotation -builwell-High Point2010-9-30RVD 2" xfId="403" xr:uid="{00000000-0005-0000-0000-0000C1010000}"/>
    <cellStyle name="_TW Home Quotation -builwell-High Point2010-9-30RVD 2 2" xfId="404" xr:uid="{00000000-0005-0000-0000-0000C2010000}"/>
    <cellStyle name="_TW Home Quotation -builwell-High Point2010-9-30RVD 3" xfId="405" xr:uid="{00000000-0005-0000-0000-0000C3010000}"/>
    <cellStyle name="_TW Home Quotation -builwell-High Point2010-9-30RVD_JLA Accents 4-2013 - Michelle 2 Price" xfId="406" xr:uid="{00000000-0005-0000-0000-0000C4010000}"/>
    <cellStyle name="_TW Home Quotation -builwell-High Point2010-9-30RVD_JLA Accents 4-2013 - Michelle 2 Price 2" xfId="407" xr:uid="{00000000-0005-0000-0000-0000C5010000}"/>
    <cellStyle name="_TW Home Quotation -builwell-High Point2010-9-9RVD" xfId="408" xr:uid="{00000000-0005-0000-0000-0000C6010000}"/>
    <cellStyle name="_TW Home Quotation -builwell-High Point2010-9-9RVD 2" xfId="409" xr:uid="{00000000-0005-0000-0000-0000C7010000}"/>
    <cellStyle name="_TW Home Quotation -builwell-High Point2010-9-9RVD 2 2" xfId="410" xr:uid="{00000000-0005-0000-0000-0000C8010000}"/>
    <cellStyle name="_TW Home Quotation -builwell-High Point2010-9-9RVD 3" xfId="411" xr:uid="{00000000-0005-0000-0000-0000C9010000}"/>
    <cellStyle name="_TW Home Quotation -builwell-High Point2010-9-9RVD_JLA Accents 4-2013 - Michelle 2 Price" xfId="412" xr:uid="{00000000-0005-0000-0000-0000CA010000}"/>
    <cellStyle name="_TW Home Quotation -builwell-High Point2010-9-9RVD_JLA Accents 4-2013 - Michelle 2 Price 2" xfId="413" xr:uid="{00000000-0005-0000-0000-0000CB010000}"/>
    <cellStyle name="_TW Home Quotation of HP sample-CHUANYANG-2010-9-7" xfId="414" xr:uid="{00000000-0005-0000-0000-0000CC010000}"/>
    <cellStyle name="_TW Home Quotation of HP sample-CHUANYANG-2010-9-7-" xfId="415" xr:uid="{00000000-0005-0000-0000-0000CD010000}"/>
    <cellStyle name="_TW Home Quotation of HP sample-CHUANYANG-2010-9-7 10" xfId="416" xr:uid="{00000000-0005-0000-0000-0000CE010000}"/>
    <cellStyle name="_TW Home Quotation of HP sample-CHUANYANG-2010-9-7- 10" xfId="417" xr:uid="{00000000-0005-0000-0000-0000CF010000}"/>
    <cellStyle name="_TW Home Quotation of HP sample-CHUANYANG-2010-9-7 2" xfId="418" xr:uid="{00000000-0005-0000-0000-0000D0010000}"/>
    <cellStyle name="_TW Home Quotation of HP sample-CHUANYANG-2010-9-7- 2" xfId="419" xr:uid="{00000000-0005-0000-0000-0000D1010000}"/>
    <cellStyle name="_TW Home Quotation of HP sample-CHUANYANG-2010-9-7 2 2" xfId="420" xr:uid="{00000000-0005-0000-0000-0000D2010000}"/>
    <cellStyle name="_TW Home Quotation of HP sample-CHUANYANG-2010-9-7- 2 2" xfId="421" xr:uid="{00000000-0005-0000-0000-0000D3010000}"/>
    <cellStyle name="_TW Home Quotation of HP sample-CHUANYANG-2010-9-7 2 3" xfId="422" xr:uid="{00000000-0005-0000-0000-0000D4010000}"/>
    <cellStyle name="_TW Home Quotation of HP sample-CHUANYANG-2010-9-7- 2 3" xfId="423" xr:uid="{00000000-0005-0000-0000-0000D5010000}"/>
    <cellStyle name="_TW Home Quotation of HP sample-CHUANYANG-2010-9-7 2 4" xfId="424" xr:uid="{00000000-0005-0000-0000-0000D6010000}"/>
    <cellStyle name="_TW Home Quotation of HP sample-CHUANYANG-2010-9-7- 2 4" xfId="425" xr:uid="{00000000-0005-0000-0000-0000D7010000}"/>
    <cellStyle name="_TW Home Quotation of HP sample-CHUANYANG-2010-9-7 2 5" xfId="426" xr:uid="{00000000-0005-0000-0000-0000D8010000}"/>
    <cellStyle name="_TW Home Quotation of HP sample-CHUANYANG-2010-9-7- 2 5" xfId="427" xr:uid="{00000000-0005-0000-0000-0000D9010000}"/>
    <cellStyle name="_TW Home Quotation of HP sample-CHUANYANG-2010-9-7 2 6" xfId="428" xr:uid="{00000000-0005-0000-0000-0000DA010000}"/>
    <cellStyle name="_TW Home Quotation of HP sample-CHUANYANG-2010-9-7- 2 6" xfId="429" xr:uid="{00000000-0005-0000-0000-0000DB010000}"/>
    <cellStyle name="_TW Home Quotation of HP sample-CHUANYANG-2010-9-7 2 7" xfId="430" xr:uid="{00000000-0005-0000-0000-0000DC010000}"/>
    <cellStyle name="_TW Home Quotation of HP sample-CHUANYANG-2010-9-7- 2 7" xfId="431" xr:uid="{00000000-0005-0000-0000-0000DD010000}"/>
    <cellStyle name="_TW Home Quotation of HP sample-CHUANYANG-2010-9-7 3" xfId="432" xr:uid="{00000000-0005-0000-0000-0000DE010000}"/>
    <cellStyle name="_TW Home Quotation of HP sample-CHUANYANG-2010-9-7- 3" xfId="433" xr:uid="{00000000-0005-0000-0000-0000DF010000}"/>
    <cellStyle name="_TW Home Quotation of HP sample-CHUANYANG-2010-9-7 3 2" xfId="434" xr:uid="{00000000-0005-0000-0000-0000E0010000}"/>
    <cellStyle name="_TW Home Quotation of HP sample-CHUANYANG-2010-9-7- 3 2" xfId="435" xr:uid="{00000000-0005-0000-0000-0000E1010000}"/>
    <cellStyle name="_TW Home Quotation of HP sample-CHUANYANG-2010-9-7 3 3" xfId="436" xr:uid="{00000000-0005-0000-0000-0000E2010000}"/>
    <cellStyle name="_TW Home Quotation of HP sample-CHUANYANG-2010-9-7- 3 3" xfId="437" xr:uid="{00000000-0005-0000-0000-0000E3010000}"/>
    <cellStyle name="_TW Home Quotation of HP sample-CHUANYANG-2010-9-7 3 4" xfId="438" xr:uid="{00000000-0005-0000-0000-0000E4010000}"/>
    <cellStyle name="_TW Home Quotation of HP sample-CHUANYANG-2010-9-7- 3 4" xfId="439" xr:uid="{00000000-0005-0000-0000-0000E5010000}"/>
    <cellStyle name="_TW Home Quotation of HP sample-CHUANYANG-2010-9-7 3 5" xfId="440" xr:uid="{00000000-0005-0000-0000-0000E6010000}"/>
    <cellStyle name="_TW Home Quotation of HP sample-CHUANYANG-2010-9-7- 3 5" xfId="441" xr:uid="{00000000-0005-0000-0000-0000E7010000}"/>
    <cellStyle name="_TW Home Quotation of HP sample-CHUANYANG-2010-9-7 3 6" xfId="442" xr:uid="{00000000-0005-0000-0000-0000E8010000}"/>
    <cellStyle name="_TW Home Quotation of HP sample-CHUANYANG-2010-9-7- 3 6" xfId="443" xr:uid="{00000000-0005-0000-0000-0000E9010000}"/>
    <cellStyle name="_TW Home Quotation of HP sample-CHUANYANG-2010-9-7 3 7" xfId="444" xr:uid="{00000000-0005-0000-0000-0000EA010000}"/>
    <cellStyle name="_TW Home Quotation of HP sample-CHUANYANG-2010-9-7- 3 7" xfId="445" xr:uid="{00000000-0005-0000-0000-0000EB010000}"/>
    <cellStyle name="_TW Home Quotation of HP sample-CHUANYANG-2010-9-7 4" xfId="446" xr:uid="{00000000-0005-0000-0000-0000EC010000}"/>
    <cellStyle name="_TW Home Quotation of HP sample-CHUANYANG-2010-9-7- 4" xfId="447" xr:uid="{00000000-0005-0000-0000-0000ED010000}"/>
    <cellStyle name="_TW Home Quotation of HP sample-CHUANYANG-2010-9-7 4 2" xfId="448" xr:uid="{00000000-0005-0000-0000-0000EE010000}"/>
    <cellStyle name="_TW Home Quotation of HP sample-CHUANYANG-2010-9-7- 4 2" xfId="449" xr:uid="{00000000-0005-0000-0000-0000EF010000}"/>
    <cellStyle name="_TW Home Quotation of HP sample-CHUANYANG-2010-9-7 4 3" xfId="450" xr:uid="{00000000-0005-0000-0000-0000F0010000}"/>
    <cellStyle name="_TW Home Quotation of HP sample-CHUANYANG-2010-9-7- 4 3" xfId="451" xr:uid="{00000000-0005-0000-0000-0000F1010000}"/>
    <cellStyle name="_TW Home Quotation of HP sample-CHUANYANG-2010-9-7 4 4" xfId="452" xr:uid="{00000000-0005-0000-0000-0000F2010000}"/>
    <cellStyle name="_TW Home Quotation of HP sample-CHUANYANG-2010-9-7- 4 4" xfId="453" xr:uid="{00000000-0005-0000-0000-0000F3010000}"/>
    <cellStyle name="_TW Home Quotation of HP sample-CHUANYANG-2010-9-7 4 5" xfId="454" xr:uid="{00000000-0005-0000-0000-0000F4010000}"/>
    <cellStyle name="_TW Home Quotation of HP sample-CHUANYANG-2010-9-7- 4 5" xfId="455" xr:uid="{00000000-0005-0000-0000-0000F5010000}"/>
    <cellStyle name="_TW Home Quotation of HP sample-CHUANYANG-2010-9-7 4 6" xfId="456" xr:uid="{00000000-0005-0000-0000-0000F6010000}"/>
    <cellStyle name="_TW Home Quotation of HP sample-CHUANYANG-2010-9-7- 4 6" xfId="457" xr:uid="{00000000-0005-0000-0000-0000F7010000}"/>
    <cellStyle name="_TW Home Quotation of HP sample-CHUANYANG-2010-9-7 4 7" xfId="458" xr:uid="{00000000-0005-0000-0000-0000F8010000}"/>
    <cellStyle name="_TW Home Quotation of HP sample-CHUANYANG-2010-9-7- 4 7" xfId="459" xr:uid="{00000000-0005-0000-0000-0000F9010000}"/>
    <cellStyle name="_TW Home Quotation of HP sample-CHUANYANG-2010-9-7 5" xfId="460" xr:uid="{00000000-0005-0000-0000-0000FA010000}"/>
    <cellStyle name="_TW Home Quotation of HP sample-CHUANYANG-2010-9-7- 5" xfId="461" xr:uid="{00000000-0005-0000-0000-0000FB010000}"/>
    <cellStyle name="_TW Home Quotation of HP sample-CHUANYANG-2010-9-7 6" xfId="462" xr:uid="{00000000-0005-0000-0000-0000FC010000}"/>
    <cellStyle name="_TW Home Quotation of HP sample-CHUANYANG-2010-9-7- 6" xfId="463" xr:uid="{00000000-0005-0000-0000-0000FD010000}"/>
    <cellStyle name="_TW Home Quotation of HP sample-CHUANYANG-2010-9-7 7" xfId="464" xr:uid="{00000000-0005-0000-0000-0000FE010000}"/>
    <cellStyle name="_TW Home Quotation of HP sample-CHUANYANG-2010-9-7- 7" xfId="465" xr:uid="{00000000-0005-0000-0000-0000FF010000}"/>
    <cellStyle name="_TW Home Quotation of HP sample-CHUANYANG-2010-9-7 8" xfId="466" xr:uid="{00000000-0005-0000-0000-000000020000}"/>
    <cellStyle name="_TW Home Quotation of HP sample-CHUANYANG-2010-9-7- 8" xfId="467" xr:uid="{00000000-0005-0000-0000-000001020000}"/>
    <cellStyle name="_TW Home Quotation of HP sample-CHUANYANG-2010-9-7 9" xfId="468" xr:uid="{00000000-0005-0000-0000-000002020000}"/>
    <cellStyle name="_TW Home Quotation of HP sample-CHUANYANG-2010-9-7- 9" xfId="469" xr:uid="{00000000-0005-0000-0000-000003020000}"/>
    <cellStyle name="_TW Home Quotation of HP sample-CHUANYANG-2010-9-7_JLA Accents 4-2013 - Michelle 2 Price" xfId="470" xr:uid="{00000000-0005-0000-0000-000004020000}"/>
    <cellStyle name="_TW Home Quotation of HP sample-CHUANYANG-2010-9-7-_JLA Accents 4-2013 - Michelle 2 Price" xfId="471" xr:uid="{00000000-0005-0000-0000-000005020000}"/>
    <cellStyle name="_TW Home Quotation of HP sample-CHUANYANG-2010-9-7_JLA Accents 4-2013 - Michelle 2 Price 2" xfId="472" xr:uid="{00000000-0005-0000-0000-000006020000}"/>
    <cellStyle name="_TW Home Quotation of HP sample-CHUANYANG-2010-9-7-_JLA Accents 4-2013 - Michelle 2 Price 2" xfId="473" xr:uid="{00000000-0005-0000-0000-000007020000}"/>
    <cellStyle name="_TW Home Quotation of HP sample-CHUANYANG-2010-9-7_JLA Accents 4-2013 - Michelle 2 Price 3" xfId="474" xr:uid="{00000000-0005-0000-0000-000008020000}"/>
    <cellStyle name="_TW Home Quotation of HP sample-CHUANYANG-2010-9-7-_JLA Accents 4-2013 - Michelle 2 Price 3" xfId="475" xr:uid="{00000000-0005-0000-0000-000009020000}"/>
    <cellStyle name="_TW Home Quotation of HP sample-CHUANYANG-2010-9-7_JLA Accents 4-2013 - Michelle 2 Price 4" xfId="476" xr:uid="{00000000-0005-0000-0000-00000A020000}"/>
    <cellStyle name="_TW Home Quotation of HP sample-CHUANYANG-2010-9-7-_JLA Accents 4-2013 - Michelle 2 Price 4" xfId="477" xr:uid="{00000000-0005-0000-0000-00000B020000}"/>
    <cellStyle name="_TW Home Quotation of HP sample-CHUANYANG-2010-9-7_JLA Accents 4-2013 - Michelle 2 Price 5" xfId="478" xr:uid="{00000000-0005-0000-0000-00000C020000}"/>
    <cellStyle name="_TW Home Quotation of HP sample-CHUANYANG-2010-9-7-_JLA Accents 4-2013 - Michelle 2 Price 5" xfId="479" xr:uid="{00000000-0005-0000-0000-00000D020000}"/>
    <cellStyle name="_TW Home Quotation of HP sample-CHUANYANG-2010-9-7_JLA Accents 4-2013 - Michelle 2 Price 6" xfId="480" xr:uid="{00000000-0005-0000-0000-00000E020000}"/>
    <cellStyle name="_TW Home Quotation of HP sample-CHUANYANG-2010-9-7-_JLA Accents 4-2013 - Michelle 2 Price 6" xfId="481" xr:uid="{00000000-0005-0000-0000-00000F020000}"/>
    <cellStyle name="_TW Home Quotation of HP sample-CHUANYANG-2010-9-7_JLA Accents 4-2013 - Michelle 2 Price 7" xfId="482" xr:uid="{00000000-0005-0000-0000-000010020000}"/>
    <cellStyle name="_TW Home Quotation of HP sample-CHUANYANG-2010-9-7-_JLA Accents 4-2013 - Michelle 2 Price 7" xfId="483" xr:uid="{00000000-0005-0000-0000-000011020000}"/>
    <cellStyle name="_TW Home Quotation sheet-KAIFAI 2012-2-20" xfId="484" xr:uid="{00000000-0005-0000-0000-000012020000}"/>
    <cellStyle name="_TW Home Quotation sheet-KAIFAI 2012-2-20 2" xfId="485" xr:uid="{00000000-0005-0000-0000-000013020000}"/>
    <cellStyle name="_TW Home Quotation sheet-KAIFAI 2012-2-20_JLA Accents 4-2013 - Michelle 2 Price" xfId="486" xr:uid="{00000000-0005-0000-0000-000014020000}"/>
    <cellStyle name="_TW Home Quotation sheet-KAIFAI 2012-2-20_JLA Accents 4-2013 - Michelle 2 Price 2" xfId="487" xr:uid="{00000000-0005-0000-0000-000015020000}"/>
    <cellStyle name="_TW_Home_Quotation_sheet of HP samples-chairone-20100907" xfId="488" xr:uid="{00000000-0005-0000-0000-000016020000}"/>
    <cellStyle name="_TW_Home_Quotation_sheet of HP samples-chairone-20100907 (3)" xfId="489" xr:uid="{00000000-0005-0000-0000-000017020000}"/>
    <cellStyle name="_TW_Home_Quotation_sheet of HP samples-chairone-20100907 (3) 2" xfId="490" xr:uid="{00000000-0005-0000-0000-000018020000}"/>
    <cellStyle name="_TW_Home_Quotation_sheet of HP samples-chairone-20100907 (3) 2 2" xfId="491" xr:uid="{00000000-0005-0000-0000-000019020000}"/>
    <cellStyle name="_TW_Home_Quotation_sheet of HP samples-chairone-20100907 (3) 3" xfId="492" xr:uid="{00000000-0005-0000-0000-00001A020000}"/>
    <cellStyle name="_TW_Home_Quotation_sheet of HP samples-chairone-20100907 (3)_JLA Accents 4-2013 - Michelle 2 Price" xfId="493" xr:uid="{00000000-0005-0000-0000-00001B020000}"/>
    <cellStyle name="_TW_Home_Quotation_sheet of HP samples-chairone-20100907 (3)_JLA Accents 4-2013 - Michelle 2 Price 2" xfId="494" xr:uid="{00000000-0005-0000-0000-00001C020000}"/>
    <cellStyle name="_TW_Home_Quotation_sheet of HP samples-chairone-20100907 10" xfId="495" xr:uid="{00000000-0005-0000-0000-00001D020000}"/>
    <cellStyle name="_TW_Home_Quotation_sheet of HP samples-chairone-20100907 2" xfId="496" xr:uid="{00000000-0005-0000-0000-00001E020000}"/>
    <cellStyle name="_TW_Home_Quotation_sheet of HP samples-chairone-20100907 2 2" xfId="497" xr:uid="{00000000-0005-0000-0000-00001F020000}"/>
    <cellStyle name="_TW_Home_Quotation_sheet of HP samples-chairone-20100907 3" xfId="498" xr:uid="{00000000-0005-0000-0000-000020020000}"/>
    <cellStyle name="_TW_Home_Quotation_sheet of HP samples-chairone-20100907 3 2" xfId="499" xr:uid="{00000000-0005-0000-0000-000021020000}"/>
    <cellStyle name="_TW_Home_Quotation_sheet of HP samples-chairone-20100907 4" xfId="500" xr:uid="{00000000-0005-0000-0000-000022020000}"/>
    <cellStyle name="_TW_Home_Quotation_sheet of HP samples-chairone-20100907 4 2" xfId="501" xr:uid="{00000000-0005-0000-0000-000023020000}"/>
    <cellStyle name="_TW_Home_Quotation_sheet of HP samples-chairone-20100907 5" xfId="502" xr:uid="{00000000-0005-0000-0000-000024020000}"/>
    <cellStyle name="_TW_Home_Quotation_sheet of HP samples-chairone-20100907 6" xfId="503" xr:uid="{00000000-0005-0000-0000-000025020000}"/>
    <cellStyle name="_TW_Home_Quotation_sheet of HP samples-chairone-20100907 7" xfId="504" xr:uid="{00000000-0005-0000-0000-000026020000}"/>
    <cellStyle name="_TW_Home_Quotation_sheet of HP samples-chairone-20100907 8" xfId="505" xr:uid="{00000000-0005-0000-0000-000027020000}"/>
    <cellStyle name="_TW_Home_Quotation_sheet of HP samples-chairone-20100907 9" xfId="506" xr:uid="{00000000-0005-0000-0000-000028020000}"/>
    <cellStyle name="_TW_Home_Quotation_sheet of HP samples-chairone-20100907_JLA Accents 4-2013 - Michelle 2 Price" xfId="507" xr:uid="{00000000-0005-0000-0000-000029020000}"/>
    <cellStyle name="_TW_Home_Quotation_sheet of HP samples-chairone-20100907_JLA Accents 4-2013 - Michelle 2 Price 2" xfId="508" xr:uid="{00000000-0005-0000-0000-00002A020000}"/>
    <cellStyle name="_USWW order and expense summary 0907" xfId="509" xr:uid="{00000000-0005-0000-0000-00002B020000}"/>
    <cellStyle name="_USWW order and expense summary 0907 2" xfId="510" xr:uid="{00000000-0005-0000-0000-00002C020000}"/>
    <cellStyle name="_USWW order and expense summary 0907 2 2" xfId="511" xr:uid="{00000000-0005-0000-0000-00002D020000}"/>
    <cellStyle name="_USWW order and expense summary 0907 3" xfId="512" xr:uid="{00000000-0005-0000-0000-00002E020000}"/>
    <cellStyle name="_USWW order and expense summary 0907_JLA Accents 4-2013 - Michelle 2 Price" xfId="513" xr:uid="{00000000-0005-0000-0000-00002F020000}"/>
    <cellStyle name="_USWW order and expense summary 0907_JLA Accents 4-2013 - Michelle 2 Price 2" xfId="514" xr:uid="{00000000-0005-0000-0000-000030020000}"/>
    <cellStyle name="_USWW order and expense summary 1013" xfId="515" xr:uid="{00000000-0005-0000-0000-000031020000}"/>
    <cellStyle name="_USWW order and expense summary 1013 2" xfId="516" xr:uid="{00000000-0005-0000-0000-000032020000}"/>
    <cellStyle name="_USWW order and expense summary 1013 2 2" xfId="517" xr:uid="{00000000-0005-0000-0000-000033020000}"/>
    <cellStyle name="_USWW order and expense summary 1013 3" xfId="518" xr:uid="{00000000-0005-0000-0000-000034020000}"/>
    <cellStyle name="_USWW order and expense summary 1013_JLA Accents 4-2013 - Michelle 2 Price" xfId="519" xr:uid="{00000000-0005-0000-0000-000035020000}"/>
    <cellStyle name="_USWW order and expense summary 1013_JLA Accents 4-2013 - Michelle 2 Price 2" xfId="520" xr:uid="{00000000-0005-0000-0000-000036020000}"/>
    <cellStyle name="_Warehouse program Aug 11 09" xfId="521" xr:uid="{00000000-0005-0000-0000-000037020000}"/>
    <cellStyle name="_Warehouse program Aug 11 09_2011 HP Pricing for 2010 items" xfId="522" xr:uid="{00000000-0005-0000-0000-000038020000}"/>
    <cellStyle name="_Warehouse program Aug 11 09_2012 HP Old chair quote_4 4 2012-updated 4.4" xfId="523" xr:uid="{00000000-0005-0000-0000-000039020000}"/>
    <cellStyle name="_Warehouse program Aug 11 09_Ecommerce Inventory 120215 updated (2)" xfId="524" xr:uid="{00000000-0005-0000-0000-00003A020000}"/>
    <cellStyle name="_Warehouse program Aug 11 09_JLA Accents 10-2012  FNL to Sku _ Top Art (2)" xfId="525" xr:uid="{00000000-0005-0000-0000-00003B020000}"/>
    <cellStyle name="_Warehouse program Aug 11 09_JLA Accents 4-2013 - Michelle 2 Price" xfId="526" xr:uid="{00000000-0005-0000-0000-00003C020000}"/>
    <cellStyle name="_Warehouse program Aug 11 09_Line Plan Fall 2012 FINAL" xfId="527" xr:uid="{00000000-0005-0000-0000-00003D020000}"/>
    <cellStyle name="_Warehouse program Aug 11 09_OLD ITEM" xfId="528" xr:uid="{00000000-0005-0000-0000-00003E020000}"/>
    <cellStyle name="_Warehouse program Aug 11 09_Total quote sheet for 201304 HP chairs" xfId="529" xr:uid="{00000000-0005-0000-0000-00003F020000}"/>
    <cellStyle name="_Warehouse program Aug 11 09_Total quote sheet for 201304 HP samples _updated on 3-25-2013 (3)" xfId="530" xr:uid="{00000000-0005-0000-0000-000040020000}"/>
    <cellStyle name="_Warehouse program Aug 11 09_Total quote sheet for 201304 HP samples _updated on 3-26-2013 (2)" xfId="531" xr:uid="{00000000-0005-0000-0000-000041020000}"/>
    <cellStyle name="_Warehouse program Aug 11 09_Total quote sheet for 201304 HP samples 3-15-2013" xfId="532" xr:uid="{00000000-0005-0000-0000-000042020000}"/>
    <cellStyle name="_Warehouse program Aug 11 09_Total quote sheet for 201304 HP samples 3-18-2013" xfId="533" xr:uid="{00000000-0005-0000-0000-000043020000}"/>
    <cellStyle name="_Warehouse program Aug 11 09_Updated Chair warehouse program - JCP" xfId="534" xr:uid="{00000000-0005-0000-0000-000044020000}"/>
    <cellStyle name="_WM seasonal fleece  sheets price 91230" xfId="535" xr:uid="{00000000-0005-0000-0000-000045020000}"/>
    <cellStyle name="_WM seasonal fleece  sheets price 91230 2" xfId="536" xr:uid="{00000000-0005-0000-0000-000046020000}"/>
    <cellStyle name="_WM seasonal fleece sheets price updated 100224" xfId="537" xr:uid="{00000000-0005-0000-0000-000047020000}"/>
    <cellStyle name="_WM seasonal fleece sheets price updated 100224 2" xfId="538" xr:uid="{00000000-0005-0000-0000-000048020000}"/>
    <cellStyle name="_WMCADI Blanket  Throw 90210" xfId="539" xr:uid="{00000000-0005-0000-0000-000049020000}"/>
    <cellStyle name="_WMCADI Blanket  Throw 90210 2" xfId="540" xr:uid="{00000000-0005-0000-0000-00004A020000}"/>
    <cellStyle name="_WMCADI Blanket  Throw 90210 2 2" xfId="541" xr:uid="{00000000-0005-0000-0000-00004B020000}"/>
    <cellStyle name="_WMCADI Blanket  Throw 90210 3" xfId="542" xr:uid="{00000000-0005-0000-0000-00004C020000}"/>
    <cellStyle name="_WMCADI Blanket  Throw 90210_JLA Accents 4-2013 - Michelle 2 Price" xfId="543" xr:uid="{00000000-0005-0000-0000-00004D020000}"/>
    <cellStyle name="_WMCADI Blanket  Throw 90210_JLA Accents 4-2013 - Michelle 2 Price 2" xfId="544" xr:uid="{00000000-0005-0000-0000-00004E020000}"/>
    <cellStyle name="_WMCADI Blanket &amp; Throw 90210" xfId="545" xr:uid="{00000000-0005-0000-0000-00004F020000}"/>
    <cellStyle name="_WMCADI Blanket &amp; Throw 90210 2" xfId="546" xr:uid="{00000000-0005-0000-0000-000050020000}"/>
    <cellStyle name="_WMCADI Blanket &amp; Throw 90210 2 2" xfId="547" xr:uid="{00000000-0005-0000-0000-000051020000}"/>
    <cellStyle name="_WMCADI Blanket &amp; Throw 90210 3" xfId="548" xr:uid="{00000000-0005-0000-0000-000052020000}"/>
    <cellStyle name="_WMCADI Blanket &amp; Throw 90210_JLA Accents 4-2013 - Michelle 2 Price" xfId="549" xr:uid="{00000000-0005-0000-0000-000053020000}"/>
    <cellStyle name="_WMCADI Blanket &amp; Throw 90210_JLA Accents 4-2013 - Michelle 2 Price 2" xfId="550" xr:uid="{00000000-0005-0000-0000-000054020000}"/>
    <cellStyle name="_WMCADI Blanket &amp; Throw 90327" xfId="551" xr:uid="{00000000-0005-0000-0000-000055020000}"/>
    <cellStyle name="_WMCADI Blanket &amp; Throw 90327 2" xfId="552" xr:uid="{00000000-0005-0000-0000-000056020000}"/>
    <cellStyle name="_副本Robert Allen-Bath shower curtain quote sheet-90904" xfId="553" xr:uid="{00000000-0005-0000-0000-000057020000}"/>
    <cellStyle name="_副本Robert Allen-Bath shower curtain quote sheet-90904 2" xfId="554" xr:uid="{00000000-0005-0000-0000-000058020000}"/>
    <cellStyle name="_副本Robert Allen-Bath shower curtain quote sheet-90904 2 2" xfId="555" xr:uid="{00000000-0005-0000-0000-000059020000}"/>
    <cellStyle name="_副本Robert Allen-Bath shower curtain quote sheet-90904 3" xfId="556" xr:uid="{00000000-0005-0000-0000-00005A020000}"/>
    <cellStyle name="20% - Accent1 2" xfId="557" xr:uid="{00000000-0005-0000-0000-00005B020000}"/>
    <cellStyle name="20% - Accent1 2 2" xfId="558" xr:uid="{00000000-0005-0000-0000-00005C020000}"/>
    <cellStyle name="20% - Accent1 3" xfId="559" xr:uid="{00000000-0005-0000-0000-00005D020000}"/>
    <cellStyle name="20% - Accent1 4" xfId="560" xr:uid="{00000000-0005-0000-0000-00005E020000}"/>
    <cellStyle name="20% - Accent2 2" xfId="561" xr:uid="{00000000-0005-0000-0000-00005F020000}"/>
    <cellStyle name="20% - Accent2 2 2" xfId="562" xr:uid="{00000000-0005-0000-0000-000060020000}"/>
    <cellStyle name="20% - Accent2 3" xfId="563" xr:uid="{00000000-0005-0000-0000-000061020000}"/>
    <cellStyle name="20% - Accent2 4" xfId="564" xr:uid="{00000000-0005-0000-0000-000062020000}"/>
    <cellStyle name="20% - Accent3 2" xfId="565" xr:uid="{00000000-0005-0000-0000-000063020000}"/>
    <cellStyle name="20% - Accent3 2 2" xfId="566" xr:uid="{00000000-0005-0000-0000-000064020000}"/>
    <cellStyle name="20% - Accent3 3" xfId="567" xr:uid="{00000000-0005-0000-0000-000065020000}"/>
    <cellStyle name="20% - Accent3 4" xfId="568" xr:uid="{00000000-0005-0000-0000-000066020000}"/>
    <cellStyle name="20% - Accent4 2" xfId="569" xr:uid="{00000000-0005-0000-0000-000067020000}"/>
    <cellStyle name="20% - Accent4 2 2" xfId="570" xr:uid="{00000000-0005-0000-0000-000068020000}"/>
    <cellStyle name="20% - Accent4 3" xfId="571" xr:uid="{00000000-0005-0000-0000-000069020000}"/>
    <cellStyle name="20% - Accent4 4" xfId="572" xr:uid="{00000000-0005-0000-0000-00006A020000}"/>
    <cellStyle name="20% - Accent5 2" xfId="573" xr:uid="{00000000-0005-0000-0000-00006B020000}"/>
    <cellStyle name="20% - Accent5 2 2" xfId="574" xr:uid="{00000000-0005-0000-0000-00006C020000}"/>
    <cellStyle name="20% - Accent5 3" xfId="575" xr:uid="{00000000-0005-0000-0000-00006D020000}"/>
    <cellStyle name="20% - Accent5 4" xfId="576" xr:uid="{00000000-0005-0000-0000-00006E020000}"/>
    <cellStyle name="20% - Accent6 2" xfId="577" xr:uid="{00000000-0005-0000-0000-00006F020000}"/>
    <cellStyle name="20% - Accent6 2 2" xfId="578" xr:uid="{00000000-0005-0000-0000-000070020000}"/>
    <cellStyle name="20% - Accent6 3" xfId="579" xr:uid="{00000000-0005-0000-0000-000071020000}"/>
    <cellStyle name="20% - Accent6 4" xfId="580" xr:uid="{00000000-0005-0000-0000-000072020000}"/>
    <cellStyle name="20% - 强调文字颜色 1 2" xfId="581" xr:uid="{00000000-0005-0000-0000-000073020000}"/>
    <cellStyle name="20% - 强调文字颜色 1 3" xfId="582" xr:uid="{00000000-0005-0000-0000-000074020000}"/>
    <cellStyle name="20% - 强调文字颜色 1 4" xfId="583" xr:uid="{00000000-0005-0000-0000-000075020000}"/>
    <cellStyle name="20% - 强调文字颜色 1 4 2" xfId="584" xr:uid="{00000000-0005-0000-0000-000076020000}"/>
    <cellStyle name="20% - 强调文字颜色 2 2" xfId="585" xr:uid="{00000000-0005-0000-0000-000077020000}"/>
    <cellStyle name="20% - 强调文字颜色 2 3" xfId="586" xr:uid="{00000000-0005-0000-0000-000078020000}"/>
    <cellStyle name="20% - 强调文字颜色 2 4" xfId="587" xr:uid="{00000000-0005-0000-0000-000079020000}"/>
    <cellStyle name="20% - 强调文字颜色 2 4 2" xfId="588" xr:uid="{00000000-0005-0000-0000-00007A020000}"/>
    <cellStyle name="20% - 强调文字颜色 3 2" xfId="589" xr:uid="{00000000-0005-0000-0000-00007B020000}"/>
    <cellStyle name="20% - 强调文字颜色 3 3" xfId="590" xr:uid="{00000000-0005-0000-0000-00007C020000}"/>
    <cellStyle name="20% - 强调文字颜色 3 4" xfId="591" xr:uid="{00000000-0005-0000-0000-00007D020000}"/>
    <cellStyle name="20% - 强调文字颜色 3 4 2" xfId="592" xr:uid="{00000000-0005-0000-0000-00007E020000}"/>
    <cellStyle name="20% - 强调文字颜色 4 2" xfId="593" xr:uid="{00000000-0005-0000-0000-00007F020000}"/>
    <cellStyle name="20% - 强调文字颜色 4 3" xfId="594" xr:uid="{00000000-0005-0000-0000-000080020000}"/>
    <cellStyle name="20% - 强调文字颜色 4 4" xfId="595" xr:uid="{00000000-0005-0000-0000-000081020000}"/>
    <cellStyle name="20% - 强调文字颜色 4 4 2" xfId="596" xr:uid="{00000000-0005-0000-0000-000082020000}"/>
    <cellStyle name="20% - 强调文字颜色 5 2" xfId="597" xr:uid="{00000000-0005-0000-0000-000083020000}"/>
    <cellStyle name="20% - 强调文字颜色 5 3" xfId="598" xr:uid="{00000000-0005-0000-0000-000084020000}"/>
    <cellStyle name="20% - 强调文字颜色 5 4" xfId="599" xr:uid="{00000000-0005-0000-0000-000085020000}"/>
    <cellStyle name="20% - 强调文字颜色 5 4 2" xfId="600" xr:uid="{00000000-0005-0000-0000-000086020000}"/>
    <cellStyle name="20% - 强调文字颜色 6 2" xfId="601" xr:uid="{00000000-0005-0000-0000-000087020000}"/>
    <cellStyle name="20% - 强调文字颜色 6 3" xfId="602" xr:uid="{00000000-0005-0000-0000-000088020000}"/>
    <cellStyle name="20% - 强调文字颜色 6 4" xfId="603" xr:uid="{00000000-0005-0000-0000-000089020000}"/>
    <cellStyle name="20% - 强调文字颜色 6 4 2" xfId="604" xr:uid="{00000000-0005-0000-0000-00008A020000}"/>
    <cellStyle name="40% - Accent1 2" xfId="605" xr:uid="{00000000-0005-0000-0000-00008B020000}"/>
    <cellStyle name="40% - Accent1 2 2" xfId="606" xr:uid="{00000000-0005-0000-0000-00008C020000}"/>
    <cellStyle name="40% - Accent1 3" xfId="607" xr:uid="{00000000-0005-0000-0000-00008D020000}"/>
    <cellStyle name="40% - Accent1 4" xfId="608" xr:uid="{00000000-0005-0000-0000-00008E020000}"/>
    <cellStyle name="40% - Accent2 2" xfId="609" xr:uid="{00000000-0005-0000-0000-00008F020000}"/>
    <cellStyle name="40% - Accent2 2 2" xfId="610" xr:uid="{00000000-0005-0000-0000-000090020000}"/>
    <cellStyle name="40% - Accent2 3" xfId="611" xr:uid="{00000000-0005-0000-0000-000091020000}"/>
    <cellStyle name="40% - Accent2 4" xfId="612" xr:uid="{00000000-0005-0000-0000-000092020000}"/>
    <cellStyle name="40% - Accent3 2" xfId="613" xr:uid="{00000000-0005-0000-0000-000093020000}"/>
    <cellStyle name="40% - Accent3 2 2" xfId="614" xr:uid="{00000000-0005-0000-0000-000094020000}"/>
    <cellStyle name="40% - Accent3 3" xfId="615" xr:uid="{00000000-0005-0000-0000-000095020000}"/>
    <cellStyle name="40% - Accent3 4" xfId="616" xr:uid="{00000000-0005-0000-0000-000096020000}"/>
    <cellStyle name="40% - Accent4 2" xfId="617" xr:uid="{00000000-0005-0000-0000-000097020000}"/>
    <cellStyle name="40% - Accent4 2 2" xfId="618" xr:uid="{00000000-0005-0000-0000-000098020000}"/>
    <cellStyle name="40% - Accent4 3" xfId="619" xr:uid="{00000000-0005-0000-0000-000099020000}"/>
    <cellStyle name="40% - Accent4 4" xfId="620" xr:uid="{00000000-0005-0000-0000-00009A020000}"/>
    <cellStyle name="40% - Accent5 2" xfId="621" xr:uid="{00000000-0005-0000-0000-00009B020000}"/>
    <cellStyle name="40% - Accent5 2 2" xfId="622" xr:uid="{00000000-0005-0000-0000-00009C020000}"/>
    <cellStyle name="40% - Accent5 3" xfId="623" xr:uid="{00000000-0005-0000-0000-00009D020000}"/>
    <cellStyle name="40% - Accent5 4" xfId="624" xr:uid="{00000000-0005-0000-0000-00009E020000}"/>
    <cellStyle name="40% - Accent6 2" xfId="625" xr:uid="{00000000-0005-0000-0000-00009F020000}"/>
    <cellStyle name="40% - Accent6 2 2" xfId="626" xr:uid="{00000000-0005-0000-0000-0000A0020000}"/>
    <cellStyle name="40% - Accent6 3" xfId="627" xr:uid="{00000000-0005-0000-0000-0000A1020000}"/>
    <cellStyle name="40% - Accent6 4" xfId="628" xr:uid="{00000000-0005-0000-0000-0000A2020000}"/>
    <cellStyle name="40% - 强调文字颜色 1 2" xfId="629" xr:uid="{00000000-0005-0000-0000-0000A3020000}"/>
    <cellStyle name="40% - 强调文字颜色 1 3" xfId="630" xr:uid="{00000000-0005-0000-0000-0000A4020000}"/>
    <cellStyle name="40% - 强调文字颜色 1 4" xfId="631" xr:uid="{00000000-0005-0000-0000-0000A5020000}"/>
    <cellStyle name="40% - 强调文字颜色 1 4 2" xfId="632" xr:uid="{00000000-0005-0000-0000-0000A6020000}"/>
    <cellStyle name="40% - 强调文字颜色 2 2" xfId="633" xr:uid="{00000000-0005-0000-0000-0000A7020000}"/>
    <cellStyle name="40% - 强调文字颜色 2 3" xfId="634" xr:uid="{00000000-0005-0000-0000-0000A8020000}"/>
    <cellStyle name="40% - 强调文字颜色 2 4" xfId="635" xr:uid="{00000000-0005-0000-0000-0000A9020000}"/>
    <cellStyle name="40% - 强调文字颜色 2 4 2" xfId="636" xr:uid="{00000000-0005-0000-0000-0000AA020000}"/>
    <cellStyle name="40% - 强调文字颜色 3 2" xfId="637" xr:uid="{00000000-0005-0000-0000-0000AB020000}"/>
    <cellStyle name="40% - 强调文字颜色 3 3" xfId="638" xr:uid="{00000000-0005-0000-0000-0000AC020000}"/>
    <cellStyle name="40% - 强调文字颜色 3 4" xfId="639" xr:uid="{00000000-0005-0000-0000-0000AD020000}"/>
    <cellStyle name="40% - 强调文字颜色 3 4 2" xfId="640" xr:uid="{00000000-0005-0000-0000-0000AE020000}"/>
    <cellStyle name="40% - 强调文字颜色 4 2" xfId="641" xr:uid="{00000000-0005-0000-0000-0000AF020000}"/>
    <cellStyle name="40% - 强调文字颜色 4 3" xfId="642" xr:uid="{00000000-0005-0000-0000-0000B0020000}"/>
    <cellStyle name="40% - 强调文字颜色 4 4" xfId="643" xr:uid="{00000000-0005-0000-0000-0000B1020000}"/>
    <cellStyle name="40% - 强调文字颜色 4 4 2" xfId="644" xr:uid="{00000000-0005-0000-0000-0000B2020000}"/>
    <cellStyle name="40% - 强调文字颜色 5 2" xfId="645" xr:uid="{00000000-0005-0000-0000-0000B3020000}"/>
    <cellStyle name="40% - 强调文字颜色 5 3" xfId="646" xr:uid="{00000000-0005-0000-0000-0000B4020000}"/>
    <cellStyle name="40% - 强调文字颜色 5 4" xfId="647" xr:uid="{00000000-0005-0000-0000-0000B5020000}"/>
    <cellStyle name="40% - 强调文字颜色 5 4 2" xfId="648" xr:uid="{00000000-0005-0000-0000-0000B6020000}"/>
    <cellStyle name="40% - 强调文字颜色 6 2" xfId="649" xr:uid="{00000000-0005-0000-0000-0000B7020000}"/>
    <cellStyle name="40% - 强调文字颜色 6 3" xfId="650" xr:uid="{00000000-0005-0000-0000-0000B8020000}"/>
    <cellStyle name="40% - 强调文字颜色 6 4" xfId="651" xr:uid="{00000000-0005-0000-0000-0000B9020000}"/>
    <cellStyle name="40% - 强调文字颜色 6 4 2" xfId="652" xr:uid="{00000000-0005-0000-0000-0000BA020000}"/>
    <cellStyle name="60% - Accent1 2" xfId="653" xr:uid="{00000000-0005-0000-0000-0000BB020000}"/>
    <cellStyle name="60% - Accent1 3" xfId="654" xr:uid="{00000000-0005-0000-0000-0000BC020000}"/>
    <cellStyle name="60% - Accent1 4" xfId="655" xr:uid="{00000000-0005-0000-0000-0000BD020000}"/>
    <cellStyle name="60% - Accent2 2" xfId="656" xr:uid="{00000000-0005-0000-0000-0000BE020000}"/>
    <cellStyle name="60% - Accent2 3" xfId="657" xr:uid="{00000000-0005-0000-0000-0000BF020000}"/>
    <cellStyle name="60% - Accent2 4" xfId="658" xr:uid="{00000000-0005-0000-0000-0000C0020000}"/>
    <cellStyle name="60% - Accent3 2" xfId="659" xr:uid="{00000000-0005-0000-0000-0000C1020000}"/>
    <cellStyle name="60% - Accent3 3" xfId="660" xr:uid="{00000000-0005-0000-0000-0000C2020000}"/>
    <cellStyle name="60% - Accent3 4" xfId="661" xr:uid="{00000000-0005-0000-0000-0000C3020000}"/>
    <cellStyle name="60% - Accent4 2" xfId="662" xr:uid="{00000000-0005-0000-0000-0000C4020000}"/>
    <cellStyle name="60% - Accent4 3" xfId="663" xr:uid="{00000000-0005-0000-0000-0000C5020000}"/>
    <cellStyle name="60% - Accent4 4" xfId="664" xr:uid="{00000000-0005-0000-0000-0000C6020000}"/>
    <cellStyle name="60% - Accent5 2" xfId="665" xr:uid="{00000000-0005-0000-0000-0000C7020000}"/>
    <cellStyle name="60% - Accent5 3" xfId="666" xr:uid="{00000000-0005-0000-0000-0000C8020000}"/>
    <cellStyle name="60% - Accent5 4" xfId="667" xr:uid="{00000000-0005-0000-0000-0000C9020000}"/>
    <cellStyle name="60% - Accent6 2" xfId="668" xr:uid="{00000000-0005-0000-0000-0000CA020000}"/>
    <cellStyle name="60% - Accent6 3" xfId="669" xr:uid="{00000000-0005-0000-0000-0000CB020000}"/>
    <cellStyle name="60% - Accent6 4" xfId="670" xr:uid="{00000000-0005-0000-0000-0000CC020000}"/>
    <cellStyle name="60% - 强调文字颜色 1 2" xfId="671" xr:uid="{00000000-0005-0000-0000-0000CD020000}"/>
    <cellStyle name="60% - 强调文字颜色 1 3" xfId="672" xr:uid="{00000000-0005-0000-0000-0000CE020000}"/>
    <cellStyle name="60% - 强调文字颜色 1 4" xfId="673" xr:uid="{00000000-0005-0000-0000-0000CF020000}"/>
    <cellStyle name="60% - 强调文字颜色 1 4 2" xfId="674" xr:uid="{00000000-0005-0000-0000-0000D0020000}"/>
    <cellStyle name="60% - 强调文字颜色 2 2" xfId="675" xr:uid="{00000000-0005-0000-0000-0000D1020000}"/>
    <cellStyle name="60% - 强调文字颜色 2 3" xfId="676" xr:uid="{00000000-0005-0000-0000-0000D2020000}"/>
    <cellStyle name="60% - 强调文字颜色 2 4" xfId="677" xr:uid="{00000000-0005-0000-0000-0000D3020000}"/>
    <cellStyle name="60% - 强调文字颜色 2 4 2" xfId="678" xr:uid="{00000000-0005-0000-0000-0000D4020000}"/>
    <cellStyle name="60% - 强调文字颜色 3 2" xfId="679" xr:uid="{00000000-0005-0000-0000-0000D5020000}"/>
    <cellStyle name="60% - 强调文字颜色 3 3" xfId="680" xr:uid="{00000000-0005-0000-0000-0000D6020000}"/>
    <cellStyle name="60% - 强调文字颜色 3 4" xfId="681" xr:uid="{00000000-0005-0000-0000-0000D7020000}"/>
    <cellStyle name="60% - 强调文字颜色 3 4 2" xfId="682" xr:uid="{00000000-0005-0000-0000-0000D8020000}"/>
    <cellStyle name="60% - 强调文字颜色 4 2" xfId="683" xr:uid="{00000000-0005-0000-0000-0000D9020000}"/>
    <cellStyle name="60% - 强调文字颜色 4 3" xfId="684" xr:uid="{00000000-0005-0000-0000-0000DA020000}"/>
    <cellStyle name="60% - 强调文字颜色 4 4" xfId="685" xr:uid="{00000000-0005-0000-0000-0000DB020000}"/>
    <cellStyle name="60% - 强调文字颜色 4 4 2" xfId="686" xr:uid="{00000000-0005-0000-0000-0000DC020000}"/>
    <cellStyle name="60% - 强调文字颜色 5 2" xfId="687" xr:uid="{00000000-0005-0000-0000-0000DD020000}"/>
    <cellStyle name="60% - 强调文字颜色 5 3" xfId="688" xr:uid="{00000000-0005-0000-0000-0000DE020000}"/>
    <cellStyle name="60% - 强调文字颜色 5 4" xfId="689" xr:uid="{00000000-0005-0000-0000-0000DF020000}"/>
    <cellStyle name="60% - 强调文字颜色 5 4 2" xfId="690" xr:uid="{00000000-0005-0000-0000-0000E0020000}"/>
    <cellStyle name="60% - 强调文字颜色 6 2" xfId="691" xr:uid="{00000000-0005-0000-0000-0000E1020000}"/>
    <cellStyle name="60% - 强调文字颜色 6 3" xfId="692" xr:uid="{00000000-0005-0000-0000-0000E2020000}"/>
    <cellStyle name="60% - 强调文字颜色 6 4" xfId="693" xr:uid="{00000000-0005-0000-0000-0000E3020000}"/>
    <cellStyle name="60% - 强调文字颜色 6 4 2" xfId="694" xr:uid="{00000000-0005-0000-0000-0000E4020000}"/>
    <cellStyle name="Accent1 2" xfId="695" xr:uid="{00000000-0005-0000-0000-0000E5020000}"/>
    <cellStyle name="Accent1 3" xfId="696" xr:uid="{00000000-0005-0000-0000-0000E6020000}"/>
    <cellStyle name="Accent1 4" xfId="697" xr:uid="{00000000-0005-0000-0000-0000E7020000}"/>
    <cellStyle name="Accent2 2" xfId="698" xr:uid="{00000000-0005-0000-0000-0000E8020000}"/>
    <cellStyle name="Accent2 3" xfId="699" xr:uid="{00000000-0005-0000-0000-0000E9020000}"/>
    <cellStyle name="Accent2 4" xfId="700" xr:uid="{00000000-0005-0000-0000-0000EA020000}"/>
    <cellStyle name="Accent3 2" xfId="701" xr:uid="{00000000-0005-0000-0000-0000EB020000}"/>
    <cellStyle name="Accent3 3" xfId="702" xr:uid="{00000000-0005-0000-0000-0000EC020000}"/>
    <cellStyle name="Accent3 4" xfId="703" xr:uid="{00000000-0005-0000-0000-0000ED020000}"/>
    <cellStyle name="Accent4 2" xfId="704" xr:uid="{00000000-0005-0000-0000-0000EE020000}"/>
    <cellStyle name="Accent4 3" xfId="705" xr:uid="{00000000-0005-0000-0000-0000EF020000}"/>
    <cellStyle name="Accent4 4" xfId="706" xr:uid="{00000000-0005-0000-0000-0000F0020000}"/>
    <cellStyle name="Accent5 2" xfId="707" xr:uid="{00000000-0005-0000-0000-0000F1020000}"/>
    <cellStyle name="Accent5 3" xfId="708" xr:uid="{00000000-0005-0000-0000-0000F2020000}"/>
    <cellStyle name="Accent5 4" xfId="709" xr:uid="{00000000-0005-0000-0000-0000F3020000}"/>
    <cellStyle name="Accent6 2" xfId="710" xr:uid="{00000000-0005-0000-0000-0000F4020000}"/>
    <cellStyle name="Accent6 3" xfId="711" xr:uid="{00000000-0005-0000-0000-0000F5020000}"/>
    <cellStyle name="Accent6 4" xfId="712" xr:uid="{00000000-0005-0000-0000-0000F6020000}"/>
    <cellStyle name="Bad 2" xfId="713" xr:uid="{00000000-0005-0000-0000-0000F7020000}"/>
    <cellStyle name="Bad 3" xfId="714" xr:uid="{00000000-0005-0000-0000-0000F8020000}"/>
    <cellStyle name="Bad 4" xfId="715" xr:uid="{00000000-0005-0000-0000-0000F9020000}"/>
    <cellStyle name="Calculation 2" xfId="716" xr:uid="{00000000-0005-0000-0000-0000FA020000}"/>
    <cellStyle name="Calculation 2 2" xfId="717" xr:uid="{00000000-0005-0000-0000-0000FB020000}"/>
    <cellStyle name="Calculation 2 2 2" xfId="718" xr:uid="{00000000-0005-0000-0000-0000FC020000}"/>
    <cellStyle name="Calculation 2 3" xfId="719" xr:uid="{00000000-0005-0000-0000-0000FD020000}"/>
    <cellStyle name="Calculation 3" xfId="720" xr:uid="{00000000-0005-0000-0000-0000FE020000}"/>
    <cellStyle name="Calculation 3 2" xfId="721" xr:uid="{00000000-0005-0000-0000-0000FF020000}"/>
    <cellStyle name="Calculation 3 2 2" xfId="722" xr:uid="{00000000-0005-0000-0000-000000030000}"/>
    <cellStyle name="Calculation 3 3" xfId="723" xr:uid="{00000000-0005-0000-0000-000001030000}"/>
    <cellStyle name="Calculation 4" xfId="724" xr:uid="{00000000-0005-0000-0000-000002030000}"/>
    <cellStyle name="Calculation 4 2" xfId="725" xr:uid="{00000000-0005-0000-0000-000003030000}"/>
    <cellStyle name="Calculation 4 2 2" xfId="726" xr:uid="{00000000-0005-0000-0000-000004030000}"/>
    <cellStyle name="Calculation 4 3" xfId="727" xr:uid="{00000000-0005-0000-0000-000005030000}"/>
    <cellStyle name="Calculation 5" xfId="728" xr:uid="{00000000-0005-0000-0000-000006030000}"/>
    <cellStyle name="Check Cell 2" xfId="729" xr:uid="{00000000-0005-0000-0000-000007030000}"/>
    <cellStyle name="Check Cell 3" xfId="730" xr:uid="{00000000-0005-0000-0000-000008030000}"/>
    <cellStyle name="Check Cell 4" xfId="731" xr:uid="{00000000-0005-0000-0000-000009030000}"/>
    <cellStyle name="Comma 2" xfId="732" xr:uid="{00000000-0005-0000-0000-00000A030000}"/>
    <cellStyle name="Comma 2 2" xfId="733" xr:uid="{00000000-0005-0000-0000-00000B030000}"/>
    <cellStyle name="Comma 2 2 2" xfId="734" xr:uid="{00000000-0005-0000-0000-00000C030000}"/>
    <cellStyle name="Comma 2 2 2 2" xfId="735" xr:uid="{00000000-0005-0000-0000-00000D030000}"/>
    <cellStyle name="Comma 2 2 3" xfId="736" xr:uid="{00000000-0005-0000-0000-00000E030000}"/>
    <cellStyle name="Comma 2 3" xfId="737" xr:uid="{00000000-0005-0000-0000-00000F030000}"/>
    <cellStyle name="Comma 2 3 2" xfId="738" xr:uid="{00000000-0005-0000-0000-000010030000}"/>
    <cellStyle name="Comma 2 3 2 2" xfId="739" xr:uid="{00000000-0005-0000-0000-000011030000}"/>
    <cellStyle name="Comma 2 3 3" xfId="740" xr:uid="{00000000-0005-0000-0000-000012030000}"/>
    <cellStyle name="Comma 2 4" xfId="741" xr:uid="{00000000-0005-0000-0000-000013030000}"/>
    <cellStyle name="Comma 2 4 2" xfId="742" xr:uid="{00000000-0005-0000-0000-000014030000}"/>
    <cellStyle name="Comma 2 5" xfId="743" xr:uid="{00000000-0005-0000-0000-000015030000}"/>
    <cellStyle name="Comma 3" xfId="744" xr:uid="{00000000-0005-0000-0000-000016030000}"/>
    <cellStyle name="Comma 3 2" xfId="745" xr:uid="{00000000-0005-0000-0000-000017030000}"/>
    <cellStyle name="Comma 3 2 2" xfId="746" xr:uid="{00000000-0005-0000-0000-000018030000}"/>
    <cellStyle name="Comma 3 2 2 2" xfId="747" xr:uid="{00000000-0005-0000-0000-000019030000}"/>
    <cellStyle name="Comma 3 2 3" xfId="748" xr:uid="{00000000-0005-0000-0000-00001A030000}"/>
    <cellStyle name="Comma 3 3" xfId="749" xr:uid="{00000000-0005-0000-0000-00001B030000}"/>
    <cellStyle name="Comma 3 3 2" xfId="750" xr:uid="{00000000-0005-0000-0000-00001C030000}"/>
    <cellStyle name="Comma 3 4" xfId="751" xr:uid="{00000000-0005-0000-0000-00001D030000}"/>
    <cellStyle name="Comma 4" xfId="752" xr:uid="{00000000-0005-0000-0000-00001E030000}"/>
    <cellStyle name="Comma 4 2" xfId="753" xr:uid="{00000000-0005-0000-0000-00001F030000}"/>
    <cellStyle name="Comma 4 2 2" xfId="754" xr:uid="{00000000-0005-0000-0000-000020030000}"/>
    <cellStyle name="Comma 4 3" xfId="755" xr:uid="{00000000-0005-0000-0000-000021030000}"/>
    <cellStyle name="Comma 5" xfId="756" xr:uid="{00000000-0005-0000-0000-000022030000}"/>
    <cellStyle name="Comma 5 2" xfId="757" xr:uid="{00000000-0005-0000-0000-000023030000}"/>
    <cellStyle name="Currency 10" xfId="758" xr:uid="{00000000-0005-0000-0000-000024030000}"/>
    <cellStyle name="Currency 11" xfId="759" xr:uid="{00000000-0005-0000-0000-000025030000}"/>
    <cellStyle name="Currency 11 2" xfId="760" xr:uid="{00000000-0005-0000-0000-000026030000}"/>
    <cellStyle name="Currency 12" xfId="761" xr:uid="{00000000-0005-0000-0000-000027030000}"/>
    <cellStyle name="Currency 13" xfId="762" xr:uid="{00000000-0005-0000-0000-000028030000}"/>
    <cellStyle name="Currency 13 2" xfId="763" xr:uid="{00000000-0005-0000-0000-000029030000}"/>
    <cellStyle name="Currency 2" xfId="764" xr:uid="{00000000-0005-0000-0000-00002A030000}"/>
    <cellStyle name="Currency 2 10" xfId="765" xr:uid="{00000000-0005-0000-0000-00002B030000}"/>
    <cellStyle name="Currency 2 2" xfId="766" xr:uid="{00000000-0005-0000-0000-00002C030000}"/>
    <cellStyle name="Currency 2 2 2" xfId="767" xr:uid="{00000000-0005-0000-0000-00002D030000}"/>
    <cellStyle name="Currency 2 2 2 2" xfId="768" xr:uid="{00000000-0005-0000-0000-00002E030000}"/>
    <cellStyle name="Currency 2 2 2 2 2" xfId="769" xr:uid="{00000000-0005-0000-0000-00002F030000}"/>
    <cellStyle name="Currency 2 2 2 7" xfId="770" xr:uid="{00000000-0005-0000-0000-000030030000}"/>
    <cellStyle name="Currency 2 2 3" xfId="771" xr:uid="{00000000-0005-0000-0000-000031030000}"/>
    <cellStyle name="Currency 2 2 3 2" xfId="772" xr:uid="{00000000-0005-0000-0000-000032030000}"/>
    <cellStyle name="Currency 2 2 4" xfId="773" xr:uid="{00000000-0005-0000-0000-000033030000}"/>
    <cellStyle name="Currency 2 2 4 2" xfId="774" xr:uid="{00000000-0005-0000-0000-000034030000}"/>
    <cellStyle name="Currency 2 3" xfId="775" xr:uid="{00000000-0005-0000-0000-000035030000}"/>
    <cellStyle name="Currency 2 3 2" xfId="776" xr:uid="{00000000-0005-0000-0000-000036030000}"/>
    <cellStyle name="Currency 2 3 2 2" xfId="777" xr:uid="{00000000-0005-0000-0000-000037030000}"/>
    <cellStyle name="Currency 2 4" xfId="778" xr:uid="{00000000-0005-0000-0000-000038030000}"/>
    <cellStyle name="Currency 2 4 2" xfId="779" xr:uid="{00000000-0005-0000-0000-000039030000}"/>
    <cellStyle name="Currency 2 4 3" xfId="780" xr:uid="{00000000-0005-0000-0000-00003A030000}"/>
    <cellStyle name="Currency 2 4 3 2" xfId="781" xr:uid="{00000000-0005-0000-0000-00003B030000}"/>
    <cellStyle name="Currency 2 5" xfId="782" xr:uid="{00000000-0005-0000-0000-00003C030000}"/>
    <cellStyle name="Currency 2 6" xfId="783" xr:uid="{00000000-0005-0000-0000-00003D030000}"/>
    <cellStyle name="Currency 2 6 2" xfId="784" xr:uid="{00000000-0005-0000-0000-00003E030000}"/>
    <cellStyle name="Currency 2 6 2 2" xfId="785" xr:uid="{00000000-0005-0000-0000-00003F030000}"/>
    <cellStyle name="Currency 2 6 2 2 2" xfId="786" xr:uid="{00000000-0005-0000-0000-000040030000}"/>
    <cellStyle name="Currency 2 6 2 3" xfId="787" xr:uid="{00000000-0005-0000-0000-000041030000}"/>
    <cellStyle name="Currency 2 6 2 3 2" xfId="788" xr:uid="{00000000-0005-0000-0000-000042030000}"/>
    <cellStyle name="Currency 2 6 2 4" xfId="789" xr:uid="{00000000-0005-0000-0000-000043030000}"/>
    <cellStyle name="Currency 2 6 2 4 2" xfId="790" xr:uid="{00000000-0005-0000-0000-000044030000}"/>
    <cellStyle name="Currency 2 6 3" xfId="791" xr:uid="{00000000-0005-0000-0000-000045030000}"/>
    <cellStyle name="Currency 2 6 3 2" xfId="792" xr:uid="{00000000-0005-0000-0000-000046030000}"/>
    <cellStyle name="Currency 2 6 4" xfId="793" xr:uid="{00000000-0005-0000-0000-000047030000}"/>
    <cellStyle name="Currency 2 6 4 2" xfId="794" xr:uid="{00000000-0005-0000-0000-000048030000}"/>
    <cellStyle name="Currency 2 6 5" xfId="795" xr:uid="{00000000-0005-0000-0000-000049030000}"/>
    <cellStyle name="Currency 2 6 5 2" xfId="796" xr:uid="{00000000-0005-0000-0000-00004A030000}"/>
    <cellStyle name="Currency 2 6 6" xfId="797" xr:uid="{00000000-0005-0000-0000-00004B030000}"/>
    <cellStyle name="Currency 2 7" xfId="798" xr:uid="{00000000-0005-0000-0000-00004C030000}"/>
    <cellStyle name="Currency 2 8" xfId="799" xr:uid="{00000000-0005-0000-0000-00004D030000}"/>
    <cellStyle name="Currency 2 9" xfId="800" xr:uid="{00000000-0005-0000-0000-00004E030000}"/>
    <cellStyle name="Currency 2 9 2" xfId="801" xr:uid="{00000000-0005-0000-0000-00004F030000}"/>
    <cellStyle name="Currency 21" xfId="802" xr:uid="{00000000-0005-0000-0000-000050030000}"/>
    <cellStyle name="Currency 21 2" xfId="803" xr:uid="{00000000-0005-0000-0000-000051030000}"/>
    <cellStyle name="Currency 26" xfId="804" xr:uid="{00000000-0005-0000-0000-000052030000}"/>
    <cellStyle name="Currency 26 2" xfId="805" xr:uid="{00000000-0005-0000-0000-000053030000}"/>
    <cellStyle name="Currency 27" xfId="806" xr:uid="{00000000-0005-0000-0000-000054030000}"/>
    <cellStyle name="Currency 27 2" xfId="807" xr:uid="{00000000-0005-0000-0000-000055030000}"/>
    <cellStyle name="Currency 3" xfId="808" xr:uid="{00000000-0005-0000-0000-000056030000}"/>
    <cellStyle name="Currency 3 2" xfId="809" xr:uid="{00000000-0005-0000-0000-000057030000}"/>
    <cellStyle name="Currency 3 3" xfId="810" xr:uid="{00000000-0005-0000-0000-000058030000}"/>
    <cellStyle name="Currency 3 3 2" xfId="811" xr:uid="{00000000-0005-0000-0000-000059030000}"/>
    <cellStyle name="Currency 4" xfId="812" xr:uid="{00000000-0005-0000-0000-00005A030000}"/>
    <cellStyle name="Currency 5" xfId="813" xr:uid="{00000000-0005-0000-0000-00005B030000}"/>
    <cellStyle name="Currency 5 2" xfId="814" xr:uid="{00000000-0005-0000-0000-00005C030000}"/>
    <cellStyle name="Currency 6" xfId="815" xr:uid="{00000000-0005-0000-0000-00005D030000}"/>
    <cellStyle name="Currency 7" xfId="816" xr:uid="{00000000-0005-0000-0000-00005E030000}"/>
    <cellStyle name="Currency 7 2" xfId="817" xr:uid="{00000000-0005-0000-0000-00005F030000}"/>
    <cellStyle name="Currency 8" xfId="818" xr:uid="{00000000-0005-0000-0000-000060030000}"/>
    <cellStyle name="Currency 9" xfId="819" xr:uid="{00000000-0005-0000-0000-000061030000}"/>
    <cellStyle name="Currency 9 2" xfId="820" xr:uid="{00000000-0005-0000-0000-000062030000}"/>
    <cellStyle name="Currency_JCP soft spun and fleece 092310" xfId="821" xr:uid="{00000000-0005-0000-0000-000063030000}"/>
    <cellStyle name="Currency_Sheet1" xfId="822" xr:uid="{00000000-0005-0000-0000-000064030000}"/>
    <cellStyle name="Currency_Sheet1 3" xfId="823" xr:uid="{00000000-0005-0000-0000-000065030000}"/>
    <cellStyle name="Explanatory Text 2" xfId="824" xr:uid="{00000000-0005-0000-0000-000066030000}"/>
    <cellStyle name="Explanatory Text 3" xfId="825" xr:uid="{00000000-0005-0000-0000-000067030000}"/>
    <cellStyle name="Explanatory Text 4" xfId="826" xr:uid="{00000000-0005-0000-0000-000068030000}"/>
    <cellStyle name="Good 2" xfId="827" xr:uid="{00000000-0005-0000-0000-000069030000}"/>
    <cellStyle name="Good 3" xfId="828" xr:uid="{00000000-0005-0000-0000-00006A030000}"/>
    <cellStyle name="Good 4" xfId="829" xr:uid="{00000000-0005-0000-0000-00006B030000}"/>
    <cellStyle name="Header" xfId="830" xr:uid="{00000000-0005-0000-0000-00006C030000}"/>
    <cellStyle name="Heading 1 2" xfId="831" xr:uid="{00000000-0005-0000-0000-00006D030000}"/>
    <cellStyle name="Heading 1 3" xfId="832" xr:uid="{00000000-0005-0000-0000-00006E030000}"/>
    <cellStyle name="Heading 1 4" xfId="833" xr:uid="{00000000-0005-0000-0000-00006F030000}"/>
    <cellStyle name="Heading 2 2" xfId="834" xr:uid="{00000000-0005-0000-0000-000070030000}"/>
    <cellStyle name="Heading 2 3" xfId="835" xr:uid="{00000000-0005-0000-0000-000071030000}"/>
    <cellStyle name="Heading 2 4" xfId="836" xr:uid="{00000000-0005-0000-0000-000072030000}"/>
    <cellStyle name="Heading 3 2" xfId="837" xr:uid="{00000000-0005-0000-0000-000073030000}"/>
    <cellStyle name="Heading 3 3" xfId="838" xr:uid="{00000000-0005-0000-0000-000074030000}"/>
    <cellStyle name="Heading 3 4" xfId="839" xr:uid="{00000000-0005-0000-0000-000075030000}"/>
    <cellStyle name="Heading 4 2" xfId="840" xr:uid="{00000000-0005-0000-0000-000076030000}"/>
    <cellStyle name="Heading 4 3" xfId="841" xr:uid="{00000000-0005-0000-0000-000077030000}"/>
    <cellStyle name="Heading 4 4" xfId="842" xr:uid="{00000000-0005-0000-0000-000078030000}"/>
    <cellStyle name="Hyperlink 2" xfId="843" xr:uid="{00000000-0005-0000-0000-000079030000}"/>
    <cellStyle name="Hyperlink 2 2" xfId="844" xr:uid="{00000000-0005-0000-0000-00007A030000}"/>
    <cellStyle name="Hyperlink 2 3" xfId="845" xr:uid="{00000000-0005-0000-0000-00007B030000}"/>
    <cellStyle name="Hyperlink 3" xfId="846" xr:uid="{00000000-0005-0000-0000-00007C030000}"/>
    <cellStyle name="Input 2" xfId="847" xr:uid="{00000000-0005-0000-0000-00007D030000}"/>
    <cellStyle name="Input 2 2" xfId="848" xr:uid="{00000000-0005-0000-0000-00007E030000}"/>
    <cellStyle name="Input 2 2 2" xfId="849" xr:uid="{00000000-0005-0000-0000-00007F030000}"/>
    <cellStyle name="Input 2 3" xfId="850" xr:uid="{00000000-0005-0000-0000-000080030000}"/>
    <cellStyle name="Input 3" xfId="851" xr:uid="{00000000-0005-0000-0000-000081030000}"/>
    <cellStyle name="Input 3 2" xfId="852" xr:uid="{00000000-0005-0000-0000-000082030000}"/>
    <cellStyle name="Input 3 2 2" xfId="853" xr:uid="{00000000-0005-0000-0000-000083030000}"/>
    <cellStyle name="Input 3 3" xfId="854" xr:uid="{00000000-0005-0000-0000-000084030000}"/>
    <cellStyle name="Input 4" xfId="855" xr:uid="{00000000-0005-0000-0000-000085030000}"/>
    <cellStyle name="Input 4 2" xfId="856" xr:uid="{00000000-0005-0000-0000-000086030000}"/>
    <cellStyle name="Input 4 2 2" xfId="857" xr:uid="{00000000-0005-0000-0000-000087030000}"/>
    <cellStyle name="Input 4 3" xfId="858" xr:uid="{00000000-0005-0000-0000-000088030000}"/>
    <cellStyle name="Input 5" xfId="859" xr:uid="{00000000-0005-0000-0000-000089030000}"/>
    <cellStyle name="Linked Cell 2" xfId="860" xr:uid="{00000000-0005-0000-0000-00008A030000}"/>
    <cellStyle name="Linked Cell 3" xfId="861" xr:uid="{00000000-0005-0000-0000-00008B030000}"/>
    <cellStyle name="Linked Cell 4" xfId="862" xr:uid="{00000000-0005-0000-0000-00008C030000}"/>
    <cellStyle name="Neutral 2" xfId="863" xr:uid="{00000000-0005-0000-0000-00008D030000}"/>
    <cellStyle name="Neutral 3" xfId="864" xr:uid="{00000000-0005-0000-0000-00008E030000}"/>
    <cellStyle name="Neutral 4" xfId="865" xr:uid="{00000000-0005-0000-0000-00008F030000}"/>
    <cellStyle name="nonIncludedStores" xfId="866" xr:uid="{00000000-0005-0000-0000-000090030000}"/>
    <cellStyle name="nonIncludedStores 2" xfId="867" xr:uid="{00000000-0005-0000-0000-000091030000}"/>
    <cellStyle name="Normal 1" xfId="868" xr:uid="{00000000-0005-0000-0000-000092030000}"/>
    <cellStyle name="Normal 1 2" xfId="869" xr:uid="{00000000-0005-0000-0000-000093030000}"/>
    <cellStyle name="Normal 10" xfId="870" xr:uid="{00000000-0005-0000-0000-000094030000}"/>
    <cellStyle name="Normal 10 10" xfId="871" xr:uid="{00000000-0005-0000-0000-000095030000}"/>
    <cellStyle name="Normal 10 10 2" xfId="872" xr:uid="{00000000-0005-0000-0000-000096030000}"/>
    <cellStyle name="Normal 10 11" xfId="873" xr:uid="{00000000-0005-0000-0000-000097030000}"/>
    <cellStyle name="Normal 10 11 2" xfId="874" xr:uid="{00000000-0005-0000-0000-000098030000}"/>
    <cellStyle name="Normal 10 12" xfId="875" xr:uid="{00000000-0005-0000-0000-000099030000}"/>
    <cellStyle name="Normal 10 12 2" xfId="876" xr:uid="{00000000-0005-0000-0000-00009A030000}"/>
    <cellStyle name="Normal 10 13" xfId="877" xr:uid="{00000000-0005-0000-0000-00009B030000}"/>
    <cellStyle name="Normal 10 13 2" xfId="878" xr:uid="{00000000-0005-0000-0000-00009C030000}"/>
    <cellStyle name="Normal 10 14" xfId="879" xr:uid="{00000000-0005-0000-0000-00009D030000}"/>
    <cellStyle name="Normal 10 14 2" xfId="880" xr:uid="{00000000-0005-0000-0000-00009E030000}"/>
    <cellStyle name="Normal 10 15" xfId="881" xr:uid="{00000000-0005-0000-0000-00009F030000}"/>
    <cellStyle name="Normal 10 15 2" xfId="882" xr:uid="{00000000-0005-0000-0000-0000A0030000}"/>
    <cellStyle name="Normal 10 16" xfId="883" xr:uid="{00000000-0005-0000-0000-0000A1030000}"/>
    <cellStyle name="Normal 10 16 2" xfId="884" xr:uid="{00000000-0005-0000-0000-0000A2030000}"/>
    <cellStyle name="Normal 10 17" xfId="885" xr:uid="{00000000-0005-0000-0000-0000A3030000}"/>
    <cellStyle name="Normal 10 17 2" xfId="886" xr:uid="{00000000-0005-0000-0000-0000A4030000}"/>
    <cellStyle name="Normal 10 18" xfId="887" xr:uid="{00000000-0005-0000-0000-0000A5030000}"/>
    <cellStyle name="Normal 10 18 2" xfId="888" xr:uid="{00000000-0005-0000-0000-0000A6030000}"/>
    <cellStyle name="Normal 10 19" xfId="889" xr:uid="{00000000-0005-0000-0000-0000A7030000}"/>
    <cellStyle name="Normal 10 2" xfId="890" xr:uid="{00000000-0005-0000-0000-0000A8030000}"/>
    <cellStyle name="Normal 10 2 2" xfId="891" xr:uid="{00000000-0005-0000-0000-0000A9030000}"/>
    <cellStyle name="Normal 10 3" xfId="892" xr:uid="{00000000-0005-0000-0000-0000AA030000}"/>
    <cellStyle name="Normal 10 3 2" xfId="893" xr:uid="{00000000-0005-0000-0000-0000AB030000}"/>
    <cellStyle name="Normal 10 4" xfId="894" xr:uid="{00000000-0005-0000-0000-0000AC030000}"/>
    <cellStyle name="Normal 10 4 2" xfId="895" xr:uid="{00000000-0005-0000-0000-0000AD030000}"/>
    <cellStyle name="Normal 10 5" xfId="896" xr:uid="{00000000-0005-0000-0000-0000AE030000}"/>
    <cellStyle name="Normal 10 5 2" xfId="897" xr:uid="{00000000-0005-0000-0000-0000AF030000}"/>
    <cellStyle name="Normal 10 6" xfId="898" xr:uid="{00000000-0005-0000-0000-0000B0030000}"/>
    <cellStyle name="Normal 10 6 2" xfId="899" xr:uid="{00000000-0005-0000-0000-0000B1030000}"/>
    <cellStyle name="Normal 10 7" xfId="900" xr:uid="{00000000-0005-0000-0000-0000B2030000}"/>
    <cellStyle name="Normal 10 7 2" xfId="901" xr:uid="{00000000-0005-0000-0000-0000B3030000}"/>
    <cellStyle name="Normal 10 8" xfId="902" xr:uid="{00000000-0005-0000-0000-0000B4030000}"/>
    <cellStyle name="Normal 10 8 2" xfId="903" xr:uid="{00000000-0005-0000-0000-0000B5030000}"/>
    <cellStyle name="Normal 10 9" xfId="904" xr:uid="{00000000-0005-0000-0000-0000B6030000}"/>
    <cellStyle name="Normal 10 9 2" xfId="905" xr:uid="{00000000-0005-0000-0000-0000B7030000}"/>
    <cellStyle name="Normal 104" xfId="906" xr:uid="{00000000-0005-0000-0000-0000B8030000}"/>
    <cellStyle name="Normal 104 2" xfId="907" xr:uid="{00000000-0005-0000-0000-0000B9030000}"/>
    <cellStyle name="Normal 105" xfId="908" xr:uid="{00000000-0005-0000-0000-0000BA030000}"/>
    <cellStyle name="Normal 105 2" xfId="909" xr:uid="{00000000-0005-0000-0000-0000BB030000}"/>
    <cellStyle name="Normal 11" xfId="910" xr:uid="{00000000-0005-0000-0000-0000BC030000}"/>
    <cellStyle name="Normal 11 10" xfId="911" xr:uid="{00000000-0005-0000-0000-0000BD030000}"/>
    <cellStyle name="Normal 11 10 2" xfId="912" xr:uid="{00000000-0005-0000-0000-0000BE030000}"/>
    <cellStyle name="Normal 11 11" xfId="913" xr:uid="{00000000-0005-0000-0000-0000BF030000}"/>
    <cellStyle name="Normal 11 11 2" xfId="914" xr:uid="{00000000-0005-0000-0000-0000C0030000}"/>
    <cellStyle name="Normal 11 12" xfId="915" xr:uid="{00000000-0005-0000-0000-0000C1030000}"/>
    <cellStyle name="Normal 11 12 2" xfId="916" xr:uid="{00000000-0005-0000-0000-0000C2030000}"/>
    <cellStyle name="Normal 11 13" xfId="917" xr:uid="{00000000-0005-0000-0000-0000C3030000}"/>
    <cellStyle name="Normal 11 13 2" xfId="918" xr:uid="{00000000-0005-0000-0000-0000C4030000}"/>
    <cellStyle name="Normal 11 14" xfId="919" xr:uid="{00000000-0005-0000-0000-0000C5030000}"/>
    <cellStyle name="Normal 11 14 2" xfId="920" xr:uid="{00000000-0005-0000-0000-0000C6030000}"/>
    <cellStyle name="Normal 11 15" xfId="921" xr:uid="{00000000-0005-0000-0000-0000C7030000}"/>
    <cellStyle name="Normal 11 15 2" xfId="922" xr:uid="{00000000-0005-0000-0000-0000C8030000}"/>
    <cellStyle name="Normal 11 16" xfId="923" xr:uid="{00000000-0005-0000-0000-0000C9030000}"/>
    <cellStyle name="Normal 11 16 2" xfId="924" xr:uid="{00000000-0005-0000-0000-0000CA030000}"/>
    <cellStyle name="Normal 11 17" xfId="925" xr:uid="{00000000-0005-0000-0000-0000CB030000}"/>
    <cellStyle name="Normal 11 17 2" xfId="926" xr:uid="{00000000-0005-0000-0000-0000CC030000}"/>
    <cellStyle name="Normal 11 18" xfId="927" xr:uid="{00000000-0005-0000-0000-0000CD030000}"/>
    <cellStyle name="Normal 11 18 2" xfId="928" xr:uid="{00000000-0005-0000-0000-0000CE030000}"/>
    <cellStyle name="Normal 11 19" xfId="929" xr:uid="{00000000-0005-0000-0000-0000CF030000}"/>
    <cellStyle name="Normal 11 2" xfId="930" xr:uid="{00000000-0005-0000-0000-0000D0030000}"/>
    <cellStyle name="Normal 11 2 2" xfId="931" xr:uid="{00000000-0005-0000-0000-0000D1030000}"/>
    <cellStyle name="Normal 11 3" xfId="932" xr:uid="{00000000-0005-0000-0000-0000D2030000}"/>
    <cellStyle name="Normal 11 3 2" xfId="933" xr:uid="{00000000-0005-0000-0000-0000D3030000}"/>
    <cellStyle name="Normal 11 4" xfId="934" xr:uid="{00000000-0005-0000-0000-0000D4030000}"/>
    <cellStyle name="Normal 11 4 2" xfId="935" xr:uid="{00000000-0005-0000-0000-0000D5030000}"/>
    <cellStyle name="Normal 11 5" xfId="936" xr:uid="{00000000-0005-0000-0000-0000D6030000}"/>
    <cellStyle name="Normal 11 5 2" xfId="937" xr:uid="{00000000-0005-0000-0000-0000D7030000}"/>
    <cellStyle name="Normal 11 6" xfId="938" xr:uid="{00000000-0005-0000-0000-0000D8030000}"/>
    <cellStyle name="Normal 11 6 2" xfId="939" xr:uid="{00000000-0005-0000-0000-0000D9030000}"/>
    <cellStyle name="Normal 11 7" xfId="940" xr:uid="{00000000-0005-0000-0000-0000DA030000}"/>
    <cellStyle name="Normal 11 7 2" xfId="941" xr:uid="{00000000-0005-0000-0000-0000DB030000}"/>
    <cellStyle name="Normal 11 8" xfId="942" xr:uid="{00000000-0005-0000-0000-0000DC030000}"/>
    <cellStyle name="Normal 11 8 2" xfId="943" xr:uid="{00000000-0005-0000-0000-0000DD030000}"/>
    <cellStyle name="Normal 11 9" xfId="944" xr:uid="{00000000-0005-0000-0000-0000DE030000}"/>
    <cellStyle name="Normal 11 9 2" xfId="945" xr:uid="{00000000-0005-0000-0000-0000DF030000}"/>
    <cellStyle name="Normal 12" xfId="946" xr:uid="{00000000-0005-0000-0000-0000E0030000}"/>
    <cellStyle name="Normal 12 2" xfId="947" xr:uid="{00000000-0005-0000-0000-0000E1030000}"/>
    <cellStyle name="Normal 13" xfId="948" xr:uid="{00000000-0005-0000-0000-0000E2030000}"/>
    <cellStyle name="Normal 13 10" xfId="949" xr:uid="{00000000-0005-0000-0000-0000E3030000}"/>
    <cellStyle name="Normal 13 10 2" xfId="950" xr:uid="{00000000-0005-0000-0000-0000E4030000}"/>
    <cellStyle name="Normal 13 11" xfId="951" xr:uid="{00000000-0005-0000-0000-0000E5030000}"/>
    <cellStyle name="Normal 13 11 2" xfId="952" xr:uid="{00000000-0005-0000-0000-0000E6030000}"/>
    <cellStyle name="Normal 13 12" xfId="953" xr:uid="{00000000-0005-0000-0000-0000E7030000}"/>
    <cellStyle name="Normal 13 12 2" xfId="954" xr:uid="{00000000-0005-0000-0000-0000E8030000}"/>
    <cellStyle name="Normal 13 13" xfId="955" xr:uid="{00000000-0005-0000-0000-0000E9030000}"/>
    <cellStyle name="Normal 13 13 2" xfId="956" xr:uid="{00000000-0005-0000-0000-0000EA030000}"/>
    <cellStyle name="Normal 13 14" xfId="957" xr:uid="{00000000-0005-0000-0000-0000EB030000}"/>
    <cellStyle name="Normal 13 14 2" xfId="958" xr:uid="{00000000-0005-0000-0000-0000EC030000}"/>
    <cellStyle name="Normal 13 15" xfId="959" xr:uid="{00000000-0005-0000-0000-0000ED030000}"/>
    <cellStyle name="Normal 13 15 2" xfId="960" xr:uid="{00000000-0005-0000-0000-0000EE030000}"/>
    <cellStyle name="Normal 13 16" xfId="961" xr:uid="{00000000-0005-0000-0000-0000EF030000}"/>
    <cellStyle name="Normal 13 16 2" xfId="962" xr:uid="{00000000-0005-0000-0000-0000F0030000}"/>
    <cellStyle name="Normal 13 17" xfId="963" xr:uid="{00000000-0005-0000-0000-0000F1030000}"/>
    <cellStyle name="Normal 13 17 2" xfId="964" xr:uid="{00000000-0005-0000-0000-0000F2030000}"/>
    <cellStyle name="Normal 13 18" xfId="965" xr:uid="{00000000-0005-0000-0000-0000F3030000}"/>
    <cellStyle name="Normal 13 18 2" xfId="966" xr:uid="{00000000-0005-0000-0000-0000F4030000}"/>
    <cellStyle name="Normal 13 19" xfId="967" xr:uid="{00000000-0005-0000-0000-0000F5030000}"/>
    <cellStyle name="Normal 13 2" xfId="968" xr:uid="{00000000-0005-0000-0000-0000F6030000}"/>
    <cellStyle name="Normal 13 2 2" xfId="969" xr:uid="{00000000-0005-0000-0000-0000F7030000}"/>
    <cellStyle name="Normal 13 21" xfId="970" xr:uid="{00000000-0005-0000-0000-0000F8030000}"/>
    <cellStyle name="Normal 13 21 2" xfId="971" xr:uid="{00000000-0005-0000-0000-0000F9030000}"/>
    <cellStyle name="Normal 13 22" xfId="972" xr:uid="{00000000-0005-0000-0000-0000FA030000}"/>
    <cellStyle name="Normal 13 22 2" xfId="973" xr:uid="{00000000-0005-0000-0000-0000FB030000}"/>
    <cellStyle name="Normal 13 23" xfId="974" xr:uid="{00000000-0005-0000-0000-0000FC030000}"/>
    <cellStyle name="Normal 13 23 2" xfId="975" xr:uid="{00000000-0005-0000-0000-0000FD030000}"/>
    <cellStyle name="Normal 13 3" xfId="976" xr:uid="{00000000-0005-0000-0000-0000FE030000}"/>
    <cellStyle name="Normal 13 3 2" xfId="977" xr:uid="{00000000-0005-0000-0000-0000FF030000}"/>
    <cellStyle name="Normal 13 33" xfId="978" xr:uid="{00000000-0005-0000-0000-000000040000}"/>
    <cellStyle name="Normal 13 33 2" xfId="979" xr:uid="{00000000-0005-0000-0000-000001040000}"/>
    <cellStyle name="Normal 13 34" xfId="980" xr:uid="{00000000-0005-0000-0000-000002040000}"/>
    <cellStyle name="Normal 13 34 2" xfId="981" xr:uid="{00000000-0005-0000-0000-000003040000}"/>
    <cellStyle name="Normal 13 4" xfId="982" xr:uid="{00000000-0005-0000-0000-000004040000}"/>
    <cellStyle name="Normal 13 4 2" xfId="983" xr:uid="{00000000-0005-0000-0000-000005040000}"/>
    <cellStyle name="Normal 13 5" xfId="984" xr:uid="{00000000-0005-0000-0000-000006040000}"/>
    <cellStyle name="Normal 13 5 2" xfId="985" xr:uid="{00000000-0005-0000-0000-000007040000}"/>
    <cellStyle name="Normal 13 6" xfId="986" xr:uid="{00000000-0005-0000-0000-000008040000}"/>
    <cellStyle name="Normal 13 6 2" xfId="987" xr:uid="{00000000-0005-0000-0000-000009040000}"/>
    <cellStyle name="Normal 13 7" xfId="988" xr:uid="{00000000-0005-0000-0000-00000A040000}"/>
    <cellStyle name="Normal 13 7 2" xfId="989" xr:uid="{00000000-0005-0000-0000-00000B040000}"/>
    <cellStyle name="Normal 13 8" xfId="990" xr:uid="{00000000-0005-0000-0000-00000C040000}"/>
    <cellStyle name="Normal 13 8 2" xfId="991" xr:uid="{00000000-0005-0000-0000-00000D040000}"/>
    <cellStyle name="Normal 13 9" xfId="992" xr:uid="{00000000-0005-0000-0000-00000E040000}"/>
    <cellStyle name="Normal 13 9 2" xfId="993" xr:uid="{00000000-0005-0000-0000-00000F040000}"/>
    <cellStyle name="Normal 14" xfId="994" xr:uid="{00000000-0005-0000-0000-000010040000}"/>
    <cellStyle name="Normal 14 10" xfId="995" xr:uid="{00000000-0005-0000-0000-000011040000}"/>
    <cellStyle name="Normal 14 10 2" xfId="996" xr:uid="{00000000-0005-0000-0000-000012040000}"/>
    <cellStyle name="Normal 14 11" xfId="997" xr:uid="{00000000-0005-0000-0000-000013040000}"/>
    <cellStyle name="Normal 14 11 2" xfId="998" xr:uid="{00000000-0005-0000-0000-000014040000}"/>
    <cellStyle name="Normal 14 12" xfId="999" xr:uid="{00000000-0005-0000-0000-000015040000}"/>
    <cellStyle name="Normal 14 12 2" xfId="1000" xr:uid="{00000000-0005-0000-0000-000016040000}"/>
    <cellStyle name="Normal 14 13" xfId="1001" xr:uid="{00000000-0005-0000-0000-000017040000}"/>
    <cellStyle name="Normal 14 13 2" xfId="1002" xr:uid="{00000000-0005-0000-0000-000018040000}"/>
    <cellStyle name="Normal 14 14" xfId="1003" xr:uid="{00000000-0005-0000-0000-000019040000}"/>
    <cellStyle name="Normal 14 14 2" xfId="1004" xr:uid="{00000000-0005-0000-0000-00001A040000}"/>
    <cellStyle name="Normal 14 15" xfId="1005" xr:uid="{00000000-0005-0000-0000-00001B040000}"/>
    <cellStyle name="Normal 14 15 2" xfId="1006" xr:uid="{00000000-0005-0000-0000-00001C040000}"/>
    <cellStyle name="Normal 14 16" xfId="1007" xr:uid="{00000000-0005-0000-0000-00001D040000}"/>
    <cellStyle name="Normal 14 16 2" xfId="1008" xr:uid="{00000000-0005-0000-0000-00001E040000}"/>
    <cellStyle name="Normal 14 17" xfId="1009" xr:uid="{00000000-0005-0000-0000-00001F040000}"/>
    <cellStyle name="Normal 14 17 2" xfId="1010" xr:uid="{00000000-0005-0000-0000-000020040000}"/>
    <cellStyle name="Normal 14 18" xfId="1011" xr:uid="{00000000-0005-0000-0000-000021040000}"/>
    <cellStyle name="Normal 14 18 2" xfId="1012" xr:uid="{00000000-0005-0000-0000-000022040000}"/>
    <cellStyle name="Normal 14 19" xfId="1013" xr:uid="{00000000-0005-0000-0000-000023040000}"/>
    <cellStyle name="Normal 14 2" xfId="1014" xr:uid="{00000000-0005-0000-0000-000024040000}"/>
    <cellStyle name="Normal 14 2 2" xfId="1015" xr:uid="{00000000-0005-0000-0000-000025040000}"/>
    <cellStyle name="Normal 14 3" xfId="1016" xr:uid="{00000000-0005-0000-0000-000026040000}"/>
    <cellStyle name="Normal 14 3 2" xfId="1017" xr:uid="{00000000-0005-0000-0000-000027040000}"/>
    <cellStyle name="Normal 14 4" xfId="1018" xr:uid="{00000000-0005-0000-0000-000028040000}"/>
    <cellStyle name="Normal 14 4 2" xfId="1019" xr:uid="{00000000-0005-0000-0000-000029040000}"/>
    <cellStyle name="Normal 14 5" xfId="1020" xr:uid="{00000000-0005-0000-0000-00002A040000}"/>
    <cellStyle name="Normal 14 5 2" xfId="1021" xr:uid="{00000000-0005-0000-0000-00002B040000}"/>
    <cellStyle name="Normal 14 6" xfId="1022" xr:uid="{00000000-0005-0000-0000-00002C040000}"/>
    <cellStyle name="Normal 14 6 2" xfId="1023" xr:uid="{00000000-0005-0000-0000-00002D040000}"/>
    <cellStyle name="Normal 14 7" xfId="1024" xr:uid="{00000000-0005-0000-0000-00002E040000}"/>
    <cellStyle name="Normal 14 7 2" xfId="1025" xr:uid="{00000000-0005-0000-0000-00002F040000}"/>
    <cellStyle name="Normal 14 8" xfId="1026" xr:uid="{00000000-0005-0000-0000-000030040000}"/>
    <cellStyle name="Normal 14 8 2" xfId="1027" xr:uid="{00000000-0005-0000-0000-000031040000}"/>
    <cellStyle name="Normal 14 9" xfId="1028" xr:uid="{00000000-0005-0000-0000-000032040000}"/>
    <cellStyle name="Normal 14 9 2" xfId="1029" xr:uid="{00000000-0005-0000-0000-000033040000}"/>
    <cellStyle name="Normal 15" xfId="1030" xr:uid="{00000000-0005-0000-0000-000034040000}"/>
    <cellStyle name="Normal 15 2" xfId="1031" xr:uid="{00000000-0005-0000-0000-000035040000}"/>
    <cellStyle name="Normal 16" xfId="1032" xr:uid="{00000000-0005-0000-0000-000036040000}"/>
    <cellStyle name="Normal 16 2" xfId="1033" xr:uid="{00000000-0005-0000-0000-000037040000}"/>
    <cellStyle name="Normal 17" xfId="1034" xr:uid="{00000000-0005-0000-0000-000038040000}"/>
    <cellStyle name="Normal 17 2" xfId="1035" xr:uid="{00000000-0005-0000-0000-000039040000}"/>
    <cellStyle name="Normal 18" xfId="1036" xr:uid="{00000000-0005-0000-0000-00003A040000}"/>
    <cellStyle name="Normal 18 2" xfId="1037" xr:uid="{00000000-0005-0000-0000-00003B040000}"/>
    <cellStyle name="Normal 19" xfId="1038" xr:uid="{00000000-0005-0000-0000-00003C040000}"/>
    <cellStyle name="Normal 19 2" xfId="1039" xr:uid="{00000000-0005-0000-0000-00003D040000}"/>
    <cellStyle name="Normal 19 2 2" xfId="1040" xr:uid="{00000000-0005-0000-0000-00003E040000}"/>
    <cellStyle name="Normal 2" xfId="1041" xr:uid="{00000000-0005-0000-0000-00003F040000}"/>
    <cellStyle name="Normal 2 10" xfId="1042" xr:uid="{00000000-0005-0000-0000-000040040000}"/>
    <cellStyle name="Normal 2 11" xfId="1043" xr:uid="{00000000-0005-0000-0000-000041040000}"/>
    <cellStyle name="Normal 2 12" xfId="1044" xr:uid="{00000000-0005-0000-0000-000042040000}"/>
    <cellStyle name="Normal 2 13" xfId="1045" xr:uid="{00000000-0005-0000-0000-000043040000}"/>
    <cellStyle name="Normal 2 14" xfId="1046" xr:uid="{00000000-0005-0000-0000-000044040000}"/>
    <cellStyle name="Normal 2 15" xfId="1047" xr:uid="{00000000-0005-0000-0000-000045040000}"/>
    <cellStyle name="Normal 2 16" xfId="1048" xr:uid="{00000000-0005-0000-0000-000046040000}"/>
    <cellStyle name="Normal 2 17" xfId="1049" xr:uid="{00000000-0005-0000-0000-000047040000}"/>
    <cellStyle name="Normal 2 18" xfId="1050" xr:uid="{00000000-0005-0000-0000-000048040000}"/>
    <cellStyle name="Normal 2 18 2" xfId="1051" xr:uid="{00000000-0005-0000-0000-000049040000}"/>
    <cellStyle name="Normal 2 19" xfId="1052" xr:uid="{00000000-0005-0000-0000-00004A040000}"/>
    <cellStyle name="Normal 2 19 2" xfId="1053" xr:uid="{00000000-0005-0000-0000-00004B040000}"/>
    <cellStyle name="Normal 2 2" xfId="1054" xr:uid="{00000000-0005-0000-0000-00004C040000}"/>
    <cellStyle name="Normal 2 2 10" xfId="1055" xr:uid="{00000000-0005-0000-0000-00004D040000}"/>
    <cellStyle name="Normal 2 2 10 2" xfId="1056" xr:uid="{00000000-0005-0000-0000-00004E040000}"/>
    <cellStyle name="Normal 2 2 11" xfId="1057" xr:uid="{00000000-0005-0000-0000-00004F040000}"/>
    <cellStyle name="Normal 2 2 11 2" xfId="1058" xr:uid="{00000000-0005-0000-0000-000050040000}"/>
    <cellStyle name="Normal 2 2 12" xfId="1059" xr:uid="{00000000-0005-0000-0000-000051040000}"/>
    <cellStyle name="Normal 2 2 12 2" xfId="1060" xr:uid="{00000000-0005-0000-0000-000052040000}"/>
    <cellStyle name="Normal 2 2 13" xfId="1061" xr:uid="{00000000-0005-0000-0000-000053040000}"/>
    <cellStyle name="Normal 2 2 13 2" xfId="1062" xr:uid="{00000000-0005-0000-0000-000054040000}"/>
    <cellStyle name="Normal 2 2 14" xfId="1063" xr:uid="{00000000-0005-0000-0000-000055040000}"/>
    <cellStyle name="Normal 2 2 14 2" xfId="1064" xr:uid="{00000000-0005-0000-0000-000056040000}"/>
    <cellStyle name="Normal 2 2 15" xfId="1065" xr:uid="{00000000-0005-0000-0000-000057040000}"/>
    <cellStyle name="Normal 2 2 2" xfId="1066" xr:uid="{00000000-0005-0000-0000-000058040000}"/>
    <cellStyle name="Normal 2 2 2 2" xfId="1067" xr:uid="{00000000-0005-0000-0000-000059040000}"/>
    <cellStyle name="Normal 2 2 2 3" xfId="1068" xr:uid="{00000000-0005-0000-0000-00005A040000}"/>
    <cellStyle name="Normal 2 2 2 3 2" xfId="1069" xr:uid="{00000000-0005-0000-0000-00005B040000}"/>
    <cellStyle name="Normal 2 2 3" xfId="1070" xr:uid="{00000000-0005-0000-0000-00005C040000}"/>
    <cellStyle name="Normal 2 2 3 2" xfId="1071" xr:uid="{00000000-0005-0000-0000-00005D040000}"/>
    <cellStyle name="Normal 2 2 4" xfId="1072" xr:uid="{00000000-0005-0000-0000-00005E040000}"/>
    <cellStyle name="Normal 2 2 4 2" xfId="1073" xr:uid="{00000000-0005-0000-0000-00005F040000}"/>
    <cellStyle name="Normal 2 2 5" xfId="1074" xr:uid="{00000000-0005-0000-0000-000060040000}"/>
    <cellStyle name="Normal 2 2 5 2" xfId="1075" xr:uid="{00000000-0005-0000-0000-000061040000}"/>
    <cellStyle name="Normal 2 2 6" xfId="1076" xr:uid="{00000000-0005-0000-0000-000062040000}"/>
    <cellStyle name="Normal 2 2 6 2" xfId="1077" xr:uid="{00000000-0005-0000-0000-000063040000}"/>
    <cellStyle name="Normal 2 2 7" xfId="1078" xr:uid="{00000000-0005-0000-0000-000064040000}"/>
    <cellStyle name="Normal 2 2 7 2" xfId="1079" xr:uid="{00000000-0005-0000-0000-000065040000}"/>
    <cellStyle name="Normal 2 2 8" xfId="1080" xr:uid="{00000000-0005-0000-0000-000066040000}"/>
    <cellStyle name="Normal 2 2 8 2" xfId="1081" xr:uid="{00000000-0005-0000-0000-000067040000}"/>
    <cellStyle name="Normal 2 2 9" xfId="1082" xr:uid="{00000000-0005-0000-0000-000068040000}"/>
    <cellStyle name="Normal 2 2 9 2" xfId="1083" xr:uid="{00000000-0005-0000-0000-000069040000}"/>
    <cellStyle name="Normal 2 2_Beauty Rest Buy Sheet" xfId="1084" xr:uid="{00000000-0005-0000-0000-00006A040000}"/>
    <cellStyle name="Normal 2 20" xfId="1085" xr:uid="{00000000-0005-0000-0000-00006B040000}"/>
    <cellStyle name="Normal 2 20 2" xfId="1086" xr:uid="{00000000-0005-0000-0000-00006C040000}"/>
    <cellStyle name="Normal 2 21" xfId="1087" xr:uid="{00000000-0005-0000-0000-00006D040000}"/>
    <cellStyle name="Normal 2 21 2" xfId="1088" xr:uid="{00000000-0005-0000-0000-00006E040000}"/>
    <cellStyle name="Normal 2 22" xfId="1089" xr:uid="{00000000-0005-0000-0000-00006F040000}"/>
    <cellStyle name="Normal 2 22 2" xfId="1090" xr:uid="{00000000-0005-0000-0000-000070040000}"/>
    <cellStyle name="Normal 2 23" xfId="1091" xr:uid="{00000000-0005-0000-0000-000071040000}"/>
    <cellStyle name="Normal 2 23 2" xfId="1092" xr:uid="{00000000-0005-0000-0000-000072040000}"/>
    <cellStyle name="Normal 2 24" xfId="1093" xr:uid="{00000000-0005-0000-0000-000073040000}"/>
    <cellStyle name="Normal 2 24 2" xfId="1094" xr:uid="{00000000-0005-0000-0000-000074040000}"/>
    <cellStyle name="Normal 2 25" xfId="1095" xr:uid="{00000000-0005-0000-0000-000075040000}"/>
    <cellStyle name="Normal 2 25 2" xfId="1096" xr:uid="{00000000-0005-0000-0000-000076040000}"/>
    <cellStyle name="Normal 2 26" xfId="1097" xr:uid="{00000000-0005-0000-0000-000077040000}"/>
    <cellStyle name="Normal 2 26 2" xfId="1098" xr:uid="{00000000-0005-0000-0000-000078040000}"/>
    <cellStyle name="Normal 2 27" xfId="1099" xr:uid="{00000000-0005-0000-0000-000079040000}"/>
    <cellStyle name="Normal 2 27 2" xfId="1100" xr:uid="{00000000-0005-0000-0000-00007A040000}"/>
    <cellStyle name="Normal 2 28" xfId="1101" xr:uid="{00000000-0005-0000-0000-00007B040000}"/>
    <cellStyle name="Normal 2 28 2" xfId="1102" xr:uid="{00000000-0005-0000-0000-00007C040000}"/>
    <cellStyle name="Normal 2 29" xfId="1103" xr:uid="{00000000-0005-0000-0000-00007D040000}"/>
    <cellStyle name="Normal 2 29 2" xfId="1104" xr:uid="{00000000-0005-0000-0000-00007E040000}"/>
    <cellStyle name="Normal 2 3" xfId="1105" xr:uid="{00000000-0005-0000-0000-00007F040000}"/>
    <cellStyle name="Normal 2 3 10" xfId="1106" xr:uid="{00000000-0005-0000-0000-000080040000}"/>
    <cellStyle name="Normal 2 3 10 2" xfId="1107" xr:uid="{00000000-0005-0000-0000-000081040000}"/>
    <cellStyle name="Normal 2 3 11" xfId="1108" xr:uid="{00000000-0005-0000-0000-000082040000}"/>
    <cellStyle name="Normal 2 3 11 2" xfId="1109" xr:uid="{00000000-0005-0000-0000-000083040000}"/>
    <cellStyle name="Normal 2 3 12" xfId="1110" xr:uid="{00000000-0005-0000-0000-000084040000}"/>
    <cellStyle name="Normal 2 3 12 2" xfId="1111" xr:uid="{00000000-0005-0000-0000-000085040000}"/>
    <cellStyle name="Normal 2 3 13" xfId="1112" xr:uid="{00000000-0005-0000-0000-000086040000}"/>
    <cellStyle name="Normal 2 3 13 2" xfId="1113" xr:uid="{00000000-0005-0000-0000-000087040000}"/>
    <cellStyle name="Normal 2 3 14" xfId="1114" xr:uid="{00000000-0005-0000-0000-000088040000}"/>
    <cellStyle name="Normal 2 3 14 2" xfId="1115" xr:uid="{00000000-0005-0000-0000-000089040000}"/>
    <cellStyle name="Normal 2 3 2" xfId="1116" xr:uid="{00000000-0005-0000-0000-00008A040000}"/>
    <cellStyle name="Normal 2 3 2 2" xfId="1117" xr:uid="{00000000-0005-0000-0000-00008B040000}"/>
    <cellStyle name="Normal 2 3 3" xfId="1118" xr:uid="{00000000-0005-0000-0000-00008C040000}"/>
    <cellStyle name="Normal 2 3 3 2" xfId="1119" xr:uid="{00000000-0005-0000-0000-00008D040000}"/>
    <cellStyle name="Normal 2 3 4" xfId="1120" xr:uid="{00000000-0005-0000-0000-00008E040000}"/>
    <cellStyle name="Normal 2 3 4 2" xfId="1121" xr:uid="{00000000-0005-0000-0000-00008F040000}"/>
    <cellStyle name="Normal 2 3 5" xfId="1122" xr:uid="{00000000-0005-0000-0000-000090040000}"/>
    <cellStyle name="Normal 2 3 5 2" xfId="1123" xr:uid="{00000000-0005-0000-0000-000091040000}"/>
    <cellStyle name="Normal 2 3 6" xfId="1124" xr:uid="{00000000-0005-0000-0000-000092040000}"/>
    <cellStyle name="Normal 2 3 6 2" xfId="1125" xr:uid="{00000000-0005-0000-0000-000093040000}"/>
    <cellStyle name="Normal 2 3 7" xfId="1126" xr:uid="{00000000-0005-0000-0000-000094040000}"/>
    <cellStyle name="Normal 2 3 7 2" xfId="1127" xr:uid="{00000000-0005-0000-0000-000095040000}"/>
    <cellStyle name="Normal 2 3 8" xfId="1128" xr:uid="{00000000-0005-0000-0000-000096040000}"/>
    <cellStyle name="Normal 2 3 8 2" xfId="1129" xr:uid="{00000000-0005-0000-0000-000097040000}"/>
    <cellStyle name="Normal 2 3 9" xfId="1130" xr:uid="{00000000-0005-0000-0000-000098040000}"/>
    <cellStyle name="Normal 2 3 9 2" xfId="1131" xr:uid="{00000000-0005-0000-0000-000099040000}"/>
    <cellStyle name="Normal 2 30" xfId="1132" xr:uid="{00000000-0005-0000-0000-00009A040000}"/>
    <cellStyle name="Normal 2 30 2" xfId="1133" xr:uid="{00000000-0005-0000-0000-00009B040000}"/>
    <cellStyle name="Normal 2 31" xfId="1134" xr:uid="{00000000-0005-0000-0000-00009C040000}"/>
    <cellStyle name="Normal 2 32" xfId="1135" xr:uid="{00000000-0005-0000-0000-00009D040000}"/>
    <cellStyle name="Normal 2 33" xfId="1136" xr:uid="{00000000-0005-0000-0000-00009E040000}"/>
    <cellStyle name="Normal 2 34" xfId="1137" xr:uid="{00000000-0005-0000-0000-00009F040000}"/>
    <cellStyle name="Normal 2 35" xfId="1138" xr:uid="{00000000-0005-0000-0000-0000A0040000}"/>
    <cellStyle name="Normal 2 36" xfId="1139" xr:uid="{00000000-0005-0000-0000-0000A1040000}"/>
    <cellStyle name="Normal 2 4" xfId="1140" xr:uid="{00000000-0005-0000-0000-0000A2040000}"/>
    <cellStyle name="Normal 2 4 10" xfId="1141" xr:uid="{00000000-0005-0000-0000-0000A3040000}"/>
    <cellStyle name="Normal 2 4 10 2" xfId="1142" xr:uid="{00000000-0005-0000-0000-0000A4040000}"/>
    <cellStyle name="Normal 2 4 11" xfId="1143" xr:uid="{00000000-0005-0000-0000-0000A5040000}"/>
    <cellStyle name="Normal 2 4 11 2" xfId="1144" xr:uid="{00000000-0005-0000-0000-0000A6040000}"/>
    <cellStyle name="Normal 2 4 12" xfId="1145" xr:uid="{00000000-0005-0000-0000-0000A7040000}"/>
    <cellStyle name="Normal 2 4 12 2" xfId="1146" xr:uid="{00000000-0005-0000-0000-0000A8040000}"/>
    <cellStyle name="Normal 2 4 13" xfId="1147" xr:uid="{00000000-0005-0000-0000-0000A9040000}"/>
    <cellStyle name="Normal 2 4 13 2" xfId="1148" xr:uid="{00000000-0005-0000-0000-0000AA040000}"/>
    <cellStyle name="Normal 2 4 14" xfId="1149" xr:uid="{00000000-0005-0000-0000-0000AB040000}"/>
    <cellStyle name="Normal 2 4 14 2" xfId="1150" xr:uid="{00000000-0005-0000-0000-0000AC040000}"/>
    <cellStyle name="Normal 2 4 2" xfId="1151" xr:uid="{00000000-0005-0000-0000-0000AD040000}"/>
    <cellStyle name="Normal 2 4 2 10" xfId="1152" xr:uid="{00000000-0005-0000-0000-0000AE040000}"/>
    <cellStyle name="Normal 2 4 2 10 2" xfId="1153" xr:uid="{00000000-0005-0000-0000-0000AF040000}"/>
    <cellStyle name="Normal 2 4 2 11" xfId="1154" xr:uid="{00000000-0005-0000-0000-0000B0040000}"/>
    <cellStyle name="Normal 2 4 2 11 2" xfId="1155" xr:uid="{00000000-0005-0000-0000-0000B1040000}"/>
    <cellStyle name="Normal 2 4 2 12" xfId="1156" xr:uid="{00000000-0005-0000-0000-0000B2040000}"/>
    <cellStyle name="Normal 2 4 2 12 2" xfId="1157" xr:uid="{00000000-0005-0000-0000-0000B3040000}"/>
    <cellStyle name="Normal 2 4 2 13" xfId="1158" xr:uid="{00000000-0005-0000-0000-0000B4040000}"/>
    <cellStyle name="Normal 2 4 2 13 2" xfId="1159" xr:uid="{00000000-0005-0000-0000-0000B5040000}"/>
    <cellStyle name="Normal 2 4 2 14" xfId="1160" xr:uid="{00000000-0005-0000-0000-0000B6040000}"/>
    <cellStyle name="Normal 2 4 2 2" xfId="1161" xr:uid="{00000000-0005-0000-0000-0000B7040000}"/>
    <cellStyle name="Normal 2 4 2 2 2" xfId="1162" xr:uid="{00000000-0005-0000-0000-0000B8040000}"/>
    <cellStyle name="Normal 2 4 2 3" xfId="1163" xr:uid="{00000000-0005-0000-0000-0000B9040000}"/>
    <cellStyle name="Normal 2 4 2 3 2" xfId="1164" xr:uid="{00000000-0005-0000-0000-0000BA040000}"/>
    <cellStyle name="Normal 2 4 2 4" xfId="1165" xr:uid="{00000000-0005-0000-0000-0000BB040000}"/>
    <cellStyle name="Normal 2 4 2 4 2" xfId="1166" xr:uid="{00000000-0005-0000-0000-0000BC040000}"/>
    <cellStyle name="Normal 2 4 2 5" xfId="1167" xr:uid="{00000000-0005-0000-0000-0000BD040000}"/>
    <cellStyle name="Normal 2 4 2 5 2" xfId="1168" xr:uid="{00000000-0005-0000-0000-0000BE040000}"/>
    <cellStyle name="Normal 2 4 2 6" xfId="1169" xr:uid="{00000000-0005-0000-0000-0000BF040000}"/>
    <cellStyle name="Normal 2 4 2 6 2" xfId="1170" xr:uid="{00000000-0005-0000-0000-0000C0040000}"/>
    <cellStyle name="Normal 2 4 2 7" xfId="1171" xr:uid="{00000000-0005-0000-0000-0000C1040000}"/>
    <cellStyle name="Normal 2 4 2 7 2" xfId="1172" xr:uid="{00000000-0005-0000-0000-0000C2040000}"/>
    <cellStyle name="Normal 2 4 2 8" xfId="1173" xr:uid="{00000000-0005-0000-0000-0000C3040000}"/>
    <cellStyle name="Normal 2 4 2 8 2" xfId="1174" xr:uid="{00000000-0005-0000-0000-0000C4040000}"/>
    <cellStyle name="Normal 2 4 2 9" xfId="1175" xr:uid="{00000000-0005-0000-0000-0000C5040000}"/>
    <cellStyle name="Normal 2 4 2 9 2" xfId="1176" xr:uid="{00000000-0005-0000-0000-0000C6040000}"/>
    <cellStyle name="Normal 2 4 2_Meijer 300 TC performance sheets 01242014 quote" xfId="1177" xr:uid="{00000000-0005-0000-0000-0000C7040000}"/>
    <cellStyle name="Normal 2 4 3" xfId="1178" xr:uid="{00000000-0005-0000-0000-0000C8040000}"/>
    <cellStyle name="Normal 2 4 3 2" xfId="1179" xr:uid="{00000000-0005-0000-0000-0000C9040000}"/>
    <cellStyle name="Normal 2 4 4" xfId="1180" xr:uid="{00000000-0005-0000-0000-0000CA040000}"/>
    <cellStyle name="Normal 2 4 4 2" xfId="1181" xr:uid="{00000000-0005-0000-0000-0000CB040000}"/>
    <cellStyle name="Normal 2 4 5" xfId="1182" xr:uid="{00000000-0005-0000-0000-0000CC040000}"/>
    <cellStyle name="Normal 2 4 5 2" xfId="1183" xr:uid="{00000000-0005-0000-0000-0000CD040000}"/>
    <cellStyle name="Normal 2 4 6" xfId="1184" xr:uid="{00000000-0005-0000-0000-0000CE040000}"/>
    <cellStyle name="Normal 2 4 6 2" xfId="1185" xr:uid="{00000000-0005-0000-0000-0000CF040000}"/>
    <cellStyle name="Normal 2 4 7" xfId="1186" xr:uid="{00000000-0005-0000-0000-0000D0040000}"/>
    <cellStyle name="Normal 2 4 7 2" xfId="1187" xr:uid="{00000000-0005-0000-0000-0000D1040000}"/>
    <cellStyle name="Normal 2 4 8" xfId="1188" xr:uid="{00000000-0005-0000-0000-0000D2040000}"/>
    <cellStyle name="Normal 2 4 8 2" xfId="1189" xr:uid="{00000000-0005-0000-0000-0000D3040000}"/>
    <cellStyle name="Normal 2 4 9" xfId="1190" xr:uid="{00000000-0005-0000-0000-0000D4040000}"/>
    <cellStyle name="Normal 2 4 9 2" xfId="1191" xr:uid="{00000000-0005-0000-0000-0000D5040000}"/>
    <cellStyle name="Normal 2 5" xfId="1192" xr:uid="{00000000-0005-0000-0000-0000D6040000}"/>
    <cellStyle name="Normal 2 6" xfId="1193" xr:uid="{00000000-0005-0000-0000-0000D7040000}"/>
    <cellStyle name="Normal 2 7" xfId="1194" xr:uid="{00000000-0005-0000-0000-0000D8040000}"/>
    <cellStyle name="Normal 2 8" xfId="1195" xr:uid="{00000000-0005-0000-0000-0000D9040000}"/>
    <cellStyle name="Normal 2 9" xfId="1196" xr:uid="{00000000-0005-0000-0000-0000DA040000}"/>
    <cellStyle name="Normal 2_7th Avenue Textra Microfiber mini set commitment 20110614 (2)" xfId="1197" xr:uid="{00000000-0005-0000-0000-0000DB040000}"/>
    <cellStyle name="Normal 20" xfId="1198" xr:uid="{00000000-0005-0000-0000-0000DC040000}"/>
    <cellStyle name="Normal 20 2" xfId="1199" xr:uid="{00000000-0005-0000-0000-0000DD040000}"/>
    <cellStyle name="Normal 20 2 2" xfId="1200" xr:uid="{00000000-0005-0000-0000-0000DE040000}"/>
    <cellStyle name="Normal 21" xfId="1201" xr:uid="{00000000-0005-0000-0000-0000DF040000}"/>
    <cellStyle name="Normal 22" xfId="1202" xr:uid="{00000000-0005-0000-0000-0000E0040000}"/>
    <cellStyle name="Normal 23" xfId="1203" xr:uid="{00000000-0005-0000-0000-0000E1040000}"/>
    <cellStyle name="Normal 24" xfId="1204" xr:uid="{00000000-0005-0000-0000-0000E2040000}"/>
    <cellStyle name="Normal 25" xfId="1205" xr:uid="{00000000-0005-0000-0000-0000E3040000}"/>
    <cellStyle name="Normal 26" xfId="1206" xr:uid="{00000000-0005-0000-0000-0000E4040000}"/>
    <cellStyle name="Normal 26 18" xfId="1207" xr:uid="{00000000-0005-0000-0000-0000E5040000}"/>
    <cellStyle name="Normal 26 18 2" xfId="1208" xr:uid="{00000000-0005-0000-0000-0000E6040000}"/>
    <cellStyle name="Normal 27" xfId="1209" xr:uid="{00000000-0005-0000-0000-0000E7040000}"/>
    <cellStyle name="Normal 27 2" xfId="1210" xr:uid="{00000000-0005-0000-0000-0000E8040000}"/>
    <cellStyle name="Normal 28" xfId="1211" xr:uid="{00000000-0005-0000-0000-0000E9040000}"/>
    <cellStyle name="Normal 28 4" xfId="1212" xr:uid="{00000000-0005-0000-0000-0000EA040000}"/>
    <cellStyle name="Normal 28 4 2" xfId="1213" xr:uid="{00000000-0005-0000-0000-0000EB040000}"/>
    <cellStyle name="Normal 28 6" xfId="1214" xr:uid="{00000000-0005-0000-0000-0000EC040000}"/>
    <cellStyle name="Normal 28 6 2" xfId="1215" xr:uid="{00000000-0005-0000-0000-0000ED040000}"/>
    <cellStyle name="Normal 29" xfId="1216" xr:uid="{00000000-0005-0000-0000-0000EE040000}"/>
    <cellStyle name="Normal 3" xfId="1217" xr:uid="{00000000-0005-0000-0000-0000EF040000}"/>
    <cellStyle name="Normal 3 10" xfId="1218" xr:uid="{00000000-0005-0000-0000-0000F0040000}"/>
    <cellStyle name="Normal 3 11" xfId="1219" xr:uid="{00000000-0005-0000-0000-0000F1040000}"/>
    <cellStyle name="Normal 3 12" xfId="1220" xr:uid="{00000000-0005-0000-0000-0000F2040000}"/>
    <cellStyle name="Normal 3 12 2" xfId="1221" xr:uid="{00000000-0005-0000-0000-0000F3040000}"/>
    <cellStyle name="Normal 3 13" xfId="1222" xr:uid="{00000000-0005-0000-0000-0000F4040000}"/>
    <cellStyle name="Normal 3 13 2" xfId="1223" xr:uid="{00000000-0005-0000-0000-0000F5040000}"/>
    <cellStyle name="Normal 3 14" xfId="1224" xr:uid="{00000000-0005-0000-0000-0000F6040000}"/>
    <cellStyle name="Normal 3 14 2" xfId="1225" xr:uid="{00000000-0005-0000-0000-0000F7040000}"/>
    <cellStyle name="Normal 3 15" xfId="1226" xr:uid="{00000000-0005-0000-0000-0000F8040000}"/>
    <cellStyle name="Normal 3 15 2" xfId="1227" xr:uid="{00000000-0005-0000-0000-0000F9040000}"/>
    <cellStyle name="Normal 3 16" xfId="1228" xr:uid="{00000000-0005-0000-0000-0000FA040000}"/>
    <cellStyle name="Normal 3 16 2" xfId="1229" xr:uid="{00000000-0005-0000-0000-0000FB040000}"/>
    <cellStyle name="Normal 3 17" xfId="1230" xr:uid="{00000000-0005-0000-0000-0000FC040000}"/>
    <cellStyle name="Normal 3 17 2" xfId="1231" xr:uid="{00000000-0005-0000-0000-0000FD040000}"/>
    <cellStyle name="Normal 3 18" xfId="1232" xr:uid="{00000000-0005-0000-0000-0000FE040000}"/>
    <cellStyle name="Normal 3 18 2" xfId="1233" xr:uid="{00000000-0005-0000-0000-0000FF040000}"/>
    <cellStyle name="Normal 3 19" xfId="1234" xr:uid="{00000000-0005-0000-0000-000000050000}"/>
    <cellStyle name="Normal 3 19 2" xfId="1235" xr:uid="{00000000-0005-0000-0000-000001050000}"/>
    <cellStyle name="Normal 3 2" xfId="1236" xr:uid="{00000000-0005-0000-0000-000002050000}"/>
    <cellStyle name="Normal 3 2 10" xfId="1237" xr:uid="{00000000-0005-0000-0000-000003050000}"/>
    <cellStyle name="Normal 3 2 10 2" xfId="1238" xr:uid="{00000000-0005-0000-0000-000004050000}"/>
    <cellStyle name="Normal 3 2 11" xfId="1239" xr:uid="{00000000-0005-0000-0000-000005050000}"/>
    <cellStyle name="Normal 3 2 11 2" xfId="1240" xr:uid="{00000000-0005-0000-0000-000006050000}"/>
    <cellStyle name="Normal 3 2 12" xfId="1241" xr:uid="{00000000-0005-0000-0000-000007050000}"/>
    <cellStyle name="Normal 3 2 12 2" xfId="1242" xr:uid="{00000000-0005-0000-0000-000008050000}"/>
    <cellStyle name="Normal 3 2 13" xfId="1243" xr:uid="{00000000-0005-0000-0000-000009050000}"/>
    <cellStyle name="Normal 3 2 13 2" xfId="1244" xr:uid="{00000000-0005-0000-0000-00000A050000}"/>
    <cellStyle name="Normal 3 2 14" xfId="1245" xr:uid="{00000000-0005-0000-0000-00000B050000}"/>
    <cellStyle name="Normal 3 2 15" xfId="1246" xr:uid="{00000000-0005-0000-0000-00000C050000}"/>
    <cellStyle name="Normal 3 2 16" xfId="1247" xr:uid="{00000000-0005-0000-0000-00000D050000}"/>
    <cellStyle name="Normal 3 2 2" xfId="1248" xr:uid="{00000000-0005-0000-0000-00000E050000}"/>
    <cellStyle name="Normal 3 2 2 2" xfId="1249" xr:uid="{00000000-0005-0000-0000-00000F050000}"/>
    <cellStyle name="Normal 3 2 3" xfId="1250" xr:uid="{00000000-0005-0000-0000-000010050000}"/>
    <cellStyle name="Normal 3 2 3 2" xfId="1251" xr:uid="{00000000-0005-0000-0000-000011050000}"/>
    <cellStyle name="Normal 3 2 4" xfId="1252" xr:uid="{00000000-0005-0000-0000-000012050000}"/>
    <cellStyle name="Normal 3 2 4 2" xfId="1253" xr:uid="{00000000-0005-0000-0000-000013050000}"/>
    <cellStyle name="Normal 3 2 5" xfId="1254" xr:uid="{00000000-0005-0000-0000-000014050000}"/>
    <cellStyle name="Normal 3 2 5 2" xfId="1255" xr:uid="{00000000-0005-0000-0000-000015050000}"/>
    <cellStyle name="Normal 3 2 6" xfId="1256" xr:uid="{00000000-0005-0000-0000-000016050000}"/>
    <cellStyle name="Normal 3 2 6 2" xfId="1257" xr:uid="{00000000-0005-0000-0000-000017050000}"/>
    <cellStyle name="Normal 3 2 7" xfId="1258" xr:uid="{00000000-0005-0000-0000-000018050000}"/>
    <cellStyle name="Normal 3 2 7 2" xfId="1259" xr:uid="{00000000-0005-0000-0000-000019050000}"/>
    <cellStyle name="Normal 3 2 8" xfId="1260" xr:uid="{00000000-0005-0000-0000-00001A050000}"/>
    <cellStyle name="Normal 3 2 8 2" xfId="1261" xr:uid="{00000000-0005-0000-0000-00001B050000}"/>
    <cellStyle name="Normal 3 2 9" xfId="1262" xr:uid="{00000000-0005-0000-0000-00001C050000}"/>
    <cellStyle name="Normal 3 2 9 2" xfId="1263" xr:uid="{00000000-0005-0000-0000-00001D050000}"/>
    <cellStyle name="Normal 3 2_Chairs" xfId="1264" xr:uid="{00000000-0005-0000-0000-00001E050000}"/>
    <cellStyle name="Normal 3 20" xfId="1265" xr:uid="{00000000-0005-0000-0000-00001F050000}"/>
    <cellStyle name="Normal 3 20 2" xfId="1266" xr:uid="{00000000-0005-0000-0000-000020050000}"/>
    <cellStyle name="Normal 3 21" xfId="1267" xr:uid="{00000000-0005-0000-0000-000021050000}"/>
    <cellStyle name="Normal 3 21 2" xfId="1268" xr:uid="{00000000-0005-0000-0000-000022050000}"/>
    <cellStyle name="Normal 3 22" xfId="1269" xr:uid="{00000000-0005-0000-0000-000023050000}"/>
    <cellStyle name="Normal 3 22 2" xfId="1270" xr:uid="{00000000-0005-0000-0000-000024050000}"/>
    <cellStyle name="Normal 3 23" xfId="1271" xr:uid="{00000000-0005-0000-0000-000025050000}"/>
    <cellStyle name="Normal 3 23 2" xfId="1272" xr:uid="{00000000-0005-0000-0000-000026050000}"/>
    <cellStyle name="Normal 3 24" xfId="1273" xr:uid="{00000000-0005-0000-0000-000027050000}"/>
    <cellStyle name="Normal 3 25" xfId="1274" xr:uid="{00000000-0005-0000-0000-000028050000}"/>
    <cellStyle name="Normal 3 25 2" xfId="1275" xr:uid="{00000000-0005-0000-0000-000029050000}"/>
    <cellStyle name="Normal 3 26" xfId="1276" xr:uid="{00000000-0005-0000-0000-00002A050000}"/>
    <cellStyle name="Normal 3 26 2" xfId="1277" xr:uid="{00000000-0005-0000-0000-00002B050000}"/>
    <cellStyle name="Normal 3 27" xfId="1278" xr:uid="{00000000-0005-0000-0000-00002C050000}"/>
    <cellStyle name="Normal 3 28" xfId="1279" xr:uid="{00000000-0005-0000-0000-00002D050000}"/>
    <cellStyle name="Normal 3 29" xfId="1280" xr:uid="{00000000-0005-0000-0000-00002E050000}"/>
    <cellStyle name="Normal 3 3" xfId="1281" xr:uid="{00000000-0005-0000-0000-00002F050000}"/>
    <cellStyle name="Normal 3 3 10" xfId="1282" xr:uid="{00000000-0005-0000-0000-000030050000}"/>
    <cellStyle name="Normal 3 3 10 2" xfId="1283" xr:uid="{00000000-0005-0000-0000-000031050000}"/>
    <cellStyle name="Normal 3 3 11" xfId="1284" xr:uid="{00000000-0005-0000-0000-000032050000}"/>
    <cellStyle name="Normal 3 3 11 2" xfId="1285" xr:uid="{00000000-0005-0000-0000-000033050000}"/>
    <cellStyle name="Normal 3 3 12" xfId="1286" xr:uid="{00000000-0005-0000-0000-000034050000}"/>
    <cellStyle name="Normal 3 3 12 2" xfId="1287" xr:uid="{00000000-0005-0000-0000-000035050000}"/>
    <cellStyle name="Normal 3 3 13" xfId="1288" xr:uid="{00000000-0005-0000-0000-000036050000}"/>
    <cellStyle name="Normal 3 3 13 2" xfId="1289" xr:uid="{00000000-0005-0000-0000-000037050000}"/>
    <cellStyle name="Normal 3 3 2" xfId="1290" xr:uid="{00000000-0005-0000-0000-000038050000}"/>
    <cellStyle name="Normal 3 3 2 2" xfId="1291" xr:uid="{00000000-0005-0000-0000-000039050000}"/>
    <cellStyle name="Normal 3 3 3" xfId="1292" xr:uid="{00000000-0005-0000-0000-00003A050000}"/>
    <cellStyle name="Normal 3 3 3 2" xfId="1293" xr:uid="{00000000-0005-0000-0000-00003B050000}"/>
    <cellStyle name="Normal 3 3 4" xfId="1294" xr:uid="{00000000-0005-0000-0000-00003C050000}"/>
    <cellStyle name="Normal 3 3 4 2" xfId="1295" xr:uid="{00000000-0005-0000-0000-00003D050000}"/>
    <cellStyle name="Normal 3 3 5" xfId="1296" xr:uid="{00000000-0005-0000-0000-00003E050000}"/>
    <cellStyle name="Normal 3 3 5 2" xfId="1297" xr:uid="{00000000-0005-0000-0000-00003F050000}"/>
    <cellStyle name="Normal 3 3 6" xfId="1298" xr:uid="{00000000-0005-0000-0000-000040050000}"/>
    <cellStyle name="Normal 3 3 6 2" xfId="1299" xr:uid="{00000000-0005-0000-0000-000041050000}"/>
    <cellStyle name="Normal 3 3 7" xfId="1300" xr:uid="{00000000-0005-0000-0000-000042050000}"/>
    <cellStyle name="Normal 3 3 7 2" xfId="1301" xr:uid="{00000000-0005-0000-0000-000043050000}"/>
    <cellStyle name="Normal 3 3 8" xfId="1302" xr:uid="{00000000-0005-0000-0000-000044050000}"/>
    <cellStyle name="Normal 3 3 8 2" xfId="1303" xr:uid="{00000000-0005-0000-0000-000045050000}"/>
    <cellStyle name="Normal 3 3 9" xfId="1304" xr:uid="{00000000-0005-0000-0000-000046050000}"/>
    <cellStyle name="Normal 3 3 9 2" xfId="1305" xr:uid="{00000000-0005-0000-0000-000047050000}"/>
    <cellStyle name="Normal 3 30" xfId="1306" xr:uid="{00000000-0005-0000-0000-000048050000}"/>
    <cellStyle name="Normal 3 30 2" xfId="1307" xr:uid="{00000000-0005-0000-0000-000049050000}"/>
    <cellStyle name="Normal 3 4" xfId="1308" xr:uid="{00000000-0005-0000-0000-00004A050000}"/>
    <cellStyle name="Normal 3 4 10" xfId="1309" xr:uid="{00000000-0005-0000-0000-00004B050000}"/>
    <cellStyle name="Normal 3 4 10 2" xfId="1310" xr:uid="{00000000-0005-0000-0000-00004C050000}"/>
    <cellStyle name="Normal 3 4 11" xfId="1311" xr:uid="{00000000-0005-0000-0000-00004D050000}"/>
    <cellStyle name="Normal 3 4 11 2" xfId="1312" xr:uid="{00000000-0005-0000-0000-00004E050000}"/>
    <cellStyle name="Normal 3 4 12" xfId="1313" xr:uid="{00000000-0005-0000-0000-00004F050000}"/>
    <cellStyle name="Normal 3 4 12 2" xfId="1314" xr:uid="{00000000-0005-0000-0000-000050050000}"/>
    <cellStyle name="Normal 3 4 13" xfId="1315" xr:uid="{00000000-0005-0000-0000-000051050000}"/>
    <cellStyle name="Normal 3 4 13 2" xfId="1316" xr:uid="{00000000-0005-0000-0000-000052050000}"/>
    <cellStyle name="Normal 3 4 2" xfId="1317" xr:uid="{00000000-0005-0000-0000-000053050000}"/>
    <cellStyle name="Normal 3 4 2 2" xfId="1318" xr:uid="{00000000-0005-0000-0000-000054050000}"/>
    <cellStyle name="Normal 3 4 3" xfId="1319" xr:uid="{00000000-0005-0000-0000-000055050000}"/>
    <cellStyle name="Normal 3 4 3 2" xfId="1320" xr:uid="{00000000-0005-0000-0000-000056050000}"/>
    <cellStyle name="Normal 3 4 4" xfId="1321" xr:uid="{00000000-0005-0000-0000-000057050000}"/>
    <cellStyle name="Normal 3 4 4 2" xfId="1322" xr:uid="{00000000-0005-0000-0000-000058050000}"/>
    <cellStyle name="Normal 3 4 5" xfId="1323" xr:uid="{00000000-0005-0000-0000-000059050000}"/>
    <cellStyle name="Normal 3 4 5 2" xfId="1324" xr:uid="{00000000-0005-0000-0000-00005A050000}"/>
    <cellStyle name="Normal 3 4 6" xfId="1325" xr:uid="{00000000-0005-0000-0000-00005B050000}"/>
    <cellStyle name="Normal 3 4 6 2" xfId="1326" xr:uid="{00000000-0005-0000-0000-00005C050000}"/>
    <cellStyle name="Normal 3 4 7" xfId="1327" xr:uid="{00000000-0005-0000-0000-00005D050000}"/>
    <cellStyle name="Normal 3 4 7 2" xfId="1328" xr:uid="{00000000-0005-0000-0000-00005E050000}"/>
    <cellStyle name="Normal 3 4 8" xfId="1329" xr:uid="{00000000-0005-0000-0000-00005F050000}"/>
    <cellStyle name="Normal 3 4 8 2" xfId="1330" xr:uid="{00000000-0005-0000-0000-000060050000}"/>
    <cellStyle name="Normal 3 4 9" xfId="1331" xr:uid="{00000000-0005-0000-0000-000061050000}"/>
    <cellStyle name="Normal 3 4 9 2" xfId="1332" xr:uid="{00000000-0005-0000-0000-000062050000}"/>
    <cellStyle name="Normal 3 5" xfId="1333" xr:uid="{00000000-0005-0000-0000-000063050000}"/>
    <cellStyle name="Normal 3 5 10" xfId="1334" xr:uid="{00000000-0005-0000-0000-000064050000}"/>
    <cellStyle name="Normal 3 5 10 2" xfId="1335" xr:uid="{00000000-0005-0000-0000-000065050000}"/>
    <cellStyle name="Normal 3 5 11" xfId="1336" xr:uid="{00000000-0005-0000-0000-000066050000}"/>
    <cellStyle name="Normal 3 5 11 2" xfId="1337" xr:uid="{00000000-0005-0000-0000-000067050000}"/>
    <cellStyle name="Normal 3 5 12" xfId="1338" xr:uid="{00000000-0005-0000-0000-000068050000}"/>
    <cellStyle name="Normal 3 5 12 2" xfId="1339" xr:uid="{00000000-0005-0000-0000-000069050000}"/>
    <cellStyle name="Normal 3 5 13" xfId="1340" xr:uid="{00000000-0005-0000-0000-00006A050000}"/>
    <cellStyle name="Normal 3 5 13 2" xfId="1341" xr:uid="{00000000-0005-0000-0000-00006B050000}"/>
    <cellStyle name="Normal 3 5 2" xfId="1342" xr:uid="{00000000-0005-0000-0000-00006C050000}"/>
    <cellStyle name="Normal 3 5 2 2" xfId="1343" xr:uid="{00000000-0005-0000-0000-00006D050000}"/>
    <cellStyle name="Normal 3 5 3" xfId="1344" xr:uid="{00000000-0005-0000-0000-00006E050000}"/>
    <cellStyle name="Normal 3 5 3 2" xfId="1345" xr:uid="{00000000-0005-0000-0000-00006F050000}"/>
    <cellStyle name="Normal 3 5 4" xfId="1346" xr:uid="{00000000-0005-0000-0000-000070050000}"/>
    <cellStyle name="Normal 3 5 4 2" xfId="1347" xr:uid="{00000000-0005-0000-0000-000071050000}"/>
    <cellStyle name="Normal 3 5 5" xfId="1348" xr:uid="{00000000-0005-0000-0000-000072050000}"/>
    <cellStyle name="Normal 3 5 5 2" xfId="1349" xr:uid="{00000000-0005-0000-0000-000073050000}"/>
    <cellStyle name="Normal 3 5 6" xfId="1350" xr:uid="{00000000-0005-0000-0000-000074050000}"/>
    <cellStyle name="Normal 3 5 6 2" xfId="1351" xr:uid="{00000000-0005-0000-0000-000075050000}"/>
    <cellStyle name="Normal 3 5 7" xfId="1352" xr:uid="{00000000-0005-0000-0000-000076050000}"/>
    <cellStyle name="Normal 3 5 7 2" xfId="1353" xr:uid="{00000000-0005-0000-0000-000077050000}"/>
    <cellStyle name="Normal 3 5 8" xfId="1354" xr:uid="{00000000-0005-0000-0000-000078050000}"/>
    <cellStyle name="Normal 3 5 8 2" xfId="1355" xr:uid="{00000000-0005-0000-0000-000079050000}"/>
    <cellStyle name="Normal 3 5 9" xfId="1356" xr:uid="{00000000-0005-0000-0000-00007A050000}"/>
    <cellStyle name="Normal 3 5 9 2" xfId="1357" xr:uid="{00000000-0005-0000-0000-00007B050000}"/>
    <cellStyle name="Normal 3 6" xfId="1358" xr:uid="{00000000-0005-0000-0000-00007C050000}"/>
    <cellStyle name="Normal 3 6 10" xfId="1359" xr:uid="{00000000-0005-0000-0000-00007D050000}"/>
    <cellStyle name="Normal 3 6 10 2" xfId="1360" xr:uid="{00000000-0005-0000-0000-00007E050000}"/>
    <cellStyle name="Normal 3 6 11" xfId="1361" xr:uid="{00000000-0005-0000-0000-00007F050000}"/>
    <cellStyle name="Normal 3 6 11 2" xfId="1362" xr:uid="{00000000-0005-0000-0000-000080050000}"/>
    <cellStyle name="Normal 3 6 12" xfId="1363" xr:uid="{00000000-0005-0000-0000-000081050000}"/>
    <cellStyle name="Normal 3 6 12 2" xfId="1364" xr:uid="{00000000-0005-0000-0000-000082050000}"/>
    <cellStyle name="Normal 3 6 13" xfId="1365" xr:uid="{00000000-0005-0000-0000-000083050000}"/>
    <cellStyle name="Normal 3 6 13 2" xfId="1366" xr:uid="{00000000-0005-0000-0000-000084050000}"/>
    <cellStyle name="Normal 3 6 2" xfId="1367" xr:uid="{00000000-0005-0000-0000-000085050000}"/>
    <cellStyle name="Normal 3 6 2 2" xfId="1368" xr:uid="{00000000-0005-0000-0000-000086050000}"/>
    <cellStyle name="Normal 3 6 3" xfId="1369" xr:uid="{00000000-0005-0000-0000-000087050000}"/>
    <cellStyle name="Normal 3 6 3 2" xfId="1370" xr:uid="{00000000-0005-0000-0000-000088050000}"/>
    <cellStyle name="Normal 3 6 4" xfId="1371" xr:uid="{00000000-0005-0000-0000-000089050000}"/>
    <cellStyle name="Normal 3 6 4 2" xfId="1372" xr:uid="{00000000-0005-0000-0000-00008A050000}"/>
    <cellStyle name="Normal 3 6 5" xfId="1373" xr:uid="{00000000-0005-0000-0000-00008B050000}"/>
    <cellStyle name="Normal 3 6 5 2" xfId="1374" xr:uid="{00000000-0005-0000-0000-00008C050000}"/>
    <cellStyle name="Normal 3 6 6" xfId="1375" xr:uid="{00000000-0005-0000-0000-00008D050000}"/>
    <cellStyle name="Normal 3 6 6 2" xfId="1376" xr:uid="{00000000-0005-0000-0000-00008E050000}"/>
    <cellStyle name="Normal 3 6 7" xfId="1377" xr:uid="{00000000-0005-0000-0000-00008F050000}"/>
    <cellStyle name="Normal 3 6 7 2" xfId="1378" xr:uid="{00000000-0005-0000-0000-000090050000}"/>
    <cellStyle name="Normal 3 6 8" xfId="1379" xr:uid="{00000000-0005-0000-0000-000091050000}"/>
    <cellStyle name="Normal 3 6 8 2" xfId="1380" xr:uid="{00000000-0005-0000-0000-000092050000}"/>
    <cellStyle name="Normal 3 6 9" xfId="1381" xr:uid="{00000000-0005-0000-0000-000093050000}"/>
    <cellStyle name="Normal 3 6 9 2" xfId="1382" xr:uid="{00000000-0005-0000-0000-000094050000}"/>
    <cellStyle name="Normal 3 7" xfId="1383" xr:uid="{00000000-0005-0000-0000-000095050000}"/>
    <cellStyle name="Normal 3 7 10" xfId="1384" xr:uid="{00000000-0005-0000-0000-000096050000}"/>
    <cellStyle name="Normal 3 7 10 2" xfId="1385" xr:uid="{00000000-0005-0000-0000-000097050000}"/>
    <cellStyle name="Normal 3 7 11" xfId="1386" xr:uid="{00000000-0005-0000-0000-000098050000}"/>
    <cellStyle name="Normal 3 7 11 2" xfId="1387" xr:uid="{00000000-0005-0000-0000-000099050000}"/>
    <cellStyle name="Normal 3 7 12" xfId="1388" xr:uid="{00000000-0005-0000-0000-00009A050000}"/>
    <cellStyle name="Normal 3 7 12 2" xfId="1389" xr:uid="{00000000-0005-0000-0000-00009B050000}"/>
    <cellStyle name="Normal 3 7 13" xfId="1390" xr:uid="{00000000-0005-0000-0000-00009C050000}"/>
    <cellStyle name="Normal 3 7 13 2" xfId="1391" xr:uid="{00000000-0005-0000-0000-00009D050000}"/>
    <cellStyle name="Normal 3 7 2" xfId="1392" xr:uid="{00000000-0005-0000-0000-00009E050000}"/>
    <cellStyle name="Normal 3 7 2 2" xfId="1393" xr:uid="{00000000-0005-0000-0000-00009F050000}"/>
    <cellStyle name="Normal 3 7 3" xfId="1394" xr:uid="{00000000-0005-0000-0000-0000A0050000}"/>
    <cellStyle name="Normal 3 7 3 2" xfId="1395" xr:uid="{00000000-0005-0000-0000-0000A1050000}"/>
    <cellStyle name="Normal 3 7 4" xfId="1396" xr:uid="{00000000-0005-0000-0000-0000A2050000}"/>
    <cellStyle name="Normal 3 7 4 2" xfId="1397" xr:uid="{00000000-0005-0000-0000-0000A3050000}"/>
    <cellStyle name="Normal 3 7 5" xfId="1398" xr:uid="{00000000-0005-0000-0000-0000A4050000}"/>
    <cellStyle name="Normal 3 7 5 2" xfId="1399" xr:uid="{00000000-0005-0000-0000-0000A5050000}"/>
    <cellStyle name="Normal 3 7 6" xfId="1400" xr:uid="{00000000-0005-0000-0000-0000A6050000}"/>
    <cellStyle name="Normal 3 7 6 2" xfId="1401" xr:uid="{00000000-0005-0000-0000-0000A7050000}"/>
    <cellStyle name="Normal 3 7 7" xfId="1402" xr:uid="{00000000-0005-0000-0000-0000A8050000}"/>
    <cellStyle name="Normal 3 7 7 2" xfId="1403" xr:uid="{00000000-0005-0000-0000-0000A9050000}"/>
    <cellStyle name="Normal 3 7 8" xfId="1404" xr:uid="{00000000-0005-0000-0000-0000AA050000}"/>
    <cellStyle name="Normal 3 7 8 2" xfId="1405" xr:uid="{00000000-0005-0000-0000-0000AB050000}"/>
    <cellStyle name="Normal 3 7 9" xfId="1406" xr:uid="{00000000-0005-0000-0000-0000AC050000}"/>
    <cellStyle name="Normal 3 7 9 2" xfId="1407" xr:uid="{00000000-0005-0000-0000-0000AD050000}"/>
    <cellStyle name="Normal 3 8" xfId="1408" xr:uid="{00000000-0005-0000-0000-0000AE050000}"/>
    <cellStyle name="Normal 3 9" xfId="1409" xr:uid="{00000000-0005-0000-0000-0000AF050000}"/>
    <cellStyle name="Normal 3_Beauty Rest Buy Sheet" xfId="1410" xr:uid="{00000000-0005-0000-0000-0000B0050000}"/>
    <cellStyle name="Normal 30" xfId="1411" xr:uid="{00000000-0005-0000-0000-0000B1050000}"/>
    <cellStyle name="Normal 30 2" xfId="1412" xr:uid="{00000000-0005-0000-0000-0000B2050000}"/>
    <cellStyle name="Normal 31" xfId="1413" xr:uid="{00000000-0005-0000-0000-0000B3050000}"/>
    <cellStyle name="Normal 31 2" xfId="1414" xr:uid="{00000000-0005-0000-0000-0000B4050000}"/>
    <cellStyle name="Normal 32" xfId="1415" xr:uid="{00000000-0005-0000-0000-0000B5050000}"/>
    <cellStyle name="Normal 32 2" xfId="1416" xr:uid="{00000000-0005-0000-0000-0000B6050000}"/>
    <cellStyle name="Normal 33" xfId="1417" xr:uid="{00000000-0005-0000-0000-0000B7050000}"/>
    <cellStyle name="Normal 34" xfId="1418" xr:uid="{00000000-0005-0000-0000-0000B8050000}"/>
    <cellStyle name="Normal 35" xfId="1419" xr:uid="{00000000-0005-0000-0000-0000B9050000}"/>
    <cellStyle name="Normal 35 4" xfId="1420" xr:uid="{00000000-0005-0000-0000-0000BA050000}"/>
    <cellStyle name="Normal 36" xfId="1421" xr:uid="{00000000-0005-0000-0000-0000BB050000}"/>
    <cellStyle name="Normal 36 2" xfId="1422" xr:uid="{00000000-0005-0000-0000-0000BC050000}"/>
    <cellStyle name="Normal 36 2 2" xfId="1423" xr:uid="{00000000-0005-0000-0000-0000BD050000}"/>
    <cellStyle name="Normal 37" xfId="1424" xr:uid="{00000000-0005-0000-0000-0000BE050000}"/>
    <cellStyle name="Normal 37 2" xfId="1425" xr:uid="{00000000-0005-0000-0000-0000BF050000}"/>
    <cellStyle name="Normal 37 2 2" xfId="1426" xr:uid="{00000000-0005-0000-0000-0000C0050000}"/>
    <cellStyle name="Normal 37 3" xfId="1427" xr:uid="{00000000-0005-0000-0000-0000C1050000}"/>
    <cellStyle name="Normal 38" xfId="1428" xr:uid="{00000000-0005-0000-0000-0000C2050000}"/>
    <cellStyle name="Normal 38 2" xfId="1429" xr:uid="{00000000-0005-0000-0000-0000C3050000}"/>
    <cellStyle name="Normal 39" xfId="1430" xr:uid="{00000000-0005-0000-0000-0000C4050000}"/>
    <cellStyle name="Normal 39 2" xfId="1431" xr:uid="{00000000-0005-0000-0000-0000C5050000}"/>
    <cellStyle name="Normal 39 2 2" xfId="1432" xr:uid="{00000000-0005-0000-0000-0000C6050000}"/>
    <cellStyle name="Normal 39 3" xfId="1433" xr:uid="{00000000-0005-0000-0000-0000C7050000}"/>
    <cellStyle name="Normal 4" xfId="1434" xr:uid="{00000000-0005-0000-0000-0000C8050000}"/>
    <cellStyle name="Normal 4 10" xfId="1435" xr:uid="{00000000-0005-0000-0000-0000C9050000}"/>
    <cellStyle name="Normal 4 10 2" xfId="1436" xr:uid="{00000000-0005-0000-0000-0000CA050000}"/>
    <cellStyle name="Normal 4 11" xfId="1437" xr:uid="{00000000-0005-0000-0000-0000CB050000}"/>
    <cellStyle name="Normal 4 11 2" xfId="1438" xr:uid="{00000000-0005-0000-0000-0000CC050000}"/>
    <cellStyle name="Normal 4 12" xfId="1439" xr:uid="{00000000-0005-0000-0000-0000CD050000}"/>
    <cellStyle name="Normal 4 12 2" xfId="1440" xr:uid="{00000000-0005-0000-0000-0000CE050000}"/>
    <cellStyle name="Normal 4 13" xfId="1441" xr:uid="{00000000-0005-0000-0000-0000CF050000}"/>
    <cellStyle name="Normal 4 13 2" xfId="1442" xr:uid="{00000000-0005-0000-0000-0000D0050000}"/>
    <cellStyle name="Normal 4 14" xfId="1443" xr:uid="{00000000-0005-0000-0000-0000D1050000}"/>
    <cellStyle name="Normal 4 14 2" xfId="1444" xr:uid="{00000000-0005-0000-0000-0000D2050000}"/>
    <cellStyle name="Normal 4 15" xfId="1445" xr:uid="{00000000-0005-0000-0000-0000D3050000}"/>
    <cellStyle name="Normal 4 15 2" xfId="1446" xr:uid="{00000000-0005-0000-0000-0000D4050000}"/>
    <cellStyle name="Normal 4 16" xfId="1447" xr:uid="{00000000-0005-0000-0000-0000D5050000}"/>
    <cellStyle name="Normal 4 16 2" xfId="1448" xr:uid="{00000000-0005-0000-0000-0000D6050000}"/>
    <cellStyle name="Normal 4 17" xfId="1449" xr:uid="{00000000-0005-0000-0000-0000D7050000}"/>
    <cellStyle name="Normal 4 17 2" xfId="1450" xr:uid="{00000000-0005-0000-0000-0000D8050000}"/>
    <cellStyle name="Normal 4 18" xfId="1451" xr:uid="{00000000-0005-0000-0000-0000D9050000}"/>
    <cellStyle name="Normal 4 18 2" xfId="1452" xr:uid="{00000000-0005-0000-0000-0000DA050000}"/>
    <cellStyle name="Normal 4 19" xfId="1453" xr:uid="{00000000-0005-0000-0000-0000DB050000}"/>
    <cellStyle name="Normal 4 2" xfId="1454" xr:uid="{00000000-0005-0000-0000-0000DC050000}"/>
    <cellStyle name="Normal 4 2 2" xfId="1455" xr:uid="{00000000-0005-0000-0000-0000DD050000}"/>
    <cellStyle name="Normal 4 2 3" xfId="1456" xr:uid="{00000000-0005-0000-0000-0000DE050000}"/>
    <cellStyle name="Normal 4 2 3 2" xfId="1457" xr:uid="{00000000-0005-0000-0000-0000DF050000}"/>
    <cellStyle name="Normal 4 20" xfId="1458" xr:uid="{00000000-0005-0000-0000-0000E0050000}"/>
    <cellStyle name="Normal 4 21" xfId="1459" xr:uid="{00000000-0005-0000-0000-0000E1050000}"/>
    <cellStyle name="Normal 4 3" xfId="1460" xr:uid="{00000000-0005-0000-0000-0000E2050000}"/>
    <cellStyle name="Normal 4 3 2" xfId="1461" xr:uid="{00000000-0005-0000-0000-0000E3050000}"/>
    <cellStyle name="Normal 4 4" xfId="1462" xr:uid="{00000000-0005-0000-0000-0000E4050000}"/>
    <cellStyle name="Normal 4 4 2" xfId="1463" xr:uid="{00000000-0005-0000-0000-0000E5050000}"/>
    <cellStyle name="Normal 4 5" xfId="1464" xr:uid="{00000000-0005-0000-0000-0000E6050000}"/>
    <cellStyle name="Normal 4 5 2" xfId="1465" xr:uid="{00000000-0005-0000-0000-0000E7050000}"/>
    <cellStyle name="Normal 4 6" xfId="1466" xr:uid="{00000000-0005-0000-0000-0000E8050000}"/>
    <cellStyle name="Normal 4 6 2" xfId="1467" xr:uid="{00000000-0005-0000-0000-0000E9050000}"/>
    <cellStyle name="Normal 4 7" xfId="1468" xr:uid="{00000000-0005-0000-0000-0000EA050000}"/>
    <cellStyle name="Normal 4 7 2" xfId="1469" xr:uid="{00000000-0005-0000-0000-0000EB050000}"/>
    <cellStyle name="Normal 4 8" xfId="1470" xr:uid="{00000000-0005-0000-0000-0000EC050000}"/>
    <cellStyle name="Normal 4 8 2" xfId="1471" xr:uid="{00000000-0005-0000-0000-0000ED050000}"/>
    <cellStyle name="Normal 4 9" xfId="1472" xr:uid="{00000000-0005-0000-0000-0000EE050000}"/>
    <cellStyle name="Normal 4 9 2" xfId="1473" xr:uid="{00000000-0005-0000-0000-0000EF050000}"/>
    <cellStyle name="Normal 4_Beauty Rest Buy Sheet" xfId="1474" xr:uid="{00000000-0005-0000-0000-0000F0050000}"/>
    <cellStyle name="Normal 40" xfId="1475" xr:uid="{00000000-0005-0000-0000-0000F1050000}"/>
    <cellStyle name="Normal 41" xfId="1476" xr:uid="{00000000-0005-0000-0000-0000F2050000}"/>
    <cellStyle name="Normal 42" xfId="1477" xr:uid="{00000000-0005-0000-0000-0000F3050000}"/>
    <cellStyle name="Normal 42 2" xfId="1478" xr:uid="{00000000-0005-0000-0000-0000F4050000}"/>
    <cellStyle name="Normal 43" xfId="1479" xr:uid="{00000000-0005-0000-0000-0000F5050000}"/>
    <cellStyle name="Normal 43 2" xfId="1480" xr:uid="{00000000-0005-0000-0000-0000F6050000}"/>
    <cellStyle name="Normal 44" xfId="1481" xr:uid="{00000000-0005-0000-0000-0000F7050000}"/>
    <cellStyle name="Normal 44 2" xfId="1482" xr:uid="{00000000-0005-0000-0000-0000F8050000}"/>
    <cellStyle name="Normal 45" xfId="1483" xr:uid="{00000000-0005-0000-0000-0000F9050000}"/>
    <cellStyle name="Normal 45 2" xfId="1484" xr:uid="{00000000-0005-0000-0000-0000FA050000}"/>
    <cellStyle name="Normal 46" xfId="1485" xr:uid="{00000000-0005-0000-0000-0000FB050000}"/>
    <cellStyle name="Normal 47" xfId="1486" xr:uid="{00000000-0005-0000-0000-0000FC050000}"/>
    <cellStyle name="Normal 48" xfId="1487" xr:uid="{00000000-0005-0000-0000-0000FD050000}"/>
    <cellStyle name="Normal 49 2" xfId="1488" xr:uid="{00000000-0005-0000-0000-0000FE050000}"/>
    <cellStyle name="Normal 49 3" xfId="1489" xr:uid="{00000000-0005-0000-0000-0000FF050000}"/>
    <cellStyle name="Normal 5" xfId="1490" xr:uid="{00000000-0005-0000-0000-000000060000}"/>
    <cellStyle name="Normal 5 10" xfId="1491" xr:uid="{00000000-0005-0000-0000-000001060000}"/>
    <cellStyle name="Normal 5 10 2" xfId="1492" xr:uid="{00000000-0005-0000-0000-000002060000}"/>
    <cellStyle name="Normal 5 11" xfId="1493" xr:uid="{00000000-0005-0000-0000-000003060000}"/>
    <cellStyle name="Normal 5 11 2" xfId="1494" xr:uid="{00000000-0005-0000-0000-000004060000}"/>
    <cellStyle name="Normal 5 12" xfId="1495" xr:uid="{00000000-0005-0000-0000-000005060000}"/>
    <cellStyle name="Normal 5 12 2" xfId="1496" xr:uid="{00000000-0005-0000-0000-000006060000}"/>
    <cellStyle name="Normal 5 13" xfId="1497" xr:uid="{00000000-0005-0000-0000-000007060000}"/>
    <cellStyle name="Normal 5 13 2" xfId="1498" xr:uid="{00000000-0005-0000-0000-000008060000}"/>
    <cellStyle name="Normal 5 14" xfId="1499" xr:uid="{00000000-0005-0000-0000-000009060000}"/>
    <cellStyle name="Normal 5 14 2" xfId="1500" xr:uid="{00000000-0005-0000-0000-00000A060000}"/>
    <cellStyle name="Normal 5 15" xfId="1501" xr:uid="{00000000-0005-0000-0000-00000B060000}"/>
    <cellStyle name="Normal 5 15 2" xfId="1502" xr:uid="{00000000-0005-0000-0000-00000C060000}"/>
    <cellStyle name="Normal 5 16" xfId="1503" xr:uid="{00000000-0005-0000-0000-00000D060000}"/>
    <cellStyle name="Normal 5 16 2" xfId="1504" xr:uid="{00000000-0005-0000-0000-00000E060000}"/>
    <cellStyle name="Normal 5 17" xfId="1505" xr:uid="{00000000-0005-0000-0000-00000F060000}"/>
    <cellStyle name="Normal 5 17 2" xfId="1506" xr:uid="{00000000-0005-0000-0000-000010060000}"/>
    <cellStyle name="Normal 5 18" xfId="1507" xr:uid="{00000000-0005-0000-0000-000011060000}"/>
    <cellStyle name="Normal 5 18 2" xfId="1508" xr:uid="{00000000-0005-0000-0000-000012060000}"/>
    <cellStyle name="Normal 5 19" xfId="1509" xr:uid="{00000000-0005-0000-0000-000013060000}"/>
    <cellStyle name="Normal 5 2" xfId="1510" xr:uid="{00000000-0005-0000-0000-000014060000}"/>
    <cellStyle name="Normal 5 2 2" xfId="1511" xr:uid="{00000000-0005-0000-0000-000015060000}"/>
    <cellStyle name="Normal 5 20" xfId="1512" xr:uid="{00000000-0005-0000-0000-000016060000}"/>
    <cellStyle name="Normal 5 20 2" xfId="1513" xr:uid="{00000000-0005-0000-0000-000017060000}"/>
    <cellStyle name="Normal 5 21" xfId="1514" xr:uid="{00000000-0005-0000-0000-000018060000}"/>
    <cellStyle name="Normal 5 21 2" xfId="1515" xr:uid="{00000000-0005-0000-0000-000019060000}"/>
    <cellStyle name="Normal 5 22" xfId="1516" xr:uid="{00000000-0005-0000-0000-00001A060000}"/>
    <cellStyle name="Normal 5 22 2" xfId="1517" xr:uid="{00000000-0005-0000-0000-00001B060000}"/>
    <cellStyle name="Normal 5 3" xfId="1518" xr:uid="{00000000-0005-0000-0000-00001C060000}"/>
    <cellStyle name="Normal 5 3 2" xfId="1519" xr:uid="{00000000-0005-0000-0000-00001D060000}"/>
    <cellStyle name="Normal 5 4" xfId="1520" xr:uid="{00000000-0005-0000-0000-00001E060000}"/>
    <cellStyle name="Normal 5 4 2" xfId="1521" xr:uid="{00000000-0005-0000-0000-00001F060000}"/>
    <cellStyle name="Normal 5 5" xfId="1522" xr:uid="{00000000-0005-0000-0000-000020060000}"/>
    <cellStyle name="Normal 5 5 2" xfId="1523" xr:uid="{00000000-0005-0000-0000-000021060000}"/>
    <cellStyle name="Normal 5 6" xfId="1524" xr:uid="{00000000-0005-0000-0000-000022060000}"/>
    <cellStyle name="Normal 5 6 2" xfId="1525" xr:uid="{00000000-0005-0000-0000-000023060000}"/>
    <cellStyle name="Normal 5 7" xfId="1526" xr:uid="{00000000-0005-0000-0000-000024060000}"/>
    <cellStyle name="Normal 5 7 2" xfId="1527" xr:uid="{00000000-0005-0000-0000-000025060000}"/>
    <cellStyle name="Normal 5 8" xfId="1528" xr:uid="{00000000-0005-0000-0000-000026060000}"/>
    <cellStyle name="Normal 5 8 2" xfId="1529" xr:uid="{00000000-0005-0000-0000-000027060000}"/>
    <cellStyle name="Normal 5 9" xfId="1530" xr:uid="{00000000-0005-0000-0000-000028060000}"/>
    <cellStyle name="Normal 5 9 2" xfId="1531" xr:uid="{00000000-0005-0000-0000-000029060000}"/>
    <cellStyle name="Normal 5_Chairs" xfId="1532" xr:uid="{00000000-0005-0000-0000-00002A060000}"/>
    <cellStyle name="Normal 50 2" xfId="1533" xr:uid="{00000000-0005-0000-0000-00002B060000}"/>
    <cellStyle name="Normal 50 3" xfId="1534" xr:uid="{00000000-0005-0000-0000-00002C060000}"/>
    <cellStyle name="Normal 51 2" xfId="1535" xr:uid="{00000000-0005-0000-0000-00002D060000}"/>
    <cellStyle name="Normal 51 3" xfId="1536" xr:uid="{00000000-0005-0000-0000-00002E060000}"/>
    <cellStyle name="Normal 52 2" xfId="1537" xr:uid="{00000000-0005-0000-0000-00002F060000}"/>
    <cellStyle name="Normal 52 3" xfId="1538" xr:uid="{00000000-0005-0000-0000-000030060000}"/>
    <cellStyle name="Normal 53 2" xfId="1539" xr:uid="{00000000-0005-0000-0000-000031060000}"/>
    <cellStyle name="Normal 53 3" xfId="1540" xr:uid="{00000000-0005-0000-0000-000032060000}"/>
    <cellStyle name="Normal 54 2" xfId="1541" xr:uid="{00000000-0005-0000-0000-000033060000}"/>
    <cellStyle name="Normal 54 3" xfId="1542" xr:uid="{00000000-0005-0000-0000-000034060000}"/>
    <cellStyle name="Normal 55 2" xfId="1543" xr:uid="{00000000-0005-0000-0000-000035060000}"/>
    <cellStyle name="Normal 55 3" xfId="1544" xr:uid="{00000000-0005-0000-0000-000036060000}"/>
    <cellStyle name="Normal 56 2" xfId="1545" xr:uid="{00000000-0005-0000-0000-000037060000}"/>
    <cellStyle name="Normal 56 3" xfId="1546" xr:uid="{00000000-0005-0000-0000-000038060000}"/>
    <cellStyle name="Normal 57 2" xfId="1547" xr:uid="{00000000-0005-0000-0000-000039060000}"/>
    <cellStyle name="Normal 57 3" xfId="1548" xr:uid="{00000000-0005-0000-0000-00003A060000}"/>
    <cellStyle name="Normal 58 2" xfId="1549" xr:uid="{00000000-0005-0000-0000-00003B060000}"/>
    <cellStyle name="Normal 58 3" xfId="1550" xr:uid="{00000000-0005-0000-0000-00003C060000}"/>
    <cellStyle name="Normal 59 2" xfId="1551" xr:uid="{00000000-0005-0000-0000-00003D060000}"/>
    <cellStyle name="Normal 59 3" xfId="1552" xr:uid="{00000000-0005-0000-0000-00003E060000}"/>
    <cellStyle name="Normal 6" xfId="1553" xr:uid="{00000000-0005-0000-0000-00003F060000}"/>
    <cellStyle name="Normal 6 2" xfId="1554" xr:uid="{00000000-0005-0000-0000-000040060000}"/>
    <cellStyle name="Normal 6 2 2" xfId="1555" xr:uid="{00000000-0005-0000-0000-000041060000}"/>
    <cellStyle name="Normal 6 2 2 2" xfId="1556" xr:uid="{00000000-0005-0000-0000-000042060000}"/>
    <cellStyle name="Normal 6 3" xfId="1557" xr:uid="{00000000-0005-0000-0000-000043060000}"/>
    <cellStyle name="Normal 6 4" xfId="1558" xr:uid="{00000000-0005-0000-0000-000044060000}"/>
    <cellStyle name="Normal 6 4 2" xfId="1559" xr:uid="{00000000-0005-0000-0000-000045060000}"/>
    <cellStyle name="Normal 60 2" xfId="1560" xr:uid="{00000000-0005-0000-0000-000046060000}"/>
    <cellStyle name="Normal 60 3" xfId="1561" xr:uid="{00000000-0005-0000-0000-000047060000}"/>
    <cellStyle name="Normal 61 2" xfId="1562" xr:uid="{00000000-0005-0000-0000-000048060000}"/>
    <cellStyle name="Normal 61 3" xfId="1563" xr:uid="{00000000-0005-0000-0000-000049060000}"/>
    <cellStyle name="Normal 62 2" xfId="1564" xr:uid="{00000000-0005-0000-0000-00004A060000}"/>
    <cellStyle name="Normal 62 3" xfId="1565" xr:uid="{00000000-0005-0000-0000-00004B060000}"/>
    <cellStyle name="Normal 63 2" xfId="1566" xr:uid="{00000000-0005-0000-0000-00004C060000}"/>
    <cellStyle name="Normal 63 3" xfId="1567" xr:uid="{00000000-0005-0000-0000-00004D060000}"/>
    <cellStyle name="Normal 64 2" xfId="1568" xr:uid="{00000000-0005-0000-0000-00004E060000}"/>
    <cellStyle name="Normal 64 3" xfId="1569" xr:uid="{00000000-0005-0000-0000-00004F060000}"/>
    <cellStyle name="Normal 65 2" xfId="1570" xr:uid="{00000000-0005-0000-0000-000050060000}"/>
    <cellStyle name="Normal 65 3" xfId="1571" xr:uid="{00000000-0005-0000-0000-000051060000}"/>
    <cellStyle name="Normal 66 2" xfId="1572" xr:uid="{00000000-0005-0000-0000-000052060000}"/>
    <cellStyle name="Normal 66 3" xfId="1573" xr:uid="{00000000-0005-0000-0000-000053060000}"/>
    <cellStyle name="Normal 67 2" xfId="1574" xr:uid="{00000000-0005-0000-0000-000054060000}"/>
    <cellStyle name="Normal 67 3" xfId="1575" xr:uid="{00000000-0005-0000-0000-000055060000}"/>
    <cellStyle name="Normal 68 2" xfId="1576" xr:uid="{00000000-0005-0000-0000-000056060000}"/>
    <cellStyle name="Normal 68 3" xfId="1577" xr:uid="{00000000-0005-0000-0000-000057060000}"/>
    <cellStyle name="Normal 69 2" xfId="1578" xr:uid="{00000000-0005-0000-0000-000058060000}"/>
    <cellStyle name="Normal 69 3" xfId="1579" xr:uid="{00000000-0005-0000-0000-000059060000}"/>
    <cellStyle name="Normal 7" xfId="1580" xr:uid="{00000000-0005-0000-0000-00005A060000}"/>
    <cellStyle name="Normal 7 10" xfId="1581" xr:uid="{00000000-0005-0000-0000-00005B060000}"/>
    <cellStyle name="Normal 7 10 2" xfId="1582" xr:uid="{00000000-0005-0000-0000-00005C060000}"/>
    <cellStyle name="Normal 7 11" xfId="1583" xr:uid="{00000000-0005-0000-0000-00005D060000}"/>
    <cellStyle name="Normal 7 11 2" xfId="1584" xr:uid="{00000000-0005-0000-0000-00005E060000}"/>
    <cellStyle name="Normal 7 12" xfId="1585" xr:uid="{00000000-0005-0000-0000-00005F060000}"/>
    <cellStyle name="Normal 7 12 2" xfId="1586" xr:uid="{00000000-0005-0000-0000-000060060000}"/>
    <cellStyle name="Normal 7 13" xfId="1587" xr:uid="{00000000-0005-0000-0000-000061060000}"/>
    <cellStyle name="Normal 7 13 2" xfId="1588" xr:uid="{00000000-0005-0000-0000-000062060000}"/>
    <cellStyle name="Normal 7 14" xfId="1589" xr:uid="{00000000-0005-0000-0000-000063060000}"/>
    <cellStyle name="Normal 7 14 2" xfId="1590" xr:uid="{00000000-0005-0000-0000-000064060000}"/>
    <cellStyle name="Normal 7 15" xfId="1591" xr:uid="{00000000-0005-0000-0000-000065060000}"/>
    <cellStyle name="Normal 7 15 2" xfId="1592" xr:uid="{00000000-0005-0000-0000-000066060000}"/>
    <cellStyle name="Normal 7 16" xfId="1593" xr:uid="{00000000-0005-0000-0000-000067060000}"/>
    <cellStyle name="Normal 7 16 2" xfId="1594" xr:uid="{00000000-0005-0000-0000-000068060000}"/>
    <cellStyle name="Normal 7 17" xfId="1595" xr:uid="{00000000-0005-0000-0000-000069060000}"/>
    <cellStyle name="Normal 7 17 2" xfId="1596" xr:uid="{00000000-0005-0000-0000-00006A060000}"/>
    <cellStyle name="Normal 7 18" xfId="1597" xr:uid="{00000000-0005-0000-0000-00006B060000}"/>
    <cellStyle name="Normal 7 18 2" xfId="1598" xr:uid="{00000000-0005-0000-0000-00006C060000}"/>
    <cellStyle name="Normal 7 19" xfId="1599" xr:uid="{00000000-0005-0000-0000-00006D060000}"/>
    <cellStyle name="Normal 7 2" xfId="1600" xr:uid="{00000000-0005-0000-0000-00006E060000}"/>
    <cellStyle name="Normal 7 2 2" xfId="1601" xr:uid="{00000000-0005-0000-0000-00006F060000}"/>
    <cellStyle name="Normal 7 2 3" xfId="1602" xr:uid="{00000000-0005-0000-0000-000070060000}"/>
    <cellStyle name="Normal 7 20" xfId="1603" xr:uid="{00000000-0005-0000-0000-000071060000}"/>
    <cellStyle name="Normal 7 20 2" xfId="1604" xr:uid="{00000000-0005-0000-0000-000072060000}"/>
    <cellStyle name="Normal 7 3" xfId="1605" xr:uid="{00000000-0005-0000-0000-000073060000}"/>
    <cellStyle name="Normal 7 3 2" xfId="1606" xr:uid="{00000000-0005-0000-0000-000074060000}"/>
    <cellStyle name="Normal 7 4" xfId="1607" xr:uid="{00000000-0005-0000-0000-000075060000}"/>
    <cellStyle name="Normal 7 4 2" xfId="1608" xr:uid="{00000000-0005-0000-0000-000076060000}"/>
    <cellStyle name="Normal 7 5" xfId="1609" xr:uid="{00000000-0005-0000-0000-000077060000}"/>
    <cellStyle name="Normal 7 5 2" xfId="1610" xr:uid="{00000000-0005-0000-0000-000078060000}"/>
    <cellStyle name="Normal 7 6" xfId="1611" xr:uid="{00000000-0005-0000-0000-000079060000}"/>
    <cellStyle name="Normal 7 6 2" xfId="1612" xr:uid="{00000000-0005-0000-0000-00007A060000}"/>
    <cellStyle name="Normal 7 7" xfId="1613" xr:uid="{00000000-0005-0000-0000-00007B060000}"/>
    <cellStyle name="Normal 7 7 2" xfId="1614" xr:uid="{00000000-0005-0000-0000-00007C060000}"/>
    <cellStyle name="Normal 7 8" xfId="1615" xr:uid="{00000000-0005-0000-0000-00007D060000}"/>
    <cellStyle name="Normal 7 8 2" xfId="1616" xr:uid="{00000000-0005-0000-0000-00007E060000}"/>
    <cellStyle name="Normal 7 9" xfId="1617" xr:uid="{00000000-0005-0000-0000-00007F060000}"/>
    <cellStyle name="Normal 7 9 2" xfId="1618" xr:uid="{00000000-0005-0000-0000-000080060000}"/>
    <cellStyle name="Normal 70 2" xfId="1619" xr:uid="{00000000-0005-0000-0000-000081060000}"/>
    <cellStyle name="Normal 70 3" xfId="1620" xr:uid="{00000000-0005-0000-0000-000082060000}"/>
    <cellStyle name="Normal 71 2" xfId="1621" xr:uid="{00000000-0005-0000-0000-000083060000}"/>
    <cellStyle name="Normal 71 3" xfId="1622" xr:uid="{00000000-0005-0000-0000-000084060000}"/>
    <cellStyle name="Normal 72 2" xfId="1623" xr:uid="{00000000-0005-0000-0000-000085060000}"/>
    <cellStyle name="Normal 72 3" xfId="1624" xr:uid="{00000000-0005-0000-0000-000086060000}"/>
    <cellStyle name="Normal 73 2" xfId="1625" xr:uid="{00000000-0005-0000-0000-000087060000}"/>
    <cellStyle name="Normal 73 3" xfId="1626" xr:uid="{00000000-0005-0000-0000-000088060000}"/>
    <cellStyle name="Normal 74 2" xfId="1627" xr:uid="{00000000-0005-0000-0000-000089060000}"/>
    <cellStyle name="Normal 74 3" xfId="1628" xr:uid="{00000000-0005-0000-0000-00008A060000}"/>
    <cellStyle name="Normal 75 2" xfId="1629" xr:uid="{00000000-0005-0000-0000-00008B060000}"/>
    <cellStyle name="Normal 75 3" xfId="1630" xr:uid="{00000000-0005-0000-0000-00008C060000}"/>
    <cellStyle name="Normal 76 2" xfId="1631" xr:uid="{00000000-0005-0000-0000-00008D060000}"/>
    <cellStyle name="Normal 76 3" xfId="1632" xr:uid="{00000000-0005-0000-0000-00008E060000}"/>
    <cellStyle name="Normal 77 2" xfId="1633" xr:uid="{00000000-0005-0000-0000-00008F060000}"/>
    <cellStyle name="Normal 77 3" xfId="1634" xr:uid="{00000000-0005-0000-0000-000090060000}"/>
    <cellStyle name="Normal 78 2" xfId="1635" xr:uid="{00000000-0005-0000-0000-000091060000}"/>
    <cellStyle name="Normal 78 3" xfId="1636" xr:uid="{00000000-0005-0000-0000-000092060000}"/>
    <cellStyle name="Normal 79" xfId="1637" xr:uid="{00000000-0005-0000-0000-000093060000}"/>
    <cellStyle name="Normal 79 2" xfId="1638" xr:uid="{00000000-0005-0000-0000-000094060000}"/>
    <cellStyle name="Normal 79 2 2" xfId="1639" xr:uid="{00000000-0005-0000-0000-000095060000}"/>
    <cellStyle name="Normal 79 3" xfId="1640" xr:uid="{00000000-0005-0000-0000-000096060000}"/>
    <cellStyle name="Normal 79 3 2" xfId="1641" xr:uid="{00000000-0005-0000-0000-000097060000}"/>
    <cellStyle name="Normal 79 4" xfId="1642" xr:uid="{00000000-0005-0000-0000-000098060000}"/>
    <cellStyle name="Normal 8" xfId="1643" xr:uid="{00000000-0005-0000-0000-000099060000}"/>
    <cellStyle name="Normal 8 2" xfId="1644" xr:uid="{00000000-0005-0000-0000-00009A060000}"/>
    <cellStyle name="Normal 8 2 2" xfId="1645" xr:uid="{00000000-0005-0000-0000-00009B060000}"/>
    <cellStyle name="Normal 8 3" xfId="1646" xr:uid="{00000000-0005-0000-0000-00009C060000}"/>
    <cellStyle name="Normal 8 3 2" xfId="1647" xr:uid="{00000000-0005-0000-0000-00009D060000}"/>
    <cellStyle name="Normal 8 4" xfId="1648" xr:uid="{00000000-0005-0000-0000-00009E060000}"/>
    <cellStyle name="Normal 8 4 2" xfId="1649" xr:uid="{00000000-0005-0000-0000-00009F060000}"/>
    <cellStyle name="Normal 8 5" xfId="1650" xr:uid="{00000000-0005-0000-0000-0000A0060000}"/>
    <cellStyle name="Normal 8 5 2" xfId="1651" xr:uid="{00000000-0005-0000-0000-0000A1060000}"/>
    <cellStyle name="Normal 8 6" xfId="1652" xr:uid="{00000000-0005-0000-0000-0000A2060000}"/>
    <cellStyle name="Normal 8 7" xfId="1653" xr:uid="{00000000-0005-0000-0000-0000A3060000}"/>
    <cellStyle name="Normal 8 7 2" xfId="1654" xr:uid="{00000000-0005-0000-0000-0000A4060000}"/>
    <cellStyle name="Normal 80" xfId="1655" xr:uid="{00000000-0005-0000-0000-0000A5060000}"/>
    <cellStyle name="Normal 80 2" xfId="1656" xr:uid="{00000000-0005-0000-0000-0000A6060000}"/>
    <cellStyle name="Normal 80 2 2" xfId="1657" xr:uid="{00000000-0005-0000-0000-0000A7060000}"/>
    <cellStyle name="Normal 80 3" xfId="1658" xr:uid="{00000000-0005-0000-0000-0000A8060000}"/>
    <cellStyle name="Normal 80 3 2" xfId="1659" xr:uid="{00000000-0005-0000-0000-0000A9060000}"/>
    <cellStyle name="Normal 80 4" xfId="1660" xr:uid="{00000000-0005-0000-0000-0000AA060000}"/>
    <cellStyle name="Normal 81" xfId="1661" xr:uid="{00000000-0005-0000-0000-0000AB060000}"/>
    <cellStyle name="Normal 81 2" xfId="1662" xr:uid="{00000000-0005-0000-0000-0000AC060000}"/>
    <cellStyle name="Normal 81 3" xfId="1663" xr:uid="{00000000-0005-0000-0000-0000AD060000}"/>
    <cellStyle name="Normal 82" xfId="1664" xr:uid="{00000000-0005-0000-0000-0000AE060000}"/>
    <cellStyle name="Normal 82 2" xfId="1665" xr:uid="{00000000-0005-0000-0000-0000AF060000}"/>
    <cellStyle name="Normal 82 3" xfId="1666" xr:uid="{00000000-0005-0000-0000-0000B0060000}"/>
    <cellStyle name="Normal 83" xfId="1667" xr:uid="{00000000-0005-0000-0000-0000B1060000}"/>
    <cellStyle name="Normal 83 2" xfId="1668" xr:uid="{00000000-0005-0000-0000-0000B2060000}"/>
    <cellStyle name="Normal 83 3" xfId="1669" xr:uid="{00000000-0005-0000-0000-0000B3060000}"/>
    <cellStyle name="Normal 84" xfId="1670" xr:uid="{00000000-0005-0000-0000-0000B4060000}"/>
    <cellStyle name="Normal 84 2" xfId="1671" xr:uid="{00000000-0005-0000-0000-0000B5060000}"/>
    <cellStyle name="Normal 84 3" xfId="1672" xr:uid="{00000000-0005-0000-0000-0000B6060000}"/>
    <cellStyle name="Normal 85" xfId="1673" xr:uid="{00000000-0005-0000-0000-0000B7060000}"/>
    <cellStyle name="Normal 85 2" xfId="1674" xr:uid="{00000000-0005-0000-0000-0000B8060000}"/>
    <cellStyle name="Normal 85 3" xfId="1675" xr:uid="{00000000-0005-0000-0000-0000B9060000}"/>
    <cellStyle name="Normal 86" xfId="1676" xr:uid="{00000000-0005-0000-0000-0000BA060000}"/>
    <cellStyle name="Normal 86 2" xfId="1677" xr:uid="{00000000-0005-0000-0000-0000BB060000}"/>
    <cellStyle name="Normal 86 3" xfId="1678" xr:uid="{00000000-0005-0000-0000-0000BC060000}"/>
    <cellStyle name="Normal 87" xfId="1679" xr:uid="{00000000-0005-0000-0000-0000BD060000}"/>
    <cellStyle name="Normal 87 2" xfId="1680" xr:uid="{00000000-0005-0000-0000-0000BE060000}"/>
    <cellStyle name="Normal 87 3" xfId="1681" xr:uid="{00000000-0005-0000-0000-0000BF060000}"/>
    <cellStyle name="Normal 88" xfId="1682" xr:uid="{00000000-0005-0000-0000-0000C0060000}"/>
    <cellStyle name="Normal 88 2" xfId="1683" xr:uid="{00000000-0005-0000-0000-0000C1060000}"/>
    <cellStyle name="Normal 88 3" xfId="1684" xr:uid="{00000000-0005-0000-0000-0000C2060000}"/>
    <cellStyle name="Normal 89" xfId="1685" xr:uid="{00000000-0005-0000-0000-0000C3060000}"/>
    <cellStyle name="Normal 89 2" xfId="1686" xr:uid="{00000000-0005-0000-0000-0000C4060000}"/>
    <cellStyle name="Normal 89 3" xfId="1687" xr:uid="{00000000-0005-0000-0000-0000C5060000}"/>
    <cellStyle name="Normal 9" xfId="1688" xr:uid="{00000000-0005-0000-0000-0000C6060000}"/>
    <cellStyle name="Normal 9 2" xfId="1689" xr:uid="{00000000-0005-0000-0000-0000C7060000}"/>
    <cellStyle name="Normal 9 2 2" xfId="1690" xr:uid="{00000000-0005-0000-0000-0000C8060000}"/>
    <cellStyle name="Normal 9 3" xfId="1691" xr:uid="{00000000-0005-0000-0000-0000C9060000}"/>
    <cellStyle name="Normal 9 3 2" xfId="1692" xr:uid="{00000000-0005-0000-0000-0000CA060000}"/>
    <cellStyle name="Normal 9 4" xfId="1693" xr:uid="{00000000-0005-0000-0000-0000CB060000}"/>
    <cellStyle name="Normal 9 4 2" xfId="1694" xr:uid="{00000000-0005-0000-0000-0000CC060000}"/>
    <cellStyle name="Normal 9 5" xfId="1695" xr:uid="{00000000-0005-0000-0000-0000CD060000}"/>
    <cellStyle name="Normal 9 5 2" xfId="1696" xr:uid="{00000000-0005-0000-0000-0000CE060000}"/>
    <cellStyle name="Normal 9 6" xfId="1697" xr:uid="{00000000-0005-0000-0000-0000CF060000}"/>
    <cellStyle name="Normal 90" xfId="1698" xr:uid="{00000000-0005-0000-0000-0000D0060000}"/>
    <cellStyle name="Normal 90 2" xfId="1699" xr:uid="{00000000-0005-0000-0000-0000D1060000}"/>
    <cellStyle name="Normal 90 3" xfId="1700" xr:uid="{00000000-0005-0000-0000-0000D2060000}"/>
    <cellStyle name="Normal 91" xfId="1701" xr:uid="{00000000-0005-0000-0000-0000D3060000}"/>
    <cellStyle name="Normal 91 2" xfId="1702" xr:uid="{00000000-0005-0000-0000-0000D4060000}"/>
    <cellStyle name="Normal 91 3" xfId="1703" xr:uid="{00000000-0005-0000-0000-0000D5060000}"/>
    <cellStyle name="Normal 92" xfId="1704" xr:uid="{00000000-0005-0000-0000-0000D6060000}"/>
    <cellStyle name="Normal 92 2" xfId="1705" xr:uid="{00000000-0005-0000-0000-0000D7060000}"/>
    <cellStyle name="Normal 92 3" xfId="1706" xr:uid="{00000000-0005-0000-0000-0000D8060000}"/>
    <cellStyle name="Normal 93" xfId="1707" xr:uid="{00000000-0005-0000-0000-0000D9060000}"/>
    <cellStyle name="Normal 93 2" xfId="1708" xr:uid="{00000000-0005-0000-0000-0000DA060000}"/>
    <cellStyle name="Normal 93 3" xfId="1709" xr:uid="{00000000-0005-0000-0000-0000DB060000}"/>
    <cellStyle name="Normal 94" xfId="1710" xr:uid="{00000000-0005-0000-0000-0000DC060000}"/>
    <cellStyle name="Normal 94 2" xfId="1711" xr:uid="{00000000-0005-0000-0000-0000DD060000}"/>
    <cellStyle name="Normal 94 3" xfId="1712" xr:uid="{00000000-0005-0000-0000-0000DE060000}"/>
    <cellStyle name="Normal 95" xfId="1713" xr:uid="{00000000-0005-0000-0000-0000DF060000}"/>
    <cellStyle name="Normal 95 2" xfId="1714" xr:uid="{00000000-0005-0000-0000-0000E0060000}"/>
    <cellStyle name="Normal 95 3" xfId="1715" xr:uid="{00000000-0005-0000-0000-0000E1060000}"/>
    <cellStyle name="Normal 96" xfId="1716" xr:uid="{00000000-0005-0000-0000-0000E2060000}"/>
    <cellStyle name="Normal 96 2" xfId="1717" xr:uid="{00000000-0005-0000-0000-0000E3060000}"/>
    <cellStyle name="Normal 96 2 2" xfId="1718" xr:uid="{00000000-0005-0000-0000-0000E4060000}"/>
    <cellStyle name="Normal 96 3" xfId="1719" xr:uid="{00000000-0005-0000-0000-0000E5060000}"/>
    <cellStyle name="Normal 97" xfId="1720" xr:uid="{00000000-0005-0000-0000-0000E6060000}"/>
    <cellStyle name="Normal 97 2" xfId="1721" xr:uid="{00000000-0005-0000-0000-0000E7060000}"/>
    <cellStyle name="Normal_2010 NY-showroom sheet set for JCP 0330" xfId="1722" xr:uid="{00000000-0005-0000-0000-0000E8060000}"/>
    <cellStyle name="Normal_2010 NY-showroom sheet set for JCP 0330 2" xfId="1723" xr:uid="{00000000-0005-0000-0000-0000E9060000}"/>
    <cellStyle name="Normal_HE micro fiber Sheets 08252010" xfId="1724" xr:uid="{00000000-0005-0000-0000-0000EA060000}"/>
    <cellStyle name="Normal_HSN-micro fiber comforter set  duvet set and sheet set11-29-2010" xfId="1725" xr:uid="{00000000-0005-0000-0000-0000EB060000}"/>
    <cellStyle name="Normal_jcp duet sheet and reversible sheet 09-27-2010" xfId="1726" xr:uid="{00000000-0005-0000-0000-0000EC060000}"/>
    <cellStyle name="Normal_Kohl's 600TC sheets price requote Oct 30 09" xfId="1727" xr:uid="{00000000-0005-0000-0000-0000ED060000}"/>
    <cellStyle name="Normal_March 2011 Macys market quote" xfId="1728" xr:uid="{00000000-0005-0000-0000-0000EE060000}"/>
    <cellStyle name="Normal_Quote sheet of  E-Commerce   sheet updated 11-30-2010" xfId="1729" xr:uid="{00000000-0005-0000-0000-0000EF060000}"/>
    <cellStyle name="Normal_Sheet1" xfId="1730" xr:uid="{00000000-0005-0000-0000-0000F0060000}"/>
    <cellStyle name="Normal_Sheet1 2" xfId="1731" xr:uid="{00000000-0005-0000-0000-0000F1060000}"/>
    <cellStyle name="Normal_West End Quote Sheet for Fred Meyer20090804-Hellen 2" xfId="2266" xr:uid="{00000000-0005-0000-0000-000008090000}"/>
    <cellStyle name="Normal1" xfId="1732" xr:uid="{00000000-0005-0000-0000-0000F2060000}"/>
    <cellStyle name="Normal1 2" xfId="1733" xr:uid="{00000000-0005-0000-0000-0000F3060000}"/>
    <cellStyle name="Note 10" xfId="1734" xr:uid="{00000000-0005-0000-0000-0000F4060000}"/>
    <cellStyle name="Note 10 2" xfId="1735" xr:uid="{00000000-0005-0000-0000-0000F5060000}"/>
    <cellStyle name="Note 10 2 2" xfId="1736" xr:uid="{00000000-0005-0000-0000-0000F6060000}"/>
    <cellStyle name="Note 10 3" xfId="1737" xr:uid="{00000000-0005-0000-0000-0000F7060000}"/>
    <cellStyle name="Note 10 3 2" xfId="1738" xr:uid="{00000000-0005-0000-0000-0000F8060000}"/>
    <cellStyle name="Note 10 4" xfId="1739" xr:uid="{00000000-0005-0000-0000-0000F9060000}"/>
    <cellStyle name="Note 10 4 2" xfId="1740" xr:uid="{00000000-0005-0000-0000-0000FA060000}"/>
    <cellStyle name="Note 10 5" xfId="1741" xr:uid="{00000000-0005-0000-0000-0000FB060000}"/>
    <cellStyle name="Note 10 5 2" xfId="1742" xr:uid="{00000000-0005-0000-0000-0000FC060000}"/>
    <cellStyle name="Note 10 6" xfId="1743" xr:uid="{00000000-0005-0000-0000-0000FD060000}"/>
    <cellStyle name="Note 10 6 2" xfId="1744" xr:uid="{00000000-0005-0000-0000-0000FE060000}"/>
    <cellStyle name="Note 10 7" xfId="1745" xr:uid="{00000000-0005-0000-0000-0000FF060000}"/>
    <cellStyle name="Note 10 7 2" xfId="1746" xr:uid="{00000000-0005-0000-0000-000000070000}"/>
    <cellStyle name="Note 10 8" xfId="1747" xr:uid="{00000000-0005-0000-0000-000001070000}"/>
    <cellStyle name="Note 10_Jersey" xfId="1748" xr:uid="{00000000-0005-0000-0000-000002070000}"/>
    <cellStyle name="Note 11" xfId="1749" xr:uid="{00000000-0005-0000-0000-000003070000}"/>
    <cellStyle name="Note 11 2" xfId="1750" xr:uid="{00000000-0005-0000-0000-000004070000}"/>
    <cellStyle name="Note 11 2 2" xfId="1751" xr:uid="{00000000-0005-0000-0000-000005070000}"/>
    <cellStyle name="Note 11 3" xfId="1752" xr:uid="{00000000-0005-0000-0000-000006070000}"/>
    <cellStyle name="Note 11 3 2" xfId="1753" xr:uid="{00000000-0005-0000-0000-000007070000}"/>
    <cellStyle name="Note 11 4" xfId="1754" xr:uid="{00000000-0005-0000-0000-000008070000}"/>
    <cellStyle name="Note 11 4 2" xfId="1755" xr:uid="{00000000-0005-0000-0000-000009070000}"/>
    <cellStyle name="Note 11 5" xfId="1756" xr:uid="{00000000-0005-0000-0000-00000A070000}"/>
    <cellStyle name="Note 11 5 2" xfId="1757" xr:uid="{00000000-0005-0000-0000-00000B070000}"/>
    <cellStyle name="Note 11 6" xfId="1758" xr:uid="{00000000-0005-0000-0000-00000C070000}"/>
    <cellStyle name="Note 11 6 2" xfId="1759" xr:uid="{00000000-0005-0000-0000-00000D070000}"/>
    <cellStyle name="Note 11 7" xfId="1760" xr:uid="{00000000-0005-0000-0000-00000E070000}"/>
    <cellStyle name="Note 11 7 2" xfId="1761" xr:uid="{00000000-0005-0000-0000-00000F070000}"/>
    <cellStyle name="Note 11 8" xfId="1762" xr:uid="{00000000-0005-0000-0000-000010070000}"/>
    <cellStyle name="Note 11_Jersey" xfId="1763" xr:uid="{00000000-0005-0000-0000-000011070000}"/>
    <cellStyle name="Note 12" xfId="1764" xr:uid="{00000000-0005-0000-0000-000012070000}"/>
    <cellStyle name="Note 12 2" xfId="1765" xr:uid="{00000000-0005-0000-0000-000013070000}"/>
    <cellStyle name="Note 12 2 2" xfId="1766" xr:uid="{00000000-0005-0000-0000-000014070000}"/>
    <cellStyle name="Note 12 3" xfId="1767" xr:uid="{00000000-0005-0000-0000-000015070000}"/>
    <cellStyle name="Note 12 3 2" xfId="1768" xr:uid="{00000000-0005-0000-0000-000016070000}"/>
    <cellStyle name="Note 12 4" xfId="1769" xr:uid="{00000000-0005-0000-0000-000017070000}"/>
    <cellStyle name="Note 12 4 2" xfId="1770" xr:uid="{00000000-0005-0000-0000-000018070000}"/>
    <cellStyle name="Note 12 5" xfId="1771" xr:uid="{00000000-0005-0000-0000-000019070000}"/>
    <cellStyle name="Note 12 5 2" xfId="1772" xr:uid="{00000000-0005-0000-0000-00001A070000}"/>
    <cellStyle name="Note 12 6" xfId="1773" xr:uid="{00000000-0005-0000-0000-00001B070000}"/>
    <cellStyle name="Note 12 6 2" xfId="1774" xr:uid="{00000000-0005-0000-0000-00001C070000}"/>
    <cellStyle name="Note 12 7" xfId="1775" xr:uid="{00000000-0005-0000-0000-00001D070000}"/>
    <cellStyle name="Note 12 7 2" xfId="1776" xr:uid="{00000000-0005-0000-0000-00001E070000}"/>
    <cellStyle name="Note 12 8" xfId="1777" xr:uid="{00000000-0005-0000-0000-00001F070000}"/>
    <cellStyle name="Note 12_Jersey" xfId="1778" xr:uid="{00000000-0005-0000-0000-000020070000}"/>
    <cellStyle name="Note 13" xfId="1779" xr:uid="{00000000-0005-0000-0000-000021070000}"/>
    <cellStyle name="Note 13 2" xfId="1780" xr:uid="{00000000-0005-0000-0000-000022070000}"/>
    <cellStyle name="Note 13 2 2" xfId="1781" xr:uid="{00000000-0005-0000-0000-000023070000}"/>
    <cellStyle name="Note 13 3" xfId="1782" xr:uid="{00000000-0005-0000-0000-000024070000}"/>
    <cellStyle name="Note 13 3 2" xfId="1783" xr:uid="{00000000-0005-0000-0000-000025070000}"/>
    <cellStyle name="Note 13 4" xfId="1784" xr:uid="{00000000-0005-0000-0000-000026070000}"/>
    <cellStyle name="Note 13 4 2" xfId="1785" xr:uid="{00000000-0005-0000-0000-000027070000}"/>
    <cellStyle name="Note 13 5" xfId="1786" xr:uid="{00000000-0005-0000-0000-000028070000}"/>
    <cellStyle name="Note 13 5 2" xfId="1787" xr:uid="{00000000-0005-0000-0000-000029070000}"/>
    <cellStyle name="Note 13 6" xfId="1788" xr:uid="{00000000-0005-0000-0000-00002A070000}"/>
    <cellStyle name="Note 13 6 2" xfId="1789" xr:uid="{00000000-0005-0000-0000-00002B070000}"/>
    <cellStyle name="Note 13 7" xfId="1790" xr:uid="{00000000-0005-0000-0000-00002C070000}"/>
    <cellStyle name="Note 13 7 2" xfId="1791" xr:uid="{00000000-0005-0000-0000-00002D070000}"/>
    <cellStyle name="Note 13 8" xfId="1792" xr:uid="{00000000-0005-0000-0000-00002E070000}"/>
    <cellStyle name="Note 13_Jersey" xfId="1793" xr:uid="{00000000-0005-0000-0000-00002F070000}"/>
    <cellStyle name="Note 14" xfId="1794" xr:uid="{00000000-0005-0000-0000-000030070000}"/>
    <cellStyle name="Note 14 2" xfId="1795" xr:uid="{00000000-0005-0000-0000-000031070000}"/>
    <cellStyle name="Note 14 2 2" xfId="1796" xr:uid="{00000000-0005-0000-0000-000032070000}"/>
    <cellStyle name="Note 14 3" xfId="1797" xr:uid="{00000000-0005-0000-0000-000033070000}"/>
    <cellStyle name="Note 14 3 2" xfId="1798" xr:uid="{00000000-0005-0000-0000-000034070000}"/>
    <cellStyle name="Note 14 4" xfId="1799" xr:uid="{00000000-0005-0000-0000-000035070000}"/>
    <cellStyle name="Note 14 4 2" xfId="1800" xr:uid="{00000000-0005-0000-0000-000036070000}"/>
    <cellStyle name="Note 14 5" xfId="1801" xr:uid="{00000000-0005-0000-0000-000037070000}"/>
    <cellStyle name="Note 14 5 2" xfId="1802" xr:uid="{00000000-0005-0000-0000-000038070000}"/>
    <cellStyle name="Note 14 6" xfId="1803" xr:uid="{00000000-0005-0000-0000-000039070000}"/>
    <cellStyle name="Note 14 6 2" xfId="1804" xr:uid="{00000000-0005-0000-0000-00003A070000}"/>
    <cellStyle name="Note 14 7" xfId="1805" xr:uid="{00000000-0005-0000-0000-00003B070000}"/>
    <cellStyle name="Note 14 7 2" xfId="1806" xr:uid="{00000000-0005-0000-0000-00003C070000}"/>
    <cellStyle name="Note 14 8" xfId="1807" xr:uid="{00000000-0005-0000-0000-00003D070000}"/>
    <cellStyle name="Note 14_Jersey" xfId="1808" xr:uid="{00000000-0005-0000-0000-00003E070000}"/>
    <cellStyle name="Note 15" xfId="1809" xr:uid="{00000000-0005-0000-0000-00003F070000}"/>
    <cellStyle name="Note 15 2" xfId="1810" xr:uid="{00000000-0005-0000-0000-000040070000}"/>
    <cellStyle name="Note 15 2 2" xfId="1811" xr:uid="{00000000-0005-0000-0000-000041070000}"/>
    <cellStyle name="Note 15 3" xfId="1812" xr:uid="{00000000-0005-0000-0000-000042070000}"/>
    <cellStyle name="Note 15 3 2" xfId="1813" xr:uid="{00000000-0005-0000-0000-000043070000}"/>
    <cellStyle name="Note 15 4" xfId="1814" xr:uid="{00000000-0005-0000-0000-000044070000}"/>
    <cellStyle name="Note 15_Jersey" xfId="1815" xr:uid="{00000000-0005-0000-0000-000045070000}"/>
    <cellStyle name="Note 16" xfId="1816" xr:uid="{00000000-0005-0000-0000-000046070000}"/>
    <cellStyle name="Note 16 2" xfId="1817" xr:uid="{00000000-0005-0000-0000-000047070000}"/>
    <cellStyle name="Note 16 2 2" xfId="1818" xr:uid="{00000000-0005-0000-0000-000048070000}"/>
    <cellStyle name="Note 16 3" xfId="1819" xr:uid="{00000000-0005-0000-0000-000049070000}"/>
    <cellStyle name="Note 16 3 2" xfId="1820" xr:uid="{00000000-0005-0000-0000-00004A070000}"/>
    <cellStyle name="Note 16 4" xfId="1821" xr:uid="{00000000-0005-0000-0000-00004B070000}"/>
    <cellStyle name="Note 16_Jersey" xfId="1822" xr:uid="{00000000-0005-0000-0000-00004C070000}"/>
    <cellStyle name="Note 17" xfId="1823" xr:uid="{00000000-0005-0000-0000-00004D070000}"/>
    <cellStyle name="Note 17 2" xfId="1824" xr:uid="{00000000-0005-0000-0000-00004E070000}"/>
    <cellStyle name="Note 18" xfId="1825" xr:uid="{00000000-0005-0000-0000-00004F070000}"/>
    <cellStyle name="Note 18 2" xfId="1826" xr:uid="{00000000-0005-0000-0000-000050070000}"/>
    <cellStyle name="Note 19" xfId="1827" xr:uid="{00000000-0005-0000-0000-000051070000}"/>
    <cellStyle name="Note 2" xfId="1828" xr:uid="{00000000-0005-0000-0000-000052070000}"/>
    <cellStyle name="Note 2 2" xfId="1829" xr:uid="{00000000-0005-0000-0000-000053070000}"/>
    <cellStyle name="Note 2 2 2" xfId="1830" xr:uid="{00000000-0005-0000-0000-000054070000}"/>
    <cellStyle name="Note 2 3" xfId="1831" xr:uid="{00000000-0005-0000-0000-000055070000}"/>
    <cellStyle name="Note 2 3 2" xfId="1832" xr:uid="{00000000-0005-0000-0000-000056070000}"/>
    <cellStyle name="Note 2 4" xfId="1833" xr:uid="{00000000-0005-0000-0000-000057070000}"/>
    <cellStyle name="Note 2 4 2" xfId="1834" xr:uid="{00000000-0005-0000-0000-000058070000}"/>
    <cellStyle name="Note 2 5" xfId="1835" xr:uid="{00000000-0005-0000-0000-000059070000}"/>
    <cellStyle name="Note 2 5 2" xfId="1836" xr:uid="{00000000-0005-0000-0000-00005A070000}"/>
    <cellStyle name="Note 2 6" xfId="1837" xr:uid="{00000000-0005-0000-0000-00005B070000}"/>
    <cellStyle name="Note 2 6 2" xfId="1838" xr:uid="{00000000-0005-0000-0000-00005C070000}"/>
    <cellStyle name="Note 2 7" xfId="1839" xr:uid="{00000000-0005-0000-0000-00005D070000}"/>
    <cellStyle name="Note 2 7 2" xfId="1840" xr:uid="{00000000-0005-0000-0000-00005E070000}"/>
    <cellStyle name="Note 2 8" xfId="1841" xr:uid="{00000000-0005-0000-0000-00005F070000}"/>
    <cellStyle name="Note 2 8 2" xfId="1842" xr:uid="{00000000-0005-0000-0000-000060070000}"/>
    <cellStyle name="Note 2 9" xfId="1843" xr:uid="{00000000-0005-0000-0000-000061070000}"/>
    <cellStyle name="Note 2_Jersey" xfId="1844" xr:uid="{00000000-0005-0000-0000-000062070000}"/>
    <cellStyle name="Note 20" xfId="1845" xr:uid="{00000000-0005-0000-0000-000063070000}"/>
    <cellStyle name="Note 21" xfId="1846" xr:uid="{00000000-0005-0000-0000-000064070000}"/>
    <cellStyle name="Note 3" xfId="1847" xr:uid="{00000000-0005-0000-0000-000065070000}"/>
    <cellStyle name="Note 3 2" xfId="1848" xr:uid="{00000000-0005-0000-0000-000066070000}"/>
    <cellStyle name="Note 3 2 2" xfId="1849" xr:uid="{00000000-0005-0000-0000-000067070000}"/>
    <cellStyle name="Note 3 3" xfId="1850" xr:uid="{00000000-0005-0000-0000-000068070000}"/>
    <cellStyle name="Note 3 3 2" xfId="1851" xr:uid="{00000000-0005-0000-0000-000069070000}"/>
    <cellStyle name="Note 3 4" xfId="1852" xr:uid="{00000000-0005-0000-0000-00006A070000}"/>
    <cellStyle name="Note 3 4 2" xfId="1853" xr:uid="{00000000-0005-0000-0000-00006B070000}"/>
    <cellStyle name="Note 3 5" xfId="1854" xr:uid="{00000000-0005-0000-0000-00006C070000}"/>
    <cellStyle name="Note 3 5 2" xfId="1855" xr:uid="{00000000-0005-0000-0000-00006D070000}"/>
    <cellStyle name="Note 3 6" xfId="1856" xr:uid="{00000000-0005-0000-0000-00006E070000}"/>
    <cellStyle name="Note 3 6 2" xfId="1857" xr:uid="{00000000-0005-0000-0000-00006F070000}"/>
    <cellStyle name="Note 3 7" xfId="1858" xr:uid="{00000000-0005-0000-0000-000070070000}"/>
    <cellStyle name="Note 3 7 2" xfId="1859" xr:uid="{00000000-0005-0000-0000-000071070000}"/>
    <cellStyle name="Note 3 8" xfId="1860" xr:uid="{00000000-0005-0000-0000-000072070000}"/>
    <cellStyle name="Note 3_Jersey" xfId="1861" xr:uid="{00000000-0005-0000-0000-000073070000}"/>
    <cellStyle name="Note 4" xfId="1862" xr:uid="{00000000-0005-0000-0000-000074070000}"/>
    <cellStyle name="Note 4 2" xfId="1863" xr:uid="{00000000-0005-0000-0000-000075070000}"/>
    <cellStyle name="Note 4 2 2" xfId="1864" xr:uid="{00000000-0005-0000-0000-000076070000}"/>
    <cellStyle name="Note 4 3" xfId="1865" xr:uid="{00000000-0005-0000-0000-000077070000}"/>
    <cellStyle name="Note 4 3 2" xfId="1866" xr:uid="{00000000-0005-0000-0000-000078070000}"/>
    <cellStyle name="Note 4 4" xfId="1867" xr:uid="{00000000-0005-0000-0000-000079070000}"/>
    <cellStyle name="Note 4 4 2" xfId="1868" xr:uid="{00000000-0005-0000-0000-00007A070000}"/>
    <cellStyle name="Note 4 5" xfId="1869" xr:uid="{00000000-0005-0000-0000-00007B070000}"/>
    <cellStyle name="Note 4 5 2" xfId="1870" xr:uid="{00000000-0005-0000-0000-00007C070000}"/>
    <cellStyle name="Note 4 6" xfId="1871" xr:uid="{00000000-0005-0000-0000-00007D070000}"/>
    <cellStyle name="Note 4 6 2" xfId="1872" xr:uid="{00000000-0005-0000-0000-00007E070000}"/>
    <cellStyle name="Note 4 7" xfId="1873" xr:uid="{00000000-0005-0000-0000-00007F070000}"/>
    <cellStyle name="Note 4 7 2" xfId="1874" xr:uid="{00000000-0005-0000-0000-000080070000}"/>
    <cellStyle name="Note 4 8" xfId="1875" xr:uid="{00000000-0005-0000-0000-000081070000}"/>
    <cellStyle name="Note 4_Jersey" xfId="1876" xr:uid="{00000000-0005-0000-0000-000082070000}"/>
    <cellStyle name="Note 5" xfId="1877" xr:uid="{00000000-0005-0000-0000-000083070000}"/>
    <cellStyle name="Note 5 2" xfId="1878" xr:uid="{00000000-0005-0000-0000-000084070000}"/>
    <cellStyle name="Note 5 2 2" xfId="1879" xr:uid="{00000000-0005-0000-0000-000085070000}"/>
    <cellStyle name="Note 5 3" xfId="1880" xr:uid="{00000000-0005-0000-0000-000086070000}"/>
    <cellStyle name="Note 5 3 2" xfId="1881" xr:uid="{00000000-0005-0000-0000-000087070000}"/>
    <cellStyle name="Note 5 4" xfId="1882" xr:uid="{00000000-0005-0000-0000-000088070000}"/>
    <cellStyle name="Note 5 4 2" xfId="1883" xr:uid="{00000000-0005-0000-0000-000089070000}"/>
    <cellStyle name="Note 5 5" xfId="1884" xr:uid="{00000000-0005-0000-0000-00008A070000}"/>
    <cellStyle name="Note 5 5 2" xfId="1885" xr:uid="{00000000-0005-0000-0000-00008B070000}"/>
    <cellStyle name="Note 5 6" xfId="1886" xr:uid="{00000000-0005-0000-0000-00008C070000}"/>
    <cellStyle name="Note 5 6 2" xfId="1887" xr:uid="{00000000-0005-0000-0000-00008D070000}"/>
    <cellStyle name="Note 5 7" xfId="1888" xr:uid="{00000000-0005-0000-0000-00008E070000}"/>
    <cellStyle name="Note 5 7 2" xfId="1889" xr:uid="{00000000-0005-0000-0000-00008F070000}"/>
    <cellStyle name="Note 5 8" xfId="1890" xr:uid="{00000000-0005-0000-0000-000090070000}"/>
    <cellStyle name="Note 5_Jersey" xfId="1891" xr:uid="{00000000-0005-0000-0000-000091070000}"/>
    <cellStyle name="Note 6" xfId="1892" xr:uid="{00000000-0005-0000-0000-000092070000}"/>
    <cellStyle name="Note 6 2" xfId="1893" xr:uid="{00000000-0005-0000-0000-000093070000}"/>
    <cellStyle name="Note 6 2 2" xfId="1894" xr:uid="{00000000-0005-0000-0000-000094070000}"/>
    <cellStyle name="Note 6 3" xfId="1895" xr:uid="{00000000-0005-0000-0000-000095070000}"/>
    <cellStyle name="Note 6 3 2" xfId="1896" xr:uid="{00000000-0005-0000-0000-000096070000}"/>
    <cellStyle name="Note 6 4" xfId="1897" xr:uid="{00000000-0005-0000-0000-000097070000}"/>
    <cellStyle name="Note 6 4 2" xfId="1898" xr:uid="{00000000-0005-0000-0000-000098070000}"/>
    <cellStyle name="Note 6 5" xfId="1899" xr:uid="{00000000-0005-0000-0000-000099070000}"/>
    <cellStyle name="Note 6 5 2" xfId="1900" xr:uid="{00000000-0005-0000-0000-00009A070000}"/>
    <cellStyle name="Note 6 6" xfId="1901" xr:uid="{00000000-0005-0000-0000-00009B070000}"/>
    <cellStyle name="Note 6 6 2" xfId="1902" xr:uid="{00000000-0005-0000-0000-00009C070000}"/>
    <cellStyle name="Note 6 7" xfId="1903" xr:uid="{00000000-0005-0000-0000-00009D070000}"/>
    <cellStyle name="Note 6 7 2" xfId="1904" xr:uid="{00000000-0005-0000-0000-00009E070000}"/>
    <cellStyle name="Note 6 8" xfId="1905" xr:uid="{00000000-0005-0000-0000-00009F070000}"/>
    <cellStyle name="Note 6_Jersey" xfId="1906" xr:uid="{00000000-0005-0000-0000-0000A0070000}"/>
    <cellStyle name="Note 7" xfId="1907" xr:uid="{00000000-0005-0000-0000-0000A1070000}"/>
    <cellStyle name="Note 7 2" xfId="1908" xr:uid="{00000000-0005-0000-0000-0000A2070000}"/>
    <cellStyle name="Note 7 2 2" xfId="1909" xr:uid="{00000000-0005-0000-0000-0000A3070000}"/>
    <cellStyle name="Note 7 3" xfId="1910" xr:uid="{00000000-0005-0000-0000-0000A4070000}"/>
    <cellStyle name="Note 7 3 2" xfId="1911" xr:uid="{00000000-0005-0000-0000-0000A5070000}"/>
    <cellStyle name="Note 7 4" xfId="1912" xr:uid="{00000000-0005-0000-0000-0000A6070000}"/>
    <cellStyle name="Note 7 4 2" xfId="1913" xr:uid="{00000000-0005-0000-0000-0000A7070000}"/>
    <cellStyle name="Note 7 5" xfId="1914" xr:uid="{00000000-0005-0000-0000-0000A8070000}"/>
    <cellStyle name="Note 7 5 2" xfId="1915" xr:uid="{00000000-0005-0000-0000-0000A9070000}"/>
    <cellStyle name="Note 7 6" xfId="1916" xr:uid="{00000000-0005-0000-0000-0000AA070000}"/>
    <cellStyle name="Note 7 6 2" xfId="1917" xr:uid="{00000000-0005-0000-0000-0000AB070000}"/>
    <cellStyle name="Note 7 7" xfId="1918" xr:uid="{00000000-0005-0000-0000-0000AC070000}"/>
    <cellStyle name="Note 7 7 2" xfId="1919" xr:uid="{00000000-0005-0000-0000-0000AD070000}"/>
    <cellStyle name="Note 7 8" xfId="1920" xr:uid="{00000000-0005-0000-0000-0000AE070000}"/>
    <cellStyle name="Note 7_Jersey" xfId="1921" xr:uid="{00000000-0005-0000-0000-0000AF070000}"/>
    <cellStyle name="Note 8" xfId="1922" xr:uid="{00000000-0005-0000-0000-0000B0070000}"/>
    <cellStyle name="Note 8 2" xfId="1923" xr:uid="{00000000-0005-0000-0000-0000B1070000}"/>
    <cellStyle name="Note 8 2 2" xfId="1924" xr:uid="{00000000-0005-0000-0000-0000B2070000}"/>
    <cellStyle name="Note 8 3" xfId="1925" xr:uid="{00000000-0005-0000-0000-0000B3070000}"/>
    <cellStyle name="Note 8 3 2" xfId="1926" xr:uid="{00000000-0005-0000-0000-0000B4070000}"/>
    <cellStyle name="Note 8 4" xfId="1927" xr:uid="{00000000-0005-0000-0000-0000B5070000}"/>
    <cellStyle name="Note 8 4 2" xfId="1928" xr:uid="{00000000-0005-0000-0000-0000B6070000}"/>
    <cellStyle name="Note 8 5" xfId="1929" xr:uid="{00000000-0005-0000-0000-0000B7070000}"/>
    <cellStyle name="Note 8 5 2" xfId="1930" xr:uid="{00000000-0005-0000-0000-0000B8070000}"/>
    <cellStyle name="Note 8 6" xfId="1931" xr:uid="{00000000-0005-0000-0000-0000B9070000}"/>
    <cellStyle name="Note 8 6 2" xfId="1932" xr:uid="{00000000-0005-0000-0000-0000BA070000}"/>
    <cellStyle name="Note 8 7" xfId="1933" xr:uid="{00000000-0005-0000-0000-0000BB070000}"/>
    <cellStyle name="Note 8 7 2" xfId="1934" xr:uid="{00000000-0005-0000-0000-0000BC070000}"/>
    <cellStyle name="Note 8 8" xfId="1935" xr:uid="{00000000-0005-0000-0000-0000BD070000}"/>
    <cellStyle name="Note 8_Jersey" xfId="1936" xr:uid="{00000000-0005-0000-0000-0000BE070000}"/>
    <cellStyle name="Note 9" xfId="1937" xr:uid="{00000000-0005-0000-0000-0000BF070000}"/>
    <cellStyle name="Note 9 2" xfId="1938" xr:uid="{00000000-0005-0000-0000-0000C0070000}"/>
    <cellStyle name="Note 9 2 2" xfId="1939" xr:uid="{00000000-0005-0000-0000-0000C1070000}"/>
    <cellStyle name="Note 9 3" xfId="1940" xr:uid="{00000000-0005-0000-0000-0000C2070000}"/>
    <cellStyle name="Note 9 3 2" xfId="1941" xr:uid="{00000000-0005-0000-0000-0000C3070000}"/>
    <cellStyle name="Note 9 4" xfId="1942" xr:uid="{00000000-0005-0000-0000-0000C4070000}"/>
    <cellStyle name="Note 9 4 2" xfId="1943" xr:uid="{00000000-0005-0000-0000-0000C5070000}"/>
    <cellStyle name="Note 9 5" xfId="1944" xr:uid="{00000000-0005-0000-0000-0000C6070000}"/>
    <cellStyle name="Note 9 5 2" xfId="1945" xr:uid="{00000000-0005-0000-0000-0000C7070000}"/>
    <cellStyle name="Note 9 6" xfId="1946" xr:uid="{00000000-0005-0000-0000-0000C8070000}"/>
    <cellStyle name="Note 9 6 2" xfId="1947" xr:uid="{00000000-0005-0000-0000-0000C9070000}"/>
    <cellStyle name="Note 9 7" xfId="1948" xr:uid="{00000000-0005-0000-0000-0000CA070000}"/>
    <cellStyle name="Note 9 7 2" xfId="1949" xr:uid="{00000000-0005-0000-0000-0000CB070000}"/>
    <cellStyle name="Note 9 8" xfId="1950" xr:uid="{00000000-0005-0000-0000-0000CC070000}"/>
    <cellStyle name="Note 9_Jersey" xfId="1951" xr:uid="{00000000-0005-0000-0000-0000CD070000}"/>
    <cellStyle name="Output 2" xfId="1952" xr:uid="{00000000-0005-0000-0000-0000CE070000}"/>
    <cellStyle name="Output 2 2" xfId="1953" xr:uid="{00000000-0005-0000-0000-0000CF070000}"/>
    <cellStyle name="Output 2 2 2" xfId="1954" xr:uid="{00000000-0005-0000-0000-0000D0070000}"/>
    <cellStyle name="Output 2 3" xfId="1955" xr:uid="{00000000-0005-0000-0000-0000D1070000}"/>
    <cellStyle name="Output 3" xfId="1956" xr:uid="{00000000-0005-0000-0000-0000D2070000}"/>
    <cellStyle name="Output 3 2" xfId="1957" xr:uid="{00000000-0005-0000-0000-0000D3070000}"/>
    <cellStyle name="Output 3 2 2" xfId="1958" xr:uid="{00000000-0005-0000-0000-0000D4070000}"/>
    <cellStyle name="Output 3 3" xfId="1959" xr:uid="{00000000-0005-0000-0000-0000D5070000}"/>
    <cellStyle name="Output 4" xfId="1960" xr:uid="{00000000-0005-0000-0000-0000D6070000}"/>
    <cellStyle name="Output 4 2" xfId="1961" xr:uid="{00000000-0005-0000-0000-0000D7070000}"/>
    <cellStyle name="Output 4 2 2" xfId="1962" xr:uid="{00000000-0005-0000-0000-0000D8070000}"/>
    <cellStyle name="Output 4 3" xfId="1963" xr:uid="{00000000-0005-0000-0000-0000D9070000}"/>
    <cellStyle name="Output 5" xfId="1964" xr:uid="{00000000-0005-0000-0000-0000DA070000}"/>
    <cellStyle name="Percent 2" xfId="1965" xr:uid="{00000000-0005-0000-0000-0000DB070000}"/>
    <cellStyle name="Percent 2 2" xfId="1966" xr:uid="{00000000-0005-0000-0000-0000DC070000}"/>
    <cellStyle name="Percent 2 2 2" xfId="1967" xr:uid="{00000000-0005-0000-0000-0000DD070000}"/>
    <cellStyle name="Percent 2 2 2 7" xfId="1968" xr:uid="{00000000-0005-0000-0000-0000DE070000}"/>
    <cellStyle name="Percent 2 3" xfId="1969" xr:uid="{00000000-0005-0000-0000-0000DF070000}"/>
    <cellStyle name="Percent 2 3 2" xfId="1970" xr:uid="{00000000-0005-0000-0000-0000E0070000}"/>
    <cellStyle name="Percent 2 4" xfId="1971" xr:uid="{00000000-0005-0000-0000-0000E1070000}"/>
    <cellStyle name="Percent 2 5" xfId="1972" xr:uid="{00000000-0005-0000-0000-0000E2070000}"/>
    <cellStyle name="Percent 2 5 2" xfId="1973" xr:uid="{00000000-0005-0000-0000-0000E3070000}"/>
    <cellStyle name="Percent 2 6" xfId="1974" xr:uid="{00000000-0005-0000-0000-0000E4070000}"/>
    <cellStyle name="Percent 2 6 2" xfId="1975" xr:uid="{00000000-0005-0000-0000-0000E5070000}"/>
    <cellStyle name="Percent 2 7" xfId="1976" xr:uid="{00000000-0005-0000-0000-0000E6070000}"/>
    <cellStyle name="Percent 2 7 2" xfId="1977" xr:uid="{00000000-0005-0000-0000-0000E7070000}"/>
    <cellStyle name="Percent 3" xfId="1978" xr:uid="{00000000-0005-0000-0000-0000E8070000}"/>
    <cellStyle name="Percent 3 2" xfId="1979" xr:uid="{00000000-0005-0000-0000-0000E9070000}"/>
    <cellStyle name="Percent 3 2 2" xfId="1980" xr:uid="{00000000-0005-0000-0000-0000EA070000}"/>
    <cellStyle name="Percent 3 3" xfId="1981" xr:uid="{00000000-0005-0000-0000-0000EB070000}"/>
    <cellStyle name="Percent 3 4" xfId="1982" xr:uid="{00000000-0005-0000-0000-0000EC070000}"/>
    <cellStyle name="Percent 4" xfId="1983" xr:uid="{00000000-0005-0000-0000-0000ED070000}"/>
    <cellStyle name="Percent 4 2" xfId="1984" xr:uid="{00000000-0005-0000-0000-0000EE070000}"/>
    <cellStyle name="Percent 5" xfId="1985" xr:uid="{00000000-0005-0000-0000-0000EF070000}"/>
    <cellStyle name="Percent 6" xfId="1986" xr:uid="{00000000-0005-0000-0000-0000F0070000}"/>
    <cellStyle name="Percent 6 2" xfId="1987" xr:uid="{00000000-0005-0000-0000-0000F1070000}"/>
    <cellStyle name="Style 1" xfId="1988" xr:uid="{00000000-0005-0000-0000-0000F2070000}"/>
    <cellStyle name="Style 1 2" xfId="1989" xr:uid="{00000000-0005-0000-0000-0000F3070000}"/>
    <cellStyle name="Style 1 2 2" xfId="1990" xr:uid="{00000000-0005-0000-0000-0000F4070000}"/>
    <cellStyle name="Style 1 3" xfId="1991" xr:uid="{00000000-0005-0000-0000-0000F5070000}"/>
    <cellStyle name="Style 1 3 2" xfId="1992" xr:uid="{00000000-0005-0000-0000-0000F6070000}"/>
    <cellStyle name="Style 1 4" xfId="1993" xr:uid="{00000000-0005-0000-0000-0000F7070000}"/>
    <cellStyle name="Style 1_Chairs" xfId="1994" xr:uid="{00000000-0005-0000-0000-0000F8070000}"/>
    <cellStyle name="TableStyleLight1" xfId="1995" xr:uid="{00000000-0005-0000-0000-0000F9070000}"/>
    <cellStyle name="TextStyle" xfId="1996" xr:uid="{00000000-0005-0000-0000-0000FA070000}"/>
    <cellStyle name="TextStyle 2" xfId="1997" xr:uid="{00000000-0005-0000-0000-0000FB070000}"/>
    <cellStyle name="Title 2" xfId="1998" xr:uid="{00000000-0005-0000-0000-0000FC070000}"/>
    <cellStyle name="Title 3" xfId="1999" xr:uid="{00000000-0005-0000-0000-0000FD070000}"/>
    <cellStyle name="Title 3 2" xfId="2000" xr:uid="{00000000-0005-0000-0000-0000FE070000}"/>
    <cellStyle name="Title 3 3" xfId="2001" xr:uid="{00000000-0005-0000-0000-0000FF070000}"/>
    <cellStyle name="Title 4" xfId="2002" xr:uid="{00000000-0005-0000-0000-000000080000}"/>
    <cellStyle name="Total 2" xfId="2003" xr:uid="{00000000-0005-0000-0000-000001080000}"/>
    <cellStyle name="Total 2 2" xfId="2004" xr:uid="{00000000-0005-0000-0000-000002080000}"/>
    <cellStyle name="Total 2 2 2" xfId="2005" xr:uid="{00000000-0005-0000-0000-000003080000}"/>
    <cellStyle name="Total 2 3" xfId="2006" xr:uid="{00000000-0005-0000-0000-000004080000}"/>
    <cellStyle name="Total 3" xfId="2007" xr:uid="{00000000-0005-0000-0000-000005080000}"/>
    <cellStyle name="Total 3 2" xfId="2008" xr:uid="{00000000-0005-0000-0000-000006080000}"/>
    <cellStyle name="Total 3 2 2" xfId="2009" xr:uid="{00000000-0005-0000-0000-000007080000}"/>
    <cellStyle name="Total 3 3" xfId="2010" xr:uid="{00000000-0005-0000-0000-000008080000}"/>
    <cellStyle name="Total 4" xfId="2011" xr:uid="{00000000-0005-0000-0000-000009080000}"/>
    <cellStyle name="Total 4 2" xfId="2012" xr:uid="{00000000-0005-0000-0000-00000A080000}"/>
    <cellStyle name="Total 4 2 2" xfId="2013" xr:uid="{00000000-0005-0000-0000-00000B080000}"/>
    <cellStyle name="Total 4 3" xfId="2014" xr:uid="{00000000-0005-0000-0000-00000C080000}"/>
    <cellStyle name="Total 5" xfId="2015" xr:uid="{00000000-0005-0000-0000-00000D080000}"/>
    <cellStyle name="Warning Text 2" xfId="2016" xr:uid="{00000000-0005-0000-0000-00000E080000}"/>
    <cellStyle name="Warning Text 3" xfId="2017" xr:uid="{00000000-0005-0000-0000-00000F080000}"/>
    <cellStyle name="Warning Text 4" xfId="2018" xr:uid="{00000000-0005-0000-0000-000010080000}"/>
    <cellStyle name="百分比" xfId="2" builtinId="5"/>
    <cellStyle name="百分比 2" xfId="2019" xr:uid="{00000000-0005-0000-0000-000011080000}"/>
    <cellStyle name="百分比 2 2" xfId="2020" xr:uid="{00000000-0005-0000-0000-000012080000}"/>
    <cellStyle name="百分比 2 2 2" xfId="2021" xr:uid="{00000000-0005-0000-0000-000013080000}"/>
    <cellStyle name="百分比 2 3" xfId="2022" xr:uid="{00000000-0005-0000-0000-000014080000}"/>
    <cellStyle name="标题 1 2" xfId="2023" xr:uid="{00000000-0005-0000-0000-000015080000}"/>
    <cellStyle name="标题 1 3" xfId="2024" xr:uid="{00000000-0005-0000-0000-000016080000}"/>
    <cellStyle name="标题 2 2" xfId="2025" xr:uid="{00000000-0005-0000-0000-000017080000}"/>
    <cellStyle name="标题 2 3" xfId="2026" xr:uid="{00000000-0005-0000-0000-000018080000}"/>
    <cellStyle name="标题 3 2" xfId="2027" xr:uid="{00000000-0005-0000-0000-000019080000}"/>
    <cellStyle name="标题 3 3" xfId="2028" xr:uid="{00000000-0005-0000-0000-00001A080000}"/>
    <cellStyle name="标题 4 2" xfId="2029" xr:uid="{00000000-0005-0000-0000-00001B080000}"/>
    <cellStyle name="标题 4 3" xfId="2030" xr:uid="{00000000-0005-0000-0000-00001C080000}"/>
    <cellStyle name="标题 5" xfId="2031" xr:uid="{00000000-0005-0000-0000-00001D080000}"/>
    <cellStyle name="标题 6" xfId="2032" xr:uid="{00000000-0005-0000-0000-00001E080000}"/>
    <cellStyle name="差 2" xfId="2033" xr:uid="{00000000-0005-0000-0000-00001F080000}"/>
    <cellStyle name="差 3" xfId="2034" xr:uid="{00000000-0005-0000-0000-000020080000}"/>
    <cellStyle name="差_Book1" xfId="2035" xr:uid="{00000000-0005-0000-0000-000021080000}"/>
    <cellStyle name="差_BW quote sheet for HP samples _09202012" xfId="2036" xr:uid="{00000000-0005-0000-0000-000022080000}"/>
    <cellStyle name="差_Cellular Blanket prices- Faze3" xfId="2037" xr:uid="{00000000-0005-0000-0000-000023080000}"/>
    <cellStyle name="差_EE Furniture Quotation of HH samples-20100906" xfId="2038" xr:uid="{00000000-0005-0000-0000-000024080000}"/>
    <cellStyle name="差_Folding Chair Quote Sheet - 23 May 2013" xfId="2039" xr:uid="{00000000-0005-0000-0000-000025080000}"/>
    <cellStyle name="差_HP quota sheet from kaifa 2011-9-8" xfId="2040" xr:uid="{00000000-0005-0000-0000-000026080000}"/>
    <cellStyle name="差_HS quote sheet for HP samples _09192012" xfId="2041" xr:uid="{00000000-0005-0000-0000-000027080000}"/>
    <cellStyle name="差_JZJ quote sheet for HP samples _09152012" xfId="2042" xr:uid="{00000000-0005-0000-0000-000028080000}"/>
    <cellStyle name="差_KF quote sheet for HP samples _09152012" xfId="2043" xr:uid="{00000000-0005-0000-0000-000029080000}"/>
    <cellStyle name="差_Master quote sheet for HP samples _09202012" xfId="2044" xr:uid="{00000000-0005-0000-0000-00002A080000}"/>
    <cellStyle name="差_Meiyi quote sheet for showroom samples _09192012 update" xfId="2045" xr:uid="{00000000-0005-0000-0000-00002B080000}"/>
    <cellStyle name="差_Minxing Haojiang TA quote sheet for HP 3-14-2013 " xfId="2046" xr:uid="{00000000-0005-0000-0000-00002C080000}"/>
    <cellStyle name="差_MY quote sheet for HP samples _09152012" xfId="2047" xr:uid="{00000000-0005-0000-0000-00002D080000}"/>
    <cellStyle name="差_Overstock Ottoman quotation-master-20110928" xfId="2048" xr:uid="{00000000-0005-0000-0000-00002E080000}"/>
    <cellStyle name="差_Quotation sheet for HP sample from TC 2011-08-29 (3)" xfId="2049" xr:uid="{00000000-0005-0000-0000-00002F080000}"/>
    <cellStyle name="差_quote sheet for JCP  _08022012 (2)" xfId="2050" xr:uid="{00000000-0005-0000-0000-000030080000}"/>
    <cellStyle name="差_quote sheet for Overstock _09062012" xfId="2051" xr:uid="{00000000-0005-0000-0000-000031080000}"/>
    <cellStyle name="差_quote sheet for two tables for Overstock 5-17-2013 (2)" xfId="2052" xr:uid="{00000000-0005-0000-0000-000032080000}"/>
    <cellStyle name="差_shopko sheet set CCD 2013-7-16" xfId="2053" xr:uid="{00000000-0005-0000-0000-000033080000}"/>
    <cellStyle name="差_shopko sheet set CCD 2013-7-16 2" xfId="2054" xr:uid="{00000000-0005-0000-0000-000034080000}"/>
    <cellStyle name="差_shopko sheet set CCD 2013-7-16 2 2" xfId="2055" xr:uid="{00000000-0005-0000-0000-000035080000}"/>
    <cellStyle name="差_TA-JLA April 2012 Sample Order (3)" xfId="2056" xr:uid="{00000000-0005-0000-0000-000036080000}"/>
    <cellStyle name="差_Total quote sheet for 201304 HP chairs" xfId="2057" xr:uid="{00000000-0005-0000-0000-000037080000}"/>
    <cellStyle name="差_Total quote sheet for 201304 HP samples _updated on 3-25-2013 (3)" xfId="2058" xr:uid="{00000000-0005-0000-0000-000038080000}"/>
    <cellStyle name="差_Total quote sheet for 201304 HP samples _updated on 3-26-2013 (2)" xfId="2059" xr:uid="{00000000-0005-0000-0000-000039080000}"/>
    <cellStyle name="差_Total quote sheet for 201304 HP samples 3-15-2013" xfId="2060" xr:uid="{00000000-0005-0000-0000-00003A080000}"/>
    <cellStyle name="差_Total quote sheet for 201304 HP samples 3-18-2013" xfId="2061" xr:uid="{00000000-0005-0000-0000-00003B080000}"/>
    <cellStyle name="差_total quote sheet for Overstock 2-25-2013" xfId="2062" xr:uid="{00000000-0005-0000-0000-00003C080000}"/>
    <cellStyle name="差_TW Home Quotation sheet for JCP _07162012 (2)" xfId="2063" xr:uid="{00000000-0005-0000-0000-00003D080000}"/>
    <cellStyle name="差_TW Home Quotation sheet for JCP _07182012" xfId="2064" xr:uid="{00000000-0005-0000-0000-00003E080000}"/>
    <cellStyle name="差_TW Home Quotation sheet for JCP _07192012 - KD none KD (2)" xfId="2065" xr:uid="{00000000-0005-0000-0000-00003F080000}"/>
    <cellStyle name="差_TW Home Quotation sheet HeYuan HP Show 2012-2-19" xfId="2066" xr:uid="{00000000-0005-0000-0000-000040080000}"/>
    <cellStyle name="差_TW Home Quotation sheet Hongsheng HP Show 2012-2-29" xfId="2067" xr:uid="{00000000-0005-0000-0000-000041080000}"/>
    <cellStyle name="差_TW Home Quotation sheet Jinzheng HP Show 2012-2-29" xfId="2068" xr:uid="{00000000-0005-0000-0000-000042080000}"/>
    <cellStyle name="差_TW Home Quotation sheet Meiyuan HP Show 2012-2-29" xfId="2069" xr:uid="{00000000-0005-0000-0000-000043080000}"/>
    <cellStyle name="差_TW Home Quotation sheet- south items for HP from HS 2012-03-22" xfId="2070" xr:uid="{00000000-0005-0000-0000-000044080000}"/>
    <cellStyle name="差_TW Home Quotation sheet-07022012update (2)" xfId="2071" xr:uid="{00000000-0005-0000-0000-000045080000}"/>
    <cellStyle name="差_TW Home Quotation sheet--120323" xfId="2072" xr:uid="{00000000-0005-0000-0000-000046080000}"/>
    <cellStyle name="差_TW Home Quotation sheet-120611HEYUAN  (2)" xfId="2073" xr:uid="{00000000-0005-0000-0000-000047080000}"/>
    <cellStyle name="差_TW Home Quotation sheet-120618 update (2)" xfId="2074" xr:uid="{00000000-0005-0000-0000-000048080000}"/>
    <cellStyle name="差_TW Home Quotation sheet-BW 2012-3-13" xfId="2075" xr:uid="{00000000-0005-0000-0000-000049080000}"/>
    <cellStyle name="差_TW Home Quotation sheet-BW items from MY" xfId="2076" xr:uid="{00000000-0005-0000-0000-00004A080000}"/>
    <cellStyle name="差_TW Home Quotation sheet-KAIFAI 2012-2-20" xfId="2077" xr:uid="{00000000-0005-0000-0000-00004B080000}"/>
    <cellStyle name="差_TW_Home_Quotation_sheet of HP samples-chairone-20100907" xfId="2078" xr:uid="{00000000-0005-0000-0000-00004C080000}"/>
    <cellStyle name="差_TW_Home_Quotation_sheet of HP samples-chairone-20100907 (3)" xfId="2079" xr:uid="{00000000-0005-0000-0000-00004D080000}"/>
    <cellStyle name="差_Winsun quote sheet for HP samples _09192012" xfId="2080" xr:uid="{00000000-0005-0000-0000-00004E080000}"/>
    <cellStyle name="常规" xfId="0" builtinId="0"/>
    <cellStyle name="常规 10" xfId="2081" xr:uid="{00000000-0005-0000-0000-00004F080000}"/>
    <cellStyle name="常规 11" xfId="2082" xr:uid="{00000000-0005-0000-0000-000050080000}"/>
    <cellStyle name="常规 12" xfId="2083" xr:uid="{00000000-0005-0000-0000-000051080000}"/>
    <cellStyle name="常规 13" xfId="2084" xr:uid="{00000000-0005-0000-0000-000052080000}"/>
    <cellStyle name="常规 14" xfId="2085" xr:uid="{00000000-0005-0000-0000-000053080000}"/>
    <cellStyle name="常规 15" xfId="2086" xr:uid="{00000000-0005-0000-0000-000054080000}"/>
    <cellStyle name="常规 16" xfId="2087" xr:uid="{00000000-0005-0000-0000-000055080000}"/>
    <cellStyle name="常规 16 2" xfId="2088" xr:uid="{00000000-0005-0000-0000-000056080000}"/>
    <cellStyle name="常规 2" xfId="2089" xr:uid="{00000000-0005-0000-0000-000057080000}"/>
    <cellStyle name="常规 2 14" xfId="2090" xr:uid="{00000000-0005-0000-0000-000058080000}"/>
    <cellStyle name="常规 2 17" xfId="2091" xr:uid="{00000000-0005-0000-0000-000059080000}"/>
    <cellStyle name="常规 2 18" xfId="2092" xr:uid="{00000000-0005-0000-0000-00005A080000}"/>
    <cellStyle name="常规 2 2" xfId="2093" xr:uid="{00000000-0005-0000-0000-00005B080000}"/>
    <cellStyle name="常规 2 22" xfId="2094" xr:uid="{00000000-0005-0000-0000-00005C080000}"/>
    <cellStyle name="常规 2 28" xfId="2095" xr:uid="{00000000-0005-0000-0000-00005D080000}"/>
    <cellStyle name="常规 2 3" xfId="2096" xr:uid="{00000000-0005-0000-0000-00005E080000}"/>
    <cellStyle name="常规 2 4" xfId="2097" xr:uid="{00000000-0005-0000-0000-00005F080000}"/>
    <cellStyle name="常规 2 49" xfId="2098" xr:uid="{00000000-0005-0000-0000-000060080000}"/>
    <cellStyle name="常规 2 53" xfId="2099" xr:uid="{00000000-0005-0000-0000-000061080000}"/>
    <cellStyle name="常规 2_ALL items" xfId="2100" xr:uid="{00000000-0005-0000-0000-000062080000}"/>
    <cellStyle name="常规 3" xfId="2101" xr:uid="{00000000-0005-0000-0000-000063080000}"/>
    <cellStyle name="常规 4" xfId="2102" xr:uid="{00000000-0005-0000-0000-000064080000}"/>
    <cellStyle name="常规 4 2" xfId="2267" xr:uid="{31D763B1-A5FE-4F78-A97F-61B9E3D4EE2C}"/>
    <cellStyle name="常规 5" xfId="2103" xr:uid="{00000000-0005-0000-0000-000065080000}"/>
    <cellStyle name="常规 6" xfId="2104" xr:uid="{00000000-0005-0000-0000-000066080000}"/>
    <cellStyle name="常规 6 2" xfId="2105" xr:uid="{00000000-0005-0000-0000-000067080000}"/>
    <cellStyle name="常规 6_Basic bedding commitment March Market--130506" xfId="2106" xr:uid="{00000000-0005-0000-0000-000068080000}"/>
    <cellStyle name="常规 7" xfId="2107" xr:uid="{00000000-0005-0000-0000-000069080000}"/>
    <cellStyle name="常规 8" xfId="2108" xr:uid="{00000000-0005-0000-0000-00006A080000}"/>
    <cellStyle name="常规 8 2" xfId="2109" xr:uid="{00000000-0005-0000-0000-00006B080000}"/>
    <cellStyle name="常规 8 2 2" xfId="2110" xr:uid="{00000000-0005-0000-0000-00006C080000}"/>
    <cellStyle name="常规 8 3" xfId="2111" xr:uid="{00000000-0005-0000-0000-00006D080000}"/>
    <cellStyle name="常规 9" xfId="2112" xr:uid="{00000000-0005-0000-0000-00006E080000}"/>
    <cellStyle name="常规_Sheet1" xfId="2113" xr:uid="{00000000-0005-0000-0000-00006F080000}"/>
    <cellStyle name="常规_Sheet1 2" xfId="2114" xr:uid="{00000000-0005-0000-0000-000070080000}"/>
    <cellStyle name="好 2" xfId="2115" xr:uid="{00000000-0005-0000-0000-000071080000}"/>
    <cellStyle name="好 3" xfId="2116" xr:uid="{00000000-0005-0000-0000-000072080000}"/>
    <cellStyle name="好_Book1" xfId="2117" xr:uid="{00000000-0005-0000-0000-000073080000}"/>
    <cellStyle name="好_BW quote sheet for HP samples _09202012" xfId="2118" xr:uid="{00000000-0005-0000-0000-000074080000}"/>
    <cellStyle name="好_Cellular Blanket prices- Faze3" xfId="2119" xr:uid="{00000000-0005-0000-0000-000075080000}"/>
    <cellStyle name="好_EE Furniture Quotation of HH samples-20100906" xfId="2120" xr:uid="{00000000-0005-0000-0000-000076080000}"/>
    <cellStyle name="好_Folding Chair Quote Sheet - 23 May 2013" xfId="2121" xr:uid="{00000000-0005-0000-0000-000077080000}"/>
    <cellStyle name="好_HP quota sheet from kaifa 2011-9-8" xfId="2122" xr:uid="{00000000-0005-0000-0000-000078080000}"/>
    <cellStyle name="好_HS quote sheet for HP samples _09192012" xfId="2123" xr:uid="{00000000-0005-0000-0000-000079080000}"/>
    <cellStyle name="好_JZJ quote sheet for HP samples _09152012" xfId="2124" xr:uid="{00000000-0005-0000-0000-00007A080000}"/>
    <cellStyle name="好_KF quote sheet for HP samples _09152012" xfId="2125" xr:uid="{00000000-0005-0000-0000-00007B080000}"/>
    <cellStyle name="好_Master quote sheet for HP samples _09202012" xfId="2126" xr:uid="{00000000-0005-0000-0000-00007C080000}"/>
    <cellStyle name="好_Meiyi quote sheet for showroom samples _09192012 update" xfId="2127" xr:uid="{00000000-0005-0000-0000-00007D080000}"/>
    <cellStyle name="好_Minxing Haojiang TA quote sheet for HP 3-14-2013 " xfId="2128" xr:uid="{00000000-0005-0000-0000-00007E080000}"/>
    <cellStyle name="好_MY quote sheet for HP samples _09152012" xfId="2129" xr:uid="{00000000-0005-0000-0000-00007F080000}"/>
    <cellStyle name="好_Overstock Ottoman quotation-master-20110928" xfId="2130" xr:uid="{00000000-0005-0000-0000-000080080000}"/>
    <cellStyle name="好_Quotation sheet for HP sample from TC 2011-08-29 (3)" xfId="2131" xr:uid="{00000000-0005-0000-0000-000081080000}"/>
    <cellStyle name="好_quote sheet for JCP  _08022012 (2)" xfId="2132" xr:uid="{00000000-0005-0000-0000-000082080000}"/>
    <cellStyle name="好_quote sheet for Overstock _09062012" xfId="2133" xr:uid="{00000000-0005-0000-0000-000083080000}"/>
    <cellStyle name="好_quote sheet for two tables for Overstock 5-17-2013 (2)" xfId="2134" xr:uid="{00000000-0005-0000-0000-000084080000}"/>
    <cellStyle name="好_shopko sheet set CCD 2013-7-16" xfId="2135" xr:uid="{00000000-0005-0000-0000-000085080000}"/>
    <cellStyle name="好_shopko sheet set CCD 2013-7-16 2" xfId="2136" xr:uid="{00000000-0005-0000-0000-000086080000}"/>
    <cellStyle name="好_shopko sheet set CCD 2013-7-16 2 2" xfId="2137" xr:uid="{00000000-0005-0000-0000-000087080000}"/>
    <cellStyle name="好_TA-JLA April 2012 Sample Order (3)" xfId="2138" xr:uid="{00000000-0005-0000-0000-000088080000}"/>
    <cellStyle name="好_Total quote sheet for 201304 HP chairs" xfId="2139" xr:uid="{00000000-0005-0000-0000-000089080000}"/>
    <cellStyle name="好_Total quote sheet for 201304 HP samples _updated on 3-25-2013 (3)" xfId="2140" xr:uid="{00000000-0005-0000-0000-00008A080000}"/>
    <cellStyle name="好_Total quote sheet for 201304 HP samples _updated on 3-26-2013 (2)" xfId="2141" xr:uid="{00000000-0005-0000-0000-00008B080000}"/>
    <cellStyle name="好_Total quote sheet for 201304 HP samples 3-15-2013" xfId="2142" xr:uid="{00000000-0005-0000-0000-00008C080000}"/>
    <cellStyle name="好_Total quote sheet for 201304 HP samples 3-18-2013" xfId="2143" xr:uid="{00000000-0005-0000-0000-00008D080000}"/>
    <cellStyle name="好_total quote sheet for Overstock 2-25-2013" xfId="2144" xr:uid="{00000000-0005-0000-0000-00008E080000}"/>
    <cellStyle name="好_TW Home Quotation sheet for JCP _07162012 (2)" xfId="2145" xr:uid="{00000000-0005-0000-0000-00008F080000}"/>
    <cellStyle name="好_TW Home Quotation sheet for JCP _07182012" xfId="2146" xr:uid="{00000000-0005-0000-0000-000090080000}"/>
    <cellStyle name="好_TW Home Quotation sheet for JCP _07192012 - KD none KD (2)" xfId="2147" xr:uid="{00000000-0005-0000-0000-000091080000}"/>
    <cellStyle name="好_TW Home Quotation sheet HeYuan HP Show 2012-2-19" xfId="2148" xr:uid="{00000000-0005-0000-0000-000092080000}"/>
    <cellStyle name="好_TW Home Quotation sheet Hongsheng HP Show 2012-2-29" xfId="2149" xr:uid="{00000000-0005-0000-0000-000093080000}"/>
    <cellStyle name="好_TW Home Quotation sheet Jinzheng HP Show 2012-2-29" xfId="2150" xr:uid="{00000000-0005-0000-0000-000094080000}"/>
    <cellStyle name="好_TW Home Quotation sheet Meiyuan HP Show 2012-2-29" xfId="2151" xr:uid="{00000000-0005-0000-0000-000095080000}"/>
    <cellStyle name="好_TW Home Quotation sheet- south items for HP from HS 2012-03-22" xfId="2152" xr:uid="{00000000-0005-0000-0000-000096080000}"/>
    <cellStyle name="好_TW Home Quotation sheet-07022012update (2)" xfId="2153" xr:uid="{00000000-0005-0000-0000-000097080000}"/>
    <cellStyle name="好_TW Home Quotation sheet--120323" xfId="2154" xr:uid="{00000000-0005-0000-0000-000098080000}"/>
    <cellStyle name="好_TW Home Quotation sheet-120611HEYUAN  (2)" xfId="2155" xr:uid="{00000000-0005-0000-0000-000099080000}"/>
    <cellStyle name="好_TW Home Quotation sheet-120618 update (2)" xfId="2156" xr:uid="{00000000-0005-0000-0000-00009A080000}"/>
    <cellStyle name="好_TW Home Quotation sheet-BW 2012-3-13" xfId="2157" xr:uid="{00000000-0005-0000-0000-00009B080000}"/>
    <cellStyle name="好_TW Home Quotation sheet-BW items from MY" xfId="2158" xr:uid="{00000000-0005-0000-0000-00009C080000}"/>
    <cellStyle name="好_TW Home Quotation sheet-KAIFAI 2012-2-20" xfId="2159" xr:uid="{00000000-0005-0000-0000-00009D080000}"/>
    <cellStyle name="好_TW_Home_Quotation_sheet of HP samples-chairone-20100907" xfId="2160" xr:uid="{00000000-0005-0000-0000-00009E080000}"/>
    <cellStyle name="好_TW_Home_Quotation_sheet of HP samples-chairone-20100907 (3)" xfId="2161" xr:uid="{00000000-0005-0000-0000-00009F080000}"/>
    <cellStyle name="好_Winsun quote sheet for HP samples _09192012" xfId="2162" xr:uid="{00000000-0005-0000-0000-0000A0080000}"/>
    <cellStyle name="汇总 2" xfId="2163" xr:uid="{00000000-0005-0000-0000-0000A1080000}"/>
    <cellStyle name="汇总 2 2" xfId="2164" xr:uid="{00000000-0005-0000-0000-0000A2080000}"/>
    <cellStyle name="汇总 2 2 2" xfId="2165" xr:uid="{00000000-0005-0000-0000-0000A3080000}"/>
    <cellStyle name="汇总 2 3" xfId="2166" xr:uid="{00000000-0005-0000-0000-0000A4080000}"/>
    <cellStyle name="汇总 3" xfId="2167" xr:uid="{00000000-0005-0000-0000-0000A5080000}"/>
    <cellStyle name="汇总 3 2" xfId="2168" xr:uid="{00000000-0005-0000-0000-0000A6080000}"/>
    <cellStyle name="汇总 3 2 2" xfId="2169" xr:uid="{00000000-0005-0000-0000-0000A7080000}"/>
    <cellStyle name="汇总 3 3" xfId="2170" xr:uid="{00000000-0005-0000-0000-0000A8080000}"/>
    <cellStyle name="汇总 4" xfId="2171" xr:uid="{00000000-0005-0000-0000-0000A9080000}"/>
    <cellStyle name="货币 2 30" xfId="2172" xr:uid="{00000000-0005-0000-0000-0000AA080000}"/>
    <cellStyle name="货币 2 30 2" xfId="2173" xr:uid="{00000000-0005-0000-0000-0000AB080000}"/>
    <cellStyle name="计算 2" xfId="2174" xr:uid="{00000000-0005-0000-0000-0000AC080000}"/>
    <cellStyle name="计算 2 2" xfId="2175" xr:uid="{00000000-0005-0000-0000-0000AD080000}"/>
    <cellStyle name="计算 2 2 2" xfId="2176" xr:uid="{00000000-0005-0000-0000-0000AE080000}"/>
    <cellStyle name="计算 2 3" xfId="2177" xr:uid="{00000000-0005-0000-0000-0000AF080000}"/>
    <cellStyle name="计算 3" xfId="2178" xr:uid="{00000000-0005-0000-0000-0000B0080000}"/>
    <cellStyle name="计算 3 2" xfId="2179" xr:uid="{00000000-0005-0000-0000-0000B1080000}"/>
    <cellStyle name="计算 3 2 2" xfId="2180" xr:uid="{00000000-0005-0000-0000-0000B2080000}"/>
    <cellStyle name="计算 3 3" xfId="2181" xr:uid="{00000000-0005-0000-0000-0000B3080000}"/>
    <cellStyle name="计算 4" xfId="2182" xr:uid="{00000000-0005-0000-0000-0000B4080000}"/>
    <cellStyle name="检查单元格 2" xfId="2183" xr:uid="{00000000-0005-0000-0000-0000B5080000}"/>
    <cellStyle name="检查单元格 3" xfId="2184" xr:uid="{00000000-0005-0000-0000-0000B6080000}"/>
    <cellStyle name="解释性文本 2" xfId="2185" xr:uid="{00000000-0005-0000-0000-0000B7080000}"/>
    <cellStyle name="解释性文本 3" xfId="2186" xr:uid="{00000000-0005-0000-0000-0000B8080000}"/>
    <cellStyle name="警告文本 2" xfId="2187" xr:uid="{00000000-0005-0000-0000-0000B9080000}"/>
    <cellStyle name="警告文本 3" xfId="2188" xr:uid="{00000000-0005-0000-0000-0000BA080000}"/>
    <cellStyle name="链接单元格 2" xfId="2189" xr:uid="{00000000-0005-0000-0000-0000BB080000}"/>
    <cellStyle name="链接单元格 3" xfId="2190" xr:uid="{00000000-0005-0000-0000-0000BC080000}"/>
    <cellStyle name="霓付 [0]_97MBO" xfId="2191" xr:uid="{00000000-0005-0000-0000-0000BD080000}"/>
    <cellStyle name="霓付_97MBO" xfId="2192" xr:uid="{00000000-0005-0000-0000-0000BE080000}"/>
    <cellStyle name="烹拳 [0]_97MBO" xfId="2193" xr:uid="{00000000-0005-0000-0000-0000BF080000}"/>
    <cellStyle name="烹拳_97MBO" xfId="2194" xr:uid="{00000000-0005-0000-0000-0000C0080000}"/>
    <cellStyle name="普通_ 白土" xfId="2195" xr:uid="{00000000-0005-0000-0000-0000C1080000}"/>
    <cellStyle name="千分位[0]_ 白土" xfId="2196" xr:uid="{00000000-0005-0000-0000-0000C2080000}"/>
    <cellStyle name="千分位_ 白土" xfId="2197" xr:uid="{00000000-0005-0000-0000-0000C3080000}"/>
    <cellStyle name="千位[0]_laroux" xfId="2198" xr:uid="{00000000-0005-0000-0000-0000C4080000}"/>
    <cellStyle name="千位_laroux" xfId="2199" xr:uid="{00000000-0005-0000-0000-0000C5080000}"/>
    <cellStyle name="千位分隔" xfId="1" builtinId="3"/>
    <cellStyle name="千位分隔 2" xfId="2200" xr:uid="{00000000-0005-0000-0000-0000C6080000}"/>
    <cellStyle name="钎霖_laroux" xfId="2201" xr:uid="{00000000-0005-0000-0000-0000C7080000}"/>
    <cellStyle name="强调文字颜色 1 2" xfId="2202" xr:uid="{00000000-0005-0000-0000-0000C8080000}"/>
    <cellStyle name="强调文字颜色 1 3" xfId="2203" xr:uid="{00000000-0005-0000-0000-0000C9080000}"/>
    <cellStyle name="强调文字颜色 1 4" xfId="2204" xr:uid="{00000000-0005-0000-0000-0000CA080000}"/>
    <cellStyle name="强调文字颜色 1 4 2" xfId="2205" xr:uid="{00000000-0005-0000-0000-0000CB080000}"/>
    <cellStyle name="强调文字颜色 2 2" xfId="2206" xr:uid="{00000000-0005-0000-0000-0000CC080000}"/>
    <cellStyle name="强调文字颜色 2 3" xfId="2207" xr:uid="{00000000-0005-0000-0000-0000CD080000}"/>
    <cellStyle name="强调文字颜色 2 4" xfId="2208" xr:uid="{00000000-0005-0000-0000-0000CE080000}"/>
    <cellStyle name="强调文字颜色 2 4 2" xfId="2209" xr:uid="{00000000-0005-0000-0000-0000CF080000}"/>
    <cellStyle name="强调文字颜色 3 2" xfId="2210" xr:uid="{00000000-0005-0000-0000-0000D0080000}"/>
    <cellStyle name="强调文字颜色 3 3" xfId="2211" xr:uid="{00000000-0005-0000-0000-0000D1080000}"/>
    <cellStyle name="强调文字颜色 3 4" xfId="2212" xr:uid="{00000000-0005-0000-0000-0000D2080000}"/>
    <cellStyle name="强调文字颜色 3 4 2" xfId="2213" xr:uid="{00000000-0005-0000-0000-0000D3080000}"/>
    <cellStyle name="强调文字颜色 4 2" xfId="2214" xr:uid="{00000000-0005-0000-0000-0000D4080000}"/>
    <cellStyle name="强调文字颜色 4 3" xfId="2215" xr:uid="{00000000-0005-0000-0000-0000D5080000}"/>
    <cellStyle name="强调文字颜色 4 4" xfId="2216" xr:uid="{00000000-0005-0000-0000-0000D6080000}"/>
    <cellStyle name="强调文字颜色 4 4 2" xfId="2217" xr:uid="{00000000-0005-0000-0000-0000D7080000}"/>
    <cellStyle name="强调文字颜色 5 2" xfId="2218" xr:uid="{00000000-0005-0000-0000-0000D8080000}"/>
    <cellStyle name="强调文字颜色 5 3" xfId="2219" xr:uid="{00000000-0005-0000-0000-0000D9080000}"/>
    <cellStyle name="强调文字颜色 5 4" xfId="2220" xr:uid="{00000000-0005-0000-0000-0000DA080000}"/>
    <cellStyle name="强调文字颜色 5 4 2" xfId="2221" xr:uid="{00000000-0005-0000-0000-0000DB080000}"/>
    <cellStyle name="强调文字颜色 6 2" xfId="2222" xr:uid="{00000000-0005-0000-0000-0000DC080000}"/>
    <cellStyle name="强调文字颜色 6 3" xfId="2223" xr:uid="{00000000-0005-0000-0000-0000DD080000}"/>
    <cellStyle name="强调文字颜色 6 4" xfId="2224" xr:uid="{00000000-0005-0000-0000-0000DE080000}"/>
    <cellStyle name="强调文字颜色 6 4 2" xfId="2225" xr:uid="{00000000-0005-0000-0000-0000DF080000}"/>
    <cellStyle name="适中 2" xfId="2226" xr:uid="{00000000-0005-0000-0000-0000E0080000}"/>
    <cellStyle name="适中 3" xfId="2227" xr:uid="{00000000-0005-0000-0000-0000E1080000}"/>
    <cellStyle name="输出 2" xfId="2228" xr:uid="{00000000-0005-0000-0000-0000E2080000}"/>
    <cellStyle name="输出 2 2" xfId="2229" xr:uid="{00000000-0005-0000-0000-0000E3080000}"/>
    <cellStyle name="输出 2 2 2" xfId="2230" xr:uid="{00000000-0005-0000-0000-0000E4080000}"/>
    <cellStyle name="输出 2 3" xfId="2231" xr:uid="{00000000-0005-0000-0000-0000E5080000}"/>
    <cellStyle name="输出 3" xfId="2232" xr:uid="{00000000-0005-0000-0000-0000E6080000}"/>
    <cellStyle name="输出 3 2" xfId="2233" xr:uid="{00000000-0005-0000-0000-0000E7080000}"/>
    <cellStyle name="输出 3 2 2" xfId="2234" xr:uid="{00000000-0005-0000-0000-0000E8080000}"/>
    <cellStyle name="输出 3 3" xfId="2235" xr:uid="{00000000-0005-0000-0000-0000E9080000}"/>
    <cellStyle name="输出 4" xfId="2236" xr:uid="{00000000-0005-0000-0000-0000EA080000}"/>
    <cellStyle name="输入 2" xfId="2237" xr:uid="{00000000-0005-0000-0000-0000EB080000}"/>
    <cellStyle name="输入 2 2" xfId="2238" xr:uid="{00000000-0005-0000-0000-0000EC080000}"/>
    <cellStyle name="输入 2 2 2" xfId="2239" xr:uid="{00000000-0005-0000-0000-0000ED080000}"/>
    <cellStyle name="输入 2 3" xfId="2240" xr:uid="{00000000-0005-0000-0000-0000EE080000}"/>
    <cellStyle name="输入 3" xfId="2241" xr:uid="{00000000-0005-0000-0000-0000EF080000}"/>
    <cellStyle name="输入 3 2" xfId="2242" xr:uid="{00000000-0005-0000-0000-0000F0080000}"/>
    <cellStyle name="输入 3 2 2" xfId="2243" xr:uid="{00000000-0005-0000-0000-0000F1080000}"/>
    <cellStyle name="输入 3 3" xfId="2244" xr:uid="{00000000-0005-0000-0000-0000F2080000}"/>
    <cellStyle name="输入 4" xfId="2245" xr:uid="{00000000-0005-0000-0000-0000F3080000}"/>
    <cellStyle name="样式 1" xfId="2246" xr:uid="{00000000-0005-0000-0000-0000F4080000}"/>
    <cellStyle name="样式 1 2" xfId="2247" xr:uid="{00000000-0005-0000-0000-0000F5080000}"/>
    <cellStyle name="样式 1 2 2" xfId="2248" xr:uid="{00000000-0005-0000-0000-0000F6080000}"/>
    <cellStyle name="样式 1 3" xfId="2249" xr:uid="{00000000-0005-0000-0000-0000F7080000}"/>
    <cellStyle name="样式 1 3 2" xfId="2250" xr:uid="{00000000-0005-0000-0000-0000F8080000}"/>
    <cellStyle name="样式 1 4" xfId="2251" xr:uid="{00000000-0005-0000-0000-0000F9080000}"/>
    <cellStyle name="样式 1 5 7" xfId="2252" xr:uid="{00000000-0005-0000-0000-0000FA080000}"/>
    <cellStyle name="样式 1_Belk Ecoweave 400 tc tencel sheet quote 10092014" xfId="2253" xr:uid="{00000000-0005-0000-0000-0000FB080000}"/>
    <cellStyle name="樣式 1" xfId="2254" xr:uid="{00000000-0005-0000-0000-0000FC080000}"/>
    <cellStyle name="樣式 1 2" xfId="2255" xr:uid="{00000000-0005-0000-0000-0000FD080000}"/>
    <cellStyle name="一般_PRICE3" xfId="2256" xr:uid="{00000000-0005-0000-0000-0000FE080000}"/>
    <cellStyle name="注释 2" xfId="2257" xr:uid="{00000000-0005-0000-0000-0000FF080000}"/>
    <cellStyle name="注释 2 2" xfId="2258" xr:uid="{00000000-0005-0000-0000-000000090000}"/>
    <cellStyle name="注释 3" xfId="2259" xr:uid="{00000000-0005-0000-0000-000001090000}"/>
    <cellStyle name="注释 3 2" xfId="2260" xr:uid="{00000000-0005-0000-0000-000002090000}"/>
    <cellStyle name="콤마 [0]_BOILER-CO1" xfId="2261" xr:uid="{00000000-0005-0000-0000-000003090000}"/>
    <cellStyle name="콤마_BOILER-CO1" xfId="2262" xr:uid="{00000000-0005-0000-0000-000004090000}"/>
    <cellStyle name="통화 [0]_BOILER-CO1" xfId="2263" xr:uid="{00000000-0005-0000-0000-000005090000}"/>
    <cellStyle name="통화_BOILER-CO1" xfId="2264" xr:uid="{00000000-0005-0000-0000-000006090000}"/>
    <cellStyle name="표준_0N-HANDLING " xfId="2265" xr:uid="{00000000-0005-0000-0000-00000709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9</xdr:row>
      <xdr:rowOff>0</xdr:rowOff>
    </xdr:from>
    <xdr:to>
      <xdr:col>32</xdr:col>
      <xdr:colOff>1905</xdr:colOff>
      <xdr:row>9</xdr:row>
      <xdr:rowOff>0</xdr:rowOff>
    </xdr:to>
    <xdr:pic>
      <xdr:nvPicPr>
        <xdr:cNvPr id="2" name="Picture 1" descr="Tao_Color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5434925" y="28194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15</xdr:row>
      <xdr:rowOff>70485</xdr:rowOff>
    </xdr:from>
    <xdr:to>
      <xdr:col>3</xdr:col>
      <xdr:colOff>288290</xdr:colOff>
      <xdr:row>28</xdr:row>
      <xdr:rowOff>2540</xdr:rowOff>
    </xdr:to>
    <xdr:pic>
      <xdr:nvPicPr>
        <xdr:cNvPr id="2" name="图片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3392805"/>
          <a:ext cx="2908300" cy="2002155"/>
        </a:xfrm>
        <a:prstGeom prst="rect">
          <a:avLst/>
        </a:prstGeom>
        <a:noFill/>
        <a:ln w="9525">
          <a:noFill/>
        </a:ln>
      </xdr:spPr>
    </xdr:pic>
    <xdr:clientData/>
  </xdr:twoCellAnchor>
  <xdr:twoCellAnchor editAs="oneCell">
    <xdr:from>
      <xdr:col>3</xdr:col>
      <xdr:colOff>428625</xdr:colOff>
      <xdr:row>15</xdr:row>
      <xdr:rowOff>38100</xdr:rowOff>
    </xdr:from>
    <xdr:to>
      <xdr:col>4</xdr:col>
      <xdr:colOff>846455</xdr:colOff>
      <xdr:row>28</xdr:row>
      <xdr:rowOff>15240</xdr:rowOff>
    </xdr:to>
    <xdr:pic>
      <xdr:nvPicPr>
        <xdr:cNvPr id="3" name="图片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277235" y="3360420"/>
          <a:ext cx="1380490" cy="2047240"/>
        </a:xfrm>
        <a:prstGeom prst="rect">
          <a:avLst/>
        </a:prstGeom>
        <a:noFill/>
        <a:ln w="9525">
          <a:noFill/>
        </a:ln>
      </xdr:spPr>
    </xdr:pic>
    <xdr:clientData/>
  </xdr:twoCellAnchor>
  <xdr:twoCellAnchor editAs="oneCell">
    <xdr:from>
      <xdr:col>4</xdr:col>
      <xdr:colOff>1761490</xdr:colOff>
      <xdr:row>15</xdr:row>
      <xdr:rowOff>72390</xdr:rowOff>
    </xdr:from>
    <xdr:to>
      <xdr:col>8</xdr:col>
      <xdr:colOff>553085</xdr:colOff>
      <xdr:row>25</xdr:row>
      <xdr:rowOff>123825</xdr:rowOff>
    </xdr:to>
    <xdr:pic>
      <xdr:nvPicPr>
        <xdr:cNvPr id="4" name="图片 8">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572760" y="3394710"/>
          <a:ext cx="2532380" cy="1638935"/>
        </a:xfrm>
        <a:prstGeom prst="rect">
          <a:avLst/>
        </a:prstGeom>
        <a:noFill/>
        <a:ln w="9525">
          <a:noFill/>
        </a:ln>
      </xdr:spPr>
    </xdr:pic>
    <xdr:clientData/>
  </xdr:twoCellAnchor>
  <xdr:twoCellAnchor editAs="oneCell">
    <xdr:from>
      <xdr:col>5</xdr:col>
      <xdr:colOff>27940</xdr:colOff>
      <xdr:row>29</xdr:row>
      <xdr:rowOff>74295</xdr:rowOff>
    </xdr:from>
    <xdr:to>
      <xdr:col>8</xdr:col>
      <xdr:colOff>66675</xdr:colOff>
      <xdr:row>40</xdr:row>
      <xdr:rowOff>0</xdr:rowOff>
    </xdr:to>
    <xdr:pic>
      <xdr:nvPicPr>
        <xdr:cNvPr id="5" name="图片 9">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rcRect r="49855"/>
        <a:stretch>
          <a:fillRect/>
        </a:stretch>
      </xdr:blipFill>
      <xdr:spPr>
        <a:xfrm>
          <a:off x="5779770" y="5631815"/>
          <a:ext cx="1838960" cy="1678305"/>
        </a:xfrm>
        <a:prstGeom prst="rect">
          <a:avLst/>
        </a:prstGeom>
        <a:noFill/>
        <a:ln w="9525">
          <a:noFill/>
        </a:ln>
      </xdr:spPr>
    </xdr:pic>
    <xdr:clientData/>
  </xdr:twoCellAnchor>
  <xdr:twoCellAnchor editAs="oneCell">
    <xdr:from>
      <xdr:col>10</xdr:col>
      <xdr:colOff>66675</xdr:colOff>
      <xdr:row>29</xdr:row>
      <xdr:rowOff>66675</xdr:rowOff>
    </xdr:from>
    <xdr:to>
      <xdr:col>12</xdr:col>
      <xdr:colOff>638810</xdr:colOff>
      <xdr:row>39</xdr:row>
      <xdr:rowOff>154305</xdr:rowOff>
    </xdr:to>
    <xdr:pic>
      <xdr:nvPicPr>
        <xdr:cNvPr id="6" name="图片 10">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rcRect l="49310"/>
        <a:stretch>
          <a:fillRect/>
        </a:stretch>
      </xdr:blipFill>
      <xdr:spPr>
        <a:xfrm>
          <a:off x="9054465" y="5624195"/>
          <a:ext cx="1829435" cy="168148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734060</xdr:colOff>
      <xdr:row>31</xdr:row>
      <xdr:rowOff>78740</xdr:rowOff>
    </xdr:from>
    <xdr:to>
      <xdr:col>3</xdr:col>
      <xdr:colOff>688975</xdr:colOff>
      <xdr:row>44</xdr:row>
      <xdr:rowOff>10795</xdr:rowOff>
    </xdr:to>
    <xdr:pic>
      <xdr:nvPicPr>
        <xdr:cNvPr id="2" name="图片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34060" y="6477000"/>
          <a:ext cx="2966720" cy="1995805"/>
        </a:xfrm>
        <a:prstGeom prst="rect">
          <a:avLst/>
        </a:prstGeom>
        <a:noFill/>
        <a:ln w="9525">
          <a:noFill/>
        </a:ln>
      </xdr:spPr>
    </xdr:pic>
    <xdr:clientData/>
  </xdr:twoCellAnchor>
  <xdr:twoCellAnchor editAs="oneCell">
    <xdr:from>
      <xdr:col>3</xdr:col>
      <xdr:colOff>684530</xdr:colOff>
      <xdr:row>31</xdr:row>
      <xdr:rowOff>95885</xdr:rowOff>
    </xdr:from>
    <xdr:to>
      <xdr:col>4</xdr:col>
      <xdr:colOff>862330</xdr:colOff>
      <xdr:row>44</xdr:row>
      <xdr:rowOff>73025</xdr:rowOff>
    </xdr:to>
    <xdr:pic>
      <xdr:nvPicPr>
        <xdr:cNvPr id="3" name="图片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696335" y="6494145"/>
          <a:ext cx="1403985" cy="2040890"/>
        </a:xfrm>
        <a:prstGeom prst="rect">
          <a:avLst/>
        </a:prstGeom>
        <a:noFill/>
        <a:ln w="9525">
          <a:noFill/>
        </a:ln>
      </xdr:spPr>
    </xdr:pic>
    <xdr:clientData/>
  </xdr:twoCellAnchor>
  <xdr:twoCellAnchor editAs="oneCell">
    <xdr:from>
      <xdr:col>7</xdr:col>
      <xdr:colOff>504825</xdr:colOff>
      <xdr:row>31</xdr:row>
      <xdr:rowOff>129540</xdr:rowOff>
    </xdr:from>
    <xdr:to>
      <xdr:col>9</xdr:col>
      <xdr:colOff>210185</xdr:colOff>
      <xdr:row>46</xdr:row>
      <xdr:rowOff>11430</xdr:rowOff>
    </xdr:to>
    <xdr:pic>
      <xdr:nvPicPr>
        <xdr:cNvPr id="4" name="图片 6">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8460105" y="6527800"/>
          <a:ext cx="1715135" cy="2263140"/>
        </a:xfrm>
        <a:prstGeom prst="rect">
          <a:avLst/>
        </a:prstGeom>
        <a:noFill/>
        <a:ln w="9525">
          <a:noFill/>
        </a:ln>
      </xdr:spPr>
    </xdr:pic>
    <xdr:clientData/>
  </xdr:twoCellAnchor>
  <xdr:twoCellAnchor editAs="oneCell">
    <xdr:from>
      <xdr:col>4</xdr:col>
      <xdr:colOff>1828800</xdr:colOff>
      <xdr:row>31</xdr:row>
      <xdr:rowOff>78740</xdr:rowOff>
    </xdr:from>
    <xdr:to>
      <xdr:col>7</xdr:col>
      <xdr:colOff>234950</xdr:colOff>
      <xdr:row>45</xdr:row>
      <xdr:rowOff>159385</xdr:rowOff>
    </xdr:to>
    <xdr:pic>
      <xdr:nvPicPr>
        <xdr:cNvPr id="5" name="图片 7">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6066790" y="6477000"/>
          <a:ext cx="2123440" cy="2303145"/>
        </a:xfrm>
        <a:prstGeom prst="rect">
          <a:avLst/>
        </a:prstGeom>
        <a:noFill/>
        <a:ln w="9525">
          <a:noFill/>
        </a:ln>
      </xdr:spPr>
    </xdr:pic>
    <xdr:clientData/>
  </xdr:twoCellAnchor>
  <xdr:twoCellAnchor editAs="oneCell">
    <xdr:from>
      <xdr:col>1</xdr:col>
      <xdr:colOff>47625</xdr:colOff>
      <xdr:row>50</xdr:row>
      <xdr:rowOff>99695</xdr:rowOff>
    </xdr:from>
    <xdr:to>
      <xdr:col>4</xdr:col>
      <xdr:colOff>199390</xdr:colOff>
      <xdr:row>64</xdr:row>
      <xdr:rowOff>133350</xdr:rowOff>
    </xdr:to>
    <xdr:pic>
      <xdr:nvPicPr>
        <xdr:cNvPr id="6" name="图片 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940435" y="9533255"/>
          <a:ext cx="3496945" cy="2256155"/>
        </a:xfrm>
        <a:prstGeom prst="rect">
          <a:avLst/>
        </a:prstGeom>
        <a:noFill/>
        <a:ln w="9525">
          <a:noFill/>
        </a:ln>
      </xdr:spPr>
    </xdr:pic>
    <xdr:clientData/>
  </xdr:twoCellAnchor>
  <xdr:twoCellAnchor editAs="oneCell">
    <xdr:from>
      <xdr:col>6</xdr:col>
      <xdr:colOff>621665</xdr:colOff>
      <xdr:row>62</xdr:row>
      <xdr:rowOff>82550</xdr:rowOff>
    </xdr:from>
    <xdr:to>
      <xdr:col>8</xdr:col>
      <xdr:colOff>746760</xdr:colOff>
      <xdr:row>69</xdr:row>
      <xdr:rowOff>104775</xdr:rowOff>
    </xdr:to>
    <xdr:pic>
      <xdr:nvPicPr>
        <xdr:cNvPr id="7" name="图片 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7599045" y="11421110"/>
          <a:ext cx="2189480" cy="1133475"/>
        </a:xfrm>
        <a:prstGeom prst="rect">
          <a:avLst/>
        </a:prstGeom>
        <a:noFill/>
        <a:ln w="9525">
          <a:noFill/>
        </a:ln>
      </xdr:spPr>
    </xdr:pic>
    <xdr:clientData/>
  </xdr:twoCellAnchor>
  <xdr:twoCellAnchor editAs="oneCell">
    <xdr:from>
      <xdr:col>5</xdr:col>
      <xdr:colOff>238125</xdr:colOff>
      <xdr:row>51</xdr:row>
      <xdr:rowOff>68580</xdr:rowOff>
    </xdr:from>
    <xdr:to>
      <xdr:col>7</xdr:col>
      <xdr:colOff>604520</xdr:colOff>
      <xdr:row>61</xdr:row>
      <xdr:rowOff>104775</xdr:rowOff>
    </xdr:to>
    <xdr:pic>
      <xdr:nvPicPr>
        <xdr:cNvPr id="8" name="图片 5">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6431915" y="9660890"/>
          <a:ext cx="2127885" cy="1623695"/>
        </a:xfrm>
        <a:prstGeom prst="rect">
          <a:avLst/>
        </a:prstGeom>
        <a:noFill/>
        <a:ln w="9525">
          <a:noFill/>
        </a:ln>
      </xdr:spPr>
    </xdr:pic>
    <xdr:clientData/>
  </xdr:twoCellAnchor>
  <xdr:twoCellAnchor editAs="oneCell">
    <xdr:from>
      <xdr:col>8</xdr:col>
      <xdr:colOff>9525</xdr:colOff>
      <xdr:row>51</xdr:row>
      <xdr:rowOff>8890</xdr:rowOff>
    </xdr:from>
    <xdr:to>
      <xdr:col>11</xdr:col>
      <xdr:colOff>6350</xdr:colOff>
      <xdr:row>61</xdr:row>
      <xdr:rowOff>114300</xdr:rowOff>
    </xdr:to>
    <xdr:pic>
      <xdr:nvPicPr>
        <xdr:cNvPr id="9" name="图片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9051290" y="9601200"/>
          <a:ext cx="2177415" cy="169291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419735</xdr:colOff>
      <xdr:row>32</xdr:row>
      <xdr:rowOff>40640</xdr:rowOff>
    </xdr:from>
    <xdr:to>
      <xdr:col>3</xdr:col>
      <xdr:colOff>1020445</xdr:colOff>
      <xdr:row>44</xdr:row>
      <xdr:rowOff>134620</xdr:rowOff>
    </xdr:to>
    <xdr:pic>
      <xdr:nvPicPr>
        <xdr:cNvPr id="2" name="图片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12545" y="5464810"/>
          <a:ext cx="2945130" cy="1998980"/>
        </a:xfrm>
        <a:prstGeom prst="rect">
          <a:avLst/>
        </a:prstGeom>
        <a:noFill/>
        <a:ln w="9525">
          <a:noFill/>
        </a:ln>
      </xdr:spPr>
    </xdr:pic>
    <xdr:clientData/>
  </xdr:twoCellAnchor>
  <xdr:twoCellAnchor editAs="oneCell">
    <xdr:from>
      <xdr:col>4</xdr:col>
      <xdr:colOff>46355</xdr:colOff>
      <xdr:row>31</xdr:row>
      <xdr:rowOff>95885</xdr:rowOff>
    </xdr:from>
    <xdr:to>
      <xdr:col>4</xdr:col>
      <xdr:colOff>1395730</xdr:colOff>
      <xdr:row>44</xdr:row>
      <xdr:rowOff>73025</xdr:rowOff>
    </xdr:to>
    <xdr:pic>
      <xdr:nvPicPr>
        <xdr:cNvPr id="3" name="图片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4509770" y="5361305"/>
          <a:ext cx="1349375" cy="2040890"/>
        </a:xfrm>
        <a:prstGeom prst="rect">
          <a:avLst/>
        </a:prstGeom>
        <a:noFill/>
        <a:ln w="9525">
          <a:noFill/>
        </a:ln>
      </xdr:spPr>
    </xdr:pic>
    <xdr:clientData/>
  </xdr:twoCellAnchor>
  <xdr:twoCellAnchor editAs="oneCell">
    <xdr:from>
      <xdr:col>7</xdr:col>
      <xdr:colOff>314325</xdr:colOff>
      <xdr:row>32</xdr:row>
      <xdr:rowOff>34290</xdr:rowOff>
    </xdr:from>
    <xdr:to>
      <xdr:col>10</xdr:col>
      <xdr:colOff>143510</xdr:colOff>
      <xdr:row>46</xdr:row>
      <xdr:rowOff>78105</xdr:rowOff>
    </xdr:to>
    <xdr:pic>
      <xdr:nvPicPr>
        <xdr:cNvPr id="4" name="图片 6">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8510905" y="5458460"/>
          <a:ext cx="1715135" cy="2266315"/>
        </a:xfrm>
        <a:prstGeom prst="rect">
          <a:avLst/>
        </a:prstGeom>
        <a:noFill/>
        <a:ln w="9525">
          <a:noFill/>
        </a:ln>
      </xdr:spPr>
    </xdr:pic>
    <xdr:clientData/>
  </xdr:twoCellAnchor>
  <xdr:twoCellAnchor editAs="oneCell">
    <xdr:from>
      <xdr:col>4</xdr:col>
      <xdr:colOff>1773555</xdr:colOff>
      <xdr:row>32</xdr:row>
      <xdr:rowOff>21590</xdr:rowOff>
    </xdr:from>
    <xdr:to>
      <xdr:col>7</xdr:col>
      <xdr:colOff>170180</xdr:colOff>
      <xdr:row>46</xdr:row>
      <xdr:rowOff>102235</xdr:rowOff>
    </xdr:to>
    <xdr:pic>
      <xdr:nvPicPr>
        <xdr:cNvPr id="5" name="图片 7">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6236970" y="5445760"/>
          <a:ext cx="2129790" cy="2303145"/>
        </a:xfrm>
        <a:prstGeom prst="rect">
          <a:avLst/>
        </a:prstGeom>
        <a:noFill/>
        <a:ln w="9525">
          <a:noFill/>
        </a:ln>
      </xdr:spPr>
    </xdr:pic>
    <xdr:clientData/>
  </xdr:twoCellAnchor>
  <xdr:oneCellAnchor>
    <xdr:from>
      <xdr:col>5</xdr:col>
      <xdr:colOff>0</xdr:colOff>
      <xdr:row>32</xdr:row>
      <xdr:rowOff>21590</xdr:rowOff>
    </xdr:from>
    <xdr:ext cx="1936115" cy="2223135"/>
    <xdr:pic>
      <xdr:nvPicPr>
        <xdr:cNvPr id="6" name="图片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419215" y="5445760"/>
          <a:ext cx="1936115" cy="2223135"/>
        </a:xfrm>
        <a:prstGeom prst="rect">
          <a:avLst/>
        </a:prstGeom>
        <a:noFill/>
        <a:ln w="9525">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457835</xdr:colOff>
      <xdr:row>29</xdr:row>
      <xdr:rowOff>78740</xdr:rowOff>
    </xdr:from>
    <xdr:to>
      <xdr:col>3</xdr:col>
      <xdr:colOff>1165225</xdr:colOff>
      <xdr:row>42</xdr:row>
      <xdr:rowOff>16510</xdr:rowOff>
    </xdr:to>
    <xdr:pic>
      <xdr:nvPicPr>
        <xdr:cNvPr id="2" name="图片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350645" y="5151755"/>
          <a:ext cx="2942590" cy="2001520"/>
        </a:xfrm>
        <a:prstGeom prst="rect">
          <a:avLst/>
        </a:prstGeom>
        <a:noFill/>
        <a:ln w="9525">
          <a:noFill/>
        </a:ln>
      </xdr:spPr>
    </xdr:pic>
    <xdr:clientData/>
  </xdr:twoCellAnchor>
  <xdr:twoCellAnchor editAs="oneCell">
    <xdr:from>
      <xdr:col>4</xdr:col>
      <xdr:colOff>74930</xdr:colOff>
      <xdr:row>29</xdr:row>
      <xdr:rowOff>19685</xdr:rowOff>
    </xdr:from>
    <xdr:to>
      <xdr:col>4</xdr:col>
      <xdr:colOff>1431925</xdr:colOff>
      <xdr:row>41</xdr:row>
      <xdr:rowOff>159385</xdr:rowOff>
    </xdr:to>
    <xdr:pic>
      <xdr:nvPicPr>
        <xdr:cNvPr id="3" name="图片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429125" y="5092700"/>
          <a:ext cx="1356995" cy="2044700"/>
        </a:xfrm>
        <a:prstGeom prst="rect">
          <a:avLst/>
        </a:prstGeom>
        <a:noFill/>
        <a:ln w="9525">
          <a:noFill/>
        </a:ln>
      </xdr:spPr>
    </xdr:pic>
    <xdr:clientData/>
  </xdr:twoCellAnchor>
  <xdr:twoCellAnchor editAs="oneCell">
    <xdr:from>
      <xdr:col>7</xdr:col>
      <xdr:colOff>323850</xdr:colOff>
      <xdr:row>29</xdr:row>
      <xdr:rowOff>81915</xdr:rowOff>
    </xdr:from>
    <xdr:to>
      <xdr:col>10</xdr:col>
      <xdr:colOff>172085</xdr:colOff>
      <xdr:row>43</xdr:row>
      <xdr:rowOff>133350</xdr:rowOff>
    </xdr:to>
    <xdr:pic>
      <xdr:nvPicPr>
        <xdr:cNvPr id="4" name="图片 6">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411210" y="5154930"/>
          <a:ext cx="1734185" cy="2273935"/>
        </a:xfrm>
        <a:prstGeom prst="rect">
          <a:avLst/>
        </a:prstGeom>
        <a:noFill/>
        <a:ln w="9525">
          <a:noFill/>
        </a:ln>
      </xdr:spPr>
    </xdr:pic>
    <xdr:clientData/>
  </xdr:twoCellAnchor>
  <xdr:twoCellAnchor editAs="oneCell">
    <xdr:from>
      <xdr:col>4</xdr:col>
      <xdr:colOff>1849755</xdr:colOff>
      <xdr:row>29</xdr:row>
      <xdr:rowOff>69215</xdr:rowOff>
    </xdr:from>
    <xdr:to>
      <xdr:col>7</xdr:col>
      <xdr:colOff>244475</xdr:colOff>
      <xdr:row>43</xdr:row>
      <xdr:rowOff>149860</xdr:rowOff>
    </xdr:to>
    <xdr:pic>
      <xdr:nvPicPr>
        <xdr:cNvPr id="5" name="图片 7">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6203950" y="5142230"/>
          <a:ext cx="2127885" cy="2303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20.8\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0.8\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W32"/>
  <sheetViews>
    <sheetView tabSelected="1" topLeftCell="A7" zoomScale="80" zoomScaleNormal="80" workbookViewId="0">
      <selection activeCell="A32" sqref="A32"/>
    </sheetView>
  </sheetViews>
  <sheetFormatPr defaultColWidth="9.28515625" defaultRowHeight="12.75" outlineLevelCol="2"/>
  <cols>
    <col min="1" max="1" width="19.28515625" style="224" customWidth="1"/>
    <col min="2" max="2" width="25.28515625" style="224" customWidth="1"/>
    <col min="3" max="3" width="31.7109375" style="225" customWidth="1"/>
    <col min="4" max="4" width="36.7109375" style="224" customWidth="1"/>
    <col min="5" max="5" width="16.5703125" style="224" customWidth="1"/>
    <col min="6" max="6" width="22.5703125" style="224" customWidth="1"/>
    <col min="7" max="8" width="9.28515625" style="224" customWidth="1"/>
    <col min="9" max="9" width="8.7109375" style="224" customWidth="1" outlineLevel="1"/>
    <col min="10" max="10" width="5.7109375" style="226" customWidth="1" outlineLevel="1" collapsed="1"/>
    <col min="11" max="12" width="5.7109375" style="227" customWidth="1" outlineLevel="2"/>
    <col min="13" max="13" width="6.7109375" style="224" customWidth="1" outlineLevel="2"/>
    <col min="14" max="14" width="7.7109375" style="224" customWidth="1" outlineLevel="2"/>
    <col min="15" max="15" width="7.5703125" style="224" customWidth="1" outlineLevel="2"/>
    <col min="16" max="16" width="8.28515625" style="228" customWidth="1" outlineLevel="2"/>
    <col min="17" max="17" width="9.42578125" style="228" customWidth="1" outlineLevel="2"/>
    <col min="18" max="18" width="8.28515625" style="224" customWidth="1" outlineLevel="2"/>
    <col min="19" max="19" width="11.7109375" style="228" customWidth="1" outlineLevel="1"/>
    <col min="20" max="20" width="7.28515625" style="224" customWidth="1" outlineLevel="2"/>
    <col min="21" max="21" width="9.7109375" style="224" customWidth="1" outlineLevel="2"/>
    <col min="22" max="22" width="9.28515625" style="228" customWidth="1" outlineLevel="1"/>
    <col min="23" max="23" width="7.7109375" style="228" customWidth="1" outlineLevel="1"/>
    <col min="24" max="24" width="4.28515625" style="228" customWidth="1" outlineLevel="1"/>
    <col min="25" max="25" width="4.7109375" style="224" customWidth="1" outlineLevel="2"/>
    <col min="26" max="26" width="8.5703125" style="224" customWidth="1" outlineLevel="2"/>
    <col min="27" max="27" width="6.7109375" style="224" customWidth="1" outlineLevel="2"/>
    <col min="28" max="28" width="8.7109375" style="224" customWidth="1" outlineLevel="2"/>
    <col min="29" max="29" width="10.7109375" style="224" customWidth="1" outlineLevel="2"/>
    <col min="30" max="30" width="9.28515625" style="228" customWidth="1" outlineLevel="1"/>
    <col min="31" max="31" width="10.7109375" style="228" customWidth="1" outlineLevel="1"/>
    <col min="32" max="32" width="9.7109375" style="229" customWidth="1" outlineLevel="1"/>
    <col min="33" max="33" width="9.28515625" style="228" outlineLevel="1"/>
    <col min="34" max="35" width="12" style="228" customWidth="1" outlineLevel="1"/>
    <col min="36" max="16384" width="9.28515625" style="224"/>
  </cols>
  <sheetData>
    <row r="1" spans="1:231" s="219" customFormat="1" ht="31.5" customHeight="1">
      <c r="A1" s="230" t="s">
        <v>0</v>
      </c>
      <c r="B1" s="230"/>
      <c r="C1" s="230"/>
      <c r="D1" s="230"/>
      <c r="E1" s="230"/>
      <c r="F1" s="230"/>
      <c r="G1" s="230"/>
      <c r="H1" s="230"/>
      <c r="I1" s="230"/>
      <c r="J1" s="230"/>
      <c r="K1" s="230"/>
      <c r="L1" s="230"/>
      <c r="M1" s="251"/>
      <c r="W1" s="270"/>
      <c r="AM1" s="307"/>
      <c r="AP1" s="289"/>
      <c r="AQ1" s="289"/>
      <c r="AR1" s="289"/>
      <c r="GF1" s="314"/>
      <c r="HW1" s="307"/>
    </row>
    <row r="2" spans="1:231" s="219" customFormat="1" ht="22.5" customHeight="1">
      <c r="A2" s="231" t="s">
        <v>1</v>
      </c>
      <c r="B2" s="232" t="s">
        <v>2</v>
      </c>
      <c r="C2" s="233" t="s">
        <v>3</v>
      </c>
      <c r="D2" s="232" t="s">
        <v>4</v>
      </c>
      <c r="E2" s="232"/>
      <c r="F2" s="232"/>
      <c r="G2" s="320" t="s">
        <v>5</v>
      </c>
      <c r="H2" s="320"/>
      <c r="I2" s="321" t="s">
        <v>6</v>
      </c>
      <c r="J2" s="321"/>
      <c r="K2" s="320" t="s">
        <v>7</v>
      </c>
      <c r="L2" s="320"/>
      <c r="M2" s="322" t="s">
        <v>8</v>
      </c>
      <c r="N2" s="323"/>
      <c r="P2" s="252" t="s">
        <v>9</v>
      </c>
      <c r="Q2" s="271"/>
      <c r="W2" s="270"/>
      <c r="AA2" s="289"/>
      <c r="AB2" s="289"/>
      <c r="AC2" s="290"/>
      <c r="AF2" s="291"/>
      <c r="AM2" s="307"/>
      <c r="AP2" s="289"/>
      <c r="AQ2" s="289"/>
      <c r="AR2" s="289"/>
      <c r="DP2" s="313" t="s">
        <v>10</v>
      </c>
      <c r="DQ2" s="313" t="s">
        <v>11</v>
      </c>
      <c r="DR2" s="313" t="s">
        <v>12</v>
      </c>
      <c r="DS2" s="313" t="s">
        <v>13</v>
      </c>
      <c r="DT2" s="313" t="s">
        <v>14</v>
      </c>
      <c r="DU2" s="313" t="s">
        <v>15</v>
      </c>
      <c r="DV2" s="313" t="s">
        <v>16</v>
      </c>
      <c r="DW2" s="313" t="s">
        <v>17</v>
      </c>
      <c r="DX2" s="313" t="s">
        <v>18</v>
      </c>
      <c r="DY2" s="313" t="s">
        <v>19</v>
      </c>
      <c r="DZ2" s="313" t="s">
        <v>20</v>
      </c>
      <c r="EA2" s="313" t="s">
        <v>4</v>
      </c>
      <c r="EB2" s="313" t="s">
        <v>21</v>
      </c>
      <c r="EC2" s="313" t="s">
        <v>22</v>
      </c>
      <c r="ED2" s="313" t="s">
        <v>23</v>
      </c>
      <c r="EE2" s="314" t="s">
        <v>24</v>
      </c>
      <c r="EF2" s="314" t="s">
        <v>25</v>
      </c>
      <c r="EG2" s="314" t="s">
        <v>26</v>
      </c>
      <c r="EH2" s="314" t="s">
        <v>27</v>
      </c>
      <c r="EI2" s="314" t="s">
        <v>28</v>
      </c>
      <c r="EJ2" s="314" t="s">
        <v>29</v>
      </c>
      <c r="EK2" s="314" t="s">
        <v>30</v>
      </c>
      <c r="EL2" s="314" t="s">
        <v>31</v>
      </c>
      <c r="EM2" s="314" t="s">
        <v>32</v>
      </c>
      <c r="EN2" s="314" t="s">
        <v>33</v>
      </c>
      <c r="EO2" s="314" t="s">
        <v>34</v>
      </c>
      <c r="EP2" s="314" t="s">
        <v>35</v>
      </c>
      <c r="EQ2" s="314" t="s">
        <v>36</v>
      </c>
      <c r="ER2" s="314" t="s">
        <v>37</v>
      </c>
      <c r="ES2" s="314" t="s">
        <v>38</v>
      </c>
      <c r="ET2" s="314" t="s">
        <v>39</v>
      </c>
      <c r="EU2" s="314" t="s">
        <v>40</v>
      </c>
      <c r="EV2" s="314" t="s">
        <v>41</v>
      </c>
      <c r="EW2" s="314" t="s">
        <v>42</v>
      </c>
      <c r="EX2" s="314" t="s">
        <v>43</v>
      </c>
      <c r="EY2" s="314" t="s">
        <v>44</v>
      </c>
      <c r="EZ2" s="314" t="s">
        <v>45</v>
      </c>
      <c r="FA2" s="314" t="s">
        <v>46</v>
      </c>
      <c r="FB2" s="314" t="s">
        <v>47</v>
      </c>
      <c r="FC2" s="314" t="s">
        <v>48</v>
      </c>
      <c r="FD2" s="314" t="s">
        <v>49</v>
      </c>
      <c r="FE2" s="314" t="s">
        <v>50</v>
      </c>
      <c r="FF2" s="314" t="s">
        <v>51</v>
      </c>
      <c r="FG2" s="314" t="s">
        <v>52</v>
      </c>
      <c r="FH2" s="314" t="s">
        <v>53</v>
      </c>
      <c r="FI2" s="314" t="s">
        <v>54</v>
      </c>
      <c r="FJ2" s="314" t="s">
        <v>55</v>
      </c>
      <c r="FK2" s="314" t="s">
        <v>56</v>
      </c>
      <c r="FL2" s="314" t="s">
        <v>57</v>
      </c>
      <c r="FM2" s="314" t="s">
        <v>58</v>
      </c>
      <c r="FN2" s="314" t="s">
        <v>59</v>
      </c>
      <c r="FO2" s="314" t="s">
        <v>60</v>
      </c>
      <c r="FP2" s="314" t="s">
        <v>61</v>
      </c>
      <c r="FQ2" s="314" t="s">
        <v>62</v>
      </c>
      <c r="FR2" s="314" t="s">
        <v>63</v>
      </c>
      <c r="FS2" s="314" t="s">
        <v>64</v>
      </c>
      <c r="FT2" s="314" t="s">
        <v>65</v>
      </c>
      <c r="FU2" s="314" t="s">
        <v>66</v>
      </c>
      <c r="FV2" s="314" t="s">
        <v>67</v>
      </c>
      <c r="FW2" s="314" t="s">
        <v>68</v>
      </c>
      <c r="FX2" s="314" t="s">
        <v>69</v>
      </c>
      <c r="FY2" s="314" t="s">
        <v>70</v>
      </c>
      <c r="FZ2" s="314" t="s">
        <v>71</v>
      </c>
      <c r="GA2" s="314" t="s">
        <v>72</v>
      </c>
      <c r="GB2" s="314" t="s">
        <v>73</v>
      </c>
      <c r="GC2" s="314" t="s">
        <v>74</v>
      </c>
      <c r="GD2" s="314" t="s">
        <v>75</v>
      </c>
      <c r="GE2" s="314" t="s">
        <v>76</v>
      </c>
    </row>
    <row r="3" spans="1:231" s="219" customFormat="1" ht="22.5" customHeight="1">
      <c r="A3" s="234" t="s">
        <v>77</v>
      </c>
      <c r="B3" s="235" t="s">
        <v>78</v>
      </c>
      <c r="C3" s="236" t="s">
        <v>79</v>
      </c>
      <c r="D3" s="237" t="str">
        <f>B2&amp;" "&amp;B3&amp;" 90gsm Solid Poly Satin"&amp;"Sheet Set"</f>
        <v>ROSS Beautyrest 90gsm Solid Poly SatinSheet Set</v>
      </c>
      <c r="E3" s="237"/>
      <c r="F3" s="237"/>
      <c r="G3" s="324" t="s">
        <v>80</v>
      </c>
      <c r="H3" s="324"/>
      <c r="I3" s="325" t="s">
        <v>81</v>
      </c>
      <c r="J3" s="325"/>
      <c r="K3" s="324" t="s">
        <v>82</v>
      </c>
      <c r="L3" s="324"/>
      <c r="M3" s="326" t="s">
        <v>83</v>
      </c>
      <c r="N3" s="327"/>
      <c r="P3" s="252" t="s">
        <v>84</v>
      </c>
      <c r="W3" s="270"/>
      <c r="AA3" s="289"/>
      <c r="AB3" s="289"/>
      <c r="AC3" s="290"/>
      <c r="AF3" s="291"/>
      <c r="AM3" s="307"/>
      <c r="AP3" s="289"/>
      <c r="AQ3" s="289"/>
      <c r="AR3" s="289"/>
      <c r="DP3" s="219" t="s">
        <v>85</v>
      </c>
      <c r="DQ3" s="219" t="s">
        <v>86</v>
      </c>
      <c r="DR3" s="219" t="s">
        <v>9</v>
      </c>
      <c r="DS3" s="219" t="s">
        <v>9</v>
      </c>
      <c r="DT3" s="219" t="s">
        <v>86</v>
      </c>
      <c r="DU3" s="219" t="s">
        <v>9</v>
      </c>
      <c r="DV3" s="219" t="s">
        <v>85</v>
      </c>
      <c r="DW3" s="219" t="s">
        <v>86</v>
      </c>
      <c r="DX3" s="219" t="s">
        <v>86</v>
      </c>
      <c r="DY3" s="219" t="s">
        <v>9</v>
      </c>
      <c r="DZ3" s="219" t="s">
        <v>86</v>
      </c>
      <c r="EA3" s="219" t="s">
        <v>9</v>
      </c>
      <c r="EB3" s="219" t="s">
        <v>86</v>
      </c>
      <c r="EC3" s="219" t="s">
        <v>86</v>
      </c>
      <c r="ED3" s="219" t="s">
        <v>9</v>
      </c>
      <c r="EE3" s="314" t="s">
        <v>87</v>
      </c>
      <c r="EF3" s="319" t="s">
        <v>498</v>
      </c>
      <c r="EG3" s="314" t="s">
        <v>89</v>
      </c>
      <c r="EH3" s="314" t="s">
        <v>90</v>
      </c>
      <c r="EI3" s="314" t="s">
        <v>91</v>
      </c>
      <c r="EJ3" s="314" t="s">
        <v>92</v>
      </c>
      <c r="EK3" s="314" t="s">
        <v>93</v>
      </c>
      <c r="EL3" s="314" t="s">
        <v>94</v>
      </c>
      <c r="EM3" s="314" t="s">
        <v>95</v>
      </c>
      <c r="EN3" s="314" t="s">
        <v>96</v>
      </c>
      <c r="EO3" s="314" t="s">
        <v>97</v>
      </c>
      <c r="EP3" s="314" t="s">
        <v>98</v>
      </c>
      <c r="EQ3" s="314" t="s">
        <v>99</v>
      </c>
      <c r="ER3" s="314" t="s">
        <v>100</v>
      </c>
      <c r="ES3" s="314" t="s">
        <v>101</v>
      </c>
      <c r="ET3" s="314" t="s">
        <v>102</v>
      </c>
      <c r="EU3" s="314" t="s">
        <v>103</v>
      </c>
      <c r="EV3" s="314" t="s">
        <v>104</v>
      </c>
      <c r="EW3" s="314" t="s">
        <v>105</v>
      </c>
      <c r="EX3" s="314" t="s">
        <v>106</v>
      </c>
      <c r="EY3" s="314" t="s">
        <v>107</v>
      </c>
      <c r="EZ3" s="314" t="s">
        <v>108</v>
      </c>
      <c r="FA3" s="314" t="s">
        <v>109</v>
      </c>
      <c r="FB3" s="314" t="s">
        <v>110</v>
      </c>
      <c r="FC3" s="314" t="s">
        <v>59</v>
      </c>
      <c r="FD3" s="314" t="s">
        <v>111</v>
      </c>
      <c r="FE3" s="314" t="s">
        <v>112</v>
      </c>
      <c r="FF3" s="314" t="s">
        <v>113</v>
      </c>
      <c r="FG3" s="314" t="s">
        <v>114</v>
      </c>
      <c r="FH3" s="314" t="s">
        <v>115</v>
      </c>
      <c r="FI3" s="314" t="s">
        <v>116</v>
      </c>
      <c r="FJ3" s="314" t="s">
        <v>117</v>
      </c>
      <c r="FK3" s="314" t="s">
        <v>118</v>
      </c>
      <c r="FL3" s="314" t="s">
        <v>119</v>
      </c>
      <c r="FM3" s="314" t="s">
        <v>120</v>
      </c>
      <c r="FN3" s="314" t="s">
        <v>121</v>
      </c>
      <c r="FO3" s="219" t="s">
        <v>122</v>
      </c>
      <c r="FP3" s="314" t="s">
        <v>66</v>
      </c>
      <c r="FQ3" s="314" t="s">
        <v>123</v>
      </c>
      <c r="FR3" s="314" t="s">
        <v>124</v>
      </c>
      <c r="FS3" s="314" t="s">
        <v>125</v>
      </c>
      <c r="FT3" s="314" t="s">
        <v>126</v>
      </c>
      <c r="FU3" s="314" t="s">
        <v>127</v>
      </c>
      <c r="FV3" s="314" t="s">
        <v>128</v>
      </c>
      <c r="FW3" s="314" t="s">
        <v>129</v>
      </c>
      <c r="FX3" s="314" t="s">
        <v>130</v>
      </c>
      <c r="FY3" s="314" t="s">
        <v>131</v>
      </c>
      <c r="FZ3" s="314" t="s">
        <v>132</v>
      </c>
      <c r="GA3" s="314" t="s">
        <v>133</v>
      </c>
      <c r="GB3" s="314" t="s">
        <v>134</v>
      </c>
      <c r="GC3" s="314" t="s">
        <v>135</v>
      </c>
    </row>
    <row r="4" spans="1:231" s="219" customFormat="1" ht="22.5" customHeight="1">
      <c r="A4" s="234" t="s">
        <v>136</v>
      </c>
      <c r="B4" s="235" t="s">
        <v>78</v>
      </c>
      <c r="C4" s="236" t="s">
        <v>137</v>
      </c>
      <c r="D4" s="235" t="s">
        <v>143</v>
      </c>
      <c r="E4" s="235"/>
      <c r="F4" s="235"/>
      <c r="G4" s="324" t="s">
        <v>139</v>
      </c>
      <c r="H4" s="324"/>
      <c r="I4" s="325" t="s">
        <v>140</v>
      </c>
      <c r="J4" s="325"/>
      <c r="K4" s="324" t="s">
        <v>141</v>
      </c>
      <c r="L4" s="324"/>
      <c r="M4" s="325" t="s">
        <v>142</v>
      </c>
      <c r="N4" s="328"/>
      <c r="P4" s="252" t="s">
        <v>143</v>
      </c>
      <c r="Q4" s="272"/>
      <c r="W4" s="270"/>
      <c r="AA4" s="292"/>
      <c r="AB4" s="292"/>
      <c r="AC4" s="291"/>
      <c r="AD4" s="291"/>
      <c r="AE4" s="291"/>
      <c r="AF4" s="293"/>
      <c r="AM4" s="307"/>
      <c r="AP4" s="289"/>
      <c r="AQ4" s="289"/>
      <c r="AR4" s="289"/>
      <c r="DP4" s="219" t="s">
        <v>144</v>
      </c>
      <c r="DQ4" s="219" t="s">
        <v>145</v>
      </c>
      <c r="DR4" s="219" t="s">
        <v>84</v>
      </c>
      <c r="DS4" s="219" t="s">
        <v>84</v>
      </c>
      <c r="DT4" s="219" t="s">
        <v>145</v>
      </c>
      <c r="DU4" s="219" t="s">
        <v>84</v>
      </c>
      <c r="DV4" s="219" t="s">
        <v>144</v>
      </c>
      <c r="DW4" s="219" t="s">
        <v>145</v>
      </c>
      <c r="DX4" s="219" t="s">
        <v>145</v>
      </c>
      <c r="DY4" s="219" t="s">
        <v>84</v>
      </c>
      <c r="DZ4" s="219" t="s">
        <v>145</v>
      </c>
      <c r="EA4" s="219" t="s">
        <v>84</v>
      </c>
      <c r="EB4" s="219" t="s">
        <v>145</v>
      </c>
      <c r="EC4" s="219" t="s">
        <v>145</v>
      </c>
      <c r="ED4" s="219" t="s">
        <v>84</v>
      </c>
      <c r="EE4" s="314" t="s">
        <v>6</v>
      </c>
      <c r="EF4" s="314" t="s">
        <v>146</v>
      </c>
      <c r="EH4" s="219" t="s">
        <v>147</v>
      </c>
      <c r="EI4" s="219" t="s">
        <v>148</v>
      </c>
      <c r="EJ4" s="219" t="s">
        <v>149</v>
      </c>
      <c r="EK4" s="219" t="s">
        <v>150</v>
      </c>
      <c r="EL4" s="314" t="s">
        <v>151</v>
      </c>
      <c r="EM4" s="219" t="s">
        <v>152</v>
      </c>
      <c r="EN4" s="219" t="s">
        <v>78</v>
      </c>
      <c r="EO4" s="219" t="s">
        <v>153</v>
      </c>
      <c r="EP4" s="219" t="s">
        <v>154</v>
      </c>
      <c r="EQ4" s="219" t="s">
        <v>155</v>
      </c>
      <c r="ER4" s="219" t="s">
        <v>156</v>
      </c>
      <c r="ES4" s="219" t="s">
        <v>157</v>
      </c>
      <c r="ET4" s="219" t="s">
        <v>158</v>
      </c>
      <c r="EU4" s="219" t="s">
        <v>159</v>
      </c>
      <c r="EV4" s="219" t="s">
        <v>160</v>
      </c>
      <c r="EW4" s="219" t="s">
        <v>161</v>
      </c>
      <c r="EX4" s="219" t="s">
        <v>162</v>
      </c>
      <c r="EY4" s="219" t="s">
        <v>163</v>
      </c>
      <c r="EZ4" s="219" t="s">
        <v>164</v>
      </c>
      <c r="FA4" s="219" t="s">
        <v>165</v>
      </c>
      <c r="FB4" s="219" t="s">
        <v>166</v>
      </c>
      <c r="FC4" s="219" t="s">
        <v>167</v>
      </c>
      <c r="FD4" s="219" t="s">
        <v>168</v>
      </c>
      <c r="FE4" s="219" t="s">
        <v>169</v>
      </c>
      <c r="FF4" s="219" t="s">
        <v>170</v>
      </c>
      <c r="FG4" s="219" t="s">
        <v>171</v>
      </c>
      <c r="FH4" s="219" t="s">
        <v>172</v>
      </c>
      <c r="FI4" s="219" t="s">
        <v>173</v>
      </c>
      <c r="FJ4" s="219" t="s">
        <v>174</v>
      </c>
      <c r="FK4" s="219" t="s">
        <v>175</v>
      </c>
      <c r="FL4" s="219" t="s">
        <v>176</v>
      </c>
      <c r="FM4" s="219" t="s">
        <v>177</v>
      </c>
      <c r="FN4" s="219" t="s">
        <v>178</v>
      </c>
      <c r="FO4" s="219" t="s">
        <v>179</v>
      </c>
      <c r="FP4" s="219" t="s">
        <v>180</v>
      </c>
      <c r="FQ4" s="219" t="s">
        <v>181</v>
      </c>
      <c r="FR4" s="219" t="s">
        <v>182</v>
      </c>
      <c r="FS4" s="219" t="s">
        <v>183</v>
      </c>
      <c r="FT4" s="219" t="s">
        <v>184</v>
      </c>
      <c r="FU4" s="219" t="s">
        <v>185</v>
      </c>
      <c r="FV4" s="219" t="s">
        <v>186</v>
      </c>
    </row>
    <row r="5" spans="1:231" s="219" customFormat="1" ht="22.5" customHeight="1">
      <c r="A5" s="234" t="s">
        <v>187</v>
      </c>
      <c r="B5" s="235"/>
      <c r="C5" s="236" t="s">
        <v>188</v>
      </c>
      <c r="D5" s="238">
        <f>AH25</f>
        <v>100055.92000000001</v>
      </c>
      <c r="E5" s="239"/>
      <c r="F5" s="239"/>
      <c r="G5" s="324" t="s">
        <v>189</v>
      </c>
      <c r="H5" s="324"/>
      <c r="I5" s="325" t="s">
        <v>35</v>
      </c>
      <c r="J5" s="325"/>
      <c r="K5" s="324" t="s">
        <v>190</v>
      </c>
      <c r="L5" s="324"/>
      <c r="M5" s="326" t="s">
        <v>191</v>
      </c>
      <c r="N5" s="327"/>
      <c r="P5" s="252" t="s">
        <v>138</v>
      </c>
      <c r="Q5" s="273"/>
      <c r="W5" s="270"/>
      <c r="AA5" s="289"/>
      <c r="AB5" s="289"/>
      <c r="AC5" s="290"/>
      <c r="AF5" s="294"/>
      <c r="AM5" s="307"/>
      <c r="AP5" s="289"/>
      <c r="AQ5" s="289"/>
      <c r="AR5" s="289"/>
      <c r="DP5" s="219" t="s">
        <v>192</v>
      </c>
      <c r="DQ5" s="219" t="s">
        <v>193</v>
      </c>
      <c r="DR5" s="219" t="s">
        <v>143</v>
      </c>
      <c r="DS5" s="219" t="s">
        <v>143</v>
      </c>
      <c r="DT5" s="219" t="s">
        <v>193</v>
      </c>
      <c r="DU5" s="219" t="s">
        <v>143</v>
      </c>
      <c r="DV5" s="219" t="s">
        <v>192</v>
      </c>
      <c r="DW5" s="219" t="s">
        <v>193</v>
      </c>
      <c r="DX5" s="219" t="s">
        <v>193</v>
      </c>
      <c r="DY5" s="219" t="s">
        <v>143</v>
      </c>
      <c r="DZ5" s="219" t="s">
        <v>193</v>
      </c>
      <c r="EA5" s="219" t="s">
        <v>143</v>
      </c>
      <c r="EB5" s="219" t="s">
        <v>193</v>
      </c>
      <c r="EC5" s="219" t="s">
        <v>193</v>
      </c>
      <c r="ED5" s="219" t="s">
        <v>143</v>
      </c>
      <c r="EE5" s="315" t="s">
        <v>194</v>
      </c>
      <c r="EF5" s="315" t="s">
        <v>81</v>
      </c>
      <c r="EG5" s="316" t="s">
        <v>195</v>
      </c>
      <c r="EH5" s="315" t="s">
        <v>196</v>
      </c>
      <c r="EI5" s="317"/>
      <c r="EJ5" s="314" t="s">
        <v>197</v>
      </c>
      <c r="EK5" s="314" t="s">
        <v>191</v>
      </c>
      <c r="EL5" s="219" t="s">
        <v>142</v>
      </c>
      <c r="EM5" s="219" t="s">
        <v>198</v>
      </c>
      <c r="EN5" s="219" t="s">
        <v>199</v>
      </c>
      <c r="EO5" s="219" t="s">
        <v>200</v>
      </c>
    </row>
    <row r="6" spans="1:231" s="219" customFormat="1" ht="22.5" customHeight="1">
      <c r="A6" s="240" t="s">
        <v>201</v>
      </c>
      <c r="B6" s="241" t="s">
        <v>191</v>
      </c>
      <c r="C6" s="242" t="s">
        <v>202</v>
      </c>
      <c r="D6" s="243">
        <v>45797</v>
      </c>
      <c r="E6" s="243"/>
      <c r="F6" s="243"/>
      <c r="G6" s="329" t="s">
        <v>203</v>
      </c>
      <c r="H6" s="329"/>
      <c r="I6" s="330" t="s">
        <v>88</v>
      </c>
      <c r="J6" s="330"/>
      <c r="K6" s="331" t="s">
        <v>204</v>
      </c>
      <c r="L6" s="331"/>
      <c r="M6" s="332"/>
      <c r="N6" s="333"/>
      <c r="P6" s="253"/>
      <c r="Q6" s="271"/>
      <c r="W6" s="270"/>
      <c r="AA6" s="292"/>
      <c r="AB6" s="292"/>
      <c r="AC6" s="291"/>
      <c r="AD6" s="291"/>
      <c r="AE6" s="291"/>
      <c r="AF6" s="293"/>
      <c r="AM6" s="307"/>
      <c r="AP6" s="289"/>
      <c r="AQ6" s="289"/>
      <c r="AR6" s="289"/>
      <c r="DP6" s="219" t="s">
        <v>205</v>
      </c>
      <c r="DQ6" s="219" t="s">
        <v>206</v>
      </c>
      <c r="DR6" s="219" t="s">
        <v>138</v>
      </c>
      <c r="DS6" s="219" t="s">
        <v>138</v>
      </c>
      <c r="DT6" s="219" t="s">
        <v>206</v>
      </c>
      <c r="DU6" s="219" t="s">
        <v>138</v>
      </c>
      <c r="DV6" s="219" t="s">
        <v>205</v>
      </c>
      <c r="DW6" s="219" t="s">
        <v>206</v>
      </c>
      <c r="DX6" s="219" t="s">
        <v>206</v>
      </c>
      <c r="DY6" s="219" t="s">
        <v>138</v>
      </c>
      <c r="DZ6" s="219" t="s">
        <v>206</v>
      </c>
      <c r="EA6" s="219" t="s">
        <v>138</v>
      </c>
      <c r="EB6" s="219" t="s">
        <v>206</v>
      </c>
      <c r="EC6" s="219" t="s">
        <v>206</v>
      </c>
      <c r="ED6" s="219" t="s">
        <v>138</v>
      </c>
      <c r="EE6" s="314" t="s">
        <v>207</v>
      </c>
      <c r="EF6" s="314" t="s">
        <v>208</v>
      </c>
      <c r="EG6" s="314" t="s">
        <v>140</v>
      </c>
      <c r="EH6" s="314" t="s">
        <v>209</v>
      </c>
      <c r="EI6" s="314" t="s">
        <v>210</v>
      </c>
      <c r="EJ6" s="219" t="s">
        <v>211</v>
      </c>
      <c r="EK6" s="314" t="s">
        <v>212</v>
      </c>
      <c r="EL6" s="314" t="s">
        <v>213</v>
      </c>
    </row>
    <row r="7" spans="1:231" s="220" customFormat="1">
      <c r="A7" s="341" t="s">
        <v>214</v>
      </c>
      <c r="B7" s="341" t="s">
        <v>215</v>
      </c>
      <c r="C7" s="341" t="s">
        <v>216</v>
      </c>
      <c r="D7" s="341" t="s">
        <v>217</v>
      </c>
      <c r="E7" s="342" t="s">
        <v>218</v>
      </c>
      <c r="F7" s="342" t="s">
        <v>219</v>
      </c>
      <c r="G7" s="337" t="s">
        <v>220</v>
      </c>
      <c r="H7" s="337" t="s">
        <v>82</v>
      </c>
      <c r="I7" s="338" t="s">
        <v>221</v>
      </c>
      <c r="J7" s="334" t="s">
        <v>222</v>
      </c>
      <c r="K7" s="334"/>
      <c r="L7" s="334"/>
      <c r="M7" s="334"/>
      <c r="N7" s="334"/>
      <c r="O7" s="334"/>
      <c r="P7" s="334"/>
      <c r="Q7" s="334"/>
      <c r="R7" s="334"/>
      <c r="S7" s="334" t="s">
        <v>223</v>
      </c>
      <c r="T7" s="334"/>
      <c r="U7" s="334"/>
      <c r="V7" s="338" t="s">
        <v>224</v>
      </c>
      <c r="W7" s="255" t="s">
        <v>225</v>
      </c>
      <c r="X7" s="255" t="s">
        <v>225</v>
      </c>
      <c r="Y7" s="255"/>
      <c r="Z7" s="255"/>
      <c r="AA7" s="255"/>
      <c r="AB7" s="255"/>
      <c r="AC7" s="338" t="s">
        <v>226</v>
      </c>
      <c r="AD7" s="338" t="s">
        <v>227</v>
      </c>
      <c r="AE7" s="346" t="s">
        <v>228</v>
      </c>
      <c r="AF7" s="347" t="s">
        <v>229</v>
      </c>
      <c r="AG7" s="338" t="s">
        <v>230</v>
      </c>
      <c r="AH7" s="338" t="s">
        <v>231</v>
      </c>
      <c r="AI7" s="338" t="s">
        <v>232</v>
      </c>
    </row>
    <row r="8" spans="1:231" s="220" customFormat="1" ht="39" customHeight="1">
      <c r="A8" s="337"/>
      <c r="B8" s="337"/>
      <c r="C8" s="337"/>
      <c r="D8" s="337"/>
      <c r="E8" s="343"/>
      <c r="F8" s="343"/>
      <c r="G8" s="337"/>
      <c r="H8" s="337"/>
      <c r="I8" s="338"/>
      <c r="J8" s="335" t="s">
        <v>233</v>
      </c>
      <c r="K8" s="335"/>
      <c r="L8" s="335"/>
      <c r="M8" s="337" t="s">
        <v>234</v>
      </c>
      <c r="N8" s="337" t="s">
        <v>235</v>
      </c>
      <c r="O8" s="338" t="s">
        <v>236</v>
      </c>
      <c r="P8" s="256" t="s">
        <v>237</v>
      </c>
      <c r="Q8" s="244" t="s">
        <v>238</v>
      </c>
      <c r="R8" s="338" t="s">
        <v>239</v>
      </c>
      <c r="S8" s="337" t="s">
        <v>240</v>
      </c>
      <c r="T8" s="337" t="s">
        <v>241</v>
      </c>
      <c r="U8" s="338" t="s">
        <v>242</v>
      </c>
      <c r="V8" s="338"/>
      <c r="W8" s="244" t="s">
        <v>243</v>
      </c>
      <c r="X8" s="244" t="s">
        <v>244</v>
      </c>
      <c r="Y8" s="255" t="s">
        <v>245</v>
      </c>
      <c r="Z8" s="255" t="s">
        <v>246</v>
      </c>
      <c r="AA8" s="244" t="s">
        <v>247</v>
      </c>
      <c r="AB8" s="244" t="s">
        <v>248</v>
      </c>
      <c r="AC8" s="338"/>
      <c r="AD8" s="338"/>
      <c r="AE8" s="346"/>
      <c r="AF8" s="347"/>
      <c r="AG8" s="338"/>
      <c r="AH8" s="338"/>
      <c r="AI8" s="338"/>
    </row>
    <row r="9" spans="1:231" s="221" customFormat="1" ht="25.5">
      <c r="A9" s="337"/>
      <c r="B9" s="337"/>
      <c r="C9" s="337"/>
      <c r="D9" s="337"/>
      <c r="E9" s="341"/>
      <c r="F9" s="341"/>
      <c r="G9" s="337"/>
      <c r="H9" s="337"/>
      <c r="I9" s="338"/>
      <c r="J9" s="257" t="s">
        <v>249</v>
      </c>
      <c r="K9" s="257" t="s">
        <v>250</v>
      </c>
      <c r="L9" s="257" t="s">
        <v>251</v>
      </c>
      <c r="M9" s="337"/>
      <c r="N9" s="337"/>
      <c r="O9" s="338"/>
      <c r="P9" s="254">
        <v>63</v>
      </c>
      <c r="Q9" s="274">
        <v>3500</v>
      </c>
      <c r="R9" s="338"/>
      <c r="S9" s="337"/>
      <c r="T9" s="337"/>
      <c r="U9" s="338"/>
      <c r="V9" s="338"/>
      <c r="W9" s="275">
        <v>0.03</v>
      </c>
      <c r="X9" s="275"/>
      <c r="Y9" s="275"/>
      <c r="Z9" s="295">
        <v>5.5E-2</v>
      </c>
      <c r="AA9" s="296"/>
      <c r="AB9" s="275"/>
      <c r="AC9" s="338"/>
      <c r="AD9" s="338"/>
      <c r="AE9" s="346"/>
      <c r="AF9" s="347"/>
      <c r="AG9" s="338"/>
      <c r="AH9" s="338"/>
      <c r="AI9" s="338"/>
    </row>
    <row r="10" spans="1:231" s="222" customFormat="1">
      <c r="A10" s="336" t="s">
        <v>252</v>
      </c>
      <c r="B10" s="336"/>
      <c r="C10" s="336"/>
      <c r="D10" s="245"/>
      <c r="E10" s="245"/>
      <c r="F10" s="245"/>
      <c r="G10" s="245"/>
      <c r="H10" s="245"/>
      <c r="I10" s="258"/>
      <c r="J10" s="259"/>
      <c r="K10" s="259"/>
      <c r="L10" s="259"/>
      <c r="M10" s="260"/>
      <c r="N10" s="245"/>
      <c r="O10" s="261"/>
      <c r="P10" s="262"/>
      <c r="Q10" s="276"/>
      <c r="R10" s="277"/>
      <c r="S10" s="278"/>
      <c r="T10" s="279"/>
      <c r="U10" s="280"/>
      <c r="V10" s="280"/>
      <c r="W10" s="281"/>
      <c r="X10" s="281"/>
      <c r="Y10" s="280"/>
      <c r="Z10" s="280"/>
      <c r="AA10" s="280"/>
      <c r="AB10" s="281"/>
      <c r="AC10" s="297"/>
      <c r="AD10" s="298"/>
      <c r="AE10" s="299"/>
      <c r="AF10" s="300"/>
      <c r="AG10" s="298"/>
      <c r="AH10" s="298"/>
      <c r="AI10" s="298"/>
    </row>
    <row r="11" spans="1:231" s="223" customFormat="1" ht="33.75" customHeight="1">
      <c r="A11" s="339" t="str">
        <f>A10</f>
        <v>4 piece set Beautyrest brand -- 90gsm Solid Satin Sheet Set</v>
      </c>
      <c r="B11" s="339" t="s">
        <v>253</v>
      </c>
      <c r="C11" s="339" t="s">
        <v>254</v>
      </c>
      <c r="D11" s="246" t="s">
        <v>255</v>
      </c>
      <c r="E11" s="247" t="s">
        <v>256</v>
      </c>
      <c r="F11" s="247" t="s">
        <v>257</v>
      </c>
      <c r="G11" s="344" t="s">
        <v>258</v>
      </c>
      <c r="H11" s="248">
        <f>I11*0.98</f>
        <v>5.1204999999999998</v>
      </c>
      <c r="I11" s="263">
        <f>'CHN 04-08-2025'!$G$47</f>
        <v>5.2249999999999996</v>
      </c>
      <c r="J11" s="264">
        <v>30</v>
      </c>
      <c r="K11" s="265">
        <v>25</v>
      </c>
      <c r="L11" s="264">
        <v>34</v>
      </c>
      <c r="M11" s="266">
        <v>4</v>
      </c>
      <c r="N11" s="267">
        <v>6.5</v>
      </c>
      <c r="O11" s="268">
        <f>J11*K11*L11/1000000/M11</f>
        <v>6.3749999999999996E-3</v>
      </c>
      <c r="P11" s="269">
        <f>$P$9/O11</f>
        <v>9882.3529411764703</v>
      </c>
      <c r="Q11" s="282">
        <f>$Q$9</f>
        <v>3500</v>
      </c>
      <c r="R11" s="283">
        <f>Q11/P11</f>
        <v>0.35416666666666702</v>
      </c>
      <c r="S11" s="284" t="s">
        <v>259</v>
      </c>
      <c r="T11" s="285">
        <v>0.41399999999999998</v>
      </c>
      <c r="U11" s="286">
        <f>I11*T11</f>
        <v>2.1631499999999999</v>
      </c>
      <c r="V11" s="286">
        <f>U11+R11+I11</f>
        <v>7.7423166666666665</v>
      </c>
      <c r="W11" s="287"/>
      <c r="X11" s="287"/>
      <c r="Y11" s="301"/>
      <c r="Z11" s="301">
        <f>AF11*$Z$9</f>
        <v>0.52580000000000005</v>
      </c>
      <c r="AA11" s="302"/>
      <c r="AB11" s="287"/>
      <c r="AC11" s="303">
        <f>SUM(W11:AB11)</f>
        <v>0.52580000000000005</v>
      </c>
      <c r="AD11" s="304">
        <f>AC11+V11</f>
        <v>8.2681166666666659</v>
      </c>
      <c r="AE11" s="305">
        <f>(AF11-AD11)/AF11</f>
        <v>0.1351342398884241</v>
      </c>
      <c r="AF11" s="306">
        <v>9.56</v>
      </c>
      <c r="AG11" s="308">
        <v>1748</v>
      </c>
      <c r="AH11" s="304">
        <f>AG11*AF11</f>
        <v>16710.88</v>
      </c>
      <c r="AI11" s="304">
        <f>AG11*AD11</f>
        <v>14452.667933333332</v>
      </c>
    </row>
    <row r="12" spans="1:231" s="223" customFormat="1" ht="33.75" customHeight="1">
      <c r="A12" s="340"/>
      <c r="B12" s="340"/>
      <c r="C12" s="340"/>
      <c r="D12" s="246" t="s">
        <v>260</v>
      </c>
      <c r="E12" s="247" t="s">
        <v>261</v>
      </c>
      <c r="F12" s="247" t="s">
        <v>262</v>
      </c>
      <c r="G12" s="345"/>
      <c r="H12" s="248">
        <f>I12*0.98</f>
        <v>5.9584000000000001</v>
      </c>
      <c r="I12" s="263">
        <f>'CHN 04-08-2025'!$G$48</f>
        <v>6.08</v>
      </c>
      <c r="J12" s="264">
        <v>30</v>
      </c>
      <c r="K12" s="265">
        <v>25</v>
      </c>
      <c r="L12" s="264">
        <v>38</v>
      </c>
      <c r="M12" s="266">
        <v>4</v>
      </c>
      <c r="N12" s="267">
        <v>7.7</v>
      </c>
      <c r="O12" s="268">
        <f>J12*K12*L12/1000000/M12</f>
        <v>7.1250000000000003E-3</v>
      </c>
      <c r="P12" s="269">
        <f>$P$9/O12</f>
        <v>8842.1052631578896</v>
      </c>
      <c r="Q12" s="282">
        <f>$Q$9</f>
        <v>3500</v>
      </c>
      <c r="R12" s="283">
        <f>Q12/P12</f>
        <v>0.39583333333333298</v>
      </c>
      <c r="S12" s="284" t="s">
        <v>259</v>
      </c>
      <c r="T12" s="285">
        <v>0.41399999999999998</v>
      </c>
      <c r="U12" s="286">
        <f>I12*T12</f>
        <v>2.5171199999999998</v>
      </c>
      <c r="V12" s="286">
        <f>U12+R12+I12</f>
        <v>8.9929533333333325</v>
      </c>
      <c r="W12" s="287"/>
      <c r="X12" s="287"/>
      <c r="Y12" s="301"/>
      <c r="Z12" s="301">
        <f>AF12*$Z$9</f>
        <v>0.60830000000000006</v>
      </c>
      <c r="AA12" s="302"/>
      <c r="AB12" s="287"/>
      <c r="AC12" s="303">
        <f>SUM(W12:AB12)</f>
        <v>0.60830000000000006</v>
      </c>
      <c r="AD12" s="304">
        <f>AC12+V12</f>
        <v>9.6012533333333323</v>
      </c>
      <c r="AE12" s="305">
        <f>(AF12-AD12)/AF12</f>
        <v>0.13189391199517794</v>
      </c>
      <c r="AF12" s="306">
        <v>11.06</v>
      </c>
      <c r="AG12" s="308">
        <v>0</v>
      </c>
      <c r="AH12" s="304">
        <f>AG12*AF12</f>
        <v>0</v>
      </c>
      <c r="AI12" s="304">
        <f>AG12*AD12</f>
        <v>0</v>
      </c>
    </row>
    <row r="13" spans="1:231" s="222" customFormat="1">
      <c r="A13" s="336" t="s">
        <v>252</v>
      </c>
      <c r="B13" s="336"/>
      <c r="C13" s="336"/>
      <c r="D13" s="245"/>
      <c r="E13" s="245"/>
      <c r="F13" s="245"/>
      <c r="G13" s="245"/>
      <c r="H13" s="245"/>
      <c r="I13" s="258"/>
      <c r="J13" s="259"/>
      <c r="K13" s="259"/>
      <c r="L13" s="259"/>
      <c r="M13" s="260"/>
      <c r="N13" s="245"/>
      <c r="O13" s="261"/>
      <c r="P13" s="262"/>
      <c r="Q13" s="276"/>
      <c r="R13" s="277"/>
      <c r="S13" s="278"/>
      <c r="T13" s="288"/>
      <c r="U13" s="280"/>
      <c r="V13" s="280"/>
      <c r="W13" s="281"/>
      <c r="X13" s="281"/>
      <c r="Y13" s="280"/>
      <c r="Z13" s="280"/>
      <c r="AA13" s="280"/>
      <c r="AB13" s="281"/>
      <c r="AC13" s="297"/>
      <c r="AD13" s="298"/>
      <c r="AE13" s="299"/>
      <c r="AF13" s="300"/>
      <c r="AG13" s="309"/>
      <c r="AH13" s="298"/>
      <c r="AI13" s="298"/>
    </row>
    <row r="14" spans="1:231" s="223" customFormat="1" ht="33.75" customHeight="1">
      <c r="A14" s="339" t="str">
        <f>A13</f>
        <v>4 piece set Beautyrest brand -- 90gsm Solid Satin Sheet Set</v>
      </c>
      <c r="B14" s="339" t="s">
        <v>253</v>
      </c>
      <c r="C14" s="339" t="s">
        <v>254</v>
      </c>
      <c r="D14" s="246" t="s">
        <v>255</v>
      </c>
      <c r="E14" s="247" t="s">
        <v>263</v>
      </c>
      <c r="F14" s="247" t="s">
        <v>264</v>
      </c>
      <c r="G14" s="344" t="s">
        <v>265</v>
      </c>
      <c r="H14" s="248">
        <f>I14*0.98</f>
        <v>5.1204999999999998</v>
      </c>
      <c r="I14" s="263">
        <f>'CHN 04-08-2025'!$G$47</f>
        <v>5.2249999999999996</v>
      </c>
      <c r="J14" s="264">
        <v>30</v>
      </c>
      <c r="K14" s="265">
        <v>25</v>
      </c>
      <c r="L14" s="264">
        <v>34</v>
      </c>
      <c r="M14" s="266">
        <v>4</v>
      </c>
      <c r="N14" s="267">
        <v>6.5</v>
      </c>
      <c r="O14" s="268">
        <f>J14*K14*L14/1000000/M14</f>
        <v>6.3749999999999996E-3</v>
      </c>
      <c r="P14" s="269">
        <f>$P$9/O14</f>
        <v>9882.3529411764703</v>
      </c>
      <c r="Q14" s="282">
        <f>$Q$9</f>
        <v>3500</v>
      </c>
      <c r="R14" s="283">
        <f>Q14/P14</f>
        <v>0.35416666666666702</v>
      </c>
      <c r="S14" s="284" t="s">
        <v>259</v>
      </c>
      <c r="T14" s="285">
        <v>0.41399999999999998</v>
      </c>
      <c r="U14" s="286">
        <f>I14*T14</f>
        <v>2.1631499999999999</v>
      </c>
      <c r="V14" s="286">
        <f>U14+R14+I14</f>
        <v>7.7423166666666665</v>
      </c>
      <c r="W14" s="287"/>
      <c r="X14" s="287"/>
      <c r="Y14" s="301"/>
      <c r="Z14" s="301">
        <f>AF14*$Z$9</f>
        <v>0.52580000000000005</v>
      </c>
      <c r="AA14" s="302"/>
      <c r="AB14" s="287"/>
      <c r="AC14" s="303">
        <f>SUM(W14:AB14)</f>
        <v>0.52580000000000005</v>
      </c>
      <c r="AD14" s="304">
        <f>AC14+V14</f>
        <v>8.2681166666666659</v>
      </c>
      <c r="AE14" s="305">
        <f>(AF14-AD14)/AF14</f>
        <v>0.1351342398884241</v>
      </c>
      <c r="AF14" s="306">
        <v>9.56</v>
      </c>
      <c r="AG14" s="308">
        <v>1748</v>
      </c>
      <c r="AH14" s="304">
        <f>AG14*AF14</f>
        <v>16710.88</v>
      </c>
      <c r="AI14" s="304">
        <f>AG14*AD14</f>
        <v>14452.667933333332</v>
      </c>
    </row>
    <row r="15" spans="1:231" s="223" customFormat="1" ht="33.4" customHeight="1">
      <c r="A15" s="340"/>
      <c r="B15" s="340"/>
      <c r="C15" s="340"/>
      <c r="D15" s="246" t="s">
        <v>260</v>
      </c>
      <c r="E15" s="247" t="s">
        <v>266</v>
      </c>
      <c r="F15" s="247" t="s">
        <v>267</v>
      </c>
      <c r="G15" s="345"/>
      <c r="H15" s="248">
        <f>I15*0.98</f>
        <v>5.9584000000000001</v>
      </c>
      <c r="I15" s="263">
        <f>'CHN 04-08-2025'!$G$48</f>
        <v>6.08</v>
      </c>
      <c r="J15" s="264">
        <v>30</v>
      </c>
      <c r="K15" s="265">
        <v>25</v>
      </c>
      <c r="L15" s="264">
        <v>38</v>
      </c>
      <c r="M15" s="266">
        <v>4</v>
      </c>
      <c r="N15" s="267">
        <v>7.7</v>
      </c>
      <c r="O15" s="268">
        <f>J15*K15*L15/1000000/M15</f>
        <v>7.1250000000000003E-3</v>
      </c>
      <c r="P15" s="269">
        <f>$P$9/O15</f>
        <v>8842.1052631578896</v>
      </c>
      <c r="Q15" s="282">
        <f>$Q$9</f>
        <v>3500</v>
      </c>
      <c r="R15" s="283">
        <f>Q15/P15</f>
        <v>0.39583333333333298</v>
      </c>
      <c r="S15" s="284" t="s">
        <v>259</v>
      </c>
      <c r="T15" s="285">
        <v>0.41399999999999998</v>
      </c>
      <c r="U15" s="286">
        <f>I15*T15</f>
        <v>2.5171199999999998</v>
      </c>
      <c r="V15" s="286">
        <f>U15+R15+I15</f>
        <v>8.9929533333333325</v>
      </c>
      <c r="W15" s="287"/>
      <c r="X15" s="287"/>
      <c r="Y15" s="301"/>
      <c r="Z15" s="301">
        <f>AF15*$Z$9</f>
        <v>0.60830000000000006</v>
      </c>
      <c r="AA15" s="302"/>
      <c r="AB15" s="287"/>
      <c r="AC15" s="303">
        <f>SUM(W15:AB15)</f>
        <v>0.60830000000000006</v>
      </c>
      <c r="AD15" s="304">
        <f>AC15+V15</f>
        <v>9.6012533333333323</v>
      </c>
      <c r="AE15" s="305">
        <f>(AF15-AD15)/AF15</f>
        <v>0.13189391199517794</v>
      </c>
      <c r="AF15" s="306">
        <v>11.06</v>
      </c>
      <c r="AG15" s="308">
        <v>1492</v>
      </c>
      <c r="AH15" s="304">
        <f>AG15*AF15</f>
        <v>16501.52</v>
      </c>
      <c r="AI15" s="304">
        <f>AG15*AD15</f>
        <v>14325.069973333331</v>
      </c>
    </row>
    <row r="16" spans="1:231" s="222" customFormat="1">
      <c r="A16" s="336" t="s">
        <v>252</v>
      </c>
      <c r="B16" s="336"/>
      <c r="C16" s="336"/>
      <c r="D16" s="245"/>
      <c r="E16" s="245"/>
      <c r="F16" s="245"/>
      <c r="G16" s="245"/>
      <c r="H16" s="245"/>
      <c r="I16" s="258"/>
      <c r="J16" s="259"/>
      <c r="K16" s="259"/>
      <c r="L16" s="259"/>
      <c r="M16" s="260"/>
      <c r="N16" s="245"/>
      <c r="O16" s="261"/>
      <c r="P16" s="262"/>
      <c r="Q16" s="276"/>
      <c r="R16" s="277"/>
      <c r="S16" s="278"/>
      <c r="T16" s="288"/>
      <c r="U16" s="280"/>
      <c r="V16" s="280"/>
      <c r="W16" s="281"/>
      <c r="X16" s="281"/>
      <c r="Y16" s="280"/>
      <c r="Z16" s="280"/>
      <c r="AA16" s="280"/>
      <c r="AB16" s="281"/>
      <c r="AC16" s="297"/>
      <c r="AD16" s="298"/>
      <c r="AE16" s="299"/>
      <c r="AF16" s="300"/>
      <c r="AG16" s="309"/>
      <c r="AH16" s="298"/>
      <c r="AI16" s="298"/>
    </row>
    <row r="17" spans="1:36" s="223" customFormat="1" ht="33.75" customHeight="1">
      <c r="A17" s="339" t="str">
        <f>A16</f>
        <v>4 piece set Beautyrest brand -- 90gsm Solid Satin Sheet Set</v>
      </c>
      <c r="B17" s="339" t="s">
        <v>253</v>
      </c>
      <c r="C17" s="339" t="s">
        <v>254</v>
      </c>
      <c r="D17" s="246" t="s">
        <v>255</v>
      </c>
      <c r="E17" s="247" t="s">
        <v>268</v>
      </c>
      <c r="F17" s="247" t="s">
        <v>269</v>
      </c>
      <c r="G17" s="344" t="s">
        <v>270</v>
      </c>
      <c r="H17" s="248">
        <f>I17*0.98</f>
        <v>5.1204999999999998</v>
      </c>
      <c r="I17" s="263">
        <f>'CHN 04-08-2025'!$G$47</f>
        <v>5.2249999999999996</v>
      </c>
      <c r="J17" s="264">
        <v>30</v>
      </c>
      <c r="K17" s="265">
        <v>25</v>
      </c>
      <c r="L17" s="264">
        <v>34</v>
      </c>
      <c r="M17" s="266">
        <v>4</v>
      </c>
      <c r="N17" s="267">
        <v>6.5</v>
      </c>
      <c r="O17" s="268">
        <f>J17*K17*L17/1000000/M17</f>
        <v>6.3749999999999996E-3</v>
      </c>
      <c r="P17" s="269">
        <f>$P$9/O17</f>
        <v>9882.3529411764703</v>
      </c>
      <c r="Q17" s="282">
        <f>$Q$9</f>
        <v>3500</v>
      </c>
      <c r="R17" s="283">
        <f>Q17/P17</f>
        <v>0.35416666666666702</v>
      </c>
      <c r="S17" s="284" t="s">
        <v>259</v>
      </c>
      <c r="T17" s="285">
        <v>0.41399999999999998</v>
      </c>
      <c r="U17" s="286">
        <f>I17*T17</f>
        <v>2.1631499999999999</v>
      </c>
      <c r="V17" s="286">
        <f>U17+R17+I17</f>
        <v>7.7423166666666665</v>
      </c>
      <c r="W17" s="287"/>
      <c r="X17" s="287"/>
      <c r="Y17" s="301"/>
      <c r="Z17" s="301">
        <f>AF17*$Z$9</f>
        <v>0.52580000000000005</v>
      </c>
      <c r="AA17" s="302"/>
      <c r="AB17" s="287"/>
      <c r="AC17" s="303">
        <f>SUM(W17:AB17)</f>
        <v>0.52580000000000005</v>
      </c>
      <c r="AD17" s="304">
        <f>AC17+V17</f>
        <v>8.2681166666666659</v>
      </c>
      <c r="AE17" s="305">
        <f>(AF17-AD17)/AF17</f>
        <v>0.1351342398884241</v>
      </c>
      <c r="AF17" s="306">
        <v>9.56</v>
      </c>
      <c r="AG17" s="308">
        <v>1748</v>
      </c>
      <c r="AH17" s="304">
        <f>AG17*AF17</f>
        <v>16710.88</v>
      </c>
      <c r="AI17" s="304">
        <f>AG17*AD17</f>
        <v>14452.667933333332</v>
      </c>
    </row>
    <row r="18" spans="1:36" s="223" customFormat="1" ht="33.75" customHeight="1">
      <c r="A18" s="340"/>
      <c r="B18" s="340"/>
      <c r="C18" s="340"/>
      <c r="D18" s="246" t="s">
        <v>260</v>
      </c>
      <c r="E18" s="247" t="s">
        <v>271</v>
      </c>
      <c r="F18" s="247" t="s">
        <v>272</v>
      </c>
      <c r="G18" s="345"/>
      <c r="H18" s="248">
        <f>I18*0.98</f>
        <v>5.9584000000000001</v>
      </c>
      <c r="I18" s="263">
        <f>'CHN 04-08-2025'!$G$48</f>
        <v>6.08</v>
      </c>
      <c r="J18" s="264">
        <v>30</v>
      </c>
      <c r="K18" s="265">
        <v>25</v>
      </c>
      <c r="L18" s="264">
        <v>38</v>
      </c>
      <c r="M18" s="266">
        <v>4</v>
      </c>
      <c r="N18" s="267">
        <v>7.7</v>
      </c>
      <c r="O18" s="268">
        <f>J18*K18*L18/1000000/M18</f>
        <v>7.1250000000000003E-3</v>
      </c>
      <c r="P18" s="269">
        <f>$P$9/O18</f>
        <v>8842.1052631578896</v>
      </c>
      <c r="Q18" s="282">
        <f>$Q$9</f>
        <v>3500</v>
      </c>
      <c r="R18" s="283">
        <f>Q18/P18</f>
        <v>0.39583333333333298</v>
      </c>
      <c r="S18" s="284" t="s">
        <v>259</v>
      </c>
      <c r="T18" s="285">
        <v>0.41399999999999998</v>
      </c>
      <c r="U18" s="286">
        <f>I18*T18</f>
        <v>2.5171199999999998</v>
      </c>
      <c r="V18" s="286">
        <f>U18+R18+I18</f>
        <v>8.9929533333333325</v>
      </c>
      <c r="W18" s="287"/>
      <c r="X18" s="287"/>
      <c r="Y18" s="301"/>
      <c r="Z18" s="301">
        <f>AF18*$Z$9</f>
        <v>0.60830000000000006</v>
      </c>
      <c r="AA18" s="302"/>
      <c r="AB18" s="287"/>
      <c r="AC18" s="303">
        <f>SUM(W18:AB18)</f>
        <v>0.60830000000000006</v>
      </c>
      <c r="AD18" s="304">
        <f>AC18+V18</f>
        <v>9.6012533333333323</v>
      </c>
      <c r="AE18" s="305">
        <f>(AF18-AD18)/AF18</f>
        <v>0.13189391199517794</v>
      </c>
      <c r="AF18" s="306">
        <v>11.06</v>
      </c>
      <c r="AG18" s="308">
        <v>0</v>
      </c>
      <c r="AH18" s="304">
        <f>AG18*AF18</f>
        <v>0</v>
      </c>
      <c r="AI18" s="304">
        <f>AG18*AD18</f>
        <v>0</v>
      </c>
    </row>
    <row r="19" spans="1:36" s="222" customFormat="1">
      <c r="A19" s="336" t="s">
        <v>252</v>
      </c>
      <c r="B19" s="336"/>
      <c r="C19" s="336"/>
      <c r="D19" s="245"/>
      <c r="E19" s="245"/>
      <c r="F19" s="245"/>
      <c r="G19" s="245"/>
      <c r="H19" s="245"/>
      <c r="I19" s="258"/>
      <c r="J19" s="259"/>
      <c r="K19" s="259"/>
      <c r="L19" s="259"/>
      <c r="M19" s="260"/>
      <c r="N19" s="245"/>
      <c r="O19" s="261"/>
      <c r="P19" s="262"/>
      <c r="Q19" s="276"/>
      <c r="R19" s="277"/>
      <c r="S19" s="278"/>
      <c r="T19" s="288"/>
      <c r="U19" s="280"/>
      <c r="V19" s="280"/>
      <c r="W19" s="281"/>
      <c r="X19" s="281"/>
      <c r="Y19" s="280"/>
      <c r="Z19" s="280"/>
      <c r="AA19" s="280"/>
      <c r="AB19" s="281"/>
      <c r="AC19" s="297"/>
      <c r="AD19" s="298"/>
      <c r="AE19" s="299"/>
      <c r="AF19" s="300"/>
      <c r="AG19" s="309"/>
      <c r="AH19" s="298"/>
      <c r="AI19" s="298"/>
    </row>
    <row r="20" spans="1:36" s="223" customFormat="1" ht="33.75" customHeight="1">
      <c r="A20" s="339" t="str">
        <f>A19</f>
        <v>4 piece set Beautyrest brand -- 90gsm Solid Satin Sheet Set</v>
      </c>
      <c r="B20" s="339" t="s">
        <v>253</v>
      </c>
      <c r="C20" s="339" t="s">
        <v>254</v>
      </c>
      <c r="D20" s="246" t="s">
        <v>255</v>
      </c>
      <c r="E20" s="249" t="s">
        <v>273</v>
      </c>
      <c r="F20" s="249" t="s">
        <v>274</v>
      </c>
      <c r="G20" s="344" t="s">
        <v>275</v>
      </c>
      <c r="H20" s="248">
        <f>I20*0.98</f>
        <v>5.1204999999999998</v>
      </c>
      <c r="I20" s="263">
        <f>'CHN 04-08-2025'!$G$47</f>
        <v>5.2249999999999996</v>
      </c>
      <c r="J20" s="264">
        <v>30</v>
      </c>
      <c r="K20" s="265">
        <v>25</v>
      </c>
      <c r="L20" s="264">
        <v>34</v>
      </c>
      <c r="M20" s="266">
        <v>4</v>
      </c>
      <c r="N20" s="267">
        <v>6.5</v>
      </c>
      <c r="O20" s="268">
        <f>J20*K20*L20/1000000/M20</f>
        <v>6.3749999999999996E-3</v>
      </c>
      <c r="P20" s="269">
        <f>$P$9/O20</f>
        <v>9882.3529411764703</v>
      </c>
      <c r="Q20" s="282">
        <f>$Q$9</f>
        <v>3500</v>
      </c>
      <c r="R20" s="283">
        <f>Q20/P20</f>
        <v>0.35416666666666702</v>
      </c>
      <c r="S20" s="284" t="s">
        <v>259</v>
      </c>
      <c r="T20" s="285">
        <v>0.41399999999999998</v>
      </c>
      <c r="U20" s="286">
        <f>I20*T20</f>
        <v>2.1631499999999999</v>
      </c>
      <c r="V20" s="286">
        <f>U20+R20+I20</f>
        <v>7.7423166666666665</v>
      </c>
      <c r="W20" s="287"/>
      <c r="X20" s="287"/>
      <c r="Y20" s="301"/>
      <c r="Z20" s="301">
        <f>AF20*$Z$9</f>
        <v>0.52580000000000005</v>
      </c>
      <c r="AA20" s="302"/>
      <c r="AB20" s="287"/>
      <c r="AC20" s="303">
        <f>SUM(W20:AB20)</f>
        <v>0.52580000000000005</v>
      </c>
      <c r="AD20" s="304">
        <f>AC20+V20</f>
        <v>8.2681166666666659</v>
      </c>
      <c r="AE20" s="305">
        <f>(AF20-AD20)/AF20</f>
        <v>0.1351342398884241</v>
      </c>
      <c r="AF20" s="306">
        <v>9.56</v>
      </c>
      <c r="AG20" s="308">
        <v>1748</v>
      </c>
      <c r="AH20" s="304">
        <f>AG20*AF20</f>
        <v>16710.88</v>
      </c>
      <c r="AI20" s="304">
        <f>AG20*AD20</f>
        <v>14452.667933333332</v>
      </c>
    </row>
    <row r="21" spans="1:36" s="223" customFormat="1" ht="33.75" customHeight="1">
      <c r="A21" s="340"/>
      <c r="B21" s="340"/>
      <c r="C21" s="340"/>
      <c r="D21" s="246" t="s">
        <v>260</v>
      </c>
      <c r="E21" s="249" t="s">
        <v>276</v>
      </c>
      <c r="F21" s="249" t="s">
        <v>277</v>
      </c>
      <c r="G21" s="345"/>
      <c r="H21" s="248">
        <f>I21*0.98</f>
        <v>5.9584000000000001</v>
      </c>
      <c r="I21" s="263">
        <f>'CHN 04-08-2025'!$G$48</f>
        <v>6.08</v>
      </c>
      <c r="J21" s="264">
        <v>30</v>
      </c>
      <c r="K21" s="265">
        <v>25</v>
      </c>
      <c r="L21" s="264">
        <v>38</v>
      </c>
      <c r="M21" s="266">
        <v>4</v>
      </c>
      <c r="N21" s="267">
        <v>7.7</v>
      </c>
      <c r="O21" s="268">
        <f>J21*K21*L21/1000000/M21</f>
        <v>7.1250000000000003E-3</v>
      </c>
      <c r="P21" s="269">
        <f>$P$9/O21</f>
        <v>8842.1052631578896</v>
      </c>
      <c r="Q21" s="282">
        <f>$Q$9</f>
        <v>3500</v>
      </c>
      <c r="R21" s="283">
        <f>Q21/P21</f>
        <v>0.39583333333333298</v>
      </c>
      <c r="S21" s="284" t="s">
        <v>259</v>
      </c>
      <c r="T21" s="285">
        <v>0.41399999999999998</v>
      </c>
      <c r="U21" s="286">
        <f>I21*T21</f>
        <v>2.5171199999999998</v>
      </c>
      <c r="V21" s="286">
        <f>U21+R21+I21</f>
        <v>8.9929533333333325</v>
      </c>
      <c r="W21" s="287"/>
      <c r="X21" s="287"/>
      <c r="Y21" s="301"/>
      <c r="Z21" s="301">
        <f>AF21*$Z$9</f>
        <v>0.60830000000000006</v>
      </c>
      <c r="AA21" s="302"/>
      <c r="AB21" s="287"/>
      <c r="AC21" s="303">
        <f>SUM(W21:AB21)</f>
        <v>0.60830000000000006</v>
      </c>
      <c r="AD21" s="304">
        <f>AC21+V21</f>
        <v>9.6012533333333323</v>
      </c>
      <c r="AE21" s="305">
        <f>(AF21-AD21)/AF21</f>
        <v>0.13189391199517794</v>
      </c>
      <c r="AF21" s="306">
        <v>11.06</v>
      </c>
      <c r="AG21" s="308">
        <v>0</v>
      </c>
      <c r="AH21" s="304">
        <f>AG21*AF21</f>
        <v>0</v>
      </c>
      <c r="AI21" s="304">
        <f>AG21*AD21</f>
        <v>0</v>
      </c>
    </row>
    <row r="22" spans="1:36" s="222" customFormat="1">
      <c r="A22" s="336" t="s">
        <v>252</v>
      </c>
      <c r="B22" s="336"/>
      <c r="C22" s="336"/>
      <c r="D22" s="245"/>
      <c r="E22" s="250"/>
      <c r="F22" s="250"/>
      <c r="G22" s="245"/>
      <c r="H22" s="245"/>
      <c r="I22" s="258"/>
      <c r="J22" s="259"/>
      <c r="K22" s="259"/>
      <c r="L22" s="259"/>
      <c r="M22" s="260"/>
      <c r="N22" s="245"/>
      <c r="O22" s="261"/>
      <c r="P22" s="262"/>
      <c r="Q22" s="276"/>
      <c r="R22" s="277"/>
      <c r="S22" s="278"/>
      <c r="T22" s="288"/>
      <c r="U22" s="280"/>
      <c r="V22" s="280"/>
      <c r="W22" s="281"/>
      <c r="X22" s="281"/>
      <c r="Y22" s="280"/>
      <c r="Z22" s="280"/>
      <c r="AA22" s="280"/>
      <c r="AB22" s="281"/>
      <c r="AC22" s="297"/>
      <c r="AD22" s="298"/>
      <c r="AE22" s="299"/>
      <c r="AF22" s="300"/>
      <c r="AG22" s="309"/>
      <c r="AH22" s="298"/>
      <c r="AI22" s="298"/>
    </row>
    <row r="23" spans="1:36" s="223" customFormat="1" ht="33.75" customHeight="1">
      <c r="A23" s="339" t="str">
        <f>A22</f>
        <v>4 piece set Beautyrest brand -- 90gsm Solid Satin Sheet Set</v>
      </c>
      <c r="B23" s="339" t="s">
        <v>253</v>
      </c>
      <c r="C23" s="339" t="s">
        <v>254</v>
      </c>
      <c r="D23" s="246" t="s">
        <v>255</v>
      </c>
      <c r="E23" s="249" t="s">
        <v>278</v>
      </c>
      <c r="F23" s="249" t="s">
        <v>279</v>
      </c>
      <c r="G23" s="344" t="s">
        <v>280</v>
      </c>
      <c r="H23" s="248">
        <f>I23*0.98</f>
        <v>5.1204999999999998</v>
      </c>
      <c r="I23" s="263">
        <f>'CHN 04-08-2025'!$G$47</f>
        <v>5.2249999999999996</v>
      </c>
      <c r="J23" s="264">
        <v>30</v>
      </c>
      <c r="K23" s="265">
        <v>25</v>
      </c>
      <c r="L23" s="264">
        <v>34</v>
      </c>
      <c r="M23" s="266">
        <v>4</v>
      </c>
      <c r="N23" s="267">
        <v>6.5</v>
      </c>
      <c r="O23" s="268">
        <f>J23*K23*L23/1000000/M23</f>
        <v>6.3749999999999996E-3</v>
      </c>
      <c r="P23" s="269">
        <f>$P$9/O23</f>
        <v>9882.3529411764703</v>
      </c>
      <c r="Q23" s="282">
        <f>$Q$9</f>
        <v>3500</v>
      </c>
      <c r="R23" s="283">
        <f>Q23/P23</f>
        <v>0.35416666666666702</v>
      </c>
      <c r="S23" s="284" t="s">
        <v>259</v>
      </c>
      <c r="T23" s="285">
        <v>0.41399999999999998</v>
      </c>
      <c r="U23" s="286">
        <f>I23*T23</f>
        <v>2.1631499999999999</v>
      </c>
      <c r="V23" s="286">
        <f>U23+R23+I23</f>
        <v>7.7423166666666665</v>
      </c>
      <c r="W23" s="287"/>
      <c r="X23" s="287"/>
      <c r="Y23" s="301"/>
      <c r="Z23" s="301">
        <f>AF23*$Z$9</f>
        <v>0.52580000000000005</v>
      </c>
      <c r="AA23" s="302"/>
      <c r="AB23" s="287"/>
      <c r="AC23" s="303">
        <f>SUM(W23:AB23)</f>
        <v>0.52580000000000005</v>
      </c>
      <c r="AD23" s="304">
        <f>AC23+V23</f>
        <v>8.2681166666666659</v>
      </c>
      <c r="AE23" s="305">
        <f>(AF23-AD23)/AF23</f>
        <v>0.1351342398884241</v>
      </c>
      <c r="AF23" s="306">
        <v>9.56</v>
      </c>
      <c r="AG23" s="308">
        <v>1748</v>
      </c>
      <c r="AH23" s="304">
        <f>AG23*AF23</f>
        <v>16710.88</v>
      </c>
      <c r="AI23" s="304">
        <f>AG23*AD23</f>
        <v>14452.667933333332</v>
      </c>
    </row>
    <row r="24" spans="1:36" s="223" customFormat="1" ht="33.75" customHeight="1">
      <c r="A24" s="340"/>
      <c r="B24" s="340"/>
      <c r="C24" s="340"/>
      <c r="D24" s="246" t="s">
        <v>260</v>
      </c>
      <c r="E24" s="249" t="s">
        <v>281</v>
      </c>
      <c r="F24" s="249" t="s">
        <v>282</v>
      </c>
      <c r="G24" s="345"/>
      <c r="H24" s="248">
        <f>I24*0.98</f>
        <v>5.9584000000000001</v>
      </c>
      <c r="I24" s="263">
        <f>'CHN 04-08-2025'!$G$48</f>
        <v>6.08</v>
      </c>
      <c r="J24" s="264">
        <v>30</v>
      </c>
      <c r="K24" s="265">
        <v>25</v>
      </c>
      <c r="L24" s="264">
        <v>38</v>
      </c>
      <c r="M24" s="266">
        <v>4</v>
      </c>
      <c r="N24" s="267">
        <v>7.7</v>
      </c>
      <c r="O24" s="268">
        <f>J24*K24*L24/1000000/M24</f>
        <v>7.1250000000000003E-3</v>
      </c>
      <c r="P24" s="269">
        <f>$P$9/O24</f>
        <v>8842.1052631578896</v>
      </c>
      <c r="Q24" s="282">
        <f>$Q$9</f>
        <v>3500</v>
      </c>
      <c r="R24" s="283">
        <f>Q24/P24</f>
        <v>0.39583333333333298</v>
      </c>
      <c r="S24" s="284" t="s">
        <v>259</v>
      </c>
      <c r="T24" s="285">
        <v>0.41399999999999998</v>
      </c>
      <c r="U24" s="286">
        <f>I24*T24</f>
        <v>2.5171199999999998</v>
      </c>
      <c r="V24" s="286">
        <f>U24+R24+I24</f>
        <v>8.9929533333333325</v>
      </c>
      <c r="W24" s="287"/>
      <c r="X24" s="287"/>
      <c r="Y24" s="301"/>
      <c r="Z24" s="301">
        <f>AF24*$Z$9</f>
        <v>0.60830000000000006</v>
      </c>
      <c r="AA24" s="302"/>
      <c r="AB24" s="287"/>
      <c r="AC24" s="303">
        <f>SUM(W24:AB24)</f>
        <v>0.60830000000000006</v>
      </c>
      <c r="AD24" s="304">
        <f>AC24+V24</f>
        <v>9.6012533333333323</v>
      </c>
      <c r="AE24" s="305">
        <f>(AF24-AD24)/AF24</f>
        <v>0.13189391199517794</v>
      </c>
      <c r="AF24" s="306">
        <v>11.06</v>
      </c>
      <c r="AG24" s="308">
        <v>0</v>
      </c>
      <c r="AH24" s="304">
        <f>AG24*AF24</f>
        <v>0</v>
      </c>
      <c r="AI24" s="304">
        <f>AG24*AD24</f>
        <v>0</v>
      </c>
    </row>
    <row r="25" spans="1:36">
      <c r="AG25" s="310">
        <f>SUM(AG11:AG24)</f>
        <v>10232</v>
      </c>
      <c r="AH25" s="311">
        <f t="shared" ref="AH25:AI25" si="0">SUM(AH11:AH24)</f>
        <v>100055.92000000001</v>
      </c>
      <c r="AI25" s="311">
        <f t="shared" si="0"/>
        <v>86588.409639999983</v>
      </c>
      <c r="AJ25" s="312">
        <f>(AH25-AI25)/AH25</f>
        <v>0.13459983537206022</v>
      </c>
    </row>
    <row r="27" spans="1:36">
      <c r="A27" s="437" t="s">
        <v>499</v>
      </c>
    </row>
    <row r="28" spans="1:36">
      <c r="A28" s="224" t="s">
        <v>283</v>
      </c>
    </row>
    <row r="29" spans="1:36">
      <c r="A29" s="318" t="s">
        <v>496</v>
      </c>
    </row>
    <row r="30" spans="1:36">
      <c r="A30" s="224" t="s">
        <v>284</v>
      </c>
    </row>
    <row r="31" spans="1:36">
      <c r="A31" s="224" t="s">
        <v>285</v>
      </c>
    </row>
    <row r="32" spans="1:36">
      <c r="A32" s="318" t="s">
        <v>497</v>
      </c>
    </row>
  </sheetData>
  <protectedRanges>
    <protectedRange password="F78C" sqref="EL4 EE4:EF6 EG5:EH6 EI5:EK5 EI6 EK6:EL6" name="区域1"/>
  </protectedRanges>
  <mergeCells count="72">
    <mergeCell ref="AG7:AG9"/>
    <mergeCell ref="AH7:AH9"/>
    <mergeCell ref="AI7:AI9"/>
    <mergeCell ref="V7:V9"/>
    <mergeCell ref="AC7:AC9"/>
    <mergeCell ref="AD7:AD9"/>
    <mergeCell ref="AE7:AE9"/>
    <mergeCell ref="AF7:AF9"/>
    <mergeCell ref="C23:C24"/>
    <mergeCell ref="D7:D9"/>
    <mergeCell ref="E7:E9"/>
    <mergeCell ref="F7:F9"/>
    <mergeCell ref="G7:G9"/>
    <mergeCell ref="G11:G12"/>
    <mergeCell ref="G14:G15"/>
    <mergeCell ref="G17:G18"/>
    <mergeCell ref="G20:G21"/>
    <mergeCell ref="G23:G24"/>
    <mergeCell ref="C14:C15"/>
    <mergeCell ref="C17:C18"/>
    <mergeCell ref="C20:C21"/>
    <mergeCell ref="A23:A24"/>
    <mergeCell ref="B7:B9"/>
    <mergeCell ref="B11:B12"/>
    <mergeCell ref="B14:B15"/>
    <mergeCell ref="B17:B18"/>
    <mergeCell ref="B20:B21"/>
    <mergeCell ref="B23:B24"/>
    <mergeCell ref="A19:C19"/>
    <mergeCell ref="A22:C22"/>
    <mergeCell ref="A7:A9"/>
    <mergeCell ref="A11:A12"/>
    <mergeCell ref="A14:A15"/>
    <mergeCell ref="A17:A18"/>
    <mergeCell ref="A20:A21"/>
    <mergeCell ref="C7:C9"/>
    <mergeCell ref="C11:C12"/>
    <mergeCell ref="S7:U7"/>
    <mergeCell ref="J8:L8"/>
    <mergeCell ref="A10:C10"/>
    <mergeCell ref="A13:C13"/>
    <mergeCell ref="A16:C16"/>
    <mergeCell ref="H7:H9"/>
    <mergeCell ref="I7:I9"/>
    <mergeCell ref="M8:M9"/>
    <mergeCell ref="N8:N9"/>
    <mergeCell ref="O8:O9"/>
    <mergeCell ref="R8:R9"/>
    <mergeCell ref="S8:S9"/>
    <mergeCell ref="T8:T9"/>
    <mergeCell ref="U8:U9"/>
    <mergeCell ref="G6:H6"/>
    <mergeCell ref="I6:J6"/>
    <mergeCell ref="K6:L6"/>
    <mergeCell ref="M6:N6"/>
    <mergeCell ref="J7:R7"/>
    <mergeCell ref="G4:H4"/>
    <mergeCell ref="I4:J4"/>
    <mergeCell ref="K4:L4"/>
    <mergeCell ref="M4:N4"/>
    <mergeCell ref="G5:H5"/>
    <mergeCell ref="I5:J5"/>
    <mergeCell ref="K5:L5"/>
    <mergeCell ref="M5:N5"/>
    <mergeCell ref="G2:H2"/>
    <mergeCell ref="I2:J2"/>
    <mergeCell ref="K2:L2"/>
    <mergeCell ref="M2:N2"/>
    <mergeCell ref="G3:H3"/>
    <mergeCell ref="I3:J3"/>
    <mergeCell ref="K3:L3"/>
    <mergeCell ref="M3:N3"/>
  </mergeCells>
  <phoneticPr fontId="6" type="noConversion"/>
  <dataValidations count="11">
    <dataValidation type="list" allowBlank="1" showInputMessage="1" showErrorMessage="1" sqref="D2: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000-000000000000}">
      <formula1>$DP$2:$ED$2</formula1>
    </dataValidation>
    <dataValidation type="list" allowBlank="1" showInputMessage="1" showErrorMessage="1" sqref="I2:J2 JE2:JF2 TA2:TB2 ACW2:ACX2 AMS2:AMT2 AWO2:AWP2 BGK2:BGL2 BQG2:BQH2 CAC2:CAD2 CJY2:CJZ2 CTU2:CTV2 DDQ2:DDR2 DNM2:DNN2 DXI2:DXJ2 EHE2:EHF2 ERA2:ERB2 FAW2:FAX2 FKS2:FKT2 FUO2:FUP2 GEK2:GEL2 GOG2:GOH2 GYC2:GYD2 HHY2:HHZ2 HRU2:HRV2 IBQ2:IBR2 ILM2:ILN2 IVI2:IVJ2 JFE2:JFF2 JPA2:JPB2 JYW2:JYX2 KIS2:KIT2 KSO2:KSP2 LCK2:LCL2 LMG2:LMH2 LWC2:LWD2 MFY2:MFZ2 MPU2:MPV2 MZQ2:MZR2 NJM2:NJN2 NTI2:NTJ2 ODE2:ODF2 ONA2:ONB2 OWW2:OWX2 PGS2:PGT2 PQO2:PQP2 QAK2:QAL2 QKG2:QKH2 QUC2:QUD2 RDY2:RDZ2 RNU2:RNV2 RXQ2:RXR2 SHM2:SHN2 SRI2:SRJ2 TBE2:TBF2 TLA2:TLB2 TUW2:TUX2 UES2:UET2 UOO2:UOP2 UYK2:UYL2 VIG2:VIH2 VSC2:VSD2 WBY2:WBZ2 WLU2:WLV2 WVQ2:WVR2" xr:uid="{00000000-0002-0000-0000-000001000000}">
      <formula1>$EE$4:$EF$4</formula1>
    </dataValidation>
    <dataValidation type="list" allowBlank="1" showInputMessage="1" showErrorMessage="1" sqref="I3:J3 JE3:JF3 TA3:TB3 ACW3:ACX3 AMS3:AMT3 AWO3:AWP3 BGK3:BGL3 BQG3:BQH3 CAC3:CAD3 CJY3:CJZ3 CTU3:CTV3 DDQ3:DDR3 DNM3:DNN3 DXI3:DXJ3 EHE3:EHF3 ERA3:ERB3 FAW3:FAX3 FKS3:FKT3 FUO3:FUP3 GEK3:GEL3 GOG3:GOH3 GYC3:GYD3 HHY3:HHZ3 HRU3:HRV3 IBQ3:IBR3 ILM3:ILN3 IVI3:IVJ3 JFE3:JFF3 JPA3:JPB3 JYW3:JYX3 KIS3:KIT3 KSO3:KSP3 LCK3:LCL3 LMG3:LMH3 LWC3:LWD3 MFY3:MFZ3 MPU3:MPV3 MZQ3:MZR3 NJM3:NJN3 NTI3:NTJ3 ODE3:ODF3 ONA3:ONB3 OWW3:OWX3 PGS3:PGT3 PQO3:PQP3 QAK3:QAL3 QKG3:QKH3 QUC3:QUD3 RDY3:RDZ3 RNU3:RNV3 RXQ3:RXR3 SHM3:SHN3 SRI3:SRJ3 TBE3:TBF3 TLA3:TLB3 TUW3:TUX3 UES3:UET3 UOO3:UOP3 UYK3:UYL3 VIG3:VIH3 VSC3:VSD3 WBY3:WBZ3 WLU3:WLV3 WVQ3:WVR3" xr:uid="{00000000-0002-0000-0000-000002000000}">
      <formula1>$EE$5:$EH$5</formula1>
    </dataValidation>
    <dataValidation type="list" allowBlank="1" showInputMessage="1" showErrorMessage="1" sqref="B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xr:uid="{00000000-0002-0000-0000-000003000000}">
      <formula1>$EH$4:$FV$4</formula1>
    </dataValidation>
    <dataValidation type="list" allowBlank="1" showInputMessage="1" showErrorMessage="1" sqref="D4: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xr:uid="{00000000-0002-0000-0000-000004000000}">
      <formula1>$P$2:$P$5</formula1>
    </dataValidation>
    <dataValidation type="list" allowBlank="1" showInputMessage="1" showErrorMessage="1"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xr:uid="{00000000-0002-0000-0000-000005000000}">
      <formula1>$EE$6:$EL$6</formula1>
    </dataValidation>
    <dataValidation type="list" allowBlank="1" showInputMessage="1" showErrorMessage="1" sqref="M4:N4 JI4:JJ4 TE4:TF4 ADA4:ADB4 AMW4:AMX4 AWS4:AWT4 BGO4:BGP4 BQK4:BQL4 CAG4:CAH4 CKC4:CKD4 CTY4:CTZ4 DDU4:DDV4 DNQ4:DNR4 DXM4:DXN4 EHI4:EHJ4 ERE4:ERF4 FBA4:FBB4 FKW4:FKX4 FUS4:FUT4 GEO4:GEP4 GOK4:GOL4 GYG4:GYH4 HIC4:HID4 HRY4:HRZ4 IBU4:IBV4 ILQ4:ILR4 IVM4:IVN4 JFI4:JFJ4 JPE4:JPF4 JZA4:JZB4 KIW4:KIX4 KSS4:KST4 LCO4:LCP4 LMK4:LML4 LWG4:LWH4 MGC4:MGD4 MPY4:MPZ4 MZU4:MZV4 NJQ4:NJR4 NTM4:NTN4 ODI4:ODJ4 ONE4:ONF4 OXA4:OXB4 PGW4:PGX4 PQS4:PQT4 QAO4:QAP4 QKK4:QKL4 QUG4:QUH4 REC4:RED4 RNY4:RNZ4 RXU4:RXV4 SHQ4:SHR4 SRM4:SRN4 TBI4:TBJ4 TLE4:TLF4 TVA4:TVB4 UEW4:UEX4 UOS4:UOT4 UYO4:UYP4 VIK4:VIL4 VSG4:VSH4 WCC4:WCD4 WLY4:WLZ4 WVU4:WVV4" xr:uid="{00000000-0002-0000-0000-000006000000}">
      <formula1>$EL$5:$EM$5</formula1>
    </dataValidation>
    <dataValidation type="list" allowBlank="1" showInputMessage="1" showErrorMessage="1" sqref="B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xr:uid="{00000000-0002-0000-0000-000007000000}">
      <formula1>$EN$5:$EO$5</formula1>
    </dataValidation>
    <dataValidation type="list" allowBlank="1" showInputMessage="1" showErrorMessage="1" sqref="I5:J5 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xr:uid="{00000000-0002-0000-0000-000008000000}">
      <formula1>$EE$2:$GE$2</formula1>
    </dataValidation>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B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xr:uid="{00000000-0002-0000-0000-000009000000}">
      <formula1>$EJ$5:$EK$5</formula1>
    </dataValidation>
    <dataValidation type="list" allowBlank="1" showInputMessage="1" showErrorMessage="1" sqref="I6:J6 JE6:JF6 TA6:TB6 ACW6:ACX6 AMS6:AMT6 AWO6:AWP6 BGK6:BGL6 BQG6:BQH6 CAC6:CAD6 CJY6:CJZ6 CTU6:CTV6 DDQ6:DDR6 DNM6:DNN6 DXI6:DXJ6 EHE6:EHF6 ERA6:ERB6 FAW6:FAX6 FKS6:FKT6 FUO6:FUP6 GEK6:GEL6 GOG6:GOH6 GYC6:GYD6 HHY6:HHZ6 HRU6:HRV6 IBQ6:IBR6 ILM6:ILN6 IVI6:IVJ6 JFE6:JFF6 JPA6:JPB6 JYW6:JYX6 KIS6:KIT6 KSO6:KSP6 LCK6:LCL6 LMG6:LMH6 LWC6:LWD6 MFY6:MFZ6 MPU6:MPV6 MZQ6:MZR6 NJM6:NJN6 NTI6:NTJ6 ODE6:ODF6 ONA6:ONB6 OWW6:OWX6 PGS6:PGT6 PQO6:PQP6 QAK6:QAL6 QKG6:QKH6 QUC6:QUD6 RDY6:RDZ6 RNU6:RNV6 RXQ6:RXR6 SHM6:SHN6 SRI6:SRJ6 TBE6:TBF6 TLA6:TLB6 TUW6:TUX6 UES6:UET6 UOO6:UOP6 UYK6:UYL6 VIG6:VIH6 VSC6:VSD6 WBY6:WBZ6 WLU6:WLV6 WVQ6:WVR6" xr:uid="{00000000-0002-0000-0000-00000A000000}">
      <formula1>$EE$3:$GC$3</formula1>
    </dataValidation>
  </dataValidations>
  <pageMargins left="0.75" right="0.75" top="1" bottom="1" header="0.5" footer="0.5"/>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workbookViewId="0">
      <selection activeCell="B16" sqref="B16"/>
    </sheetView>
  </sheetViews>
  <sheetFormatPr defaultColWidth="8.7109375" defaultRowHeight="13.5"/>
  <cols>
    <col min="1" max="1" width="42.5703125" style="199" customWidth="1"/>
    <col min="2" max="2" width="14.7109375" style="199" customWidth="1"/>
    <col min="3" max="3" width="9.7109375" style="199" customWidth="1"/>
    <col min="4" max="4" width="20" style="199" customWidth="1"/>
    <col min="5" max="5" width="8.7109375" style="199" customWidth="1"/>
    <col min="6" max="6" width="17.7109375" style="199" customWidth="1"/>
    <col min="7" max="9" width="5.28515625" style="199" customWidth="1"/>
    <col min="10" max="10" width="11.28515625" style="200" customWidth="1"/>
    <col min="11" max="11" width="8.7109375" style="200"/>
    <col min="12" max="16384" width="8.7109375" style="199"/>
  </cols>
  <sheetData>
    <row r="1" spans="1:11" ht="13.9" customHeight="1">
      <c r="A1" s="348" t="s">
        <v>286</v>
      </c>
      <c r="B1" s="350" t="s">
        <v>287</v>
      </c>
      <c r="C1" s="201" t="s">
        <v>288</v>
      </c>
      <c r="D1" s="202" t="s">
        <v>289</v>
      </c>
      <c r="E1" s="201" t="s">
        <v>290</v>
      </c>
      <c r="F1" s="203" t="s">
        <v>291</v>
      </c>
      <c r="G1" s="353" t="s">
        <v>292</v>
      </c>
      <c r="H1" s="353"/>
      <c r="I1" s="353"/>
      <c r="J1" s="352" t="s">
        <v>293</v>
      </c>
      <c r="K1" s="352" t="s">
        <v>294</v>
      </c>
    </row>
    <row r="2" spans="1:11" ht="14.65" customHeight="1">
      <c r="A2" s="349"/>
      <c r="B2" s="351"/>
      <c r="C2" s="205" t="s">
        <v>295</v>
      </c>
      <c r="D2" s="206" t="s">
        <v>295</v>
      </c>
      <c r="E2" s="205" t="s">
        <v>295</v>
      </c>
      <c r="F2" s="207" t="s">
        <v>295</v>
      </c>
      <c r="G2" s="353"/>
      <c r="H2" s="353"/>
      <c r="I2" s="353"/>
      <c r="J2" s="352"/>
      <c r="K2" s="352"/>
    </row>
    <row r="3" spans="1:11">
      <c r="A3" s="208" t="s">
        <v>296</v>
      </c>
      <c r="B3" s="209" t="s">
        <v>297</v>
      </c>
      <c r="C3" s="210">
        <v>1620</v>
      </c>
      <c r="D3" s="211">
        <v>1748</v>
      </c>
      <c r="E3" s="210"/>
      <c r="F3" s="212"/>
      <c r="G3" s="204">
        <v>30</v>
      </c>
      <c r="H3" s="204">
        <v>25</v>
      </c>
      <c r="I3" s="204">
        <v>33</v>
      </c>
      <c r="J3" s="218">
        <f>D3/4</f>
        <v>437</v>
      </c>
      <c r="K3" s="217">
        <f t="shared" ref="K3:K8" si="0">G3*H3*I3/1000000*J3</f>
        <v>10.81575</v>
      </c>
    </row>
    <row r="4" spans="1:11">
      <c r="A4" s="208" t="s">
        <v>298</v>
      </c>
      <c r="B4" s="209" t="s">
        <v>297</v>
      </c>
      <c r="C4" s="210">
        <v>1620</v>
      </c>
      <c r="D4" s="211">
        <v>1748</v>
      </c>
      <c r="E4" s="210"/>
      <c r="F4" s="212"/>
      <c r="G4" s="204">
        <v>30</v>
      </c>
      <c r="H4" s="204">
        <v>25</v>
      </c>
      <c r="I4" s="204">
        <v>33</v>
      </c>
      <c r="J4" s="218">
        <f>D4/4</f>
        <v>437</v>
      </c>
      <c r="K4" s="217">
        <f t="shared" si="0"/>
        <v>10.81575</v>
      </c>
    </row>
    <row r="5" spans="1:11">
      <c r="A5" s="208" t="s">
        <v>299</v>
      </c>
      <c r="B5" s="209" t="s">
        <v>297</v>
      </c>
      <c r="C5" s="210">
        <v>1620</v>
      </c>
      <c r="D5" s="211">
        <v>1748</v>
      </c>
      <c r="E5" s="210"/>
      <c r="F5" s="212"/>
      <c r="G5" s="204">
        <v>30</v>
      </c>
      <c r="H5" s="204">
        <v>25</v>
      </c>
      <c r="I5" s="204">
        <v>33</v>
      </c>
      <c r="J5" s="218">
        <f>D5/4</f>
        <v>437</v>
      </c>
      <c r="K5" s="217">
        <f t="shared" si="0"/>
        <v>10.81575</v>
      </c>
    </row>
    <row r="6" spans="1:11">
      <c r="A6" s="213" t="s">
        <v>300</v>
      </c>
      <c r="B6" s="209" t="s">
        <v>297</v>
      </c>
      <c r="C6" s="210">
        <v>1620</v>
      </c>
      <c r="D6" s="211">
        <v>1748</v>
      </c>
      <c r="E6" s="210"/>
      <c r="F6" s="212"/>
      <c r="G6" s="204">
        <v>30</v>
      </c>
      <c r="H6" s="204">
        <v>25</v>
      </c>
      <c r="I6" s="204">
        <v>33</v>
      </c>
      <c r="J6" s="218">
        <f>D6/4</f>
        <v>437</v>
      </c>
      <c r="K6" s="217">
        <f t="shared" si="0"/>
        <v>10.81575</v>
      </c>
    </row>
    <row r="7" spans="1:11">
      <c r="A7" s="213" t="s">
        <v>301</v>
      </c>
      <c r="B7" s="209" t="s">
        <v>297</v>
      </c>
      <c r="C7" s="210">
        <v>1620</v>
      </c>
      <c r="D7" s="211">
        <v>1748</v>
      </c>
      <c r="E7" s="210"/>
      <c r="F7" s="212"/>
      <c r="G7" s="204">
        <v>30</v>
      </c>
      <c r="H7" s="204">
        <v>25</v>
      </c>
      <c r="I7" s="204">
        <v>33</v>
      </c>
      <c r="J7" s="218">
        <f>D7/4</f>
        <v>437</v>
      </c>
      <c r="K7" s="217">
        <f t="shared" si="0"/>
        <v>10.81575</v>
      </c>
    </row>
    <row r="8" spans="1:11">
      <c r="A8" s="208" t="s">
        <v>302</v>
      </c>
      <c r="B8" s="209" t="s">
        <v>297</v>
      </c>
      <c r="C8" s="210"/>
      <c r="D8" s="211"/>
      <c r="E8" s="210">
        <v>1364</v>
      </c>
      <c r="F8" s="212">
        <v>1492</v>
      </c>
      <c r="G8" s="204">
        <v>30</v>
      </c>
      <c r="H8" s="204">
        <v>25</v>
      </c>
      <c r="I8" s="204">
        <v>38</v>
      </c>
      <c r="J8" s="218">
        <f>F8/4</f>
        <v>373</v>
      </c>
      <c r="K8" s="217">
        <f t="shared" si="0"/>
        <v>10.6305</v>
      </c>
    </row>
    <row r="9" spans="1:11" ht="28.15" customHeight="1">
      <c r="A9" s="214"/>
      <c r="B9" s="215"/>
      <c r="C9" s="216">
        <f>SUM(C3:C8)</f>
        <v>8100</v>
      </c>
      <c r="D9" s="211">
        <f>SUM(D3:D8)</f>
        <v>8740</v>
      </c>
      <c r="E9" s="216">
        <f>SUM(E8)</f>
        <v>1364</v>
      </c>
      <c r="F9" s="212">
        <f>SUM(F8)</f>
        <v>1492</v>
      </c>
      <c r="G9" s="204"/>
      <c r="H9" s="204"/>
      <c r="I9" s="204"/>
      <c r="J9" s="217"/>
      <c r="K9" s="217">
        <f>SUM(K3:K8)</f>
        <v>64.709249999999997</v>
      </c>
    </row>
  </sheetData>
  <mergeCells count="5">
    <mergeCell ref="A1:A2"/>
    <mergeCell ref="B1:B2"/>
    <mergeCell ref="J1:J2"/>
    <mergeCell ref="K1:K2"/>
    <mergeCell ref="G1:I2"/>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3"/>
  <sheetViews>
    <sheetView topLeftCell="A34" workbookViewId="0">
      <selection activeCell="G51" sqref="G51"/>
    </sheetView>
  </sheetViews>
  <sheetFormatPr defaultColWidth="9" defaultRowHeight="14.25"/>
  <cols>
    <col min="1" max="1" width="6" style="141" customWidth="1"/>
    <col min="2" max="2" width="8.28515625" style="142" customWidth="1"/>
    <col min="3" max="3" width="18.42578125" style="141" customWidth="1"/>
    <col min="4" max="4" width="13.5703125" style="141" customWidth="1"/>
    <col min="5" max="5" width="33.28515625" style="143" customWidth="1"/>
    <col min="6" max="6" width="9.28515625" style="144" customWidth="1"/>
    <col min="7" max="7" width="9.42578125" style="144" customWidth="1"/>
    <col min="8" max="8" width="6.7109375" style="145" customWidth="1"/>
    <col min="9" max="9" width="8.7109375" style="146" customWidth="1"/>
    <col min="10" max="10" width="7" style="142" customWidth="1"/>
    <col min="11" max="13" width="4.42578125" style="147" customWidth="1"/>
    <col min="14" max="16384" width="9" style="141"/>
  </cols>
  <sheetData>
    <row r="1" spans="1:14" ht="42.75">
      <c r="A1" s="148" t="s">
        <v>303</v>
      </c>
      <c r="B1" s="148" t="s">
        <v>304</v>
      </c>
      <c r="C1" s="149" t="s">
        <v>79</v>
      </c>
      <c r="D1" s="149" t="s">
        <v>305</v>
      </c>
      <c r="E1" s="149" t="s">
        <v>217</v>
      </c>
      <c r="F1" s="150" t="s">
        <v>306</v>
      </c>
      <c r="G1" s="151" t="s">
        <v>307</v>
      </c>
      <c r="H1" s="152" t="s">
        <v>308</v>
      </c>
      <c r="I1" s="150" t="s">
        <v>309</v>
      </c>
      <c r="J1" s="148" t="s">
        <v>310</v>
      </c>
      <c r="K1" s="354" t="s">
        <v>311</v>
      </c>
      <c r="L1" s="354"/>
      <c r="M1" s="354"/>
    </row>
    <row r="2" spans="1:14" ht="18" customHeight="1">
      <c r="A2" s="355" t="s">
        <v>312</v>
      </c>
      <c r="B2" s="361" t="s">
        <v>313</v>
      </c>
      <c r="C2" s="369" t="s">
        <v>314</v>
      </c>
      <c r="D2" s="369" t="s">
        <v>315</v>
      </c>
      <c r="E2" s="153" t="s">
        <v>316</v>
      </c>
      <c r="F2" s="154">
        <v>4.63</v>
      </c>
      <c r="G2" s="155">
        <f t="shared" ref="G2:G9" si="0">F2*0.95</f>
        <v>4.3985000000000003</v>
      </c>
      <c r="H2" s="156">
        <f t="shared" ref="H2:H9" si="1">1-G2/F2</f>
        <v>5.0000000000000197E-2</v>
      </c>
      <c r="I2" s="381" t="s">
        <v>317</v>
      </c>
      <c r="J2" s="173">
        <v>1</v>
      </c>
      <c r="K2" s="186">
        <v>30</v>
      </c>
      <c r="L2" s="186">
        <v>25</v>
      </c>
      <c r="M2" s="186">
        <v>8</v>
      </c>
      <c r="N2" s="187"/>
    </row>
    <row r="3" spans="1:14" ht="18" customHeight="1">
      <c r="A3" s="355"/>
      <c r="B3" s="361"/>
      <c r="C3" s="369"/>
      <c r="D3" s="369"/>
      <c r="E3" s="157" t="s">
        <v>318</v>
      </c>
      <c r="F3" s="154">
        <v>5.96</v>
      </c>
      <c r="G3" s="155">
        <f t="shared" si="0"/>
        <v>5.6619999999999999</v>
      </c>
      <c r="H3" s="156">
        <f t="shared" si="1"/>
        <v>0.05</v>
      </c>
      <c r="I3" s="383"/>
      <c r="J3" s="173">
        <v>1</v>
      </c>
      <c r="K3" s="186">
        <v>30</v>
      </c>
      <c r="L3" s="186">
        <v>25</v>
      </c>
      <c r="M3" s="186">
        <v>9</v>
      </c>
      <c r="N3" s="143"/>
    </row>
    <row r="4" spans="1:14" ht="18" customHeight="1">
      <c r="A4" s="355"/>
      <c r="B4" s="361"/>
      <c r="C4" s="369"/>
      <c r="D4" s="369"/>
      <c r="E4" s="153" t="s">
        <v>319</v>
      </c>
      <c r="F4" s="154">
        <v>6.59</v>
      </c>
      <c r="G4" s="155">
        <f t="shared" si="0"/>
        <v>6.2605000000000004</v>
      </c>
      <c r="H4" s="156">
        <f t="shared" si="1"/>
        <v>0.05</v>
      </c>
      <c r="I4" s="383"/>
      <c r="J4" s="173">
        <v>1</v>
      </c>
      <c r="K4" s="186">
        <v>30</v>
      </c>
      <c r="L4" s="186">
        <v>25</v>
      </c>
      <c r="M4" s="186">
        <v>10</v>
      </c>
      <c r="N4" s="143"/>
    </row>
    <row r="5" spans="1:14" ht="18" customHeight="1">
      <c r="A5" s="355"/>
      <c r="B5" s="361"/>
      <c r="C5" s="369"/>
      <c r="D5" s="369"/>
      <c r="E5" s="153" t="s">
        <v>320</v>
      </c>
      <c r="F5" s="154">
        <v>7.62</v>
      </c>
      <c r="G5" s="155">
        <f t="shared" si="0"/>
        <v>7.2389999999999999</v>
      </c>
      <c r="H5" s="156">
        <f t="shared" si="1"/>
        <v>0.05</v>
      </c>
      <c r="I5" s="383"/>
      <c r="J5" s="173">
        <v>1</v>
      </c>
      <c r="K5" s="186">
        <v>30</v>
      </c>
      <c r="L5" s="186">
        <v>25</v>
      </c>
      <c r="M5" s="186">
        <v>11</v>
      </c>
    </row>
    <row r="6" spans="1:14" ht="18" customHeight="1">
      <c r="A6" s="355"/>
      <c r="B6" s="361"/>
      <c r="C6" s="369"/>
      <c r="D6" s="369"/>
      <c r="E6" s="153" t="s">
        <v>321</v>
      </c>
      <c r="F6" s="154">
        <v>7.74</v>
      </c>
      <c r="G6" s="155">
        <f t="shared" si="0"/>
        <v>7.3529999999999998</v>
      </c>
      <c r="H6" s="156">
        <f t="shared" si="1"/>
        <v>0.05</v>
      </c>
      <c r="I6" s="383"/>
      <c r="J6" s="173">
        <v>1</v>
      </c>
      <c r="K6" s="186">
        <v>30</v>
      </c>
      <c r="L6" s="186">
        <v>25</v>
      </c>
      <c r="M6" s="186">
        <v>12</v>
      </c>
    </row>
    <row r="7" spans="1:14" ht="18" customHeight="1">
      <c r="A7" s="355"/>
      <c r="B7" s="361"/>
      <c r="C7" s="369"/>
      <c r="D7" s="369"/>
      <c r="E7" s="153" t="s">
        <v>322</v>
      </c>
      <c r="F7" s="154">
        <v>8.5399999999999991</v>
      </c>
      <c r="G7" s="155">
        <f t="shared" si="0"/>
        <v>8.1129999999999995</v>
      </c>
      <c r="H7" s="156">
        <f t="shared" si="1"/>
        <v>4.9999999999999899E-2</v>
      </c>
      <c r="I7" s="383"/>
      <c r="J7" s="173">
        <v>1</v>
      </c>
      <c r="K7" s="186">
        <v>30</v>
      </c>
      <c r="L7" s="186">
        <v>25</v>
      </c>
      <c r="M7" s="186">
        <v>14</v>
      </c>
    </row>
    <row r="8" spans="1:14" ht="18" customHeight="1">
      <c r="A8" s="355"/>
      <c r="B8" s="361"/>
      <c r="C8" s="369"/>
      <c r="D8" s="369"/>
      <c r="E8" s="153" t="s">
        <v>323</v>
      </c>
      <c r="F8" s="154">
        <v>1.1200000000000001</v>
      </c>
      <c r="G8" s="155">
        <f t="shared" si="0"/>
        <v>1.0640000000000001</v>
      </c>
      <c r="H8" s="156">
        <f t="shared" si="1"/>
        <v>0.05</v>
      </c>
      <c r="I8" s="383"/>
      <c r="J8" s="173">
        <v>8</v>
      </c>
      <c r="K8" s="186">
        <v>32</v>
      </c>
      <c r="L8" s="186">
        <v>25</v>
      </c>
      <c r="M8" s="186">
        <v>13</v>
      </c>
    </row>
    <row r="9" spans="1:14" ht="18" customHeight="1">
      <c r="A9" s="355"/>
      <c r="B9" s="361"/>
      <c r="C9" s="369"/>
      <c r="D9" s="369"/>
      <c r="E9" s="153" t="s">
        <v>324</v>
      </c>
      <c r="F9" s="154">
        <v>1.28</v>
      </c>
      <c r="G9" s="155">
        <f t="shared" si="0"/>
        <v>1.216</v>
      </c>
      <c r="H9" s="156">
        <f t="shared" si="1"/>
        <v>0.05</v>
      </c>
      <c r="I9" s="382"/>
      <c r="J9" s="173">
        <v>8</v>
      </c>
      <c r="K9" s="186">
        <v>32</v>
      </c>
      <c r="L9" s="186">
        <v>25</v>
      </c>
      <c r="M9" s="186">
        <v>15</v>
      </c>
    </row>
    <row r="10" spans="1:14" ht="10.5" customHeight="1">
      <c r="A10" s="356"/>
      <c r="B10" s="158"/>
      <c r="C10" s="159"/>
      <c r="D10" s="159"/>
      <c r="E10" s="160"/>
      <c r="F10" s="161"/>
      <c r="G10" s="162"/>
      <c r="H10" s="163"/>
      <c r="I10" s="188"/>
      <c r="J10" s="189"/>
      <c r="K10" s="190"/>
      <c r="L10" s="190"/>
      <c r="M10" s="190"/>
    </row>
    <row r="11" spans="1:14" ht="21" customHeight="1">
      <c r="A11" s="355"/>
      <c r="B11" s="362" t="s">
        <v>325</v>
      </c>
      <c r="C11" s="370" t="s">
        <v>326</v>
      </c>
      <c r="D11" s="378" t="s">
        <v>327</v>
      </c>
      <c r="E11" s="153" t="s">
        <v>328</v>
      </c>
      <c r="F11" s="154">
        <v>5.64</v>
      </c>
      <c r="G11" s="155">
        <f t="shared" ref="G11:G15" si="2">F11*0.95</f>
        <v>5.3579999999999997</v>
      </c>
      <c r="H11" s="156">
        <f t="shared" ref="H11:H15" si="3">1-G11/F11</f>
        <v>0.05</v>
      </c>
      <c r="I11" s="381" t="s">
        <v>317</v>
      </c>
      <c r="J11" s="173">
        <v>6</v>
      </c>
      <c r="K11" s="186">
        <v>48</v>
      </c>
      <c r="L11" s="186">
        <v>30</v>
      </c>
      <c r="M11" s="186">
        <v>26</v>
      </c>
    </row>
    <row r="12" spans="1:14" ht="21" customHeight="1">
      <c r="A12" s="355"/>
      <c r="B12" s="363"/>
      <c r="C12" s="371"/>
      <c r="D12" s="379"/>
      <c r="E12" s="153" t="s">
        <v>329</v>
      </c>
      <c r="F12" s="154">
        <v>6.56</v>
      </c>
      <c r="G12" s="155">
        <f t="shared" si="2"/>
        <v>6.2320000000000002</v>
      </c>
      <c r="H12" s="156">
        <f t="shared" si="3"/>
        <v>0.05</v>
      </c>
      <c r="I12" s="382"/>
      <c r="J12" s="173">
        <v>6</v>
      </c>
      <c r="K12" s="186">
        <v>48</v>
      </c>
      <c r="L12" s="186">
        <v>30</v>
      </c>
      <c r="M12" s="186">
        <v>29</v>
      </c>
    </row>
    <row r="13" spans="1:14" ht="10.15" customHeight="1">
      <c r="A13" s="356"/>
      <c r="B13" s="164"/>
      <c r="C13" s="165"/>
      <c r="D13" s="166"/>
      <c r="E13" s="167"/>
      <c r="F13" s="161"/>
      <c r="G13" s="168"/>
      <c r="H13" s="163"/>
      <c r="I13" s="191"/>
      <c r="J13" s="183"/>
      <c r="K13" s="162"/>
      <c r="L13" s="162"/>
      <c r="M13" s="162"/>
    </row>
    <row r="14" spans="1:14" ht="21" customHeight="1">
      <c r="A14" s="355"/>
      <c r="B14" s="362" t="s">
        <v>325</v>
      </c>
      <c r="C14" s="370" t="s">
        <v>330</v>
      </c>
      <c r="D14" s="378" t="s">
        <v>327</v>
      </c>
      <c r="E14" s="153" t="s">
        <v>328</v>
      </c>
      <c r="F14" s="154">
        <v>5.5</v>
      </c>
      <c r="G14" s="155">
        <f t="shared" si="2"/>
        <v>5.2249999999999996</v>
      </c>
      <c r="H14" s="156">
        <f t="shared" si="3"/>
        <v>0.05</v>
      </c>
      <c r="I14" s="381" t="s">
        <v>317</v>
      </c>
      <c r="J14" s="173">
        <v>6</v>
      </c>
      <c r="K14" s="186">
        <v>48</v>
      </c>
      <c r="L14" s="186">
        <v>30</v>
      </c>
      <c r="M14" s="186">
        <v>26</v>
      </c>
    </row>
    <row r="15" spans="1:14" ht="21" customHeight="1">
      <c r="A15" s="355"/>
      <c r="B15" s="363"/>
      <c r="C15" s="371"/>
      <c r="D15" s="379"/>
      <c r="E15" s="153" t="s">
        <v>329</v>
      </c>
      <c r="F15" s="154">
        <v>6.43</v>
      </c>
      <c r="G15" s="155">
        <f t="shared" si="2"/>
        <v>6.1085000000000003</v>
      </c>
      <c r="H15" s="156">
        <f t="shared" si="3"/>
        <v>0.05</v>
      </c>
      <c r="I15" s="382"/>
      <c r="J15" s="173">
        <v>6</v>
      </c>
      <c r="K15" s="186">
        <v>48</v>
      </c>
      <c r="L15" s="186">
        <v>30</v>
      </c>
      <c r="M15" s="186">
        <v>29</v>
      </c>
    </row>
    <row r="16" spans="1:14" ht="11.1" customHeight="1">
      <c r="A16" s="356"/>
      <c r="B16" s="169"/>
      <c r="C16" s="159"/>
      <c r="D16" s="170"/>
      <c r="E16" s="160"/>
      <c r="F16" s="161"/>
      <c r="G16" s="168"/>
      <c r="H16" s="163"/>
      <c r="I16" s="191"/>
      <c r="J16" s="183"/>
      <c r="K16" s="162"/>
      <c r="L16" s="162"/>
      <c r="M16" s="162"/>
    </row>
    <row r="17" spans="1:13" ht="21" customHeight="1">
      <c r="A17" s="355"/>
      <c r="B17" s="362" t="s">
        <v>325</v>
      </c>
      <c r="C17" s="370" t="s">
        <v>331</v>
      </c>
      <c r="D17" s="378" t="s">
        <v>332</v>
      </c>
      <c r="E17" s="153" t="s">
        <v>333</v>
      </c>
      <c r="F17" s="154">
        <v>1.1200000000000001</v>
      </c>
      <c r="G17" s="155">
        <f t="shared" ref="G17:G21" si="4">F17*0.95</f>
        <v>1.0640000000000001</v>
      </c>
      <c r="H17" s="156">
        <f t="shared" ref="H17:H21" si="5">1-G17/F17</f>
        <v>0.05</v>
      </c>
      <c r="I17" s="381" t="s">
        <v>317</v>
      </c>
      <c r="J17" s="173">
        <v>6</v>
      </c>
      <c r="K17" s="186">
        <v>25</v>
      </c>
      <c r="L17" s="186">
        <v>16</v>
      </c>
      <c r="M17" s="186">
        <v>21</v>
      </c>
    </row>
    <row r="18" spans="1:13" ht="21" customHeight="1">
      <c r="A18" s="355"/>
      <c r="B18" s="363"/>
      <c r="C18" s="371"/>
      <c r="D18" s="379"/>
      <c r="E18" s="153" t="s">
        <v>334</v>
      </c>
      <c r="F18" s="154">
        <v>1.27</v>
      </c>
      <c r="G18" s="155">
        <f t="shared" si="4"/>
        <v>1.2064999999999999</v>
      </c>
      <c r="H18" s="156">
        <f t="shared" si="5"/>
        <v>0.05</v>
      </c>
      <c r="I18" s="382"/>
      <c r="J18" s="173">
        <v>6</v>
      </c>
      <c r="K18" s="186">
        <v>25</v>
      </c>
      <c r="L18" s="186">
        <v>16</v>
      </c>
      <c r="M18" s="186">
        <v>26</v>
      </c>
    </row>
    <row r="19" spans="1:13" ht="11.1" customHeight="1">
      <c r="A19" s="356"/>
      <c r="B19" s="169"/>
      <c r="C19" s="159"/>
      <c r="D19" s="170"/>
      <c r="E19" s="160"/>
      <c r="F19" s="161"/>
      <c r="G19" s="168"/>
      <c r="H19" s="163"/>
      <c r="I19" s="191"/>
      <c r="J19" s="183"/>
      <c r="K19" s="162"/>
      <c r="L19" s="162"/>
      <c r="M19" s="162"/>
    </row>
    <row r="20" spans="1:13" ht="21" customHeight="1">
      <c r="A20" s="355"/>
      <c r="B20" s="362" t="s">
        <v>325</v>
      </c>
      <c r="C20" s="370" t="s">
        <v>335</v>
      </c>
      <c r="D20" s="378" t="s">
        <v>327</v>
      </c>
      <c r="E20" s="153" t="s">
        <v>336</v>
      </c>
      <c r="F20" s="154">
        <v>6.48</v>
      </c>
      <c r="G20" s="155">
        <f t="shared" si="4"/>
        <v>6.1559999999999997</v>
      </c>
      <c r="H20" s="156">
        <f t="shared" si="5"/>
        <v>5.0000000000000197E-2</v>
      </c>
      <c r="I20" s="381" t="s">
        <v>317</v>
      </c>
      <c r="J20" s="173">
        <v>6</v>
      </c>
      <c r="K20" s="186">
        <v>48</v>
      </c>
      <c r="L20" s="186">
        <v>30</v>
      </c>
      <c r="M20" s="186">
        <v>28</v>
      </c>
    </row>
    <row r="21" spans="1:13" ht="21" customHeight="1">
      <c r="A21" s="355"/>
      <c r="B21" s="363"/>
      <c r="C21" s="371"/>
      <c r="D21" s="379"/>
      <c r="E21" s="153" t="s">
        <v>337</v>
      </c>
      <c r="F21" s="154">
        <v>7.58</v>
      </c>
      <c r="G21" s="155">
        <f t="shared" si="4"/>
        <v>7.2009999999999996</v>
      </c>
      <c r="H21" s="156">
        <f t="shared" si="5"/>
        <v>0.05</v>
      </c>
      <c r="I21" s="382"/>
      <c r="J21" s="173">
        <v>6</v>
      </c>
      <c r="K21" s="186">
        <v>48</v>
      </c>
      <c r="L21" s="186">
        <v>30</v>
      </c>
      <c r="M21" s="186">
        <v>32</v>
      </c>
    </row>
    <row r="22" spans="1:13" ht="12" customHeight="1">
      <c r="A22" s="356"/>
      <c r="B22" s="169"/>
      <c r="C22" s="159"/>
      <c r="D22" s="170"/>
      <c r="E22" s="160"/>
      <c r="F22" s="161"/>
      <c r="G22" s="168"/>
      <c r="H22" s="163"/>
      <c r="I22" s="192"/>
      <c r="J22" s="183"/>
      <c r="K22" s="162"/>
      <c r="L22" s="162"/>
      <c r="M22" s="162"/>
    </row>
    <row r="23" spans="1:13" ht="21" customHeight="1">
      <c r="A23" s="355"/>
      <c r="B23" s="362" t="s">
        <v>325</v>
      </c>
      <c r="C23" s="370" t="s">
        <v>338</v>
      </c>
      <c r="D23" s="378" t="s">
        <v>327</v>
      </c>
      <c r="E23" s="153" t="s">
        <v>336</v>
      </c>
      <c r="F23" s="154">
        <v>6.35</v>
      </c>
      <c r="G23" s="155">
        <f t="shared" ref="G23:G26" si="6">F23*0.95</f>
        <v>6.0324999999999998</v>
      </c>
      <c r="H23" s="156">
        <f t="shared" ref="H23:H26" si="7">1-G23/F23</f>
        <v>4.9999999999999899E-2</v>
      </c>
      <c r="I23" s="381" t="s">
        <v>317</v>
      </c>
      <c r="J23" s="173">
        <v>6</v>
      </c>
      <c r="K23" s="186">
        <v>48</v>
      </c>
      <c r="L23" s="186">
        <v>30</v>
      </c>
      <c r="M23" s="186">
        <v>28</v>
      </c>
    </row>
    <row r="24" spans="1:13" ht="21" customHeight="1">
      <c r="A24" s="355"/>
      <c r="B24" s="363"/>
      <c r="C24" s="371"/>
      <c r="D24" s="379"/>
      <c r="E24" s="153" t="s">
        <v>337</v>
      </c>
      <c r="F24" s="154">
        <v>7.45</v>
      </c>
      <c r="G24" s="155">
        <f t="shared" si="6"/>
        <v>7.0774999999999997</v>
      </c>
      <c r="H24" s="156">
        <f t="shared" si="7"/>
        <v>0.05</v>
      </c>
      <c r="I24" s="382"/>
      <c r="J24" s="173">
        <v>6</v>
      </c>
      <c r="K24" s="186">
        <v>48</v>
      </c>
      <c r="L24" s="186">
        <v>30</v>
      </c>
      <c r="M24" s="186">
        <v>32</v>
      </c>
    </row>
    <row r="25" spans="1:13" ht="12" customHeight="1">
      <c r="A25" s="356"/>
      <c r="B25" s="169"/>
      <c r="C25" s="159"/>
      <c r="D25" s="159"/>
      <c r="E25" s="160"/>
      <c r="F25" s="171"/>
      <c r="G25" s="168"/>
      <c r="H25" s="163"/>
      <c r="I25" s="191"/>
      <c r="J25" s="183"/>
      <c r="K25" s="162"/>
      <c r="L25" s="162"/>
      <c r="M25" s="162"/>
    </row>
    <row r="26" spans="1:13" ht="43.15" customHeight="1">
      <c r="A26" s="355"/>
      <c r="B26" s="172" t="s">
        <v>339</v>
      </c>
      <c r="C26" s="173" t="s">
        <v>340</v>
      </c>
      <c r="D26" s="173" t="s">
        <v>332</v>
      </c>
      <c r="E26" s="153" t="s">
        <v>341</v>
      </c>
      <c r="F26" s="154">
        <v>1.17</v>
      </c>
      <c r="G26" s="155">
        <f t="shared" si="6"/>
        <v>1.1114999999999999</v>
      </c>
      <c r="H26" s="156">
        <f t="shared" si="7"/>
        <v>0.05</v>
      </c>
      <c r="I26" s="185" t="s">
        <v>317</v>
      </c>
      <c r="J26" s="173">
        <v>96</v>
      </c>
      <c r="K26" s="186">
        <v>46</v>
      </c>
      <c r="L26" s="186">
        <v>46</v>
      </c>
      <c r="M26" s="186">
        <v>31</v>
      </c>
    </row>
    <row r="27" spans="1:13" ht="12" customHeight="1">
      <c r="A27" s="356"/>
      <c r="B27" s="169"/>
      <c r="C27" s="159"/>
      <c r="D27" s="159"/>
      <c r="E27" s="160"/>
      <c r="F27" s="161"/>
      <c r="G27" s="161"/>
      <c r="H27" s="163"/>
      <c r="I27" s="191"/>
      <c r="J27" s="183"/>
      <c r="K27" s="162"/>
      <c r="L27" s="162"/>
      <c r="M27" s="162"/>
    </row>
    <row r="28" spans="1:13" ht="21" customHeight="1">
      <c r="A28" s="355"/>
      <c r="B28" s="364" t="s">
        <v>342</v>
      </c>
      <c r="C28" s="372" t="s">
        <v>343</v>
      </c>
      <c r="D28" s="380" t="s">
        <v>344</v>
      </c>
      <c r="E28" s="153" t="s">
        <v>345</v>
      </c>
      <c r="F28" s="154">
        <v>4.33</v>
      </c>
      <c r="G28" s="155">
        <v>4.1090361445783099</v>
      </c>
      <c r="H28" s="156">
        <v>0.05</v>
      </c>
      <c r="I28" s="381" t="s">
        <v>317</v>
      </c>
      <c r="J28" s="173">
        <v>2</v>
      </c>
      <c r="K28" s="186">
        <v>30</v>
      </c>
      <c r="L28" s="186">
        <v>25</v>
      </c>
      <c r="M28" s="186">
        <v>14</v>
      </c>
    </row>
    <row r="29" spans="1:13" ht="21" customHeight="1">
      <c r="A29" s="355"/>
      <c r="B29" s="364"/>
      <c r="C29" s="372"/>
      <c r="D29" s="380"/>
      <c r="E29" s="153" t="s">
        <v>346</v>
      </c>
      <c r="F29" s="154">
        <v>4.43</v>
      </c>
      <c r="G29" s="155">
        <v>4.2177710843373504</v>
      </c>
      <c r="H29" s="156">
        <v>0.05</v>
      </c>
      <c r="I29" s="383"/>
      <c r="J29" s="173">
        <v>2</v>
      </c>
      <c r="K29" s="186">
        <v>30</v>
      </c>
      <c r="L29" s="186">
        <v>25</v>
      </c>
      <c r="M29" s="186">
        <v>14</v>
      </c>
    </row>
    <row r="30" spans="1:13" ht="21" customHeight="1">
      <c r="A30" s="355"/>
      <c r="B30" s="364"/>
      <c r="C30" s="372"/>
      <c r="D30" s="372"/>
      <c r="E30" s="153" t="s">
        <v>347</v>
      </c>
      <c r="F30" s="154">
        <v>5.54</v>
      </c>
      <c r="G30" s="155">
        <v>5.2650602409638498</v>
      </c>
      <c r="H30" s="156">
        <v>0.05</v>
      </c>
      <c r="I30" s="383"/>
      <c r="J30" s="173">
        <v>2</v>
      </c>
      <c r="K30" s="186">
        <v>30</v>
      </c>
      <c r="L30" s="186">
        <v>25</v>
      </c>
      <c r="M30" s="186">
        <v>16</v>
      </c>
    </row>
    <row r="31" spans="1:13" ht="21" customHeight="1">
      <c r="A31" s="355"/>
      <c r="B31" s="364"/>
      <c r="C31" s="372"/>
      <c r="D31" s="372"/>
      <c r="E31" s="153" t="s">
        <v>348</v>
      </c>
      <c r="F31" s="154">
        <v>6.13</v>
      </c>
      <c r="G31" s="155">
        <v>5.8259036144578298</v>
      </c>
      <c r="H31" s="156">
        <v>0.05</v>
      </c>
      <c r="I31" s="383"/>
      <c r="J31" s="173">
        <v>2</v>
      </c>
      <c r="K31" s="186">
        <v>30</v>
      </c>
      <c r="L31" s="186">
        <v>25</v>
      </c>
      <c r="M31" s="186">
        <v>18</v>
      </c>
    </row>
    <row r="32" spans="1:13" ht="21" customHeight="1">
      <c r="A32" s="355"/>
      <c r="B32" s="364"/>
      <c r="C32" s="372"/>
      <c r="D32" s="372"/>
      <c r="E32" s="153" t="s">
        <v>349</v>
      </c>
      <c r="F32" s="154">
        <v>7.16</v>
      </c>
      <c r="G32" s="155">
        <v>6.7987951807228901</v>
      </c>
      <c r="H32" s="156">
        <v>0.05</v>
      </c>
      <c r="I32" s="383"/>
      <c r="J32" s="173">
        <v>2</v>
      </c>
      <c r="K32" s="186">
        <v>30</v>
      </c>
      <c r="L32" s="186">
        <v>25</v>
      </c>
      <c r="M32" s="186">
        <v>21</v>
      </c>
    </row>
    <row r="33" spans="1:13" ht="21" customHeight="1">
      <c r="A33" s="355"/>
      <c r="B33" s="364"/>
      <c r="C33" s="372"/>
      <c r="D33" s="372"/>
      <c r="E33" s="153" t="s">
        <v>350</v>
      </c>
      <c r="F33" s="154">
        <v>1.1299999999999999</v>
      </c>
      <c r="G33" s="155">
        <v>1.07590361445783</v>
      </c>
      <c r="H33" s="156">
        <v>0.05</v>
      </c>
      <c r="I33" s="383"/>
      <c r="J33" s="173">
        <v>4</v>
      </c>
      <c r="K33" s="186">
        <v>25</v>
      </c>
      <c r="L33" s="186">
        <v>16</v>
      </c>
      <c r="M33" s="186">
        <v>14</v>
      </c>
    </row>
    <row r="34" spans="1:13" ht="21" customHeight="1">
      <c r="A34" s="355"/>
      <c r="B34" s="364"/>
      <c r="C34" s="372"/>
      <c r="D34" s="372"/>
      <c r="E34" s="153" t="s">
        <v>351</v>
      </c>
      <c r="F34" s="154">
        <v>1.29</v>
      </c>
      <c r="G34" s="155">
        <v>1.22469879518072</v>
      </c>
      <c r="H34" s="156">
        <v>0.05</v>
      </c>
      <c r="I34" s="382"/>
      <c r="J34" s="173">
        <v>4</v>
      </c>
      <c r="K34" s="186">
        <v>25</v>
      </c>
      <c r="L34" s="186">
        <v>16</v>
      </c>
      <c r="M34" s="186">
        <v>16</v>
      </c>
    </row>
    <row r="35" spans="1:13" ht="12" customHeight="1">
      <c r="A35" s="356"/>
      <c r="B35" s="169"/>
      <c r="C35" s="159"/>
      <c r="D35" s="159"/>
      <c r="E35" s="160"/>
      <c r="F35" s="161"/>
      <c r="G35" s="161"/>
      <c r="H35" s="163"/>
      <c r="I35" s="191"/>
      <c r="J35" s="183"/>
      <c r="K35" s="162"/>
      <c r="L35" s="162"/>
      <c r="M35" s="162"/>
    </row>
    <row r="36" spans="1:13" ht="18" customHeight="1">
      <c r="A36" s="355"/>
      <c r="B36" s="361" t="s">
        <v>352</v>
      </c>
      <c r="C36" s="369" t="s">
        <v>353</v>
      </c>
      <c r="D36" s="369" t="s">
        <v>354</v>
      </c>
      <c r="E36" s="153" t="s">
        <v>355</v>
      </c>
      <c r="F36" s="174">
        <v>5.46</v>
      </c>
      <c r="G36" s="155">
        <f t="shared" ref="G36:G41" si="8">F36*0.95</f>
        <v>5.1870000000000003</v>
      </c>
      <c r="H36" s="156">
        <v>0.05</v>
      </c>
      <c r="I36" s="381" t="s">
        <v>356</v>
      </c>
      <c r="J36" s="173">
        <v>1</v>
      </c>
      <c r="K36" s="186">
        <v>30</v>
      </c>
      <c r="L36" s="186">
        <v>25</v>
      </c>
      <c r="M36" s="186">
        <v>9</v>
      </c>
    </row>
    <row r="37" spans="1:13" ht="18" customHeight="1">
      <c r="A37" s="355"/>
      <c r="B37" s="361"/>
      <c r="C37" s="369"/>
      <c r="D37" s="369"/>
      <c r="E37" s="153" t="s">
        <v>357</v>
      </c>
      <c r="F37" s="174">
        <v>6.76</v>
      </c>
      <c r="G37" s="155">
        <f t="shared" si="8"/>
        <v>6.4219999999999997</v>
      </c>
      <c r="H37" s="156">
        <v>0.05</v>
      </c>
      <c r="I37" s="383"/>
      <c r="J37" s="173">
        <v>1</v>
      </c>
      <c r="K37" s="186">
        <v>30</v>
      </c>
      <c r="L37" s="186">
        <v>25</v>
      </c>
      <c r="M37" s="186">
        <v>10</v>
      </c>
    </row>
    <row r="38" spans="1:13" ht="18" customHeight="1">
      <c r="A38" s="355"/>
      <c r="B38" s="361"/>
      <c r="C38" s="369"/>
      <c r="D38" s="369"/>
      <c r="E38" s="153" t="s">
        <v>358</v>
      </c>
      <c r="F38" s="174">
        <v>7.33</v>
      </c>
      <c r="G38" s="155">
        <f t="shared" si="8"/>
        <v>6.9634999999999998</v>
      </c>
      <c r="H38" s="156">
        <v>0.05</v>
      </c>
      <c r="I38" s="383"/>
      <c r="J38" s="173">
        <v>1</v>
      </c>
      <c r="K38" s="186">
        <v>30</v>
      </c>
      <c r="L38" s="186">
        <v>25</v>
      </c>
      <c r="M38" s="186">
        <v>11</v>
      </c>
    </row>
    <row r="39" spans="1:13" ht="18" customHeight="1">
      <c r="A39" s="355"/>
      <c r="B39" s="361"/>
      <c r="C39" s="369"/>
      <c r="D39" s="369"/>
      <c r="E39" s="153" t="s">
        <v>359</v>
      </c>
      <c r="F39" s="174">
        <v>8.51</v>
      </c>
      <c r="G39" s="155">
        <f t="shared" si="8"/>
        <v>8.0845000000000002</v>
      </c>
      <c r="H39" s="156">
        <v>0.05</v>
      </c>
      <c r="I39" s="383"/>
      <c r="J39" s="173">
        <v>1</v>
      </c>
      <c r="K39" s="186">
        <v>30</v>
      </c>
      <c r="L39" s="186">
        <v>25</v>
      </c>
      <c r="M39" s="186">
        <v>12</v>
      </c>
    </row>
    <row r="40" spans="1:13" ht="18" customHeight="1">
      <c r="A40" s="355"/>
      <c r="B40" s="361"/>
      <c r="C40" s="369"/>
      <c r="D40" s="369"/>
      <c r="E40" s="153" t="s">
        <v>341</v>
      </c>
      <c r="F40" s="174">
        <v>1.41</v>
      </c>
      <c r="G40" s="155">
        <f t="shared" si="8"/>
        <v>1.3394999999999999</v>
      </c>
      <c r="H40" s="156">
        <v>0.05</v>
      </c>
      <c r="I40" s="383"/>
      <c r="J40" s="173">
        <v>8</v>
      </c>
      <c r="K40" s="186">
        <v>32</v>
      </c>
      <c r="L40" s="186">
        <v>25</v>
      </c>
      <c r="M40" s="186">
        <v>13</v>
      </c>
    </row>
    <row r="41" spans="1:13" ht="18" customHeight="1">
      <c r="A41" s="355"/>
      <c r="B41" s="361"/>
      <c r="C41" s="369"/>
      <c r="D41" s="369"/>
      <c r="E41" s="175" t="s">
        <v>360</v>
      </c>
      <c r="F41" s="174">
        <v>1.61</v>
      </c>
      <c r="G41" s="155">
        <f t="shared" si="8"/>
        <v>1.5295000000000001</v>
      </c>
      <c r="H41" s="156">
        <v>0.05</v>
      </c>
      <c r="I41" s="382"/>
      <c r="J41" s="173">
        <v>8</v>
      </c>
      <c r="K41" s="186">
        <v>32</v>
      </c>
      <c r="L41" s="186">
        <v>25</v>
      </c>
      <c r="M41" s="186">
        <v>15</v>
      </c>
    </row>
    <row r="42" spans="1:13" ht="10.5" customHeight="1">
      <c r="A42" s="356"/>
      <c r="B42" s="158"/>
      <c r="C42" s="159"/>
      <c r="D42" s="159"/>
      <c r="E42" s="160"/>
      <c r="F42" s="176"/>
      <c r="G42" s="168"/>
      <c r="H42" s="163"/>
      <c r="I42" s="188"/>
      <c r="J42" s="189"/>
      <c r="K42" s="190"/>
      <c r="L42" s="190"/>
      <c r="M42" s="190"/>
    </row>
    <row r="43" spans="1:13" ht="18" customHeight="1">
      <c r="A43" s="355"/>
      <c r="B43" s="365" t="s">
        <v>361</v>
      </c>
      <c r="C43" s="373" t="s">
        <v>362</v>
      </c>
      <c r="D43" s="373" t="s">
        <v>363</v>
      </c>
      <c r="E43" s="175" t="s">
        <v>364</v>
      </c>
      <c r="F43" s="174">
        <v>6.02</v>
      </c>
      <c r="G43" s="155">
        <f t="shared" ref="G43:G45" si="9">F43*0.95</f>
        <v>5.7190000000000003</v>
      </c>
      <c r="H43" s="177">
        <v>0.05</v>
      </c>
      <c r="I43" s="381" t="s">
        <v>356</v>
      </c>
      <c r="J43" s="173">
        <v>2</v>
      </c>
      <c r="K43" s="186">
        <v>30</v>
      </c>
      <c r="L43" s="186">
        <v>25</v>
      </c>
      <c r="M43" s="186">
        <v>19</v>
      </c>
    </row>
    <row r="44" spans="1:13" ht="18" customHeight="1">
      <c r="A44" s="355"/>
      <c r="B44" s="366"/>
      <c r="C44" s="374"/>
      <c r="D44" s="374"/>
      <c r="E44" s="175" t="s">
        <v>365</v>
      </c>
      <c r="F44" s="174">
        <v>6.51</v>
      </c>
      <c r="G44" s="155">
        <f t="shared" si="9"/>
        <v>6.1844999999999999</v>
      </c>
      <c r="H44" s="177">
        <v>0.05</v>
      </c>
      <c r="I44" s="383"/>
      <c r="J44" s="173">
        <v>2</v>
      </c>
      <c r="K44" s="186">
        <v>30</v>
      </c>
      <c r="L44" s="186">
        <v>25</v>
      </c>
      <c r="M44" s="186">
        <v>21</v>
      </c>
    </row>
    <row r="45" spans="1:13" ht="18" customHeight="1">
      <c r="A45" s="355"/>
      <c r="B45" s="367"/>
      <c r="C45" s="375"/>
      <c r="D45" s="375"/>
      <c r="E45" s="175" t="s">
        <v>366</v>
      </c>
      <c r="F45" s="174">
        <v>7.63</v>
      </c>
      <c r="G45" s="155">
        <f t="shared" si="9"/>
        <v>7.2484999999999999</v>
      </c>
      <c r="H45" s="177">
        <v>0.05</v>
      </c>
      <c r="I45" s="382"/>
      <c r="J45" s="173">
        <v>2</v>
      </c>
      <c r="K45" s="186">
        <v>30</v>
      </c>
      <c r="L45" s="186">
        <v>25</v>
      </c>
      <c r="M45" s="186">
        <v>24</v>
      </c>
    </row>
    <row r="46" spans="1:13" ht="18" customHeight="1">
      <c r="A46" s="356"/>
      <c r="B46" s="158"/>
      <c r="C46" s="159"/>
      <c r="D46" s="159"/>
      <c r="E46" s="160"/>
      <c r="F46" s="171"/>
      <c r="G46" s="178" t="s">
        <v>367</v>
      </c>
      <c r="H46" s="163"/>
      <c r="I46" s="193"/>
      <c r="J46" s="194"/>
      <c r="K46" s="195"/>
      <c r="L46" s="195"/>
      <c r="M46" s="195"/>
    </row>
    <row r="47" spans="1:13" ht="25.15" customHeight="1">
      <c r="A47" s="356"/>
      <c r="B47" s="364" t="s">
        <v>2</v>
      </c>
      <c r="C47" s="376" t="s">
        <v>252</v>
      </c>
      <c r="D47" s="380" t="s">
        <v>368</v>
      </c>
      <c r="E47" s="153" t="s">
        <v>255</v>
      </c>
      <c r="F47" s="154">
        <v>5.5</v>
      </c>
      <c r="G47" s="179">
        <f t="shared" ref="G47:G51" si="10">F47*0.95</f>
        <v>5.2249999999999996</v>
      </c>
      <c r="H47" s="156">
        <f t="shared" ref="H47:H51" si="11">1-G47/F47</f>
        <v>0.05</v>
      </c>
      <c r="I47" s="381" t="s">
        <v>356</v>
      </c>
      <c r="J47" s="186">
        <v>4</v>
      </c>
      <c r="K47" s="186">
        <v>30</v>
      </c>
      <c r="L47" s="186">
        <v>25</v>
      </c>
      <c r="M47" s="186">
        <v>33</v>
      </c>
    </row>
    <row r="48" spans="1:13" ht="25.15" customHeight="1">
      <c r="A48" s="356"/>
      <c r="B48" s="364"/>
      <c r="C48" s="376"/>
      <c r="D48" s="380"/>
      <c r="E48" s="153" t="s">
        <v>260</v>
      </c>
      <c r="F48" s="154">
        <v>6.4</v>
      </c>
      <c r="G48" s="179">
        <f t="shared" si="10"/>
        <v>6.08</v>
      </c>
      <c r="H48" s="156">
        <f t="shared" si="11"/>
        <v>0.05</v>
      </c>
      <c r="I48" s="382"/>
      <c r="J48" s="186">
        <v>4</v>
      </c>
      <c r="K48" s="186">
        <v>30</v>
      </c>
      <c r="L48" s="186">
        <v>25</v>
      </c>
      <c r="M48" s="186">
        <v>38</v>
      </c>
    </row>
    <row r="49" spans="1:13" ht="12" customHeight="1">
      <c r="A49" s="356"/>
      <c r="B49" s="169"/>
      <c r="C49" s="159"/>
      <c r="D49" s="159"/>
      <c r="E49" s="160"/>
      <c r="F49" s="161"/>
      <c r="G49" s="161"/>
      <c r="H49" s="163"/>
      <c r="I49" s="191"/>
      <c r="J49" s="183"/>
      <c r="K49" s="162"/>
      <c r="L49" s="162"/>
      <c r="M49" s="162"/>
    </row>
    <row r="50" spans="1:13" ht="21" customHeight="1">
      <c r="A50" s="355"/>
      <c r="B50" s="364" t="s">
        <v>2</v>
      </c>
      <c r="C50" s="372" t="s">
        <v>369</v>
      </c>
      <c r="D50" s="380" t="s">
        <v>332</v>
      </c>
      <c r="E50" s="153" t="s">
        <v>341</v>
      </c>
      <c r="F50" s="154">
        <v>1.18</v>
      </c>
      <c r="G50" s="155">
        <f t="shared" si="10"/>
        <v>1.121</v>
      </c>
      <c r="H50" s="156">
        <f t="shared" si="11"/>
        <v>4.9999999999999899E-2</v>
      </c>
      <c r="I50" s="381" t="s">
        <v>356</v>
      </c>
      <c r="J50" s="173">
        <v>8</v>
      </c>
      <c r="K50" s="186">
        <v>25</v>
      </c>
      <c r="L50" s="186">
        <v>17</v>
      </c>
      <c r="M50" s="186">
        <v>24</v>
      </c>
    </row>
    <row r="51" spans="1:13" ht="21" customHeight="1">
      <c r="A51" s="355"/>
      <c r="B51" s="364"/>
      <c r="C51" s="372"/>
      <c r="D51" s="380"/>
      <c r="E51" s="153" t="s">
        <v>360</v>
      </c>
      <c r="F51" s="154">
        <v>1.34</v>
      </c>
      <c r="G51" s="155">
        <f t="shared" si="10"/>
        <v>1.2729999999999999</v>
      </c>
      <c r="H51" s="156">
        <f t="shared" si="11"/>
        <v>5.0000000000000197E-2</v>
      </c>
      <c r="I51" s="382"/>
      <c r="J51" s="173">
        <v>8</v>
      </c>
      <c r="K51" s="186">
        <v>25</v>
      </c>
      <c r="L51" s="186">
        <v>17</v>
      </c>
      <c r="M51" s="186">
        <v>26</v>
      </c>
    </row>
    <row r="52" spans="1:13" ht="12" customHeight="1">
      <c r="A52" s="180"/>
      <c r="B52" s="169"/>
      <c r="C52" s="159"/>
      <c r="D52" s="159"/>
      <c r="E52" s="160"/>
      <c r="F52" s="181"/>
      <c r="G52" s="168"/>
      <c r="H52" s="163"/>
      <c r="I52" s="196"/>
      <c r="J52" s="183"/>
      <c r="K52" s="162"/>
      <c r="L52" s="162"/>
      <c r="M52" s="162"/>
    </row>
    <row r="53" spans="1:13" ht="21" customHeight="1">
      <c r="A53" s="357" t="s">
        <v>181</v>
      </c>
      <c r="B53" s="364" t="s">
        <v>370</v>
      </c>
      <c r="C53" s="372" t="s">
        <v>371</v>
      </c>
      <c r="D53" s="380" t="s">
        <v>372</v>
      </c>
      <c r="E53" s="153" t="s">
        <v>373</v>
      </c>
      <c r="F53" s="182">
        <v>3.8708999999999998</v>
      </c>
      <c r="G53" s="155">
        <f t="shared" ref="G53:G59" si="12">F53*0.95</f>
        <v>3.6773549999999999</v>
      </c>
      <c r="H53" s="156">
        <f t="shared" ref="H53:H59" si="13">1-G53/F53</f>
        <v>0.05</v>
      </c>
      <c r="I53" s="381" t="s">
        <v>317</v>
      </c>
      <c r="J53" s="173">
        <v>4</v>
      </c>
      <c r="K53" s="186">
        <v>29</v>
      </c>
      <c r="L53" s="186">
        <v>29</v>
      </c>
      <c r="M53" s="186">
        <v>28</v>
      </c>
    </row>
    <row r="54" spans="1:13" ht="21" customHeight="1">
      <c r="A54" s="358"/>
      <c r="B54" s="364"/>
      <c r="C54" s="372"/>
      <c r="D54" s="380"/>
      <c r="E54" s="153" t="s">
        <v>374</v>
      </c>
      <c r="F54" s="182">
        <v>4.7420999999999998</v>
      </c>
      <c r="G54" s="155">
        <f t="shared" si="12"/>
        <v>4.5049950000000001</v>
      </c>
      <c r="H54" s="156">
        <f t="shared" si="13"/>
        <v>5.0000000000000197E-2</v>
      </c>
      <c r="I54" s="383"/>
      <c r="J54" s="173">
        <v>4</v>
      </c>
      <c r="K54" s="186">
        <v>29</v>
      </c>
      <c r="L54" s="186">
        <v>29</v>
      </c>
      <c r="M54" s="186">
        <v>33</v>
      </c>
    </row>
    <row r="55" spans="1:13" ht="21" customHeight="1">
      <c r="A55" s="358"/>
      <c r="B55" s="364"/>
      <c r="C55" s="372"/>
      <c r="D55" s="380"/>
      <c r="E55" s="153" t="s">
        <v>375</v>
      </c>
      <c r="F55" s="182">
        <v>5.2667999999999999</v>
      </c>
      <c r="G55" s="155">
        <f t="shared" si="12"/>
        <v>5.0034599999999996</v>
      </c>
      <c r="H55" s="156">
        <f t="shared" si="13"/>
        <v>0.05</v>
      </c>
      <c r="I55" s="383"/>
      <c r="J55" s="173">
        <v>4</v>
      </c>
      <c r="K55" s="186">
        <v>29</v>
      </c>
      <c r="L55" s="186">
        <v>29</v>
      </c>
      <c r="M55" s="186">
        <v>39</v>
      </c>
    </row>
    <row r="56" spans="1:13" ht="21" customHeight="1">
      <c r="A56" s="358"/>
      <c r="B56" s="364"/>
      <c r="C56" s="372"/>
      <c r="D56" s="380"/>
      <c r="E56" s="153" t="s">
        <v>376</v>
      </c>
      <c r="F56" s="182">
        <v>6.0884999999999998</v>
      </c>
      <c r="G56" s="155">
        <f t="shared" si="12"/>
        <v>5.7840749999999996</v>
      </c>
      <c r="H56" s="156">
        <f t="shared" si="13"/>
        <v>0.05</v>
      </c>
      <c r="I56" s="383"/>
      <c r="J56" s="173">
        <v>4</v>
      </c>
      <c r="K56" s="186">
        <v>29</v>
      </c>
      <c r="L56" s="186">
        <v>29</v>
      </c>
      <c r="M56" s="186">
        <v>45</v>
      </c>
    </row>
    <row r="57" spans="1:13" ht="21" customHeight="1">
      <c r="A57" s="358"/>
      <c r="B57" s="364"/>
      <c r="C57" s="372"/>
      <c r="D57" s="380"/>
      <c r="E57" s="153" t="s">
        <v>377</v>
      </c>
      <c r="F57" s="182">
        <v>6.1875</v>
      </c>
      <c r="G57" s="155">
        <f t="shared" si="12"/>
        <v>5.8781249999999998</v>
      </c>
      <c r="H57" s="156">
        <f t="shared" si="13"/>
        <v>0.05</v>
      </c>
      <c r="I57" s="383"/>
      <c r="J57" s="173">
        <v>4</v>
      </c>
      <c r="K57" s="186">
        <v>29</v>
      </c>
      <c r="L57" s="186">
        <v>29</v>
      </c>
      <c r="M57" s="186">
        <v>45</v>
      </c>
    </row>
    <row r="58" spans="1:13" ht="21" customHeight="1">
      <c r="A58" s="358"/>
      <c r="B58" s="364"/>
      <c r="C58" s="372" t="s">
        <v>378</v>
      </c>
      <c r="D58" s="380" t="s">
        <v>379</v>
      </c>
      <c r="E58" s="153" t="s">
        <v>380</v>
      </c>
      <c r="F58" s="182">
        <v>1.0197000000000001</v>
      </c>
      <c r="G58" s="155">
        <f t="shared" si="12"/>
        <v>0.96871499999999999</v>
      </c>
      <c r="H58" s="156">
        <f t="shared" si="13"/>
        <v>0.05</v>
      </c>
      <c r="I58" s="383"/>
      <c r="J58" s="173">
        <v>8</v>
      </c>
      <c r="K58" s="186">
        <v>25</v>
      </c>
      <c r="L58" s="186">
        <v>16.5</v>
      </c>
      <c r="M58" s="186">
        <v>24</v>
      </c>
    </row>
    <row r="59" spans="1:13" ht="21" customHeight="1">
      <c r="A59" s="358"/>
      <c r="B59" s="364"/>
      <c r="C59" s="372"/>
      <c r="D59" s="380"/>
      <c r="E59" s="153" t="s">
        <v>381</v>
      </c>
      <c r="F59" s="182">
        <v>1.1681999999999999</v>
      </c>
      <c r="G59" s="155">
        <f t="shared" si="12"/>
        <v>1.1097900000000001</v>
      </c>
      <c r="H59" s="156">
        <f t="shared" si="13"/>
        <v>0.05</v>
      </c>
      <c r="I59" s="382"/>
      <c r="J59" s="173">
        <v>8</v>
      </c>
      <c r="K59" s="186">
        <v>25</v>
      </c>
      <c r="L59" s="186">
        <v>16.5</v>
      </c>
      <c r="M59" s="186">
        <v>26</v>
      </c>
    </row>
    <row r="60" spans="1:13" ht="11.25" customHeight="1">
      <c r="A60" s="359"/>
      <c r="B60" s="164"/>
      <c r="C60" s="183"/>
      <c r="D60" s="184"/>
      <c r="E60" s="167"/>
      <c r="F60" s="181"/>
      <c r="G60" s="168"/>
      <c r="H60" s="163"/>
      <c r="I60" s="197"/>
      <c r="J60" s="183"/>
      <c r="K60" s="162"/>
      <c r="L60" s="162"/>
      <c r="M60" s="162"/>
    </row>
    <row r="61" spans="1:13" ht="21" customHeight="1">
      <c r="A61" s="358"/>
      <c r="B61" s="362" t="s">
        <v>370</v>
      </c>
      <c r="C61" s="372" t="s">
        <v>382</v>
      </c>
      <c r="D61" s="380" t="s">
        <v>383</v>
      </c>
      <c r="E61" s="153" t="s">
        <v>373</v>
      </c>
      <c r="F61" s="182">
        <v>3.92</v>
      </c>
      <c r="G61" s="155">
        <f t="shared" ref="G61:G69" si="14">F61*0.95</f>
        <v>3.7240000000000002</v>
      </c>
      <c r="H61" s="156">
        <f t="shared" ref="H61:H69" si="15">1-G61/F61</f>
        <v>0.05</v>
      </c>
      <c r="I61" s="381" t="s">
        <v>384</v>
      </c>
      <c r="J61" s="173">
        <v>4</v>
      </c>
      <c r="K61" s="186">
        <v>28.5</v>
      </c>
      <c r="L61" s="186">
        <v>28</v>
      </c>
      <c r="M61" s="186">
        <v>31</v>
      </c>
    </row>
    <row r="62" spans="1:13" ht="21" customHeight="1">
      <c r="A62" s="358"/>
      <c r="B62" s="368"/>
      <c r="C62" s="372"/>
      <c r="D62" s="380"/>
      <c r="E62" s="153" t="s">
        <v>374</v>
      </c>
      <c r="F62" s="182">
        <v>4.82</v>
      </c>
      <c r="G62" s="155">
        <f t="shared" si="14"/>
        <v>4.5789999999999997</v>
      </c>
      <c r="H62" s="156">
        <f t="shared" si="15"/>
        <v>5.0000000000000197E-2</v>
      </c>
      <c r="I62" s="383"/>
      <c r="J62" s="173">
        <v>4</v>
      </c>
      <c r="K62" s="186">
        <v>28.5</v>
      </c>
      <c r="L62" s="186">
        <v>28</v>
      </c>
      <c r="M62" s="186">
        <v>36</v>
      </c>
    </row>
    <row r="63" spans="1:13" ht="21" customHeight="1">
      <c r="A63" s="358"/>
      <c r="B63" s="368"/>
      <c r="C63" s="372"/>
      <c r="D63" s="380"/>
      <c r="E63" s="153" t="s">
        <v>375</v>
      </c>
      <c r="F63" s="182">
        <v>5.36</v>
      </c>
      <c r="G63" s="155">
        <f t="shared" si="14"/>
        <v>5.0919999999999996</v>
      </c>
      <c r="H63" s="156">
        <f t="shared" si="15"/>
        <v>5.0000000000000197E-2</v>
      </c>
      <c r="I63" s="383"/>
      <c r="J63" s="173">
        <v>4</v>
      </c>
      <c r="K63" s="186">
        <v>28.5</v>
      </c>
      <c r="L63" s="186">
        <v>28</v>
      </c>
      <c r="M63" s="186">
        <v>40</v>
      </c>
    </row>
    <row r="64" spans="1:13" ht="21" customHeight="1">
      <c r="A64" s="358"/>
      <c r="B64" s="368"/>
      <c r="C64" s="372"/>
      <c r="D64" s="380"/>
      <c r="E64" s="153" t="s">
        <v>376</v>
      </c>
      <c r="F64" s="182">
        <v>6.2</v>
      </c>
      <c r="G64" s="155">
        <f t="shared" si="14"/>
        <v>5.89</v>
      </c>
      <c r="H64" s="156">
        <f t="shared" si="15"/>
        <v>0.05</v>
      </c>
      <c r="I64" s="383"/>
      <c r="J64" s="173">
        <v>4</v>
      </c>
      <c r="K64" s="186">
        <v>28.5</v>
      </c>
      <c r="L64" s="186">
        <v>28</v>
      </c>
      <c r="M64" s="186">
        <v>44</v>
      </c>
    </row>
    <row r="65" spans="1:13" ht="21" customHeight="1">
      <c r="A65" s="358"/>
      <c r="B65" s="368"/>
      <c r="C65" s="372"/>
      <c r="D65" s="380"/>
      <c r="E65" s="153" t="s">
        <v>377</v>
      </c>
      <c r="F65" s="182">
        <v>6.29</v>
      </c>
      <c r="G65" s="155">
        <f t="shared" si="14"/>
        <v>5.9755000000000003</v>
      </c>
      <c r="H65" s="156">
        <f t="shared" si="15"/>
        <v>5.0000000000000197E-2</v>
      </c>
      <c r="I65" s="383"/>
      <c r="J65" s="173">
        <v>4</v>
      </c>
      <c r="K65" s="186">
        <v>28.5</v>
      </c>
      <c r="L65" s="186">
        <v>28</v>
      </c>
      <c r="M65" s="186">
        <v>44</v>
      </c>
    </row>
    <row r="66" spans="1:13" ht="21" customHeight="1">
      <c r="A66" s="358"/>
      <c r="B66" s="368"/>
      <c r="C66" s="372" t="s">
        <v>385</v>
      </c>
      <c r="D66" s="380" t="s">
        <v>379</v>
      </c>
      <c r="E66" s="153" t="s">
        <v>380</v>
      </c>
      <c r="F66" s="182">
        <v>1.03</v>
      </c>
      <c r="G66" s="155">
        <f t="shared" si="14"/>
        <v>0.97850000000000004</v>
      </c>
      <c r="H66" s="156">
        <f t="shared" si="15"/>
        <v>0.05</v>
      </c>
      <c r="I66" s="383"/>
      <c r="J66" s="173">
        <v>8</v>
      </c>
      <c r="K66" s="186">
        <v>30</v>
      </c>
      <c r="L66" s="186">
        <v>24</v>
      </c>
      <c r="M66" s="186">
        <v>15</v>
      </c>
    </row>
    <row r="67" spans="1:13" ht="21" customHeight="1">
      <c r="A67" s="358"/>
      <c r="B67" s="368"/>
      <c r="C67" s="372"/>
      <c r="D67" s="380"/>
      <c r="E67" s="153" t="s">
        <v>381</v>
      </c>
      <c r="F67" s="182">
        <v>1.18</v>
      </c>
      <c r="G67" s="155">
        <f t="shared" si="14"/>
        <v>1.121</v>
      </c>
      <c r="H67" s="156">
        <f t="shared" si="15"/>
        <v>4.9999999999999899E-2</v>
      </c>
      <c r="I67" s="383"/>
      <c r="J67" s="173">
        <v>8</v>
      </c>
      <c r="K67" s="186">
        <v>30</v>
      </c>
      <c r="L67" s="186">
        <v>24</v>
      </c>
      <c r="M67" s="186">
        <v>17</v>
      </c>
    </row>
    <row r="68" spans="1:13" ht="21" customHeight="1">
      <c r="A68" s="358"/>
      <c r="B68" s="368"/>
      <c r="C68" s="370" t="s">
        <v>386</v>
      </c>
      <c r="D68" s="378" t="s">
        <v>379</v>
      </c>
      <c r="E68" s="153" t="s">
        <v>380</v>
      </c>
      <c r="F68" s="182">
        <v>1.4381927710843401</v>
      </c>
      <c r="G68" s="155">
        <f t="shared" si="14"/>
        <v>1.3662831325301199</v>
      </c>
      <c r="H68" s="156">
        <f t="shared" si="15"/>
        <v>0.05</v>
      </c>
      <c r="I68" s="383"/>
      <c r="J68" s="173">
        <v>8</v>
      </c>
      <c r="K68" s="186">
        <v>30</v>
      </c>
      <c r="L68" s="186">
        <v>24</v>
      </c>
      <c r="M68" s="186">
        <v>16</v>
      </c>
    </row>
    <row r="69" spans="1:13" ht="21" customHeight="1">
      <c r="A69" s="358"/>
      <c r="B69" s="363"/>
      <c r="C69" s="371"/>
      <c r="D69" s="379"/>
      <c r="E69" s="153" t="s">
        <v>381</v>
      </c>
      <c r="F69" s="182">
        <v>1.7142168674698799</v>
      </c>
      <c r="G69" s="155">
        <f t="shared" si="14"/>
        <v>1.62850602409639</v>
      </c>
      <c r="H69" s="156">
        <f t="shared" si="15"/>
        <v>0.05</v>
      </c>
      <c r="I69" s="382"/>
      <c r="J69" s="173">
        <v>8</v>
      </c>
      <c r="K69" s="186">
        <v>30</v>
      </c>
      <c r="L69" s="186">
        <v>24</v>
      </c>
      <c r="M69" s="186">
        <v>18</v>
      </c>
    </row>
    <row r="70" spans="1:13">
      <c r="A70" s="359"/>
      <c r="B70" s="169"/>
      <c r="C70" s="159"/>
      <c r="D70" s="159"/>
      <c r="E70" s="160"/>
      <c r="F70" s="181"/>
      <c r="G70" s="168"/>
      <c r="H70" s="163"/>
      <c r="I70" s="196"/>
      <c r="J70" s="183"/>
      <c r="K70" s="162"/>
      <c r="L70" s="162"/>
      <c r="M70" s="162"/>
    </row>
    <row r="71" spans="1:13" ht="21" customHeight="1">
      <c r="A71" s="358"/>
      <c r="B71" s="362" t="s">
        <v>387</v>
      </c>
      <c r="C71" s="370" t="s">
        <v>388</v>
      </c>
      <c r="D71" s="378" t="s">
        <v>389</v>
      </c>
      <c r="E71" s="153" t="s">
        <v>390</v>
      </c>
      <c r="F71" s="182">
        <v>3.6</v>
      </c>
      <c r="G71" s="155">
        <f t="shared" ref="G71:G77" si="16">F71*0.95</f>
        <v>3.42</v>
      </c>
      <c r="H71" s="156">
        <f t="shared" ref="H71:H77" si="17">1-G71/F71</f>
        <v>0.05</v>
      </c>
      <c r="I71" s="381" t="s">
        <v>384</v>
      </c>
      <c r="J71" s="173">
        <v>2</v>
      </c>
      <c r="K71" s="186">
        <v>25</v>
      </c>
      <c r="L71" s="186">
        <v>20</v>
      </c>
      <c r="M71" s="186">
        <v>19</v>
      </c>
    </row>
    <row r="72" spans="1:13" ht="21" customHeight="1">
      <c r="A72" s="358"/>
      <c r="B72" s="368"/>
      <c r="C72" s="377"/>
      <c r="D72" s="384"/>
      <c r="E72" s="153" t="s">
        <v>391</v>
      </c>
      <c r="F72" s="182">
        <v>3.6</v>
      </c>
      <c r="G72" s="155">
        <f t="shared" si="16"/>
        <v>3.42</v>
      </c>
      <c r="H72" s="156">
        <f t="shared" si="17"/>
        <v>0.05</v>
      </c>
      <c r="I72" s="383"/>
      <c r="J72" s="173">
        <v>2</v>
      </c>
      <c r="K72" s="186">
        <v>25</v>
      </c>
      <c r="L72" s="186">
        <v>20</v>
      </c>
      <c r="M72" s="186">
        <v>19</v>
      </c>
    </row>
    <row r="73" spans="1:13" ht="21" customHeight="1">
      <c r="A73" s="358"/>
      <c r="B73" s="368"/>
      <c r="C73" s="377"/>
      <c r="D73" s="384"/>
      <c r="E73" s="153" t="s">
        <v>392</v>
      </c>
      <c r="F73" s="182">
        <v>4.63</v>
      </c>
      <c r="G73" s="155">
        <f t="shared" si="16"/>
        <v>4.3985000000000003</v>
      </c>
      <c r="H73" s="156">
        <f t="shared" si="17"/>
        <v>5.0000000000000197E-2</v>
      </c>
      <c r="I73" s="383"/>
      <c r="J73" s="173">
        <v>2</v>
      </c>
      <c r="K73" s="186">
        <v>25</v>
      </c>
      <c r="L73" s="186">
        <v>20</v>
      </c>
      <c r="M73" s="186">
        <v>22</v>
      </c>
    </row>
    <row r="74" spans="1:13" ht="21" customHeight="1">
      <c r="A74" s="358"/>
      <c r="B74" s="368"/>
      <c r="C74" s="377"/>
      <c r="D74" s="384"/>
      <c r="E74" s="153" t="s">
        <v>393</v>
      </c>
      <c r="F74" s="182">
        <v>4.9800000000000004</v>
      </c>
      <c r="G74" s="155">
        <f t="shared" si="16"/>
        <v>4.7309999999999999</v>
      </c>
      <c r="H74" s="156">
        <f t="shared" si="17"/>
        <v>5.0000000000000197E-2</v>
      </c>
      <c r="I74" s="383"/>
      <c r="J74" s="173">
        <v>2</v>
      </c>
      <c r="K74" s="186">
        <v>25</v>
      </c>
      <c r="L74" s="186">
        <v>20</v>
      </c>
      <c r="M74" s="186">
        <v>26</v>
      </c>
    </row>
    <row r="75" spans="1:13" ht="21" customHeight="1">
      <c r="A75" s="358"/>
      <c r="B75" s="368"/>
      <c r="C75" s="377"/>
      <c r="D75" s="384"/>
      <c r="E75" s="153" t="s">
        <v>394</v>
      </c>
      <c r="F75" s="182">
        <v>5.8</v>
      </c>
      <c r="G75" s="155">
        <f t="shared" si="16"/>
        <v>5.51</v>
      </c>
      <c r="H75" s="156">
        <f t="shared" si="17"/>
        <v>0.05</v>
      </c>
      <c r="I75" s="383"/>
      <c r="J75" s="173">
        <v>2</v>
      </c>
      <c r="K75" s="186">
        <v>25</v>
      </c>
      <c r="L75" s="186">
        <v>20</v>
      </c>
      <c r="M75" s="186">
        <v>28.5</v>
      </c>
    </row>
    <row r="76" spans="1:13" ht="21" customHeight="1">
      <c r="A76" s="358"/>
      <c r="B76" s="368"/>
      <c r="C76" s="377"/>
      <c r="D76" s="384"/>
      <c r="E76" s="153" t="s">
        <v>350</v>
      </c>
      <c r="F76" s="182">
        <v>0.98</v>
      </c>
      <c r="G76" s="155">
        <f t="shared" si="16"/>
        <v>0.93100000000000005</v>
      </c>
      <c r="H76" s="156">
        <f t="shared" si="17"/>
        <v>0.05</v>
      </c>
      <c r="I76" s="383"/>
      <c r="J76" s="173">
        <v>4</v>
      </c>
      <c r="K76" s="186">
        <v>25</v>
      </c>
      <c r="L76" s="186">
        <v>15</v>
      </c>
      <c r="M76" s="186">
        <v>15.5</v>
      </c>
    </row>
    <row r="77" spans="1:13" ht="21" customHeight="1">
      <c r="A77" s="358"/>
      <c r="B77" s="363"/>
      <c r="C77" s="371"/>
      <c r="D77" s="379"/>
      <c r="E77" s="153" t="s">
        <v>351</v>
      </c>
      <c r="F77" s="182">
        <v>1.1200000000000001</v>
      </c>
      <c r="G77" s="155">
        <f t="shared" si="16"/>
        <v>1.0640000000000001</v>
      </c>
      <c r="H77" s="156">
        <f t="shared" si="17"/>
        <v>0.05</v>
      </c>
      <c r="I77" s="382"/>
      <c r="J77" s="173">
        <v>4</v>
      </c>
      <c r="K77" s="186">
        <v>25</v>
      </c>
      <c r="L77" s="186">
        <v>15</v>
      </c>
      <c r="M77" s="186">
        <v>18.5</v>
      </c>
    </row>
    <row r="78" spans="1:13" ht="11.25" customHeight="1">
      <c r="A78" s="359"/>
      <c r="B78" s="169"/>
      <c r="C78" s="159"/>
      <c r="D78" s="159"/>
      <c r="E78" s="160"/>
      <c r="F78" s="160"/>
      <c r="G78" s="168"/>
      <c r="H78" s="163"/>
      <c r="I78" s="196"/>
      <c r="J78" s="183"/>
      <c r="K78" s="162"/>
      <c r="L78" s="162"/>
      <c r="M78" s="162"/>
    </row>
    <row r="79" spans="1:13" ht="21" customHeight="1">
      <c r="A79" s="358"/>
      <c r="B79" s="362" t="s">
        <v>395</v>
      </c>
      <c r="C79" s="370" t="s">
        <v>396</v>
      </c>
      <c r="D79" s="370" t="s">
        <v>397</v>
      </c>
      <c r="E79" s="153" t="s">
        <v>373</v>
      </c>
      <c r="F79" s="182">
        <v>3.92</v>
      </c>
      <c r="G79" s="155">
        <f t="shared" ref="G79:G82" si="18">F79*0.95</f>
        <v>3.7240000000000002</v>
      </c>
      <c r="H79" s="156">
        <f t="shared" ref="H79:H82" si="19">1-G79/F79</f>
        <v>0.05</v>
      </c>
      <c r="I79" s="381" t="s">
        <v>384</v>
      </c>
      <c r="J79" s="173">
        <v>6</v>
      </c>
      <c r="K79" s="186">
        <v>48</v>
      </c>
      <c r="L79" s="186">
        <v>30</v>
      </c>
      <c r="M79" s="186">
        <v>23</v>
      </c>
    </row>
    <row r="80" spans="1:13" ht="21" customHeight="1">
      <c r="A80" s="358"/>
      <c r="B80" s="368"/>
      <c r="C80" s="377"/>
      <c r="D80" s="377"/>
      <c r="E80" s="153" t="s">
        <v>374</v>
      </c>
      <c r="F80" s="182">
        <v>4.8</v>
      </c>
      <c r="G80" s="155">
        <f t="shared" si="18"/>
        <v>4.5599999999999996</v>
      </c>
      <c r="H80" s="156">
        <f t="shared" si="19"/>
        <v>0.05</v>
      </c>
      <c r="I80" s="383"/>
      <c r="J80" s="173">
        <v>6</v>
      </c>
      <c r="K80" s="186">
        <v>48</v>
      </c>
      <c r="L80" s="186">
        <v>30</v>
      </c>
      <c r="M80" s="186">
        <v>26.5</v>
      </c>
    </row>
    <row r="81" spans="1:13" ht="21" customHeight="1">
      <c r="A81" s="358"/>
      <c r="B81" s="368"/>
      <c r="C81" s="377"/>
      <c r="D81" s="377"/>
      <c r="E81" s="153" t="s">
        <v>375</v>
      </c>
      <c r="F81" s="182">
        <v>5.33</v>
      </c>
      <c r="G81" s="155">
        <f t="shared" si="18"/>
        <v>5.0635000000000003</v>
      </c>
      <c r="H81" s="156">
        <f t="shared" si="19"/>
        <v>5.0000000000000197E-2</v>
      </c>
      <c r="I81" s="383"/>
      <c r="J81" s="173">
        <v>6</v>
      </c>
      <c r="K81" s="186">
        <v>48</v>
      </c>
      <c r="L81" s="186">
        <v>30</v>
      </c>
      <c r="M81" s="186">
        <v>30.5</v>
      </c>
    </row>
    <row r="82" spans="1:13" ht="21" customHeight="1">
      <c r="A82" s="358"/>
      <c r="B82" s="363"/>
      <c r="C82" s="371"/>
      <c r="D82" s="371"/>
      <c r="E82" s="153" t="s">
        <v>376</v>
      </c>
      <c r="F82" s="182">
        <v>6.16</v>
      </c>
      <c r="G82" s="155">
        <f t="shared" si="18"/>
        <v>5.8520000000000003</v>
      </c>
      <c r="H82" s="156">
        <f t="shared" si="19"/>
        <v>5.0000000000000197E-2</v>
      </c>
      <c r="I82" s="382"/>
      <c r="J82" s="173">
        <v>6</v>
      </c>
      <c r="K82" s="186">
        <v>48</v>
      </c>
      <c r="L82" s="186">
        <v>30</v>
      </c>
      <c r="M82" s="186">
        <v>33.5</v>
      </c>
    </row>
    <row r="83" spans="1:13" ht="11.25" customHeight="1">
      <c r="A83" s="359"/>
      <c r="B83" s="169"/>
      <c r="C83" s="159"/>
      <c r="D83" s="159"/>
      <c r="E83" s="160"/>
      <c r="F83" s="161"/>
      <c r="G83" s="168"/>
      <c r="H83" s="163"/>
      <c r="I83" s="196"/>
      <c r="J83" s="183"/>
      <c r="K83" s="162"/>
      <c r="L83" s="162"/>
      <c r="M83" s="162"/>
    </row>
    <row r="84" spans="1:13" ht="21" customHeight="1">
      <c r="A84" s="358"/>
      <c r="B84" s="364" t="s">
        <v>398</v>
      </c>
      <c r="C84" s="372" t="s">
        <v>399</v>
      </c>
      <c r="D84" s="380" t="s">
        <v>400</v>
      </c>
      <c r="E84" s="153" t="s">
        <v>375</v>
      </c>
      <c r="F84" s="182">
        <v>5.37</v>
      </c>
      <c r="G84" s="155">
        <f t="shared" ref="G84:G87" si="20">F84*0.95</f>
        <v>5.1014999999999997</v>
      </c>
      <c r="H84" s="156">
        <f t="shared" ref="H84:H87" si="21">1-G84/F84</f>
        <v>0.05</v>
      </c>
      <c r="I84" s="381" t="s">
        <v>384</v>
      </c>
      <c r="J84" s="173">
        <v>6</v>
      </c>
      <c r="K84" s="186">
        <v>48</v>
      </c>
      <c r="L84" s="186">
        <v>29.5</v>
      </c>
      <c r="M84" s="198">
        <v>30.5</v>
      </c>
    </row>
    <row r="85" spans="1:13" ht="21" customHeight="1">
      <c r="A85" s="358"/>
      <c r="B85" s="364"/>
      <c r="C85" s="372"/>
      <c r="D85" s="380"/>
      <c r="E85" s="153" t="s">
        <v>376</v>
      </c>
      <c r="F85" s="182">
        <v>6.21</v>
      </c>
      <c r="G85" s="155">
        <f t="shared" si="20"/>
        <v>5.8994999999999997</v>
      </c>
      <c r="H85" s="156">
        <f t="shared" si="21"/>
        <v>0.05</v>
      </c>
      <c r="I85" s="383"/>
      <c r="J85" s="173">
        <v>6</v>
      </c>
      <c r="K85" s="186">
        <v>48</v>
      </c>
      <c r="L85" s="186">
        <v>29.5</v>
      </c>
      <c r="M85" s="198">
        <v>33.5</v>
      </c>
    </row>
    <row r="86" spans="1:13" ht="21" customHeight="1">
      <c r="A86" s="358"/>
      <c r="B86" s="364"/>
      <c r="C86" s="372"/>
      <c r="D86" s="380"/>
      <c r="E86" s="153" t="s">
        <v>380</v>
      </c>
      <c r="F86" s="182">
        <v>1.08</v>
      </c>
      <c r="G86" s="155">
        <f t="shared" si="20"/>
        <v>1.026</v>
      </c>
      <c r="H86" s="156">
        <f t="shared" si="21"/>
        <v>0.05</v>
      </c>
      <c r="I86" s="383"/>
      <c r="J86" s="173">
        <v>6</v>
      </c>
      <c r="K86" s="186">
        <v>24.5</v>
      </c>
      <c r="L86" s="186">
        <v>15</v>
      </c>
      <c r="M86" s="198">
        <v>25</v>
      </c>
    </row>
    <row r="87" spans="1:13" ht="21" customHeight="1">
      <c r="A87" s="358"/>
      <c r="B87" s="364"/>
      <c r="C87" s="372"/>
      <c r="D87" s="380"/>
      <c r="E87" s="153" t="s">
        <v>381</v>
      </c>
      <c r="F87" s="182">
        <v>1.23</v>
      </c>
      <c r="G87" s="155">
        <f t="shared" si="20"/>
        <v>1.1685000000000001</v>
      </c>
      <c r="H87" s="156">
        <f t="shared" si="21"/>
        <v>0.05</v>
      </c>
      <c r="I87" s="382"/>
      <c r="J87" s="173">
        <v>6</v>
      </c>
      <c r="K87" s="186">
        <v>24.5</v>
      </c>
      <c r="L87" s="186">
        <v>15</v>
      </c>
      <c r="M87" s="198">
        <v>28</v>
      </c>
    </row>
    <row r="88" spans="1:13" ht="11.25" customHeight="1">
      <c r="A88" s="359"/>
      <c r="B88" s="169"/>
      <c r="C88" s="159"/>
      <c r="D88" s="159"/>
      <c r="E88" s="160"/>
      <c r="F88" s="171"/>
      <c r="G88" s="171"/>
      <c r="H88" s="163"/>
      <c r="I88" s="196"/>
      <c r="J88" s="183"/>
      <c r="K88" s="162"/>
      <c r="L88" s="162"/>
      <c r="M88" s="162"/>
    </row>
    <row r="89" spans="1:13" ht="17.25" customHeight="1">
      <c r="A89" s="358"/>
      <c r="B89" s="364" t="s">
        <v>401</v>
      </c>
      <c r="C89" s="372" t="s">
        <v>402</v>
      </c>
      <c r="D89" s="372" t="s">
        <v>403</v>
      </c>
      <c r="E89" s="153" t="s">
        <v>373</v>
      </c>
      <c r="F89" s="182">
        <v>3.87</v>
      </c>
      <c r="G89" s="155">
        <f t="shared" ref="G89:G93" si="22">F89*0.95</f>
        <v>3.6764999999999999</v>
      </c>
      <c r="H89" s="156">
        <f t="shared" ref="H89:H93" si="23">1-G89/F89</f>
        <v>0.05</v>
      </c>
      <c r="I89" s="381" t="s">
        <v>317</v>
      </c>
      <c r="J89" s="173">
        <v>2</v>
      </c>
      <c r="K89" s="186">
        <v>29</v>
      </c>
      <c r="L89" s="186">
        <v>29</v>
      </c>
      <c r="M89" s="186">
        <v>15</v>
      </c>
    </row>
    <row r="90" spans="1:13" ht="17.25" customHeight="1">
      <c r="A90" s="358"/>
      <c r="B90" s="364"/>
      <c r="C90" s="372"/>
      <c r="D90" s="372"/>
      <c r="E90" s="153" t="s">
        <v>374</v>
      </c>
      <c r="F90" s="182">
        <v>4.82</v>
      </c>
      <c r="G90" s="155">
        <f t="shared" si="22"/>
        <v>4.5789999999999997</v>
      </c>
      <c r="H90" s="156">
        <f t="shared" si="23"/>
        <v>5.0000000000000197E-2</v>
      </c>
      <c r="I90" s="383"/>
      <c r="J90" s="173">
        <v>2</v>
      </c>
      <c r="K90" s="186">
        <v>29</v>
      </c>
      <c r="L90" s="186">
        <v>29</v>
      </c>
      <c r="M90" s="186">
        <v>18</v>
      </c>
    </row>
    <row r="91" spans="1:13" ht="17.25" customHeight="1">
      <c r="A91" s="358"/>
      <c r="B91" s="364"/>
      <c r="C91" s="372"/>
      <c r="D91" s="372"/>
      <c r="E91" s="153" t="s">
        <v>375</v>
      </c>
      <c r="F91" s="182">
        <v>5.36</v>
      </c>
      <c r="G91" s="155">
        <f t="shared" si="22"/>
        <v>5.0919999999999996</v>
      </c>
      <c r="H91" s="156">
        <f t="shared" si="23"/>
        <v>5.0000000000000197E-2</v>
      </c>
      <c r="I91" s="383"/>
      <c r="J91" s="173">
        <v>2</v>
      </c>
      <c r="K91" s="186">
        <v>29</v>
      </c>
      <c r="L91" s="186">
        <v>29</v>
      </c>
      <c r="M91" s="186">
        <v>21</v>
      </c>
    </row>
    <row r="92" spans="1:13" ht="17.25" customHeight="1">
      <c r="A92" s="358"/>
      <c r="B92" s="364"/>
      <c r="C92" s="372"/>
      <c r="D92" s="372"/>
      <c r="E92" s="153" t="s">
        <v>376</v>
      </c>
      <c r="F92" s="182">
        <v>6.2</v>
      </c>
      <c r="G92" s="155">
        <f t="shared" si="22"/>
        <v>5.89</v>
      </c>
      <c r="H92" s="156">
        <f t="shared" si="23"/>
        <v>0.05</v>
      </c>
      <c r="I92" s="383"/>
      <c r="J92" s="173">
        <v>2</v>
      </c>
      <c r="K92" s="186">
        <v>29</v>
      </c>
      <c r="L92" s="186">
        <v>29</v>
      </c>
      <c r="M92" s="186">
        <v>24</v>
      </c>
    </row>
    <row r="93" spans="1:13" ht="17.25" customHeight="1">
      <c r="A93" s="360"/>
      <c r="B93" s="364"/>
      <c r="C93" s="372"/>
      <c r="D93" s="372"/>
      <c r="E93" s="153" t="s">
        <v>377</v>
      </c>
      <c r="F93" s="182">
        <v>6.29</v>
      </c>
      <c r="G93" s="155">
        <f t="shared" si="22"/>
        <v>5.9755000000000003</v>
      </c>
      <c r="H93" s="177">
        <f t="shared" si="23"/>
        <v>5.0000000000000197E-2</v>
      </c>
      <c r="I93" s="382"/>
      <c r="J93" s="173">
        <v>2</v>
      </c>
      <c r="K93" s="186">
        <v>29</v>
      </c>
      <c r="L93" s="186">
        <v>29</v>
      </c>
      <c r="M93" s="186">
        <v>24</v>
      </c>
    </row>
  </sheetData>
  <mergeCells count="77">
    <mergeCell ref="I79:I82"/>
    <mergeCell ref="I84:I87"/>
    <mergeCell ref="I89:I93"/>
    <mergeCell ref="D84:D87"/>
    <mergeCell ref="D89:D93"/>
    <mergeCell ref="D79:D82"/>
    <mergeCell ref="I2:I9"/>
    <mergeCell ref="I11:I12"/>
    <mergeCell ref="I14:I15"/>
    <mergeCell ref="I17:I18"/>
    <mergeCell ref="I20:I21"/>
    <mergeCell ref="I23:I24"/>
    <mergeCell ref="I28:I34"/>
    <mergeCell ref="I36:I41"/>
    <mergeCell ref="I43:I45"/>
    <mergeCell ref="I47:I48"/>
    <mergeCell ref="I50:I51"/>
    <mergeCell ref="I53:I59"/>
    <mergeCell ref="I61:I69"/>
    <mergeCell ref="I71:I77"/>
    <mergeCell ref="D61:D65"/>
    <mergeCell ref="D66:D67"/>
    <mergeCell ref="D68:D69"/>
    <mergeCell ref="D71:D77"/>
    <mergeCell ref="C79:C82"/>
    <mergeCell ref="C84:C87"/>
    <mergeCell ref="C89:C93"/>
    <mergeCell ref="D2:D9"/>
    <mergeCell ref="D11:D12"/>
    <mergeCell ref="D14:D15"/>
    <mergeCell ref="D17:D18"/>
    <mergeCell ref="D20:D21"/>
    <mergeCell ref="D23:D24"/>
    <mergeCell ref="D28:D34"/>
    <mergeCell ref="D36:D41"/>
    <mergeCell ref="D43:D45"/>
    <mergeCell ref="D47:D48"/>
    <mergeCell ref="D50:D51"/>
    <mergeCell ref="D53:D57"/>
    <mergeCell ref="D58:D59"/>
    <mergeCell ref="C58:C59"/>
    <mergeCell ref="C61:C65"/>
    <mergeCell ref="C66:C67"/>
    <mergeCell ref="C68:C69"/>
    <mergeCell ref="C71:C77"/>
    <mergeCell ref="B71:B77"/>
    <mergeCell ref="B79:B82"/>
    <mergeCell ref="B84:B87"/>
    <mergeCell ref="B89:B93"/>
    <mergeCell ref="C2:C9"/>
    <mergeCell ref="C11:C12"/>
    <mergeCell ref="C14:C15"/>
    <mergeCell ref="C17:C18"/>
    <mergeCell ref="C20:C21"/>
    <mergeCell ref="C23:C24"/>
    <mergeCell ref="C28:C34"/>
    <mergeCell ref="C36:C41"/>
    <mergeCell ref="C43:C45"/>
    <mergeCell ref="C47:C48"/>
    <mergeCell ref="C50:C51"/>
    <mergeCell ref="C53:C57"/>
    <mergeCell ref="K1:M1"/>
    <mergeCell ref="A2:A51"/>
    <mergeCell ref="A53:A93"/>
    <mergeCell ref="B2:B9"/>
    <mergeCell ref="B11:B12"/>
    <mergeCell ref="B14:B15"/>
    <mergeCell ref="B17:B18"/>
    <mergeCell ref="B20:B21"/>
    <mergeCell ref="B23:B24"/>
    <mergeCell ref="B28:B34"/>
    <mergeCell ref="B36:B41"/>
    <mergeCell ref="B43:B45"/>
    <mergeCell ref="B47:B48"/>
    <mergeCell ref="B50:B51"/>
    <mergeCell ref="B53:B59"/>
    <mergeCell ref="B61:B69"/>
  </mergeCells>
  <phoneticPr fontId="6"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1"/>
  <sheetViews>
    <sheetView workbookViewId="0">
      <selection activeCell="J22" sqref="J22"/>
    </sheetView>
  </sheetViews>
  <sheetFormatPr defaultColWidth="9" defaultRowHeight="12.75"/>
  <cols>
    <col min="1" max="1" width="10.28515625" style="96" customWidth="1"/>
    <col min="2" max="2" width="11.7109375" style="96" customWidth="1"/>
    <col min="3" max="3" width="18.7109375" style="96" customWidth="1"/>
    <col min="4" max="4" width="13.7109375" style="96" customWidth="1"/>
    <col min="5" max="5" width="27.7109375" style="96" customWidth="1"/>
    <col min="6" max="6" width="7.5703125" style="96" customWidth="1"/>
    <col min="7" max="7" width="8" style="96" customWidth="1"/>
    <col min="8" max="8" width="10.28515625" style="96" customWidth="1"/>
    <col min="9" max="9" width="11.5703125" style="96" customWidth="1"/>
    <col min="10" max="12" width="9" style="96"/>
    <col min="13" max="13" width="14.5703125" style="96" customWidth="1"/>
    <col min="14" max="17" width="9" style="96"/>
    <col min="18" max="18" width="15.5703125" style="96" customWidth="1"/>
    <col min="19" max="16384" width="9" style="96"/>
  </cols>
  <sheetData>
    <row r="1" spans="1:18" ht="21" customHeight="1">
      <c r="A1" s="97" t="s">
        <v>1</v>
      </c>
      <c r="B1" s="98" t="s">
        <v>325</v>
      </c>
      <c r="C1" s="99" t="s">
        <v>404</v>
      </c>
      <c r="D1" s="100" t="s">
        <v>405</v>
      </c>
      <c r="E1" s="101">
        <v>45391</v>
      </c>
      <c r="F1" s="102"/>
      <c r="G1" s="102"/>
      <c r="H1" s="102"/>
      <c r="I1" s="102"/>
      <c r="J1" s="122"/>
      <c r="K1" s="123"/>
      <c r="L1" s="124"/>
      <c r="M1" s="124"/>
      <c r="N1" s="124"/>
      <c r="O1" s="124"/>
      <c r="P1" s="123"/>
      <c r="Q1" s="123"/>
    </row>
    <row r="2" spans="1:18" ht="21" customHeight="1">
      <c r="A2" s="103" t="s">
        <v>406</v>
      </c>
      <c r="B2" s="104"/>
      <c r="C2" s="105" t="s">
        <v>404</v>
      </c>
      <c r="D2" s="106" t="s">
        <v>407</v>
      </c>
      <c r="E2" s="107" t="s">
        <v>408</v>
      </c>
      <c r="F2" s="108"/>
      <c r="G2" s="109" t="s">
        <v>409</v>
      </c>
      <c r="H2" s="109" t="s">
        <v>410</v>
      </c>
      <c r="I2" s="109" t="s">
        <v>411</v>
      </c>
      <c r="J2" s="122"/>
      <c r="K2" s="123"/>
      <c r="L2" s="124"/>
      <c r="M2" s="124"/>
      <c r="N2" s="124"/>
      <c r="O2" s="124"/>
      <c r="P2" s="123"/>
      <c r="Q2" s="123"/>
    </row>
    <row r="3" spans="1:18">
      <c r="A3" s="388" t="s">
        <v>412</v>
      </c>
      <c r="B3" s="388" t="s">
        <v>413</v>
      </c>
      <c r="C3" s="388" t="s">
        <v>215</v>
      </c>
      <c r="D3" s="388" t="s">
        <v>216</v>
      </c>
      <c r="E3" s="388" t="s">
        <v>217</v>
      </c>
      <c r="F3" s="385" t="s">
        <v>221</v>
      </c>
      <c r="G3" s="385" t="s">
        <v>221</v>
      </c>
      <c r="H3" s="385" t="s">
        <v>221</v>
      </c>
      <c r="I3" s="385" t="s">
        <v>221</v>
      </c>
      <c r="J3" s="394" t="s">
        <v>414</v>
      </c>
      <c r="K3" s="395"/>
      <c r="L3" s="395"/>
      <c r="M3" s="395"/>
      <c r="N3" s="395"/>
      <c r="O3" s="395"/>
      <c r="P3" s="395"/>
      <c r="Q3" s="396"/>
      <c r="R3" s="136" t="s">
        <v>415</v>
      </c>
    </row>
    <row r="4" spans="1:18">
      <c r="A4" s="388"/>
      <c r="B4" s="388"/>
      <c r="C4" s="388"/>
      <c r="D4" s="388"/>
      <c r="E4" s="388"/>
      <c r="F4" s="386"/>
      <c r="G4" s="386"/>
      <c r="H4" s="386"/>
      <c r="I4" s="386"/>
      <c r="J4" s="397" t="s">
        <v>233</v>
      </c>
      <c r="K4" s="397"/>
      <c r="L4" s="397"/>
      <c r="M4" s="388" t="s">
        <v>416</v>
      </c>
      <c r="N4" s="393" t="s">
        <v>236</v>
      </c>
      <c r="O4" s="393" t="s">
        <v>237</v>
      </c>
      <c r="P4" s="388" t="s">
        <v>417</v>
      </c>
      <c r="Q4" s="393" t="s">
        <v>239</v>
      </c>
      <c r="R4" s="137"/>
    </row>
    <row r="5" spans="1:18">
      <c r="A5" s="388"/>
      <c r="B5" s="388"/>
      <c r="C5" s="388"/>
      <c r="D5" s="388"/>
      <c r="E5" s="388"/>
      <c r="F5" s="387"/>
      <c r="G5" s="387"/>
      <c r="H5" s="387"/>
      <c r="I5" s="387"/>
      <c r="J5" s="125" t="s">
        <v>249</v>
      </c>
      <c r="K5" s="126" t="s">
        <v>250</v>
      </c>
      <c r="L5" s="126" t="s">
        <v>251</v>
      </c>
      <c r="M5" s="388"/>
      <c r="N5" s="393"/>
      <c r="O5" s="393"/>
      <c r="P5" s="388"/>
      <c r="Q5" s="393"/>
      <c r="R5" s="138"/>
    </row>
    <row r="6" spans="1:18" s="95" customFormat="1" ht="31.5">
      <c r="A6" s="110" t="s">
        <v>404</v>
      </c>
      <c r="B6" s="110"/>
      <c r="C6" s="111" t="s">
        <v>404</v>
      </c>
      <c r="D6" s="111"/>
      <c r="E6" s="111"/>
      <c r="F6" s="112" t="s">
        <v>418</v>
      </c>
      <c r="G6" s="112" t="s">
        <v>419</v>
      </c>
      <c r="H6" s="112" t="s">
        <v>420</v>
      </c>
      <c r="I6" s="112" t="s">
        <v>421</v>
      </c>
      <c r="J6" s="127"/>
      <c r="K6" s="111"/>
      <c r="L6" s="111"/>
      <c r="M6" s="111"/>
      <c r="N6" s="128"/>
      <c r="O6" s="129"/>
      <c r="P6" s="111"/>
      <c r="Q6" s="139"/>
      <c r="R6" s="140"/>
    </row>
    <row r="7" spans="1:18" s="95" customFormat="1" ht="21" customHeight="1">
      <c r="A7" s="390" t="s">
        <v>422</v>
      </c>
      <c r="B7" s="391" t="s">
        <v>423</v>
      </c>
      <c r="C7" s="392" t="s">
        <v>424</v>
      </c>
      <c r="D7" s="389" t="s">
        <v>425</v>
      </c>
      <c r="E7" s="113" t="s">
        <v>328</v>
      </c>
      <c r="F7" s="114">
        <v>5.6</v>
      </c>
      <c r="G7" s="114">
        <f>F7+0.05</f>
        <v>5.65</v>
      </c>
      <c r="H7" s="114">
        <f>F7+0.19</f>
        <v>5.79</v>
      </c>
      <c r="I7" s="114">
        <f>G7+0.19</f>
        <v>5.84</v>
      </c>
      <c r="J7" s="130">
        <v>48</v>
      </c>
      <c r="K7" s="131">
        <v>30</v>
      </c>
      <c r="L7" s="131">
        <v>27</v>
      </c>
      <c r="M7" s="131">
        <v>6</v>
      </c>
      <c r="N7" s="132">
        <f>J7*K7*L7/1000000/M7</f>
        <v>6.4799999999999996E-3</v>
      </c>
      <c r="O7" s="133">
        <f>56/N7</f>
        <v>8641.9753086419805</v>
      </c>
      <c r="P7" s="132"/>
      <c r="Q7" s="133"/>
      <c r="R7" s="84"/>
    </row>
    <row r="8" spans="1:18" s="95" customFormat="1" ht="21" customHeight="1">
      <c r="A8" s="391"/>
      <c r="B8" s="391"/>
      <c r="C8" s="391"/>
      <c r="D8" s="389"/>
      <c r="E8" s="113" t="s">
        <v>329</v>
      </c>
      <c r="F8" s="114">
        <v>6.55</v>
      </c>
      <c r="G8" s="114">
        <f>F8+0.05</f>
        <v>6.6</v>
      </c>
      <c r="H8" s="114">
        <f>F8+0.19</f>
        <v>6.74</v>
      </c>
      <c r="I8" s="114">
        <f>G8+0.19</f>
        <v>6.79</v>
      </c>
      <c r="J8" s="130">
        <v>48</v>
      </c>
      <c r="K8" s="131">
        <v>30</v>
      </c>
      <c r="L8" s="131">
        <v>31</v>
      </c>
      <c r="M8" s="131">
        <v>6</v>
      </c>
      <c r="N8" s="132">
        <f>J8*K8*L8/1000000/M8</f>
        <v>7.4400000000000004E-3</v>
      </c>
      <c r="O8" s="133">
        <f>56/N8</f>
        <v>7526.8817204301104</v>
      </c>
      <c r="P8" s="132"/>
      <c r="Q8" s="133"/>
      <c r="R8" s="84"/>
    </row>
    <row r="9" spans="1:18" s="95" customFormat="1" ht="22.15" customHeight="1">
      <c r="A9" s="391"/>
      <c r="B9" s="391"/>
      <c r="C9" s="391"/>
      <c r="D9" s="389"/>
      <c r="E9" s="113" t="s">
        <v>333</v>
      </c>
      <c r="F9" s="114">
        <v>1.1599999999999999</v>
      </c>
      <c r="G9" s="114">
        <f>F9+0.02</f>
        <v>1.18</v>
      </c>
      <c r="H9" s="114"/>
      <c r="I9" s="114"/>
      <c r="J9" s="130">
        <v>30</v>
      </c>
      <c r="K9" s="131">
        <v>25</v>
      </c>
      <c r="L9" s="131">
        <v>13</v>
      </c>
      <c r="M9" s="131">
        <v>6</v>
      </c>
      <c r="N9" s="132">
        <f>J9*K9*L9/1000000/M9</f>
        <v>1.6249999999999999E-3</v>
      </c>
      <c r="O9" s="133">
        <f>56/N9</f>
        <v>34461.538461538497</v>
      </c>
      <c r="P9" s="132"/>
      <c r="Q9" s="133"/>
      <c r="R9" s="84"/>
    </row>
    <row r="10" spans="1:18" s="95" customFormat="1" ht="22.15" customHeight="1">
      <c r="A10" s="391"/>
      <c r="B10" s="391"/>
      <c r="C10" s="391"/>
      <c r="D10" s="389"/>
      <c r="E10" s="113" t="s">
        <v>334</v>
      </c>
      <c r="F10" s="114">
        <v>1.31</v>
      </c>
      <c r="G10" s="114">
        <f>F10+0.02</f>
        <v>1.33</v>
      </c>
      <c r="H10" s="114"/>
      <c r="I10" s="114"/>
      <c r="J10" s="130">
        <v>30</v>
      </c>
      <c r="K10" s="131">
        <v>25</v>
      </c>
      <c r="L10" s="131">
        <v>14</v>
      </c>
      <c r="M10" s="131">
        <v>6</v>
      </c>
      <c r="N10" s="132">
        <f>J10*K10*L10/1000000/M10</f>
        <v>1.75E-3</v>
      </c>
      <c r="O10" s="133">
        <f>56/N10</f>
        <v>32000</v>
      </c>
      <c r="P10" s="132"/>
      <c r="Q10" s="133"/>
      <c r="R10" s="84"/>
    </row>
    <row r="11" spans="1:18" s="95" customFormat="1" ht="15" customHeight="1">
      <c r="A11" s="115"/>
      <c r="B11" s="115"/>
      <c r="C11" s="115"/>
      <c r="D11" s="116"/>
      <c r="E11" s="115"/>
      <c r="F11" s="117"/>
      <c r="G11" s="117"/>
      <c r="H11" s="117"/>
      <c r="I11" s="117"/>
      <c r="J11" s="118"/>
      <c r="K11" s="118"/>
      <c r="L11" s="118"/>
      <c r="M11" s="118"/>
      <c r="N11" s="134"/>
      <c r="O11" s="135"/>
      <c r="P11" s="134"/>
      <c r="Q11" s="135"/>
      <c r="R11" s="88"/>
    </row>
    <row r="12" spans="1:18">
      <c r="C12" s="118" t="s">
        <v>426</v>
      </c>
      <c r="E12" s="119" t="s">
        <v>427</v>
      </c>
    </row>
    <row r="13" spans="1:18">
      <c r="F13" s="120"/>
      <c r="G13" s="120"/>
      <c r="H13" s="120"/>
      <c r="I13" s="120"/>
    </row>
    <row r="14" spans="1:18">
      <c r="C14" s="118" t="s">
        <v>428</v>
      </c>
      <c r="F14" s="118" t="s">
        <v>409</v>
      </c>
    </row>
    <row r="15" spans="1:18">
      <c r="C15" s="121" t="s">
        <v>429</v>
      </c>
      <c r="F15" s="121" t="s">
        <v>430</v>
      </c>
    </row>
    <row r="28" spans="6:11">
      <c r="F28" s="118" t="s">
        <v>410</v>
      </c>
      <c r="K28" s="118" t="s">
        <v>411</v>
      </c>
    </row>
    <row r="29" spans="6:11">
      <c r="F29" s="121" t="s">
        <v>431</v>
      </c>
      <c r="K29" s="121" t="s">
        <v>432</v>
      </c>
    </row>
    <row r="31" spans="6:11">
      <c r="F31" s="121"/>
      <c r="K31" s="121"/>
    </row>
  </sheetData>
  <mergeCells count="20">
    <mergeCell ref="N4:N5"/>
    <mergeCell ref="O4:O5"/>
    <mergeCell ref="P4:P5"/>
    <mergeCell ref="Q4:Q5"/>
    <mergeCell ref="J3:Q3"/>
    <mergeCell ref="J4:L4"/>
    <mergeCell ref="A3:A5"/>
    <mergeCell ref="A7:A10"/>
    <mergeCell ref="B3:B5"/>
    <mergeCell ref="B7:B10"/>
    <mergeCell ref="C3:C5"/>
    <mergeCell ref="C7:C10"/>
    <mergeCell ref="H3:H5"/>
    <mergeCell ref="I3:I5"/>
    <mergeCell ref="M4:M5"/>
    <mergeCell ref="D3:D5"/>
    <mergeCell ref="D7:D10"/>
    <mergeCell ref="E3:E5"/>
    <mergeCell ref="F3:F5"/>
    <mergeCell ref="G3:G5"/>
  </mergeCells>
  <phoneticPr fontId="6" type="noConversion"/>
  <pageMargins left="0.74803149606299202" right="0.74803149606299202" top="0.98425196850393704" bottom="0.98425196850393704" header="0.511811023622047" footer="0.511811023622047"/>
  <pageSetup scale="64" orientation="landscape"/>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0"/>
  <sheetViews>
    <sheetView topLeftCell="A8" workbookViewId="0">
      <selection activeCell="T19" sqref="T19"/>
    </sheetView>
  </sheetViews>
  <sheetFormatPr defaultColWidth="9" defaultRowHeight="12.75"/>
  <cols>
    <col min="1" max="1" width="12.7109375" customWidth="1"/>
    <col min="2" max="2" width="9.5703125" customWidth="1"/>
    <col min="3" max="3" width="20.7109375" customWidth="1"/>
    <col min="4" max="4" width="17.5703125" customWidth="1"/>
    <col min="5" max="5" width="28" customWidth="1"/>
    <col min="6" max="6" width="11.28515625" customWidth="1"/>
    <col min="7" max="7" width="14" customWidth="1"/>
    <col min="8" max="8" width="15.5703125" customWidth="1"/>
    <col min="9" max="9" width="13.28515625" customWidth="1"/>
    <col min="18" max="18" width="15.5703125" customWidth="1"/>
  </cols>
  <sheetData>
    <row r="1" spans="1:18" ht="21" customHeight="1">
      <c r="A1" s="53" t="s">
        <v>1</v>
      </c>
      <c r="B1" s="54" t="s">
        <v>2</v>
      </c>
      <c r="C1" s="55" t="s">
        <v>404</v>
      </c>
      <c r="D1" s="5" t="s">
        <v>405</v>
      </c>
      <c r="E1" s="56">
        <v>45356</v>
      </c>
      <c r="F1" s="92"/>
      <c r="G1" s="92"/>
      <c r="H1" s="92"/>
      <c r="I1" s="92"/>
      <c r="J1" s="58"/>
      <c r="K1" s="71"/>
      <c r="L1" s="72"/>
      <c r="M1" s="72"/>
      <c r="N1" s="72"/>
      <c r="O1" s="72"/>
      <c r="P1" s="71"/>
      <c r="Q1" s="71"/>
    </row>
    <row r="2" spans="1:18" ht="21" customHeight="1">
      <c r="A2" s="59" t="s">
        <v>406</v>
      </c>
      <c r="B2" s="60"/>
      <c r="C2" s="11" t="s">
        <v>404</v>
      </c>
      <c r="D2" s="12" t="s">
        <v>407</v>
      </c>
      <c r="E2" s="13" t="s">
        <v>408</v>
      </c>
      <c r="F2" s="398"/>
      <c r="G2" s="398"/>
      <c r="H2" s="93"/>
      <c r="I2" s="93"/>
      <c r="J2" s="58"/>
      <c r="K2" s="71"/>
      <c r="L2" s="72"/>
      <c r="M2" s="72"/>
      <c r="N2" s="72"/>
      <c r="O2" s="72"/>
      <c r="P2" s="71"/>
      <c r="Q2" s="71"/>
    </row>
    <row r="3" spans="1:18">
      <c r="A3" s="403" t="s">
        <v>412</v>
      </c>
      <c r="B3" s="403" t="s">
        <v>413</v>
      </c>
      <c r="C3" s="403" t="s">
        <v>215</v>
      </c>
      <c r="D3" s="403" t="s">
        <v>216</v>
      </c>
      <c r="E3" s="403" t="s">
        <v>217</v>
      </c>
      <c r="F3" s="406" t="s">
        <v>221</v>
      </c>
      <c r="G3" s="406" t="s">
        <v>221</v>
      </c>
      <c r="H3" s="406" t="s">
        <v>221</v>
      </c>
      <c r="I3" s="406" t="s">
        <v>221</v>
      </c>
      <c r="J3" s="399" t="s">
        <v>414</v>
      </c>
      <c r="K3" s="400"/>
      <c r="L3" s="400"/>
      <c r="M3" s="400"/>
      <c r="N3" s="400"/>
      <c r="O3" s="400"/>
      <c r="P3" s="400"/>
      <c r="Q3" s="401"/>
      <c r="R3" s="73" t="s">
        <v>415</v>
      </c>
    </row>
    <row r="4" spans="1:18">
      <c r="A4" s="403"/>
      <c r="B4" s="403"/>
      <c r="C4" s="403"/>
      <c r="D4" s="403"/>
      <c r="E4" s="403"/>
      <c r="F4" s="407"/>
      <c r="G4" s="407"/>
      <c r="H4" s="407"/>
      <c r="I4" s="407"/>
      <c r="J4" s="402" t="s">
        <v>233</v>
      </c>
      <c r="K4" s="402"/>
      <c r="L4" s="402"/>
      <c r="M4" s="403" t="s">
        <v>416</v>
      </c>
      <c r="N4" s="409" t="s">
        <v>236</v>
      </c>
      <c r="O4" s="409" t="s">
        <v>237</v>
      </c>
      <c r="P4" s="403" t="s">
        <v>417</v>
      </c>
      <c r="Q4" s="409" t="s">
        <v>239</v>
      </c>
      <c r="R4" s="74"/>
    </row>
    <row r="5" spans="1:18" ht="18" customHeight="1">
      <c r="A5" s="403"/>
      <c r="B5" s="403"/>
      <c r="C5" s="403"/>
      <c r="D5" s="403"/>
      <c r="E5" s="403"/>
      <c r="F5" s="408"/>
      <c r="G5" s="408"/>
      <c r="H5" s="408"/>
      <c r="I5" s="408"/>
      <c r="J5" s="61" t="s">
        <v>249</v>
      </c>
      <c r="K5" s="75" t="s">
        <v>250</v>
      </c>
      <c r="L5" s="75" t="s">
        <v>251</v>
      </c>
      <c r="M5" s="403"/>
      <c r="N5" s="409"/>
      <c r="O5" s="409"/>
      <c r="P5" s="403"/>
      <c r="Q5" s="409"/>
      <c r="R5" s="76"/>
    </row>
    <row r="6" spans="1:18" s="52" customFormat="1" ht="34.15" customHeight="1">
      <c r="A6" s="62" t="s">
        <v>404</v>
      </c>
      <c r="B6" s="62"/>
      <c r="C6" s="38" t="s">
        <v>404</v>
      </c>
      <c r="D6" s="38"/>
      <c r="E6" s="38"/>
      <c r="F6" s="63" t="s">
        <v>433</v>
      </c>
      <c r="G6" s="64" t="s">
        <v>434</v>
      </c>
      <c r="H6" s="63" t="s">
        <v>435</v>
      </c>
      <c r="I6" s="63" t="s">
        <v>436</v>
      </c>
      <c r="J6" s="22"/>
      <c r="K6" s="38"/>
      <c r="L6" s="38"/>
      <c r="M6" s="38"/>
      <c r="N6" s="77"/>
      <c r="O6" s="78"/>
      <c r="P6" s="38"/>
      <c r="Q6" s="79"/>
      <c r="R6" s="80"/>
    </row>
    <row r="7" spans="1:18" s="52" customFormat="1" ht="15" customHeight="1">
      <c r="A7" s="404" t="s">
        <v>437</v>
      </c>
      <c r="B7" s="405" t="s">
        <v>438</v>
      </c>
      <c r="C7" s="405" t="s">
        <v>439</v>
      </c>
      <c r="D7" s="416" t="s">
        <v>440</v>
      </c>
      <c r="E7" s="23" t="s">
        <v>441</v>
      </c>
      <c r="F7" s="66">
        <v>4.0999999999999996</v>
      </c>
      <c r="G7" s="66">
        <f t="shared" ref="G7:G10" si="0">F7-0.1</f>
        <v>4</v>
      </c>
      <c r="H7" s="66">
        <v>4.4000000000000004</v>
      </c>
      <c r="I7" s="66">
        <v>4.4000000000000004</v>
      </c>
      <c r="J7" s="31">
        <v>30</v>
      </c>
      <c r="K7" s="26">
        <v>25</v>
      </c>
      <c r="L7" s="81">
        <v>26</v>
      </c>
      <c r="M7" s="43">
        <v>4</v>
      </c>
      <c r="N7" s="82">
        <f t="shared" ref="N7:N16" si="1">J7*K7*L7/1000000/M7</f>
        <v>4.875E-3</v>
      </c>
      <c r="O7" s="83">
        <f t="shared" ref="O7:O16" si="2">56/N7</f>
        <v>11487.179487179499</v>
      </c>
      <c r="P7" s="82"/>
      <c r="Q7" s="83"/>
      <c r="R7" s="84"/>
    </row>
    <row r="8" spans="1:18" s="52" customFormat="1" ht="15" customHeight="1">
      <c r="A8" s="405"/>
      <c r="B8" s="405"/>
      <c r="C8" s="405"/>
      <c r="D8" s="416"/>
      <c r="E8" s="23" t="s">
        <v>442</v>
      </c>
      <c r="F8" s="66">
        <v>5.0599999999999996</v>
      </c>
      <c r="G8" s="66">
        <f t="shared" si="0"/>
        <v>4.96</v>
      </c>
      <c r="H8" s="66">
        <v>5.36</v>
      </c>
      <c r="I8" s="66">
        <v>5.36</v>
      </c>
      <c r="J8" s="31">
        <v>30</v>
      </c>
      <c r="K8" s="26">
        <v>25</v>
      </c>
      <c r="L8" s="81">
        <v>30</v>
      </c>
      <c r="M8" s="43">
        <v>4</v>
      </c>
      <c r="N8" s="82">
        <f t="shared" si="1"/>
        <v>5.6249999999999998E-3</v>
      </c>
      <c r="O8" s="83">
        <f t="shared" si="2"/>
        <v>9955.5555555555602</v>
      </c>
      <c r="P8" s="82"/>
      <c r="Q8" s="83"/>
      <c r="R8" s="84"/>
    </row>
    <row r="9" spans="1:18" s="52" customFormat="1" ht="15" customHeight="1">
      <c r="A9" s="405"/>
      <c r="B9" s="405"/>
      <c r="C9" s="405"/>
      <c r="D9" s="416"/>
      <c r="E9" s="23" t="s">
        <v>328</v>
      </c>
      <c r="F9" s="66">
        <v>5.76</v>
      </c>
      <c r="G9" s="66">
        <f t="shared" si="0"/>
        <v>5.66</v>
      </c>
      <c r="H9" s="66">
        <v>6.06</v>
      </c>
      <c r="I9" s="66">
        <v>6.06</v>
      </c>
      <c r="J9" s="31">
        <v>30</v>
      </c>
      <c r="K9" s="26">
        <v>25</v>
      </c>
      <c r="L9" s="81">
        <v>34</v>
      </c>
      <c r="M9" s="43">
        <v>4</v>
      </c>
      <c r="N9" s="82">
        <f t="shared" si="1"/>
        <v>6.3749999999999996E-3</v>
      </c>
      <c r="O9" s="83">
        <f t="shared" si="2"/>
        <v>8784.3137254901994</v>
      </c>
      <c r="P9" s="82"/>
      <c r="Q9" s="83"/>
      <c r="R9" s="84"/>
    </row>
    <row r="10" spans="1:18" s="52" customFormat="1" ht="15" customHeight="1">
      <c r="A10" s="405"/>
      <c r="B10" s="405"/>
      <c r="C10" s="405"/>
      <c r="D10" s="416"/>
      <c r="E10" s="23" t="s">
        <v>329</v>
      </c>
      <c r="F10" s="66">
        <v>6.73</v>
      </c>
      <c r="G10" s="66">
        <f t="shared" si="0"/>
        <v>6.63</v>
      </c>
      <c r="H10" s="66">
        <v>7.03</v>
      </c>
      <c r="I10" s="66">
        <v>7.03</v>
      </c>
      <c r="J10" s="31">
        <v>21</v>
      </c>
      <c r="K10" s="26">
        <v>25</v>
      </c>
      <c r="L10" s="81">
        <v>38</v>
      </c>
      <c r="M10" s="43">
        <v>4</v>
      </c>
      <c r="N10" s="82">
        <f t="shared" si="1"/>
        <v>4.9874999999999997E-3</v>
      </c>
      <c r="O10" s="83">
        <f t="shared" si="2"/>
        <v>11228.070175438599</v>
      </c>
      <c r="P10" s="82"/>
      <c r="Q10" s="83"/>
      <c r="R10" s="84"/>
    </row>
    <row r="11" spans="1:18" s="52" customFormat="1" ht="15" customHeight="1">
      <c r="A11" s="405"/>
      <c r="B11" s="405"/>
      <c r="C11" s="405"/>
      <c r="D11" s="416"/>
      <c r="E11" s="23" t="s">
        <v>333</v>
      </c>
      <c r="F11" s="66">
        <v>1.19</v>
      </c>
      <c r="G11" s="66">
        <f>F11-0.03</f>
        <v>1.1599999999999999</v>
      </c>
      <c r="H11" s="66">
        <v>1.21</v>
      </c>
      <c r="I11" s="66">
        <v>1.21</v>
      </c>
      <c r="J11" s="31">
        <v>21</v>
      </c>
      <c r="K11" s="26">
        <v>25</v>
      </c>
      <c r="L11" s="26">
        <v>16</v>
      </c>
      <c r="M11" s="43">
        <v>8</v>
      </c>
      <c r="N11" s="82">
        <f t="shared" si="1"/>
        <v>1.0499999999999999E-3</v>
      </c>
      <c r="O11" s="83">
        <f t="shared" si="2"/>
        <v>53333.333333333299</v>
      </c>
      <c r="P11" s="82"/>
      <c r="Q11" s="83"/>
      <c r="R11" s="84"/>
    </row>
    <row r="12" spans="1:18" s="52" customFormat="1" ht="15" customHeight="1">
      <c r="A12" s="405"/>
      <c r="B12" s="405"/>
      <c r="C12" s="405"/>
      <c r="D12" s="416"/>
      <c r="E12" s="23" t="s">
        <v>334</v>
      </c>
      <c r="F12" s="66">
        <v>1.35</v>
      </c>
      <c r="G12" s="66">
        <f>F12-0.03</f>
        <v>1.32</v>
      </c>
      <c r="H12" s="66">
        <v>1.37</v>
      </c>
      <c r="I12" s="66">
        <v>1.37</v>
      </c>
      <c r="J12" s="31">
        <v>30</v>
      </c>
      <c r="K12" s="26">
        <v>25</v>
      </c>
      <c r="L12" s="26">
        <v>17</v>
      </c>
      <c r="M12" s="43">
        <v>8</v>
      </c>
      <c r="N12" s="82">
        <f t="shared" si="1"/>
        <v>1.5937499999999999E-3</v>
      </c>
      <c r="O12" s="83">
        <f t="shared" si="2"/>
        <v>35137.254901960798</v>
      </c>
      <c r="P12" s="82"/>
      <c r="Q12" s="83"/>
      <c r="R12" s="84"/>
    </row>
    <row r="13" spans="1:18" s="52" customFormat="1" ht="18" customHeight="1">
      <c r="A13" s="404" t="s">
        <v>437</v>
      </c>
      <c r="B13" s="405" t="s">
        <v>438</v>
      </c>
      <c r="C13" s="415" t="s">
        <v>443</v>
      </c>
      <c r="D13" s="416" t="s">
        <v>440</v>
      </c>
      <c r="E13" s="23" t="s">
        <v>444</v>
      </c>
      <c r="F13" s="66">
        <v>4.5</v>
      </c>
      <c r="G13" s="66">
        <f t="shared" ref="G13:G16" si="3">F13-0.1</f>
        <v>4.4000000000000004</v>
      </c>
      <c r="H13" s="66">
        <v>4.8</v>
      </c>
      <c r="I13" s="66">
        <v>4.8</v>
      </c>
      <c r="J13" s="31">
        <v>30</v>
      </c>
      <c r="K13" s="26">
        <v>25</v>
      </c>
      <c r="L13" s="81">
        <v>28</v>
      </c>
      <c r="M13" s="43">
        <v>4</v>
      </c>
      <c r="N13" s="82">
        <f t="shared" si="1"/>
        <v>5.2500000000000003E-3</v>
      </c>
      <c r="O13" s="83">
        <f t="shared" si="2"/>
        <v>10666.666666666701</v>
      </c>
      <c r="P13" s="82"/>
      <c r="Q13" s="83"/>
      <c r="R13" s="84"/>
    </row>
    <row r="14" spans="1:18" s="52" customFormat="1" ht="18" customHeight="1">
      <c r="A14" s="405"/>
      <c r="B14" s="405"/>
      <c r="C14" s="405"/>
      <c r="D14" s="416"/>
      <c r="E14" s="23" t="s">
        <v>445</v>
      </c>
      <c r="F14" s="66">
        <v>5.85</v>
      </c>
      <c r="G14" s="66">
        <f t="shared" si="3"/>
        <v>5.75</v>
      </c>
      <c r="H14" s="66">
        <v>6.15</v>
      </c>
      <c r="I14" s="66">
        <v>6.15</v>
      </c>
      <c r="J14" s="31">
        <v>30</v>
      </c>
      <c r="K14" s="26">
        <v>25</v>
      </c>
      <c r="L14" s="81">
        <v>32</v>
      </c>
      <c r="M14" s="43">
        <v>4</v>
      </c>
      <c r="N14" s="82">
        <f t="shared" si="1"/>
        <v>6.0000000000000001E-3</v>
      </c>
      <c r="O14" s="83">
        <f t="shared" si="2"/>
        <v>9333.3333333333303</v>
      </c>
      <c r="P14" s="82"/>
      <c r="Q14" s="83"/>
      <c r="R14" s="84"/>
    </row>
    <row r="15" spans="1:18" s="52" customFormat="1" ht="18" customHeight="1">
      <c r="A15" s="405"/>
      <c r="B15" s="405"/>
      <c r="C15" s="405"/>
      <c r="D15" s="416"/>
      <c r="E15" s="23" t="s">
        <v>336</v>
      </c>
      <c r="F15" s="66">
        <v>6.59</v>
      </c>
      <c r="G15" s="66">
        <f t="shared" si="3"/>
        <v>6.49</v>
      </c>
      <c r="H15" s="66">
        <v>6.89</v>
      </c>
      <c r="I15" s="66">
        <v>6.89</v>
      </c>
      <c r="J15" s="31">
        <v>30</v>
      </c>
      <c r="K15" s="26">
        <v>25</v>
      </c>
      <c r="L15" s="81">
        <v>36</v>
      </c>
      <c r="M15" s="43">
        <v>4</v>
      </c>
      <c r="N15" s="82">
        <f t="shared" si="1"/>
        <v>6.7499999999999999E-3</v>
      </c>
      <c r="O15" s="83">
        <f t="shared" si="2"/>
        <v>8296.2962962962993</v>
      </c>
      <c r="P15" s="82"/>
      <c r="Q15" s="83"/>
      <c r="R15" s="84"/>
    </row>
    <row r="16" spans="1:18" s="52" customFormat="1" ht="18" customHeight="1">
      <c r="A16" s="405"/>
      <c r="B16" s="405"/>
      <c r="C16" s="405"/>
      <c r="D16" s="416"/>
      <c r="E16" s="23" t="s">
        <v>337</v>
      </c>
      <c r="F16" s="66">
        <v>7.75</v>
      </c>
      <c r="G16" s="66">
        <f t="shared" si="3"/>
        <v>7.65</v>
      </c>
      <c r="H16" s="66">
        <v>8.0500000000000007</v>
      </c>
      <c r="I16" s="66">
        <v>8.0500000000000007</v>
      </c>
      <c r="J16" s="31">
        <v>30</v>
      </c>
      <c r="K16" s="26">
        <v>25</v>
      </c>
      <c r="L16" s="81">
        <v>42</v>
      </c>
      <c r="M16" s="43">
        <v>4</v>
      </c>
      <c r="N16" s="82">
        <f t="shared" si="1"/>
        <v>7.8750000000000001E-3</v>
      </c>
      <c r="O16" s="83">
        <f t="shared" si="2"/>
        <v>7111.1111111111104</v>
      </c>
      <c r="P16" s="82"/>
      <c r="Q16" s="83"/>
      <c r="R16" s="84"/>
    </row>
    <row r="17" spans="1:18" s="52" customFormat="1" ht="8.1" customHeight="1">
      <c r="A17" s="23"/>
      <c r="B17" s="23"/>
      <c r="C17" s="23"/>
      <c r="D17" s="65"/>
      <c r="E17" s="23"/>
      <c r="F17" s="66"/>
      <c r="G17" s="66"/>
      <c r="H17" s="66"/>
      <c r="I17" s="66"/>
      <c r="J17" s="31"/>
      <c r="K17" s="26"/>
      <c r="L17" s="81"/>
      <c r="M17" s="43"/>
      <c r="N17" s="82"/>
      <c r="O17" s="83"/>
      <c r="P17" s="82"/>
      <c r="Q17" s="83"/>
      <c r="R17" s="84"/>
    </row>
    <row r="18" spans="1:18" s="52" customFormat="1" ht="15" customHeight="1">
      <c r="A18" s="410" t="s">
        <v>446</v>
      </c>
      <c r="B18" s="405" t="s">
        <v>438</v>
      </c>
      <c r="C18" s="405" t="s">
        <v>439</v>
      </c>
      <c r="D18" s="417" t="s">
        <v>447</v>
      </c>
      <c r="E18" s="23" t="s">
        <v>441</v>
      </c>
      <c r="F18" s="66">
        <v>4.82</v>
      </c>
      <c r="G18" s="66">
        <f t="shared" ref="G18:G21" si="4">F18-0.1</f>
        <v>4.72</v>
      </c>
      <c r="H18" s="66">
        <v>5.12</v>
      </c>
      <c r="I18" s="66">
        <v>5.12</v>
      </c>
      <c r="J18" s="31">
        <v>30</v>
      </c>
      <c r="K18" s="26">
        <v>25</v>
      </c>
      <c r="L18" s="81">
        <v>26</v>
      </c>
      <c r="M18" s="43">
        <v>4</v>
      </c>
      <c r="N18" s="82">
        <f t="shared" ref="N18:N27" si="5">J18*K18*L18/1000000/M18</f>
        <v>4.875E-3</v>
      </c>
      <c r="O18" s="83">
        <f t="shared" ref="O18:O27" si="6">56/N18</f>
        <v>11487.179487179499</v>
      </c>
      <c r="P18" s="82"/>
      <c r="Q18" s="83"/>
      <c r="R18" s="84"/>
    </row>
    <row r="19" spans="1:18" s="52" customFormat="1" ht="15" customHeight="1">
      <c r="A19" s="411"/>
      <c r="B19" s="405"/>
      <c r="C19" s="405"/>
      <c r="D19" s="418"/>
      <c r="E19" s="23" t="s">
        <v>442</v>
      </c>
      <c r="F19" s="66">
        <v>6</v>
      </c>
      <c r="G19" s="66">
        <f t="shared" si="4"/>
        <v>5.9</v>
      </c>
      <c r="H19" s="66">
        <v>6.3</v>
      </c>
      <c r="I19" s="66">
        <v>6.3</v>
      </c>
      <c r="J19" s="31">
        <v>30</v>
      </c>
      <c r="K19" s="26">
        <v>25</v>
      </c>
      <c r="L19" s="81">
        <v>30</v>
      </c>
      <c r="M19" s="43">
        <v>4</v>
      </c>
      <c r="N19" s="82">
        <f t="shared" si="5"/>
        <v>5.6249999999999998E-3</v>
      </c>
      <c r="O19" s="83">
        <f t="shared" si="6"/>
        <v>9955.5555555555602</v>
      </c>
      <c r="P19" s="82"/>
      <c r="Q19" s="83"/>
      <c r="R19" s="84"/>
    </row>
    <row r="20" spans="1:18" s="52" customFormat="1" ht="15" customHeight="1">
      <c r="A20" s="411"/>
      <c r="B20" s="405"/>
      <c r="C20" s="405"/>
      <c r="D20" s="418"/>
      <c r="E20" s="23" t="s">
        <v>328</v>
      </c>
      <c r="F20" s="66">
        <v>6.5</v>
      </c>
      <c r="G20" s="66">
        <f t="shared" si="4"/>
        <v>6.4</v>
      </c>
      <c r="H20" s="66">
        <v>6.8</v>
      </c>
      <c r="I20" s="66">
        <v>6.8</v>
      </c>
      <c r="J20" s="31">
        <v>30</v>
      </c>
      <c r="K20" s="26">
        <v>25</v>
      </c>
      <c r="L20" s="81">
        <v>34</v>
      </c>
      <c r="M20" s="43">
        <v>4</v>
      </c>
      <c r="N20" s="82">
        <f t="shared" si="5"/>
        <v>6.3749999999999996E-3</v>
      </c>
      <c r="O20" s="83">
        <f t="shared" si="6"/>
        <v>8784.3137254901994</v>
      </c>
      <c r="P20" s="82"/>
      <c r="Q20" s="83"/>
      <c r="R20" s="84"/>
    </row>
    <row r="21" spans="1:18" s="52" customFormat="1" ht="15" customHeight="1">
      <c r="A21" s="412"/>
      <c r="B21" s="405"/>
      <c r="C21" s="405"/>
      <c r="D21" s="418"/>
      <c r="E21" s="23" t="s">
        <v>329</v>
      </c>
      <c r="F21" s="66">
        <v>7.64</v>
      </c>
      <c r="G21" s="66">
        <f t="shared" si="4"/>
        <v>7.54</v>
      </c>
      <c r="H21" s="66">
        <v>7.94</v>
      </c>
      <c r="I21" s="66">
        <v>7.94</v>
      </c>
      <c r="J21" s="31">
        <v>30</v>
      </c>
      <c r="K21" s="26">
        <v>25</v>
      </c>
      <c r="L21" s="81">
        <v>38</v>
      </c>
      <c r="M21" s="43">
        <v>4</v>
      </c>
      <c r="N21" s="82">
        <f t="shared" si="5"/>
        <v>7.1250000000000003E-3</v>
      </c>
      <c r="O21" s="83">
        <f t="shared" si="6"/>
        <v>7859.6491228070199</v>
      </c>
      <c r="P21" s="82"/>
      <c r="Q21" s="83"/>
      <c r="R21" s="84"/>
    </row>
    <row r="22" spans="1:18" s="52" customFormat="1" ht="15" customHeight="1">
      <c r="A22" s="410" t="s">
        <v>448</v>
      </c>
      <c r="B22" s="405"/>
      <c r="C22" s="405"/>
      <c r="D22" s="418"/>
      <c r="E22" s="89" t="s">
        <v>333</v>
      </c>
      <c r="F22" s="66">
        <v>1.52</v>
      </c>
      <c r="G22" s="66">
        <f>F22-0.03</f>
        <v>1.49</v>
      </c>
      <c r="H22" s="66">
        <v>1.54</v>
      </c>
      <c r="I22" s="66">
        <v>1.54</v>
      </c>
      <c r="J22" s="31">
        <v>21</v>
      </c>
      <c r="K22" s="26">
        <v>25</v>
      </c>
      <c r="L22" s="26">
        <v>16</v>
      </c>
      <c r="M22" s="43">
        <v>8</v>
      </c>
      <c r="N22" s="82">
        <f t="shared" si="5"/>
        <v>1.0499999999999999E-3</v>
      </c>
      <c r="O22" s="83">
        <f t="shared" si="6"/>
        <v>53333.333333333299</v>
      </c>
      <c r="P22" s="82"/>
      <c r="Q22" s="83"/>
      <c r="R22" s="84"/>
    </row>
    <row r="23" spans="1:18" s="52" customFormat="1" ht="15" customHeight="1">
      <c r="A23" s="412"/>
      <c r="B23" s="405"/>
      <c r="C23" s="405"/>
      <c r="D23" s="419"/>
      <c r="E23" s="89" t="s">
        <v>334</v>
      </c>
      <c r="F23" s="66">
        <v>1.78</v>
      </c>
      <c r="G23" s="66">
        <f>F23-0.03</f>
        <v>1.75</v>
      </c>
      <c r="H23" s="66">
        <v>1.8</v>
      </c>
      <c r="I23" s="66">
        <v>1.8</v>
      </c>
      <c r="J23" s="31">
        <v>21</v>
      </c>
      <c r="K23" s="26">
        <v>25</v>
      </c>
      <c r="L23" s="26">
        <v>17</v>
      </c>
      <c r="M23" s="43">
        <v>8</v>
      </c>
      <c r="N23" s="82">
        <f t="shared" si="5"/>
        <v>1.1156250000000001E-3</v>
      </c>
      <c r="O23" s="83">
        <f t="shared" si="6"/>
        <v>50196.078431372502</v>
      </c>
      <c r="P23" s="82"/>
      <c r="Q23" s="83"/>
      <c r="R23" s="84"/>
    </row>
    <row r="24" spans="1:18" s="52" customFormat="1" ht="18" customHeight="1">
      <c r="A24" s="404" t="s">
        <v>446</v>
      </c>
      <c r="B24" s="405" t="s">
        <v>438</v>
      </c>
      <c r="C24" s="415" t="s">
        <v>443</v>
      </c>
      <c r="D24" s="416" t="s">
        <v>447</v>
      </c>
      <c r="E24" s="23" t="s">
        <v>444</v>
      </c>
      <c r="F24" s="66">
        <v>5.3</v>
      </c>
      <c r="G24" s="66">
        <f t="shared" ref="G24:G27" si="7">F24-0.1</f>
        <v>5.2</v>
      </c>
      <c r="H24" s="66">
        <v>5.6</v>
      </c>
      <c r="I24" s="66">
        <v>5.6</v>
      </c>
      <c r="J24" s="31">
        <v>30</v>
      </c>
      <c r="K24" s="26">
        <v>25</v>
      </c>
      <c r="L24" s="81">
        <v>30</v>
      </c>
      <c r="M24" s="43">
        <v>4</v>
      </c>
      <c r="N24" s="82">
        <f t="shared" si="5"/>
        <v>5.6249999999999998E-3</v>
      </c>
      <c r="O24" s="83">
        <f t="shared" si="6"/>
        <v>9955.5555555555602</v>
      </c>
      <c r="P24" s="82"/>
      <c r="Q24" s="83"/>
      <c r="R24" s="84"/>
    </row>
    <row r="25" spans="1:18" s="52" customFormat="1" ht="18" customHeight="1">
      <c r="A25" s="405"/>
      <c r="B25" s="405"/>
      <c r="C25" s="405"/>
      <c r="D25" s="416"/>
      <c r="E25" s="23" t="s">
        <v>445</v>
      </c>
      <c r="F25" s="66">
        <v>6.94</v>
      </c>
      <c r="G25" s="66">
        <f t="shared" si="7"/>
        <v>6.84</v>
      </c>
      <c r="H25" s="66">
        <v>7.24</v>
      </c>
      <c r="I25" s="66">
        <v>7.24</v>
      </c>
      <c r="J25" s="31">
        <v>30</v>
      </c>
      <c r="K25" s="26">
        <v>25</v>
      </c>
      <c r="L25" s="81">
        <v>34</v>
      </c>
      <c r="M25" s="43">
        <v>4</v>
      </c>
      <c r="N25" s="82">
        <f t="shared" si="5"/>
        <v>6.3749999999999996E-3</v>
      </c>
      <c r="O25" s="83">
        <f t="shared" si="6"/>
        <v>8784.3137254901994</v>
      </c>
      <c r="P25" s="82"/>
      <c r="Q25" s="83"/>
      <c r="R25" s="84"/>
    </row>
    <row r="26" spans="1:18" s="52" customFormat="1" ht="18" customHeight="1">
      <c r="A26" s="405"/>
      <c r="B26" s="405"/>
      <c r="C26" s="405"/>
      <c r="D26" s="416"/>
      <c r="E26" s="23" t="s">
        <v>336</v>
      </c>
      <c r="F26" s="66">
        <v>7.45</v>
      </c>
      <c r="G26" s="66">
        <f t="shared" si="7"/>
        <v>7.35</v>
      </c>
      <c r="H26" s="66">
        <v>7.75</v>
      </c>
      <c r="I26" s="66">
        <v>7.75</v>
      </c>
      <c r="J26" s="31">
        <v>30</v>
      </c>
      <c r="K26" s="26">
        <v>25</v>
      </c>
      <c r="L26" s="81">
        <v>38</v>
      </c>
      <c r="M26" s="43">
        <v>4</v>
      </c>
      <c r="N26" s="82">
        <f t="shared" si="5"/>
        <v>7.1250000000000003E-3</v>
      </c>
      <c r="O26" s="83">
        <f t="shared" si="6"/>
        <v>7859.6491228070199</v>
      </c>
      <c r="P26" s="82"/>
      <c r="Q26" s="83"/>
      <c r="R26" s="84"/>
    </row>
    <row r="27" spans="1:18" s="52" customFormat="1" ht="18" customHeight="1">
      <c r="A27" s="405"/>
      <c r="B27" s="405"/>
      <c r="C27" s="405"/>
      <c r="D27" s="416"/>
      <c r="E27" s="23" t="s">
        <v>337</v>
      </c>
      <c r="F27" s="66">
        <v>8.7899999999999991</v>
      </c>
      <c r="G27" s="66">
        <f t="shared" si="7"/>
        <v>8.69</v>
      </c>
      <c r="H27" s="66">
        <v>9.09</v>
      </c>
      <c r="I27" s="66">
        <v>9.09</v>
      </c>
      <c r="J27" s="31">
        <v>30</v>
      </c>
      <c r="K27" s="26">
        <v>25</v>
      </c>
      <c r="L27" s="81">
        <v>42</v>
      </c>
      <c r="M27" s="43">
        <v>4</v>
      </c>
      <c r="N27" s="82">
        <f t="shared" si="5"/>
        <v>7.8750000000000001E-3</v>
      </c>
      <c r="O27" s="83">
        <f t="shared" si="6"/>
        <v>7111.1111111111104</v>
      </c>
      <c r="P27" s="82"/>
      <c r="Q27" s="83"/>
      <c r="R27" s="84"/>
    </row>
    <row r="28" spans="1:18">
      <c r="C28" s="70"/>
      <c r="H28" s="413" t="s">
        <v>449</v>
      </c>
      <c r="I28" s="414"/>
    </row>
    <row r="29" spans="1:18">
      <c r="C29" s="90" t="s">
        <v>450</v>
      </c>
      <c r="D29" s="94"/>
      <c r="E29" s="94"/>
      <c r="H29" s="414"/>
      <c r="I29" s="414"/>
    </row>
    <row r="30" spans="1:18">
      <c r="C30" s="70"/>
    </row>
    <row r="31" spans="1:18">
      <c r="B31" t="s">
        <v>451</v>
      </c>
      <c r="F31" s="70" t="s">
        <v>452</v>
      </c>
    </row>
    <row r="48" spans="2:7">
      <c r="B48" t="s">
        <v>435</v>
      </c>
      <c r="G48" s="70" t="s">
        <v>436</v>
      </c>
    </row>
    <row r="49" spans="2:7">
      <c r="B49" s="70" t="s">
        <v>453</v>
      </c>
      <c r="G49" t="s">
        <v>454</v>
      </c>
    </row>
    <row r="50" spans="2:7">
      <c r="B50" s="70"/>
      <c r="G50" s="70"/>
    </row>
  </sheetData>
  <mergeCells count="35">
    <mergeCell ref="Q4:Q5"/>
    <mergeCell ref="H28:I29"/>
    <mergeCell ref="C13:C16"/>
    <mergeCell ref="C18:C23"/>
    <mergeCell ref="C24:C27"/>
    <mergeCell ref="D3:D5"/>
    <mergeCell ref="D7:D12"/>
    <mergeCell ref="D13:D16"/>
    <mergeCell ref="D18:D23"/>
    <mergeCell ref="D24:D27"/>
    <mergeCell ref="A13:A16"/>
    <mergeCell ref="A18:A21"/>
    <mergeCell ref="A22:A23"/>
    <mergeCell ref="A24:A27"/>
    <mergeCell ref="B3:B5"/>
    <mergeCell ref="B7:B12"/>
    <mergeCell ref="B13:B16"/>
    <mergeCell ref="B18:B23"/>
    <mergeCell ref="B24:B27"/>
    <mergeCell ref="F2:G2"/>
    <mergeCell ref="J3:Q3"/>
    <mergeCell ref="J4:L4"/>
    <mergeCell ref="A3:A5"/>
    <mergeCell ref="A7:A12"/>
    <mergeCell ref="C3:C5"/>
    <mergeCell ref="C7:C12"/>
    <mergeCell ref="E3:E5"/>
    <mergeCell ref="F3:F5"/>
    <mergeCell ref="G3:G5"/>
    <mergeCell ref="H3:H5"/>
    <mergeCell ref="I3:I5"/>
    <mergeCell ref="M4:M5"/>
    <mergeCell ref="N4:N5"/>
    <mergeCell ref="O4:O5"/>
    <mergeCell ref="P4:P5"/>
  </mergeCells>
  <phoneticPr fontId="6" type="noConversion"/>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1"/>
  <sheetViews>
    <sheetView topLeftCell="A2" workbookViewId="0">
      <selection activeCell="H13" sqref="H13:K16"/>
    </sheetView>
  </sheetViews>
  <sheetFormatPr defaultColWidth="9" defaultRowHeight="12.75"/>
  <cols>
    <col min="1" max="2" width="12.7109375" customWidth="1"/>
    <col min="3" max="3" width="20.7109375" customWidth="1"/>
    <col min="4" max="4" width="17.5703125" customWidth="1"/>
    <col min="5" max="5" width="28" customWidth="1"/>
    <col min="6" max="6" width="13" customWidth="1"/>
    <col min="7" max="7" width="12.42578125" customWidth="1"/>
    <col min="16" max="16" width="15.5703125" customWidth="1"/>
  </cols>
  <sheetData>
    <row r="1" spans="1:16" ht="21" customHeight="1">
      <c r="A1" s="53" t="s">
        <v>1</v>
      </c>
      <c r="B1" s="54" t="s">
        <v>2</v>
      </c>
      <c r="C1" s="55" t="s">
        <v>404</v>
      </c>
      <c r="D1" s="5" t="s">
        <v>405</v>
      </c>
      <c r="E1" s="56">
        <v>45023</v>
      </c>
      <c r="F1" s="57"/>
      <c r="G1" s="57"/>
      <c r="H1" s="58"/>
      <c r="I1" s="71"/>
      <c r="J1" s="72"/>
      <c r="K1" s="72"/>
      <c r="L1" s="72"/>
      <c r="M1" s="72"/>
      <c r="N1" s="71"/>
      <c r="O1" s="71"/>
    </row>
    <row r="2" spans="1:16" ht="21" customHeight="1">
      <c r="A2" s="59" t="s">
        <v>406</v>
      </c>
      <c r="B2" s="60"/>
      <c r="C2" s="11" t="s">
        <v>404</v>
      </c>
      <c r="D2" s="12" t="s">
        <v>407</v>
      </c>
      <c r="E2" s="13" t="s">
        <v>408</v>
      </c>
      <c r="F2" s="57"/>
      <c r="G2" s="57"/>
      <c r="H2" s="58"/>
      <c r="I2" s="71"/>
      <c r="J2" s="72"/>
      <c r="K2" s="72"/>
      <c r="L2" s="72"/>
      <c r="M2" s="72"/>
      <c r="N2" s="71"/>
      <c r="O2" s="71"/>
    </row>
    <row r="3" spans="1:16">
      <c r="A3" s="403" t="s">
        <v>412</v>
      </c>
      <c r="B3" s="403" t="s">
        <v>413</v>
      </c>
      <c r="C3" s="403" t="s">
        <v>215</v>
      </c>
      <c r="D3" s="403" t="s">
        <v>216</v>
      </c>
      <c r="E3" s="403" t="s">
        <v>217</v>
      </c>
      <c r="F3" s="406" t="s">
        <v>221</v>
      </c>
      <c r="G3" s="406" t="s">
        <v>221</v>
      </c>
      <c r="H3" s="399" t="s">
        <v>414</v>
      </c>
      <c r="I3" s="400"/>
      <c r="J3" s="400"/>
      <c r="K3" s="400"/>
      <c r="L3" s="400"/>
      <c r="M3" s="400"/>
      <c r="N3" s="400"/>
      <c r="O3" s="401"/>
      <c r="P3" s="73" t="s">
        <v>415</v>
      </c>
    </row>
    <row r="4" spans="1:16">
      <c r="A4" s="403"/>
      <c r="B4" s="403"/>
      <c r="C4" s="403"/>
      <c r="D4" s="403"/>
      <c r="E4" s="403"/>
      <c r="F4" s="407"/>
      <c r="G4" s="407"/>
      <c r="H4" s="402" t="s">
        <v>233</v>
      </c>
      <c r="I4" s="402"/>
      <c r="J4" s="402"/>
      <c r="K4" s="403" t="s">
        <v>416</v>
      </c>
      <c r="L4" s="409" t="s">
        <v>236</v>
      </c>
      <c r="M4" s="409" t="s">
        <v>237</v>
      </c>
      <c r="N4" s="403" t="s">
        <v>417</v>
      </c>
      <c r="O4" s="409" t="s">
        <v>239</v>
      </c>
      <c r="P4" s="74"/>
    </row>
    <row r="5" spans="1:16" ht="18" customHeight="1">
      <c r="A5" s="403"/>
      <c r="B5" s="403"/>
      <c r="C5" s="403"/>
      <c r="D5" s="403"/>
      <c r="E5" s="403"/>
      <c r="F5" s="408"/>
      <c r="G5" s="408"/>
      <c r="H5" s="61" t="s">
        <v>249</v>
      </c>
      <c r="I5" s="75" t="s">
        <v>250</v>
      </c>
      <c r="J5" s="75" t="s">
        <v>251</v>
      </c>
      <c r="K5" s="403"/>
      <c r="L5" s="409"/>
      <c r="M5" s="409"/>
      <c r="N5" s="403"/>
      <c r="O5" s="409"/>
      <c r="P5" s="76"/>
    </row>
    <row r="6" spans="1:16" s="52" customFormat="1" ht="21">
      <c r="A6" s="62" t="s">
        <v>404</v>
      </c>
      <c r="B6" s="62"/>
      <c r="C6" s="38" t="s">
        <v>404</v>
      </c>
      <c r="D6" s="38"/>
      <c r="E6" s="38"/>
      <c r="F6" s="63" t="s">
        <v>433</v>
      </c>
      <c r="G6" s="64" t="s">
        <v>434</v>
      </c>
      <c r="H6" s="22"/>
      <c r="I6" s="38"/>
      <c r="J6" s="38"/>
      <c r="K6" s="38"/>
      <c r="L6" s="77"/>
      <c r="M6" s="78"/>
      <c r="N6" s="38"/>
      <c r="O6" s="79"/>
      <c r="P6" s="80"/>
    </row>
    <row r="7" spans="1:16" s="52" customFormat="1">
      <c r="A7" s="404" t="s">
        <v>437</v>
      </c>
      <c r="B7" s="405" t="s">
        <v>455</v>
      </c>
      <c r="C7" s="405" t="s">
        <v>439</v>
      </c>
      <c r="D7" s="416" t="s">
        <v>440</v>
      </c>
      <c r="E7" s="23" t="s">
        <v>441</v>
      </c>
      <c r="F7" s="66">
        <v>4.3844000000000003</v>
      </c>
      <c r="G7" s="66">
        <v>4.2744</v>
      </c>
      <c r="H7" s="31">
        <v>30</v>
      </c>
      <c r="I7" s="26">
        <v>25</v>
      </c>
      <c r="J7" s="81">
        <v>26</v>
      </c>
      <c r="K7" s="43">
        <v>4</v>
      </c>
      <c r="L7" s="82">
        <f t="shared" ref="L7:L16" si="0">H7*I7*J7/1000000/K7</f>
        <v>4.875E-3</v>
      </c>
      <c r="M7" s="83">
        <f t="shared" ref="M7:M16" si="1">56/L7</f>
        <v>11487.179487179499</v>
      </c>
      <c r="N7" s="82"/>
      <c r="O7" s="83"/>
      <c r="P7" s="84"/>
    </row>
    <row r="8" spans="1:16" s="52" customFormat="1">
      <c r="A8" s="405"/>
      <c r="B8" s="405"/>
      <c r="C8" s="405"/>
      <c r="D8" s="416"/>
      <c r="E8" s="23" t="s">
        <v>442</v>
      </c>
      <c r="F8" s="66">
        <v>5.4222999999999999</v>
      </c>
      <c r="G8" s="66">
        <v>5.3122999999999996</v>
      </c>
      <c r="H8" s="31">
        <v>30</v>
      </c>
      <c r="I8" s="26">
        <v>25</v>
      </c>
      <c r="J8" s="81">
        <v>30</v>
      </c>
      <c r="K8" s="43">
        <v>4</v>
      </c>
      <c r="L8" s="82">
        <f t="shared" si="0"/>
        <v>5.6249999999999998E-3</v>
      </c>
      <c r="M8" s="83">
        <f t="shared" si="1"/>
        <v>9955.5555555555602</v>
      </c>
      <c r="N8" s="82"/>
      <c r="O8" s="83"/>
      <c r="P8" s="84"/>
    </row>
    <row r="9" spans="1:16" s="52" customFormat="1">
      <c r="A9" s="405"/>
      <c r="B9" s="405"/>
      <c r="C9" s="405"/>
      <c r="D9" s="416"/>
      <c r="E9" s="23" t="s">
        <v>328</v>
      </c>
      <c r="F9" s="66">
        <v>5.9946000000000002</v>
      </c>
      <c r="G9" s="66">
        <v>5.8845999999999998</v>
      </c>
      <c r="H9" s="31">
        <v>30</v>
      </c>
      <c r="I9" s="26">
        <v>25</v>
      </c>
      <c r="J9" s="81">
        <v>34</v>
      </c>
      <c r="K9" s="43">
        <v>4</v>
      </c>
      <c r="L9" s="82">
        <f t="shared" si="0"/>
        <v>6.3749999999999996E-3</v>
      </c>
      <c r="M9" s="83">
        <f t="shared" si="1"/>
        <v>8784.3137254901994</v>
      </c>
      <c r="N9" s="82"/>
      <c r="O9" s="83"/>
      <c r="P9" s="84"/>
    </row>
    <row r="10" spans="1:16" s="52" customFormat="1">
      <c r="A10" s="405"/>
      <c r="B10" s="405"/>
      <c r="C10" s="405"/>
      <c r="D10" s="416"/>
      <c r="E10" s="23" t="s">
        <v>329</v>
      </c>
      <c r="F10" s="66">
        <v>6.9936999999999996</v>
      </c>
      <c r="G10" s="66">
        <v>6.8837000000000002</v>
      </c>
      <c r="H10" s="31">
        <v>21</v>
      </c>
      <c r="I10" s="26">
        <v>25</v>
      </c>
      <c r="J10" s="81">
        <v>38</v>
      </c>
      <c r="K10" s="43">
        <v>4</v>
      </c>
      <c r="L10" s="82">
        <f t="shared" si="0"/>
        <v>4.9874999999999997E-3</v>
      </c>
      <c r="M10" s="83">
        <f t="shared" si="1"/>
        <v>11228.070175438599</v>
      </c>
      <c r="N10" s="82"/>
      <c r="O10" s="83"/>
      <c r="P10" s="84"/>
    </row>
    <row r="11" spans="1:16" s="52" customFormat="1">
      <c r="A11" s="405"/>
      <c r="B11" s="405"/>
      <c r="C11" s="405"/>
      <c r="D11" s="416"/>
      <c r="E11" s="23" t="s">
        <v>333</v>
      </c>
      <c r="F11" s="66">
        <v>1.3191999999999999</v>
      </c>
      <c r="G11" s="66">
        <v>1.2092000000000001</v>
      </c>
      <c r="H11" s="31">
        <v>21</v>
      </c>
      <c r="I11" s="26">
        <v>25</v>
      </c>
      <c r="J11" s="26">
        <v>16</v>
      </c>
      <c r="K11" s="43">
        <v>8</v>
      </c>
      <c r="L11" s="82">
        <f t="shared" si="0"/>
        <v>1.0499999999999999E-3</v>
      </c>
      <c r="M11" s="83">
        <f t="shared" si="1"/>
        <v>53333.333333333299</v>
      </c>
      <c r="N11" s="82"/>
      <c r="O11" s="83"/>
      <c r="P11" s="84"/>
    </row>
    <row r="12" spans="1:16" s="52" customFormat="1">
      <c r="A12" s="405"/>
      <c r="B12" s="405"/>
      <c r="C12" s="405"/>
      <c r="D12" s="416"/>
      <c r="E12" s="23" t="s">
        <v>334</v>
      </c>
      <c r="F12" s="66">
        <v>1.4841</v>
      </c>
      <c r="G12" s="66">
        <v>1.3741000000000001</v>
      </c>
      <c r="H12" s="31">
        <v>30</v>
      </c>
      <c r="I12" s="26">
        <v>25</v>
      </c>
      <c r="J12" s="26">
        <v>17</v>
      </c>
      <c r="K12" s="43">
        <v>8</v>
      </c>
      <c r="L12" s="82">
        <f t="shared" si="0"/>
        <v>1.5937499999999999E-3</v>
      </c>
      <c r="M12" s="83">
        <f t="shared" si="1"/>
        <v>35137.254901960798</v>
      </c>
      <c r="N12" s="82"/>
      <c r="O12" s="83"/>
      <c r="P12" s="84"/>
    </row>
    <row r="13" spans="1:16" s="52" customFormat="1">
      <c r="A13" s="404" t="s">
        <v>437</v>
      </c>
      <c r="B13" s="405" t="s">
        <v>455</v>
      </c>
      <c r="C13" s="415" t="s">
        <v>443</v>
      </c>
      <c r="D13" s="416" t="s">
        <v>440</v>
      </c>
      <c r="E13" s="23" t="s">
        <v>444</v>
      </c>
      <c r="F13" s="66">
        <v>4.8209</v>
      </c>
      <c r="G13" s="66">
        <v>4.7108999999999996</v>
      </c>
      <c r="H13" s="31">
        <v>30</v>
      </c>
      <c r="I13" s="26">
        <v>25</v>
      </c>
      <c r="J13" s="81">
        <v>30</v>
      </c>
      <c r="K13" s="43">
        <v>4</v>
      </c>
      <c r="L13" s="82">
        <f t="shared" si="0"/>
        <v>5.6249999999999998E-3</v>
      </c>
      <c r="M13" s="83">
        <f t="shared" si="1"/>
        <v>9955.5555555555602</v>
      </c>
      <c r="N13" s="82"/>
      <c r="O13" s="83"/>
      <c r="P13" s="84"/>
    </row>
    <row r="14" spans="1:16" s="52" customFormat="1">
      <c r="A14" s="405"/>
      <c r="B14" s="405"/>
      <c r="C14" s="405"/>
      <c r="D14" s="416"/>
      <c r="E14" s="23" t="s">
        <v>445</v>
      </c>
      <c r="F14" s="66">
        <v>6.2565</v>
      </c>
      <c r="G14" s="66">
        <v>6.1464999999999996</v>
      </c>
      <c r="H14" s="31">
        <v>30</v>
      </c>
      <c r="I14" s="26">
        <v>25</v>
      </c>
      <c r="J14" s="81">
        <v>34</v>
      </c>
      <c r="K14" s="43">
        <v>4</v>
      </c>
      <c r="L14" s="82">
        <f t="shared" si="0"/>
        <v>6.3749999999999996E-3</v>
      </c>
      <c r="M14" s="83">
        <f t="shared" si="1"/>
        <v>8784.3137254901994</v>
      </c>
      <c r="N14" s="82"/>
      <c r="O14" s="83"/>
      <c r="P14" s="84"/>
    </row>
    <row r="15" spans="1:16" s="52" customFormat="1">
      <c r="A15" s="405"/>
      <c r="B15" s="405"/>
      <c r="C15" s="405"/>
      <c r="D15" s="416"/>
      <c r="E15" s="23" t="s">
        <v>336</v>
      </c>
      <c r="F15" s="66">
        <v>6.8482000000000003</v>
      </c>
      <c r="G15" s="66">
        <v>6.7382</v>
      </c>
      <c r="H15" s="31">
        <v>30</v>
      </c>
      <c r="I15" s="26">
        <v>25</v>
      </c>
      <c r="J15" s="81">
        <v>38</v>
      </c>
      <c r="K15" s="43">
        <v>4</v>
      </c>
      <c r="L15" s="82">
        <f t="shared" si="0"/>
        <v>7.1250000000000003E-3</v>
      </c>
      <c r="M15" s="83">
        <f t="shared" si="1"/>
        <v>7859.6491228070199</v>
      </c>
      <c r="N15" s="82"/>
      <c r="O15" s="83"/>
      <c r="P15" s="84"/>
    </row>
    <row r="16" spans="1:16" s="52" customFormat="1">
      <c r="A16" s="405"/>
      <c r="B16" s="405"/>
      <c r="C16" s="405"/>
      <c r="D16" s="416"/>
      <c r="E16" s="23" t="s">
        <v>337</v>
      </c>
      <c r="F16" s="66">
        <v>8.0607000000000006</v>
      </c>
      <c r="G16" s="66">
        <v>7.9507000000000003</v>
      </c>
      <c r="H16" s="31">
        <v>30</v>
      </c>
      <c r="I16" s="26">
        <v>25</v>
      </c>
      <c r="J16" s="81">
        <v>42</v>
      </c>
      <c r="K16" s="43">
        <v>4</v>
      </c>
      <c r="L16" s="82">
        <f t="shared" si="0"/>
        <v>7.8750000000000001E-3</v>
      </c>
      <c r="M16" s="83">
        <f t="shared" si="1"/>
        <v>7111.1111111111104</v>
      </c>
      <c r="N16" s="82"/>
      <c r="O16" s="83"/>
      <c r="P16" s="84"/>
    </row>
    <row r="17" spans="1:16" s="52" customFormat="1" ht="8.1" customHeight="1">
      <c r="A17" s="23"/>
      <c r="B17" s="23"/>
      <c r="C17" s="23"/>
      <c r="D17" s="65"/>
      <c r="E17" s="23"/>
      <c r="F17" s="66"/>
      <c r="G17" s="66"/>
      <c r="H17" s="31"/>
      <c r="I17" s="26"/>
      <c r="J17" s="81"/>
      <c r="K17" s="43"/>
      <c r="L17" s="82"/>
      <c r="M17" s="83"/>
      <c r="N17" s="82"/>
      <c r="O17" s="83"/>
      <c r="P17" s="84"/>
    </row>
    <row r="18" spans="1:16" s="52" customFormat="1">
      <c r="A18" s="404" t="s">
        <v>446</v>
      </c>
      <c r="B18" s="405" t="s">
        <v>455</v>
      </c>
      <c r="C18" s="405" t="s">
        <v>439</v>
      </c>
      <c r="D18" s="416" t="s">
        <v>447</v>
      </c>
      <c r="E18" s="23" t="s">
        <v>441</v>
      </c>
      <c r="F18" s="66">
        <v>4.9760999999999997</v>
      </c>
      <c r="G18" s="66">
        <v>4.8661000000000003</v>
      </c>
      <c r="H18" s="31">
        <v>30</v>
      </c>
      <c r="I18" s="26">
        <v>25</v>
      </c>
      <c r="J18" s="81">
        <v>26</v>
      </c>
      <c r="K18" s="43">
        <v>4</v>
      </c>
      <c r="L18" s="82">
        <f t="shared" ref="L18:L27" si="2">H18*I18*J18/1000000/K18</f>
        <v>4.875E-3</v>
      </c>
      <c r="M18" s="83">
        <f t="shared" ref="M18:M27" si="3">56/L18</f>
        <v>11487.179487179499</v>
      </c>
      <c r="N18" s="82"/>
      <c r="O18" s="83"/>
      <c r="P18" s="84"/>
    </row>
    <row r="19" spans="1:16" s="52" customFormat="1">
      <c r="A19" s="405"/>
      <c r="B19" s="405"/>
      <c r="C19" s="405"/>
      <c r="D19" s="416"/>
      <c r="E19" s="23" t="s">
        <v>442</v>
      </c>
      <c r="F19" s="66">
        <v>6.1886000000000001</v>
      </c>
      <c r="G19" s="66">
        <v>6.0785999999999998</v>
      </c>
      <c r="H19" s="31">
        <v>30</v>
      </c>
      <c r="I19" s="26">
        <v>25</v>
      </c>
      <c r="J19" s="81">
        <v>30</v>
      </c>
      <c r="K19" s="43">
        <v>4</v>
      </c>
      <c r="L19" s="82">
        <f t="shared" si="2"/>
        <v>5.6249999999999998E-3</v>
      </c>
      <c r="M19" s="83">
        <f t="shared" si="3"/>
        <v>9955.5555555555602</v>
      </c>
      <c r="N19" s="82"/>
      <c r="O19" s="83"/>
      <c r="P19" s="84"/>
    </row>
    <row r="20" spans="1:16" s="52" customFormat="1">
      <c r="A20" s="405"/>
      <c r="B20" s="405"/>
      <c r="C20" s="405"/>
      <c r="D20" s="416"/>
      <c r="E20" s="23" t="s">
        <v>328</v>
      </c>
      <c r="F20" s="66">
        <v>6.7317999999999998</v>
      </c>
      <c r="G20" s="66">
        <v>6.6218000000000004</v>
      </c>
      <c r="H20" s="31">
        <v>30</v>
      </c>
      <c r="I20" s="26">
        <v>25</v>
      </c>
      <c r="J20" s="81">
        <v>34</v>
      </c>
      <c r="K20" s="43">
        <v>4</v>
      </c>
      <c r="L20" s="82">
        <f t="shared" si="2"/>
        <v>6.3749999999999996E-3</v>
      </c>
      <c r="M20" s="83">
        <f t="shared" si="3"/>
        <v>8784.3137254901994</v>
      </c>
      <c r="N20" s="82"/>
      <c r="O20" s="83"/>
      <c r="P20" s="84"/>
    </row>
    <row r="21" spans="1:16" s="52" customFormat="1">
      <c r="A21" s="405"/>
      <c r="B21" s="405"/>
      <c r="C21" s="405"/>
      <c r="D21" s="416"/>
      <c r="E21" s="23" t="s">
        <v>329</v>
      </c>
      <c r="F21" s="66">
        <v>7.8958000000000004</v>
      </c>
      <c r="G21" s="66">
        <v>7.7858000000000001</v>
      </c>
      <c r="H21" s="31">
        <v>30</v>
      </c>
      <c r="I21" s="26">
        <v>25</v>
      </c>
      <c r="J21" s="81">
        <v>38</v>
      </c>
      <c r="K21" s="43">
        <v>4</v>
      </c>
      <c r="L21" s="82">
        <f t="shared" si="2"/>
        <v>7.1250000000000003E-3</v>
      </c>
      <c r="M21" s="83">
        <f t="shared" si="3"/>
        <v>7859.6491228070199</v>
      </c>
      <c r="N21" s="82"/>
      <c r="O21" s="83"/>
      <c r="P21" s="84"/>
    </row>
    <row r="22" spans="1:16" s="52" customFormat="1">
      <c r="A22" s="405"/>
      <c r="B22" s="405"/>
      <c r="C22" s="405"/>
      <c r="D22" s="416"/>
      <c r="E22" s="89" t="s">
        <v>333</v>
      </c>
      <c r="F22" s="66">
        <v>1.5326</v>
      </c>
      <c r="G22" s="66">
        <v>1.4226000000000001</v>
      </c>
      <c r="H22" s="31">
        <v>21</v>
      </c>
      <c r="I22" s="26">
        <v>25</v>
      </c>
      <c r="J22" s="26">
        <v>16</v>
      </c>
      <c r="K22" s="43">
        <v>8</v>
      </c>
      <c r="L22" s="82">
        <f t="shared" si="2"/>
        <v>1.0499999999999999E-3</v>
      </c>
      <c r="M22" s="83">
        <f t="shared" si="3"/>
        <v>53333.333333333299</v>
      </c>
      <c r="N22" s="82"/>
      <c r="O22" s="83"/>
      <c r="P22" s="84"/>
    </row>
    <row r="23" spans="1:16" s="52" customFormat="1">
      <c r="A23" s="405"/>
      <c r="B23" s="405"/>
      <c r="C23" s="405"/>
      <c r="D23" s="416"/>
      <c r="E23" s="89" t="s">
        <v>334</v>
      </c>
      <c r="F23" s="66">
        <v>1.7265999999999999</v>
      </c>
      <c r="G23" s="66">
        <v>1.6166</v>
      </c>
      <c r="H23" s="31">
        <v>21</v>
      </c>
      <c r="I23" s="26">
        <v>25</v>
      </c>
      <c r="J23" s="26">
        <v>17</v>
      </c>
      <c r="K23" s="43">
        <v>8</v>
      </c>
      <c r="L23" s="82">
        <f t="shared" si="2"/>
        <v>1.1156250000000001E-3</v>
      </c>
      <c r="M23" s="83">
        <f t="shared" si="3"/>
        <v>50196.078431372502</v>
      </c>
      <c r="N23" s="82"/>
      <c r="O23" s="83"/>
      <c r="P23" s="84"/>
    </row>
    <row r="24" spans="1:16" s="52" customFormat="1">
      <c r="A24" s="404" t="s">
        <v>446</v>
      </c>
      <c r="B24" s="405" t="s">
        <v>455</v>
      </c>
      <c r="C24" s="415" t="s">
        <v>443</v>
      </c>
      <c r="D24" s="416" t="s">
        <v>447</v>
      </c>
      <c r="E24" s="23" t="s">
        <v>444</v>
      </c>
      <c r="F24" s="66">
        <v>5.4611000000000001</v>
      </c>
      <c r="G24" s="66">
        <v>5.3510999999999997</v>
      </c>
      <c r="H24" s="31">
        <v>30</v>
      </c>
      <c r="I24" s="26">
        <v>25</v>
      </c>
      <c r="J24" s="81">
        <v>30</v>
      </c>
      <c r="K24" s="43">
        <v>4</v>
      </c>
      <c r="L24" s="82">
        <f t="shared" si="2"/>
        <v>5.6249999999999998E-3</v>
      </c>
      <c r="M24" s="83">
        <f t="shared" si="3"/>
        <v>9955.5555555555602</v>
      </c>
      <c r="N24" s="82"/>
      <c r="O24" s="83"/>
      <c r="P24" s="84"/>
    </row>
    <row r="25" spans="1:16" s="52" customFormat="1">
      <c r="A25" s="405"/>
      <c r="B25" s="405"/>
      <c r="C25" s="405"/>
      <c r="D25" s="416"/>
      <c r="E25" s="23" t="s">
        <v>445</v>
      </c>
      <c r="F25" s="66">
        <v>7.1295000000000002</v>
      </c>
      <c r="G25" s="66">
        <v>7.0194999999999999</v>
      </c>
      <c r="H25" s="31">
        <v>30</v>
      </c>
      <c r="I25" s="26">
        <v>25</v>
      </c>
      <c r="J25" s="81">
        <v>34</v>
      </c>
      <c r="K25" s="43">
        <v>4</v>
      </c>
      <c r="L25" s="82">
        <f t="shared" si="2"/>
        <v>6.3749999999999996E-3</v>
      </c>
      <c r="M25" s="83">
        <f t="shared" si="3"/>
        <v>8784.3137254901994</v>
      </c>
      <c r="N25" s="82"/>
      <c r="O25" s="83"/>
      <c r="P25" s="84"/>
    </row>
    <row r="26" spans="1:16" s="52" customFormat="1">
      <c r="A26" s="405"/>
      <c r="B26" s="405"/>
      <c r="C26" s="405"/>
      <c r="D26" s="416"/>
      <c r="E26" s="23" t="s">
        <v>336</v>
      </c>
      <c r="F26" s="66">
        <v>7.6920999999999999</v>
      </c>
      <c r="G26" s="66">
        <v>7.5820999999999996</v>
      </c>
      <c r="H26" s="31">
        <v>30</v>
      </c>
      <c r="I26" s="26">
        <v>25</v>
      </c>
      <c r="J26" s="81">
        <v>38</v>
      </c>
      <c r="K26" s="43">
        <v>4</v>
      </c>
      <c r="L26" s="82">
        <f t="shared" si="2"/>
        <v>7.1250000000000003E-3</v>
      </c>
      <c r="M26" s="83">
        <f t="shared" si="3"/>
        <v>7859.6491228070199</v>
      </c>
      <c r="N26" s="82"/>
      <c r="O26" s="83"/>
      <c r="P26" s="84"/>
    </row>
    <row r="27" spans="1:16" s="52" customFormat="1">
      <c r="A27" s="405"/>
      <c r="B27" s="405"/>
      <c r="C27" s="405"/>
      <c r="D27" s="416"/>
      <c r="E27" s="23" t="s">
        <v>337</v>
      </c>
      <c r="F27" s="66">
        <v>9.0889000000000006</v>
      </c>
      <c r="G27" s="66">
        <v>8.9788999999999994</v>
      </c>
      <c r="H27" s="31">
        <v>30</v>
      </c>
      <c r="I27" s="26">
        <v>25</v>
      </c>
      <c r="J27" s="81">
        <v>42</v>
      </c>
      <c r="K27" s="43">
        <v>4</v>
      </c>
      <c r="L27" s="82">
        <f t="shared" si="2"/>
        <v>7.8750000000000001E-3</v>
      </c>
      <c r="M27" s="83">
        <f t="shared" si="3"/>
        <v>7111.1111111111104</v>
      </c>
      <c r="N27" s="82"/>
      <c r="O27" s="83"/>
      <c r="P27" s="84"/>
    </row>
    <row r="28" spans="1:16">
      <c r="C28" s="70"/>
    </row>
    <row r="29" spans="1:16">
      <c r="C29" s="90" t="s">
        <v>450</v>
      </c>
      <c r="D29" s="91"/>
      <c r="E29" s="91"/>
    </row>
    <row r="30" spans="1:16">
      <c r="C30" s="70"/>
    </row>
    <row r="31" spans="1:16">
      <c r="C31" t="s">
        <v>451</v>
      </c>
      <c r="F31" s="70" t="s">
        <v>456</v>
      </c>
    </row>
  </sheetData>
  <mergeCells count="30">
    <mergeCell ref="C18:C23"/>
    <mergeCell ref="C24:C27"/>
    <mergeCell ref="D3:D5"/>
    <mergeCell ref="D7:D12"/>
    <mergeCell ref="D13:D16"/>
    <mergeCell ref="D18:D23"/>
    <mergeCell ref="D24:D27"/>
    <mergeCell ref="A18:A23"/>
    <mergeCell ref="A24:A27"/>
    <mergeCell ref="B3:B5"/>
    <mergeCell ref="B7:B12"/>
    <mergeCell ref="B13:B16"/>
    <mergeCell ref="B18:B23"/>
    <mergeCell ref="B24:B27"/>
    <mergeCell ref="H3:O3"/>
    <mergeCell ref="H4:J4"/>
    <mergeCell ref="A3:A5"/>
    <mergeCell ref="A7:A12"/>
    <mergeCell ref="A13:A16"/>
    <mergeCell ref="C3:C5"/>
    <mergeCell ref="C7:C12"/>
    <mergeCell ref="C13:C16"/>
    <mergeCell ref="E3:E5"/>
    <mergeCell ref="F3:F5"/>
    <mergeCell ref="G3:G5"/>
    <mergeCell ref="K4:K5"/>
    <mergeCell ref="L4:L5"/>
    <mergeCell ref="M4:M5"/>
    <mergeCell ref="N4:N5"/>
    <mergeCell ref="O4:O5"/>
  </mergeCells>
  <phoneticPr fontId="6" type="noConversion"/>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9"/>
  <sheetViews>
    <sheetView workbookViewId="0">
      <selection activeCell="H13" sqref="H13:K16"/>
    </sheetView>
  </sheetViews>
  <sheetFormatPr defaultColWidth="9" defaultRowHeight="12.75"/>
  <cols>
    <col min="1" max="2" width="12.7109375" customWidth="1"/>
    <col min="3" max="3" width="19.28515625" customWidth="1"/>
    <col min="4" max="4" width="17.5703125" customWidth="1"/>
    <col min="5" max="5" width="28" customWidth="1"/>
    <col min="6" max="6" width="13" customWidth="1"/>
    <col min="7" max="7" width="12.42578125" customWidth="1"/>
    <col min="16" max="16" width="15.5703125" customWidth="1"/>
  </cols>
  <sheetData>
    <row r="1" spans="1:16" ht="21" customHeight="1">
      <c r="A1" s="53" t="s">
        <v>1</v>
      </c>
      <c r="B1" s="54" t="s">
        <v>2</v>
      </c>
      <c r="C1" s="55" t="s">
        <v>404</v>
      </c>
      <c r="D1" s="5" t="s">
        <v>405</v>
      </c>
      <c r="E1" s="56">
        <v>44818</v>
      </c>
      <c r="F1" s="57"/>
      <c r="G1" s="57"/>
      <c r="H1" s="58"/>
      <c r="I1" s="71"/>
      <c r="J1" s="72"/>
      <c r="K1" s="72"/>
      <c r="L1" s="72"/>
      <c r="M1" s="72"/>
      <c r="N1" s="71"/>
      <c r="O1" s="71"/>
    </row>
    <row r="2" spans="1:16" ht="21" customHeight="1">
      <c r="A2" s="59" t="s">
        <v>406</v>
      </c>
      <c r="B2" s="60"/>
      <c r="C2" s="11" t="s">
        <v>404</v>
      </c>
      <c r="D2" s="12" t="s">
        <v>407</v>
      </c>
      <c r="E2" s="13" t="s">
        <v>408</v>
      </c>
      <c r="F2" s="57"/>
      <c r="G2" s="57"/>
      <c r="H2" s="58"/>
      <c r="I2" s="71"/>
      <c r="J2" s="72"/>
      <c r="K2" s="72"/>
      <c r="L2" s="72"/>
      <c r="M2" s="72"/>
      <c r="N2" s="71"/>
      <c r="O2" s="71"/>
    </row>
    <row r="3" spans="1:16">
      <c r="A3" s="403" t="s">
        <v>412</v>
      </c>
      <c r="B3" s="403" t="s">
        <v>413</v>
      </c>
      <c r="C3" s="403" t="s">
        <v>215</v>
      </c>
      <c r="D3" s="403" t="s">
        <v>216</v>
      </c>
      <c r="E3" s="403" t="s">
        <v>217</v>
      </c>
      <c r="F3" s="406" t="s">
        <v>221</v>
      </c>
      <c r="G3" s="406" t="s">
        <v>221</v>
      </c>
      <c r="H3" s="399" t="s">
        <v>414</v>
      </c>
      <c r="I3" s="400"/>
      <c r="J3" s="400"/>
      <c r="K3" s="400"/>
      <c r="L3" s="400"/>
      <c r="M3" s="400"/>
      <c r="N3" s="400"/>
      <c r="O3" s="401"/>
      <c r="P3" s="73" t="s">
        <v>415</v>
      </c>
    </row>
    <row r="4" spans="1:16">
      <c r="A4" s="403"/>
      <c r="B4" s="403"/>
      <c r="C4" s="403"/>
      <c r="D4" s="403"/>
      <c r="E4" s="403"/>
      <c r="F4" s="407"/>
      <c r="G4" s="407"/>
      <c r="H4" s="402" t="s">
        <v>233</v>
      </c>
      <c r="I4" s="402"/>
      <c r="J4" s="402"/>
      <c r="K4" s="403" t="s">
        <v>416</v>
      </c>
      <c r="L4" s="409" t="s">
        <v>236</v>
      </c>
      <c r="M4" s="409" t="s">
        <v>237</v>
      </c>
      <c r="N4" s="403" t="s">
        <v>417</v>
      </c>
      <c r="O4" s="409" t="s">
        <v>239</v>
      </c>
      <c r="P4" s="74"/>
    </row>
    <row r="5" spans="1:16" ht="18" customHeight="1">
      <c r="A5" s="403"/>
      <c r="B5" s="403"/>
      <c r="C5" s="403"/>
      <c r="D5" s="403"/>
      <c r="E5" s="403"/>
      <c r="F5" s="408"/>
      <c r="G5" s="408"/>
      <c r="H5" s="61" t="s">
        <v>249</v>
      </c>
      <c r="I5" s="75" t="s">
        <v>250</v>
      </c>
      <c r="J5" s="75" t="s">
        <v>251</v>
      </c>
      <c r="K5" s="403"/>
      <c r="L5" s="409"/>
      <c r="M5" s="409"/>
      <c r="N5" s="403"/>
      <c r="O5" s="409"/>
      <c r="P5" s="76"/>
    </row>
    <row r="6" spans="1:16" s="52" customFormat="1" ht="21">
      <c r="A6" s="62" t="s">
        <v>404</v>
      </c>
      <c r="B6" s="62"/>
      <c r="C6" s="38" t="s">
        <v>404</v>
      </c>
      <c r="D6" s="38"/>
      <c r="E6" s="38"/>
      <c r="F6" s="63" t="s">
        <v>433</v>
      </c>
      <c r="G6" s="64" t="s">
        <v>434</v>
      </c>
      <c r="H6" s="22"/>
      <c r="I6" s="38"/>
      <c r="J6" s="38"/>
      <c r="K6" s="38"/>
      <c r="L6" s="77"/>
      <c r="M6" s="78"/>
      <c r="N6" s="38"/>
      <c r="O6" s="79"/>
      <c r="P6" s="80"/>
    </row>
    <row r="7" spans="1:16" s="52" customFormat="1">
      <c r="A7" s="404"/>
      <c r="B7" s="405" t="s">
        <v>455</v>
      </c>
      <c r="C7" s="405" t="s">
        <v>439</v>
      </c>
      <c r="D7" s="416" t="s">
        <v>440</v>
      </c>
      <c r="E7" s="23" t="s">
        <v>441</v>
      </c>
      <c r="F7" s="66">
        <v>4.53</v>
      </c>
      <c r="G7" s="66">
        <v>4.5599999999999996</v>
      </c>
      <c r="H7" s="31">
        <v>30</v>
      </c>
      <c r="I7" s="26">
        <v>25</v>
      </c>
      <c r="J7" s="81">
        <v>26</v>
      </c>
      <c r="K7" s="43">
        <v>4</v>
      </c>
      <c r="L7" s="82">
        <f t="shared" ref="L7:L16" si="0">H7*I7*J7/1000000/K7</f>
        <v>4.875E-3</v>
      </c>
      <c r="M7" s="83">
        <f t="shared" ref="M7:M16" si="1">56/L7</f>
        <v>11487.179487179499</v>
      </c>
      <c r="N7" s="82"/>
      <c r="O7" s="83"/>
      <c r="P7" s="84"/>
    </row>
    <row r="8" spans="1:16" s="52" customFormat="1">
      <c r="A8" s="405"/>
      <c r="B8" s="405"/>
      <c r="C8" s="405"/>
      <c r="D8" s="416"/>
      <c r="E8" s="23" t="s">
        <v>442</v>
      </c>
      <c r="F8" s="66">
        <v>5.62</v>
      </c>
      <c r="G8" s="66">
        <v>5.65</v>
      </c>
      <c r="H8" s="31">
        <v>30</v>
      </c>
      <c r="I8" s="26">
        <v>25</v>
      </c>
      <c r="J8" s="81">
        <v>30</v>
      </c>
      <c r="K8" s="43">
        <v>4</v>
      </c>
      <c r="L8" s="82">
        <f t="shared" si="0"/>
        <v>5.6249999999999998E-3</v>
      </c>
      <c r="M8" s="83">
        <f t="shared" si="1"/>
        <v>9955.5555555555602</v>
      </c>
      <c r="N8" s="82"/>
      <c r="O8" s="83"/>
      <c r="P8" s="84"/>
    </row>
    <row r="9" spans="1:16" s="52" customFormat="1">
      <c r="A9" s="405"/>
      <c r="B9" s="405"/>
      <c r="C9" s="405"/>
      <c r="D9" s="416"/>
      <c r="E9" s="23" t="s">
        <v>328</v>
      </c>
      <c r="F9" s="66">
        <v>6.19</v>
      </c>
      <c r="G9" s="66">
        <v>6.22</v>
      </c>
      <c r="H9" s="31">
        <v>30</v>
      </c>
      <c r="I9" s="26">
        <v>25</v>
      </c>
      <c r="J9" s="81">
        <v>34</v>
      </c>
      <c r="K9" s="43">
        <v>4</v>
      </c>
      <c r="L9" s="82">
        <f t="shared" si="0"/>
        <v>6.3749999999999996E-3</v>
      </c>
      <c r="M9" s="83">
        <f t="shared" si="1"/>
        <v>8784.3137254901994</v>
      </c>
      <c r="N9" s="82"/>
      <c r="O9" s="83"/>
      <c r="P9" s="84"/>
    </row>
    <row r="10" spans="1:16" s="52" customFormat="1">
      <c r="A10" s="405"/>
      <c r="B10" s="405"/>
      <c r="C10" s="405"/>
      <c r="D10" s="416"/>
      <c r="E10" s="23" t="s">
        <v>329</v>
      </c>
      <c r="F10" s="66">
        <v>7.24</v>
      </c>
      <c r="G10" s="66">
        <v>7.27</v>
      </c>
      <c r="H10" s="31">
        <v>30</v>
      </c>
      <c r="I10" s="26">
        <v>25</v>
      </c>
      <c r="J10" s="81">
        <v>38</v>
      </c>
      <c r="K10" s="43">
        <v>4</v>
      </c>
      <c r="L10" s="82">
        <f t="shared" si="0"/>
        <v>7.1250000000000003E-3</v>
      </c>
      <c r="M10" s="83">
        <f t="shared" si="1"/>
        <v>7859.6491228070199</v>
      </c>
      <c r="N10" s="82"/>
      <c r="O10" s="83"/>
      <c r="P10" s="84"/>
    </row>
    <row r="11" spans="1:16" s="52" customFormat="1">
      <c r="A11" s="405"/>
      <c r="B11" s="405"/>
      <c r="C11" s="405"/>
      <c r="D11" s="416"/>
      <c r="E11" s="23" t="s">
        <v>333</v>
      </c>
      <c r="F11" s="66">
        <v>1.33</v>
      </c>
      <c r="G11" s="66">
        <v>1.29</v>
      </c>
      <c r="H11" s="31">
        <v>30</v>
      </c>
      <c r="I11" s="26">
        <v>25</v>
      </c>
      <c r="J11" s="26">
        <v>16</v>
      </c>
      <c r="K11" s="43">
        <v>8</v>
      </c>
      <c r="L11" s="82">
        <f t="shared" si="0"/>
        <v>1.5E-3</v>
      </c>
      <c r="M11" s="83">
        <f t="shared" si="1"/>
        <v>37333.333333333299</v>
      </c>
      <c r="N11" s="82"/>
      <c r="O11" s="83"/>
      <c r="P11" s="84"/>
    </row>
    <row r="12" spans="1:16" s="52" customFormat="1">
      <c r="A12" s="405"/>
      <c r="B12" s="405"/>
      <c r="C12" s="405"/>
      <c r="D12" s="416"/>
      <c r="E12" s="23" t="s">
        <v>334</v>
      </c>
      <c r="F12" s="66">
        <v>1.51</v>
      </c>
      <c r="G12" s="66">
        <v>1.47</v>
      </c>
      <c r="H12" s="31">
        <v>30</v>
      </c>
      <c r="I12" s="26">
        <v>25</v>
      </c>
      <c r="J12" s="26">
        <v>17</v>
      </c>
      <c r="K12" s="43">
        <v>8</v>
      </c>
      <c r="L12" s="82">
        <f t="shared" si="0"/>
        <v>1.5937499999999999E-3</v>
      </c>
      <c r="M12" s="83">
        <f t="shared" si="1"/>
        <v>35137.254901960798</v>
      </c>
      <c r="N12" s="82"/>
      <c r="O12" s="83"/>
      <c r="P12" s="84"/>
    </row>
    <row r="13" spans="1:16" s="52" customFormat="1">
      <c r="A13" s="404"/>
      <c r="B13" s="405" t="s">
        <v>455</v>
      </c>
      <c r="C13" s="415" t="s">
        <v>443</v>
      </c>
      <c r="D13" s="416" t="s">
        <v>440</v>
      </c>
      <c r="E13" s="23" t="s">
        <v>444</v>
      </c>
      <c r="F13" s="66">
        <v>4.9800000000000004</v>
      </c>
      <c r="G13" s="66">
        <v>5.01</v>
      </c>
      <c r="H13" s="31">
        <v>30</v>
      </c>
      <c r="I13" s="26">
        <v>25</v>
      </c>
      <c r="J13" s="81">
        <v>30</v>
      </c>
      <c r="K13" s="43">
        <v>4</v>
      </c>
      <c r="L13" s="82">
        <f t="shared" si="0"/>
        <v>5.6249999999999998E-3</v>
      </c>
      <c r="M13" s="83">
        <f t="shared" si="1"/>
        <v>9955.5555555555602</v>
      </c>
      <c r="N13" s="82"/>
      <c r="O13" s="83"/>
      <c r="P13" s="84"/>
    </row>
    <row r="14" spans="1:16" s="52" customFormat="1">
      <c r="A14" s="405"/>
      <c r="B14" s="405"/>
      <c r="C14" s="405"/>
      <c r="D14" s="416"/>
      <c r="E14" s="23" t="s">
        <v>445</v>
      </c>
      <c r="F14" s="66">
        <v>6.5</v>
      </c>
      <c r="G14" s="66">
        <v>6.53</v>
      </c>
      <c r="H14" s="31">
        <v>30</v>
      </c>
      <c r="I14" s="26">
        <v>25</v>
      </c>
      <c r="J14" s="81">
        <v>34</v>
      </c>
      <c r="K14" s="43">
        <v>4</v>
      </c>
      <c r="L14" s="82">
        <f t="shared" si="0"/>
        <v>6.3749999999999996E-3</v>
      </c>
      <c r="M14" s="83">
        <f t="shared" si="1"/>
        <v>8784.3137254901994</v>
      </c>
      <c r="N14" s="82"/>
      <c r="O14" s="83"/>
      <c r="P14" s="84"/>
    </row>
    <row r="15" spans="1:16" s="52" customFormat="1">
      <c r="A15" s="405"/>
      <c r="B15" s="405"/>
      <c r="C15" s="405"/>
      <c r="D15" s="416"/>
      <c r="E15" s="23" t="s">
        <v>336</v>
      </c>
      <c r="F15" s="66">
        <v>7.06</v>
      </c>
      <c r="G15" s="66">
        <v>7.09</v>
      </c>
      <c r="H15" s="31">
        <v>30</v>
      </c>
      <c r="I15" s="26">
        <v>25</v>
      </c>
      <c r="J15" s="81">
        <v>38</v>
      </c>
      <c r="K15" s="43">
        <v>4</v>
      </c>
      <c r="L15" s="82">
        <f t="shared" si="0"/>
        <v>7.1250000000000003E-3</v>
      </c>
      <c r="M15" s="83">
        <f t="shared" si="1"/>
        <v>7859.6491228070199</v>
      </c>
      <c r="N15" s="82"/>
      <c r="O15" s="83"/>
      <c r="P15" s="84"/>
    </row>
    <row r="16" spans="1:16" s="52" customFormat="1">
      <c r="A16" s="405"/>
      <c r="B16" s="405"/>
      <c r="C16" s="405"/>
      <c r="D16" s="416"/>
      <c r="E16" s="23" t="s">
        <v>337</v>
      </c>
      <c r="F16" s="66">
        <v>8.31</v>
      </c>
      <c r="G16" s="66">
        <v>8.34</v>
      </c>
      <c r="H16" s="31">
        <v>30</v>
      </c>
      <c r="I16" s="26">
        <v>25</v>
      </c>
      <c r="J16" s="81">
        <v>42</v>
      </c>
      <c r="K16" s="43">
        <v>4</v>
      </c>
      <c r="L16" s="82">
        <f t="shared" si="0"/>
        <v>7.8750000000000001E-3</v>
      </c>
      <c r="M16" s="83">
        <f t="shared" si="1"/>
        <v>7111.1111111111104</v>
      </c>
      <c r="N16" s="82"/>
      <c r="O16" s="83"/>
      <c r="P16" s="84"/>
    </row>
    <row r="17" spans="1:16" s="52" customFormat="1" ht="7.9" customHeight="1">
      <c r="A17" s="23"/>
      <c r="B17" s="23"/>
      <c r="C17" s="23"/>
      <c r="D17" s="65"/>
      <c r="E17" s="23"/>
      <c r="F17" s="66"/>
      <c r="G17" s="66"/>
      <c r="H17" s="31"/>
      <c r="I17" s="26"/>
      <c r="J17" s="81"/>
      <c r="K17" s="43"/>
      <c r="L17" s="82"/>
      <c r="M17" s="83"/>
      <c r="N17" s="82"/>
      <c r="O17" s="83"/>
      <c r="P17" s="84"/>
    </row>
    <row r="18" spans="1:16" s="52" customFormat="1">
      <c r="A18" s="404"/>
      <c r="B18" s="405" t="s">
        <v>455</v>
      </c>
      <c r="C18" s="405" t="s">
        <v>439</v>
      </c>
      <c r="D18" s="416" t="s">
        <v>440</v>
      </c>
      <c r="E18" s="23" t="s">
        <v>457</v>
      </c>
      <c r="F18" s="66">
        <v>4.6399999999999997</v>
      </c>
      <c r="G18" s="66">
        <v>4.67</v>
      </c>
      <c r="H18" s="31">
        <v>30</v>
      </c>
      <c r="I18" s="26">
        <v>25</v>
      </c>
      <c r="J18" s="81">
        <v>26</v>
      </c>
      <c r="K18" s="43">
        <v>4</v>
      </c>
      <c r="L18" s="82">
        <f t="shared" ref="L18:L25" si="2">H18*I18*J18/1000000/K18</f>
        <v>4.875E-3</v>
      </c>
      <c r="M18" s="83">
        <f t="shared" ref="M18:M25" si="3">56/L18</f>
        <v>11487.179487179499</v>
      </c>
      <c r="N18" s="82"/>
      <c r="O18" s="83"/>
      <c r="P18" s="84"/>
    </row>
    <row r="19" spans="1:16" s="52" customFormat="1">
      <c r="A19" s="405"/>
      <c r="B19" s="405"/>
      <c r="C19" s="405"/>
      <c r="D19" s="416"/>
      <c r="E19" s="23" t="s">
        <v>458</v>
      </c>
      <c r="F19" s="66">
        <v>5.75</v>
      </c>
      <c r="G19" s="66">
        <v>5.78</v>
      </c>
      <c r="H19" s="31">
        <v>30</v>
      </c>
      <c r="I19" s="26">
        <v>25</v>
      </c>
      <c r="J19" s="81">
        <v>30</v>
      </c>
      <c r="K19" s="43">
        <v>4</v>
      </c>
      <c r="L19" s="82">
        <f t="shared" si="2"/>
        <v>5.6249999999999998E-3</v>
      </c>
      <c r="M19" s="83">
        <f t="shared" si="3"/>
        <v>9955.5555555555602</v>
      </c>
      <c r="N19" s="82"/>
      <c r="O19" s="83"/>
      <c r="P19" s="84"/>
    </row>
    <row r="20" spans="1:16" s="52" customFormat="1">
      <c r="A20" s="405"/>
      <c r="B20" s="405"/>
      <c r="C20" s="405"/>
      <c r="D20" s="416"/>
      <c r="E20" s="23" t="s">
        <v>459</v>
      </c>
      <c r="F20" s="66">
        <v>6.31</v>
      </c>
      <c r="G20" s="66">
        <v>6.34</v>
      </c>
      <c r="H20" s="31">
        <v>30</v>
      </c>
      <c r="I20" s="26">
        <v>25</v>
      </c>
      <c r="J20" s="81">
        <v>34</v>
      </c>
      <c r="K20" s="43">
        <v>4</v>
      </c>
      <c r="L20" s="82">
        <f t="shared" si="2"/>
        <v>6.3749999999999996E-3</v>
      </c>
      <c r="M20" s="83">
        <f t="shared" si="3"/>
        <v>8784.3137254901994</v>
      </c>
      <c r="N20" s="82"/>
      <c r="O20" s="83"/>
      <c r="P20" s="84"/>
    </row>
    <row r="21" spans="1:16" s="52" customFormat="1">
      <c r="A21" s="405"/>
      <c r="B21" s="405"/>
      <c r="C21" s="405"/>
      <c r="D21" s="416"/>
      <c r="E21" s="23" t="s">
        <v>460</v>
      </c>
      <c r="F21" s="66">
        <v>7.38</v>
      </c>
      <c r="G21" s="66">
        <v>7.41</v>
      </c>
      <c r="H21" s="31">
        <v>30</v>
      </c>
      <c r="I21" s="26">
        <v>25</v>
      </c>
      <c r="J21" s="81">
        <v>38</v>
      </c>
      <c r="K21" s="43">
        <v>4</v>
      </c>
      <c r="L21" s="82">
        <f t="shared" si="2"/>
        <v>7.1250000000000003E-3</v>
      </c>
      <c r="M21" s="83">
        <f t="shared" si="3"/>
        <v>7859.6491228070199</v>
      </c>
      <c r="N21" s="82"/>
      <c r="O21" s="83"/>
      <c r="P21" s="84"/>
    </row>
    <row r="22" spans="1:16" s="52" customFormat="1">
      <c r="A22" s="404"/>
      <c r="B22" s="405" t="s">
        <v>455</v>
      </c>
      <c r="C22" s="415" t="s">
        <v>443</v>
      </c>
      <c r="D22" s="416" t="s">
        <v>440</v>
      </c>
      <c r="E22" s="23" t="s">
        <v>461</v>
      </c>
      <c r="F22" s="66">
        <v>5.09</v>
      </c>
      <c r="G22" s="66">
        <v>5.12</v>
      </c>
      <c r="H22" s="31">
        <v>30</v>
      </c>
      <c r="I22" s="26">
        <v>25</v>
      </c>
      <c r="J22" s="81">
        <v>30</v>
      </c>
      <c r="K22" s="43">
        <v>4</v>
      </c>
      <c r="L22" s="82">
        <f t="shared" si="2"/>
        <v>5.6249999999999998E-3</v>
      </c>
      <c r="M22" s="83">
        <f t="shared" si="3"/>
        <v>9955.5555555555602</v>
      </c>
      <c r="N22" s="82"/>
      <c r="O22" s="83"/>
      <c r="P22" s="84"/>
    </row>
    <row r="23" spans="1:16" s="52" customFormat="1">
      <c r="A23" s="405"/>
      <c r="B23" s="405"/>
      <c r="C23" s="405"/>
      <c r="D23" s="416"/>
      <c r="E23" s="23" t="s">
        <v>462</v>
      </c>
      <c r="F23" s="66">
        <v>6.63</v>
      </c>
      <c r="G23" s="66">
        <v>6.66</v>
      </c>
      <c r="H23" s="31">
        <v>30</v>
      </c>
      <c r="I23" s="26">
        <v>25</v>
      </c>
      <c r="J23" s="81">
        <v>34</v>
      </c>
      <c r="K23" s="43">
        <v>4</v>
      </c>
      <c r="L23" s="82">
        <f t="shared" si="2"/>
        <v>6.3749999999999996E-3</v>
      </c>
      <c r="M23" s="83">
        <f t="shared" si="3"/>
        <v>8784.3137254901994</v>
      </c>
      <c r="N23" s="82"/>
      <c r="O23" s="83"/>
      <c r="P23" s="84"/>
    </row>
    <row r="24" spans="1:16" s="52" customFormat="1">
      <c r="A24" s="405"/>
      <c r="B24" s="405"/>
      <c r="C24" s="405"/>
      <c r="D24" s="416"/>
      <c r="E24" s="23" t="s">
        <v>463</v>
      </c>
      <c r="F24" s="66">
        <v>7.19</v>
      </c>
      <c r="G24" s="66">
        <v>7.22</v>
      </c>
      <c r="H24" s="31">
        <v>30</v>
      </c>
      <c r="I24" s="26">
        <v>25</v>
      </c>
      <c r="J24" s="81">
        <v>38</v>
      </c>
      <c r="K24" s="43">
        <v>4</v>
      </c>
      <c r="L24" s="82">
        <f t="shared" si="2"/>
        <v>7.1250000000000003E-3</v>
      </c>
      <c r="M24" s="83">
        <f t="shared" si="3"/>
        <v>7859.6491228070199</v>
      </c>
      <c r="N24" s="82"/>
      <c r="O24" s="83"/>
      <c r="P24" s="84"/>
    </row>
    <row r="25" spans="1:16" s="52" customFormat="1">
      <c r="A25" s="405"/>
      <c r="B25" s="405"/>
      <c r="C25" s="405"/>
      <c r="D25" s="416"/>
      <c r="E25" s="23" t="s">
        <v>464</v>
      </c>
      <c r="F25" s="66">
        <v>8.4499999999999993</v>
      </c>
      <c r="G25" s="66">
        <v>8.48</v>
      </c>
      <c r="H25" s="31">
        <v>30</v>
      </c>
      <c r="I25" s="26">
        <v>25</v>
      </c>
      <c r="J25" s="81">
        <v>42</v>
      </c>
      <c r="K25" s="43">
        <v>4</v>
      </c>
      <c r="L25" s="82">
        <f t="shared" si="2"/>
        <v>7.8750000000000001E-3</v>
      </c>
      <c r="M25" s="83">
        <f t="shared" si="3"/>
        <v>7111.1111111111104</v>
      </c>
      <c r="N25" s="82"/>
      <c r="O25" s="83"/>
      <c r="P25" s="84"/>
    </row>
    <row r="26" spans="1:16" s="52" customFormat="1" ht="15" customHeight="1">
      <c r="A26" s="7"/>
      <c r="B26" s="7"/>
      <c r="C26" s="7"/>
      <c r="D26" s="67"/>
      <c r="E26" s="7"/>
      <c r="F26" s="68"/>
      <c r="G26" s="68"/>
      <c r="H26" s="69"/>
      <c r="I26" s="69"/>
      <c r="J26" s="69"/>
      <c r="K26" s="85"/>
      <c r="L26" s="86"/>
      <c r="M26" s="87"/>
      <c r="N26" s="86"/>
      <c r="O26" s="87"/>
      <c r="P26" s="88"/>
    </row>
    <row r="27" spans="1:16" s="52" customFormat="1" ht="21" customHeight="1">
      <c r="A27" s="7"/>
      <c r="B27" s="7"/>
      <c r="C27" s="70" t="s">
        <v>426</v>
      </c>
      <c r="D27" s="67"/>
      <c r="E27" s="7"/>
      <c r="G27" s="68"/>
      <c r="H27" s="69"/>
      <c r="I27" s="69"/>
      <c r="J27" s="69"/>
      <c r="K27" s="85"/>
      <c r="L27" s="86"/>
      <c r="M27" s="87"/>
      <c r="N27" s="86"/>
      <c r="O27" s="87"/>
      <c r="P27" s="88"/>
    </row>
    <row r="28" spans="1:16">
      <c r="C28" s="70"/>
    </row>
    <row r="29" spans="1:16">
      <c r="C29" t="s">
        <v>451</v>
      </c>
      <c r="F29" s="70" t="s">
        <v>456</v>
      </c>
    </row>
  </sheetData>
  <mergeCells count="30">
    <mergeCell ref="C18:C21"/>
    <mergeCell ref="C22:C25"/>
    <mergeCell ref="D3:D5"/>
    <mergeCell ref="D7:D12"/>
    <mergeCell ref="D13:D16"/>
    <mergeCell ref="D18:D21"/>
    <mergeCell ref="D22:D25"/>
    <mergeCell ref="A18:A21"/>
    <mergeCell ref="A22:A25"/>
    <mergeCell ref="B3:B5"/>
    <mergeCell ref="B7:B12"/>
    <mergeCell ref="B13:B16"/>
    <mergeCell ref="B18:B21"/>
    <mergeCell ref="B22:B25"/>
    <mergeCell ref="H3:O3"/>
    <mergeCell ref="H4:J4"/>
    <mergeCell ref="A3:A5"/>
    <mergeCell ref="A7:A12"/>
    <mergeCell ref="A13:A16"/>
    <mergeCell ref="C3:C5"/>
    <mergeCell ref="C7:C12"/>
    <mergeCell ref="C13:C16"/>
    <mergeCell ref="E3:E5"/>
    <mergeCell ref="F3:F5"/>
    <mergeCell ref="G3:G5"/>
    <mergeCell ref="K4:K5"/>
    <mergeCell ref="L4:L5"/>
    <mergeCell ref="M4:M5"/>
    <mergeCell ref="N4:N5"/>
    <mergeCell ref="O4:O5"/>
  </mergeCells>
  <phoneticPr fontId="6"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3"/>
  <sheetViews>
    <sheetView topLeftCell="C16" zoomScale="110" zoomScaleNormal="110" workbookViewId="0">
      <selection activeCell="G22" sqref="G22"/>
    </sheetView>
  </sheetViews>
  <sheetFormatPr defaultColWidth="9" defaultRowHeight="12.75"/>
  <cols>
    <col min="1" max="1" width="19.7109375" style="1" customWidth="1"/>
    <col min="2" max="2" width="8.7109375" style="1"/>
    <col min="3" max="3" width="31.7109375" style="1" customWidth="1"/>
    <col min="4" max="4" width="27.28515625" style="1" customWidth="1"/>
    <col min="5" max="5" width="29.42578125" style="1" customWidth="1"/>
    <col min="6" max="6" width="28.42578125" style="1" customWidth="1"/>
    <col min="7" max="16" width="8.7109375" style="1"/>
  </cols>
  <sheetData>
    <row r="1" spans="1:16">
      <c r="A1" s="2" t="s">
        <v>1</v>
      </c>
      <c r="B1" s="3" t="s">
        <v>2</v>
      </c>
      <c r="C1" s="4" t="s">
        <v>404</v>
      </c>
      <c r="D1" s="5" t="s">
        <v>405</v>
      </c>
      <c r="E1" s="3"/>
      <c r="F1" s="6">
        <v>44495</v>
      </c>
      <c r="G1" s="7"/>
      <c r="H1" s="8"/>
      <c r="I1" s="32"/>
      <c r="J1" s="7"/>
      <c r="K1" s="33"/>
      <c r="L1" s="33"/>
      <c r="M1" s="33"/>
      <c r="N1" s="34"/>
      <c r="O1" s="34"/>
    </row>
    <row r="2" spans="1:16">
      <c r="A2" s="9" t="s">
        <v>406</v>
      </c>
      <c r="B2" s="420" t="s">
        <v>465</v>
      </c>
      <c r="C2" s="421"/>
      <c r="D2" s="12" t="s">
        <v>407</v>
      </c>
      <c r="E2" s="10"/>
      <c r="F2" s="13" t="s">
        <v>466</v>
      </c>
      <c r="G2" s="7"/>
      <c r="H2" s="8"/>
      <c r="I2" s="32"/>
      <c r="J2" s="7"/>
      <c r="K2" s="33"/>
      <c r="L2" s="33"/>
      <c r="M2" s="33"/>
      <c r="N2" s="34"/>
      <c r="O2" s="34"/>
    </row>
    <row r="3" spans="1:16" ht="22.5">
      <c r="A3" s="403" t="s">
        <v>412</v>
      </c>
      <c r="B3" s="403" t="s">
        <v>413</v>
      </c>
      <c r="C3" s="403" t="s">
        <v>215</v>
      </c>
      <c r="D3" s="403" t="s">
        <v>216</v>
      </c>
      <c r="E3" s="426" t="s">
        <v>467</v>
      </c>
      <c r="F3" s="403" t="s">
        <v>217</v>
      </c>
      <c r="G3" s="14" t="s">
        <v>221</v>
      </c>
      <c r="H3" s="422" t="s">
        <v>414</v>
      </c>
      <c r="I3" s="423"/>
      <c r="J3" s="423"/>
      <c r="K3" s="423"/>
      <c r="L3" s="423"/>
      <c r="M3" s="423"/>
      <c r="N3" s="423"/>
      <c r="O3" s="424"/>
      <c r="P3" s="35" t="s">
        <v>415</v>
      </c>
    </row>
    <row r="4" spans="1:16">
      <c r="A4" s="403"/>
      <c r="B4" s="403"/>
      <c r="C4" s="403"/>
      <c r="D4" s="403"/>
      <c r="E4" s="427"/>
      <c r="F4" s="403"/>
      <c r="G4" s="15"/>
      <c r="H4" s="425" t="s">
        <v>233</v>
      </c>
      <c r="I4" s="425"/>
      <c r="J4" s="425"/>
      <c r="K4" s="403" t="s">
        <v>416</v>
      </c>
      <c r="L4" s="409" t="s">
        <v>236</v>
      </c>
      <c r="M4" s="409" t="s">
        <v>237</v>
      </c>
      <c r="N4" s="403" t="s">
        <v>417</v>
      </c>
      <c r="O4" s="409" t="s">
        <v>239</v>
      </c>
      <c r="P4" s="36"/>
    </row>
    <row r="5" spans="1:16">
      <c r="A5" s="403"/>
      <c r="B5" s="403"/>
      <c r="C5" s="403"/>
      <c r="D5" s="403"/>
      <c r="E5" s="428"/>
      <c r="F5" s="403"/>
      <c r="G5" s="17"/>
      <c r="H5" s="18" t="s">
        <v>249</v>
      </c>
      <c r="I5" s="16" t="s">
        <v>250</v>
      </c>
      <c r="J5" s="16" t="s">
        <v>251</v>
      </c>
      <c r="K5" s="403"/>
      <c r="L5" s="409"/>
      <c r="M5" s="409"/>
      <c r="N5" s="403"/>
      <c r="O5" s="409"/>
      <c r="P5" s="37"/>
    </row>
    <row r="6" spans="1:16">
      <c r="A6" s="19" t="s">
        <v>404</v>
      </c>
      <c r="B6" s="19"/>
      <c r="C6" s="20" t="s">
        <v>404</v>
      </c>
      <c r="D6" s="20"/>
      <c r="E6" s="20"/>
      <c r="F6" s="20"/>
      <c r="G6" s="21"/>
      <c r="H6" s="22"/>
      <c r="I6" s="38"/>
      <c r="J6" s="38"/>
      <c r="K6" s="20"/>
      <c r="L6" s="39"/>
      <c r="M6" s="40"/>
      <c r="N6" s="20"/>
      <c r="O6" s="41"/>
      <c r="P6" s="37"/>
    </row>
    <row r="7" spans="1:16" ht="18" customHeight="1">
      <c r="A7" s="405" t="s">
        <v>468</v>
      </c>
      <c r="B7" s="405" t="s">
        <v>469</v>
      </c>
      <c r="C7" s="415" t="s">
        <v>470</v>
      </c>
      <c r="D7" s="405" t="s">
        <v>471</v>
      </c>
      <c r="E7" s="405" t="s">
        <v>472</v>
      </c>
      <c r="F7" s="24" t="s">
        <v>473</v>
      </c>
      <c r="G7" s="25">
        <v>3.9</v>
      </c>
      <c r="H7" s="26">
        <v>30</v>
      </c>
      <c r="I7" s="26">
        <v>25</v>
      </c>
      <c r="J7" s="42">
        <v>26</v>
      </c>
      <c r="K7" s="43">
        <v>4</v>
      </c>
      <c r="L7" s="44">
        <f t="shared" ref="L7:L41" si="0">H7*I7*J7/1000000/K7</f>
        <v>4.875E-3</v>
      </c>
      <c r="M7" s="45">
        <f t="shared" ref="M7:M41" si="1">56/L7</f>
        <v>11487.179487179499</v>
      </c>
      <c r="N7" s="46"/>
      <c r="O7" s="47"/>
      <c r="P7" s="436"/>
    </row>
    <row r="8" spans="1:16" ht="18" customHeight="1">
      <c r="A8" s="405"/>
      <c r="B8" s="405"/>
      <c r="C8" s="404"/>
      <c r="D8" s="405"/>
      <c r="E8" s="405"/>
      <c r="F8" s="24" t="s">
        <v>474</v>
      </c>
      <c r="G8" s="25">
        <v>4.75</v>
      </c>
      <c r="H8" s="26">
        <v>30</v>
      </c>
      <c r="I8" s="26">
        <v>25</v>
      </c>
      <c r="J8" s="42">
        <v>30</v>
      </c>
      <c r="K8" s="43">
        <v>4</v>
      </c>
      <c r="L8" s="44">
        <f t="shared" si="0"/>
        <v>5.6249999999999998E-3</v>
      </c>
      <c r="M8" s="45">
        <f t="shared" si="1"/>
        <v>9955.5555555555602</v>
      </c>
      <c r="N8" s="46"/>
      <c r="O8" s="47"/>
      <c r="P8" s="436"/>
    </row>
    <row r="9" spans="1:16" ht="30.75" customHeight="1">
      <c r="A9" s="23"/>
      <c r="B9" s="23"/>
      <c r="C9" s="27"/>
      <c r="D9" s="23"/>
      <c r="E9" s="23"/>
      <c r="F9" s="24" t="s">
        <v>255</v>
      </c>
      <c r="G9" s="28">
        <v>5.2</v>
      </c>
      <c r="H9" s="26">
        <v>30</v>
      </c>
      <c r="I9" s="26">
        <v>25</v>
      </c>
      <c r="J9" s="42">
        <v>34</v>
      </c>
      <c r="K9" s="43">
        <v>4</v>
      </c>
      <c r="L9" s="48">
        <f t="shared" si="0"/>
        <v>6.3749999999999996E-3</v>
      </c>
      <c r="M9" s="49">
        <f t="shared" si="1"/>
        <v>8784.3137254901994</v>
      </c>
      <c r="N9" s="46"/>
      <c r="O9" s="47"/>
      <c r="P9" s="50"/>
    </row>
    <row r="10" spans="1:16" ht="30.75" customHeight="1">
      <c r="A10" s="23"/>
      <c r="B10" s="23"/>
      <c r="C10" s="27"/>
      <c r="D10" s="23"/>
      <c r="E10" s="23"/>
      <c r="F10" s="24" t="s">
        <v>260</v>
      </c>
      <c r="G10" s="28">
        <v>5.9</v>
      </c>
      <c r="H10" s="26">
        <v>30</v>
      </c>
      <c r="I10" s="26">
        <v>25</v>
      </c>
      <c r="J10" s="42">
        <v>38</v>
      </c>
      <c r="K10" s="43">
        <v>4</v>
      </c>
      <c r="L10" s="48">
        <f t="shared" si="0"/>
        <v>7.1250000000000003E-3</v>
      </c>
      <c r="M10" s="49">
        <f t="shared" si="1"/>
        <v>7859.6491228070199</v>
      </c>
      <c r="N10" s="46"/>
      <c r="O10" s="47"/>
      <c r="P10" s="50"/>
    </row>
    <row r="11" spans="1:16" ht="30.75" customHeight="1">
      <c r="A11" s="23"/>
      <c r="B11" s="23"/>
      <c r="C11" s="27"/>
      <c r="D11" s="23"/>
      <c r="E11" s="23"/>
      <c r="F11" s="24" t="s">
        <v>475</v>
      </c>
      <c r="G11" s="28">
        <v>6</v>
      </c>
      <c r="H11" s="26">
        <v>30</v>
      </c>
      <c r="I11" s="26">
        <v>25</v>
      </c>
      <c r="J11" s="42">
        <v>38</v>
      </c>
      <c r="K11" s="43">
        <v>4</v>
      </c>
      <c r="L11" s="48">
        <f t="shared" si="0"/>
        <v>7.1250000000000003E-3</v>
      </c>
      <c r="M11" s="49">
        <f t="shared" si="1"/>
        <v>7859.6491228070199</v>
      </c>
      <c r="N11" s="46"/>
      <c r="O11" s="47"/>
      <c r="P11" s="50"/>
    </row>
    <row r="12" spans="1:16" ht="18" customHeight="1">
      <c r="A12" s="405" t="s">
        <v>468</v>
      </c>
      <c r="B12" s="405" t="s">
        <v>469</v>
      </c>
      <c r="C12" s="415" t="s">
        <v>470</v>
      </c>
      <c r="D12" s="405" t="s">
        <v>476</v>
      </c>
      <c r="E12" s="405" t="s">
        <v>472</v>
      </c>
      <c r="F12" s="24" t="s">
        <v>473</v>
      </c>
      <c r="G12" s="25">
        <v>4.0999999999999996</v>
      </c>
      <c r="H12" s="26">
        <v>30</v>
      </c>
      <c r="I12" s="26">
        <v>25</v>
      </c>
      <c r="J12" s="42">
        <v>26</v>
      </c>
      <c r="K12" s="43">
        <v>4</v>
      </c>
      <c r="L12" s="44">
        <f t="shared" si="0"/>
        <v>4.875E-3</v>
      </c>
      <c r="M12" s="45">
        <f t="shared" si="1"/>
        <v>11487.179487179499</v>
      </c>
      <c r="N12" s="46"/>
      <c r="O12" s="47"/>
      <c r="P12" s="436"/>
    </row>
    <row r="13" spans="1:16" ht="18" customHeight="1">
      <c r="A13" s="405"/>
      <c r="B13" s="405"/>
      <c r="C13" s="404"/>
      <c r="D13" s="405"/>
      <c r="E13" s="405"/>
      <c r="F13" s="24" t="s">
        <v>474</v>
      </c>
      <c r="G13" s="25">
        <v>5.05</v>
      </c>
      <c r="H13" s="26">
        <v>30</v>
      </c>
      <c r="I13" s="26">
        <v>25</v>
      </c>
      <c r="J13" s="42">
        <v>30</v>
      </c>
      <c r="K13" s="43">
        <v>4</v>
      </c>
      <c r="L13" s="44">
        <f t="shared" si="0"/>
        <v>5.6249999999999998E-3</v>
      </c>
      <c r="M13" s="45">
        <f t="shared" si="1"/>
        <v>9955.5555555555602</v>
      </c>
      <c r="N13" s="46"/>
      <c r="O13" s="47"/>
      <c r="P13" s="436"/>
    </row>
    <row r="14" spans="1:16" ht="30.75" customHeight="1">
      <c r="A14" s="29"/>
      <c r="B14" s="23"/>
      <c r="C14" s="27"/>
      <c r="D14" s="23"/>
      <c r="E14" s="29"/>
      <c r="F14" s="24" t="s">
        <v>255</v>
      </c>
      <c r="G14" s="28">
        <v>5.7</v>
      </c>
      <c r="H14" s="26">
        <v>30</v>
      </c>
      <c r="I14" s="26">
        <v>25</v>
      </c>
      <c r="J14" s="42">
        <v>34</v>
      </c>
      <c r="K14" s="43">
        <v>4</v>
      </c>
      <c r="L14" s="48">
        <f t="shared" si="0"/>
        <v>6.3749999999999996E-3</v>
      </c>
      <c r="M14" s="49">
        <f t="shared" si="1"/>
        <v>8784.3137254901994</v>
      </c>
      <c r="N14" s="46"/>
      <c r="O14" s="47"/>
      <c r="P14" s="50"/>
    </row>
    <row r="15" spans="1:16" ht="30.75" customHeight="1">
      <c r="A15" s="29"/>
      <c r="B15" s="23"/>
      <c r="C15" s="27"/>
      <c r="D15" s="23"/>
      <c r="E15" s="29"/>
      <c r="F15" s="24" t="s">
        <v>260</v>
      </c>
      <c r="G15" s="28">
        <v>6.5</v>
      </c>
      <c r="H15" s="26">
        <v>30</v>
      </c>
      <c r="I15" s="26">
        <v>25</v>
      </c>
      <c r="J15" s="42">
        <v>38</v>
      </c>
      <c r="K15" s="43">
        <v>4</v>
      </c>
      <c r="L15" s="48">
        <f t="shared" si="0"/>
        <v>7.1250000000000003E-3</v>
      </c>
      <c r="M15" s="49">
        <f t="shared" si="1"/>
        <v>7859.6491228070199</v>
      </c>
      <c r="N15" s="46"/>
      <c r="O15" s="47"/>
      <c r="P15" s="50"/>
    </row>
    <row r="16" spans="1:16" ht="30.75" customHeight="1">
      <c r="A16" s="29"/>
      <c r="B16" s="23"/>
      <c r="C16" s="27"/>
      <c r="D16" s="23"/>
      <c r="E16" s="29"/>
      <c r="F16" s="24" t="s">
        <v>475</v>
      </c>
      <c r="G16" s="28">
        <v>6.6</v>
      </c>
      <c r="H16" s="26">
        <v>30</v>
      </c>
      <c r="I16" s="26">
        <v>25</v>
      </c>
      <c r="J16" s="42">
        <v>38</v>
      </c>
      <c r="K16" s="43">
        <v>4</v>
      </c>
      <c r="L16" s="48">
        <f t="shared" si="0"/>
        <v>7.1250000000000003E-3</v>
      </c>
      <c r="M16" s="49">
        <f t="shared" si="1"/>
        <v>7859.6491228070199</v>
      </c>
      <c r="N16" s="46"/>
      <c r="O16" s="47"/>
      <c r="P16" s="50"/>
    </row>
    <row r="17" spans="1:18">
      <c r="A17" s="429" t="s">
        <v>468</v>
      </c>
      <c r="B17" s="405" t="s">
        <v>477</v>
      </c>
      <c r="C17" s="415" t="s">
        <v>478</v>
      </c>
      <c r="D17" s="405" t="s">
        <v>479</v>
      </c>
      <c r="E17" s="429" t="s">
        <v>480</v>
      </c>
      <c r="F17" s="24" t="s">
        <v>390</v>
      </c>
      <c r="G17" s="30">
        <v>4.4000000000000004</v>
      </c>
      <c r="H17" s="31">
        <f t="shared" ref="H17:H41" si="2">14*2.54+2.5</f>
        <v>38.06</v>
      </c>
      <c r="I17" s="26">
        <v>26</v>
      </c>
      <c r="J17" s="42">
        <f>2.8*2.54*K17+0.25</f>
        <v>28.698</v>
      </c>
      <c r="K17" s="43">
        <v>4</v>
      </c>
      <c r="L17" s="44">
        <f t="shared" si="0"/>
        <v>7.0995982200000004E-3</v>
      </c>
      <c r="M17" s="45">
        <f t="shared" si="1"/>
        <v>7887.7703025848105</v>
      </c>
      <c r="N17" s="46"/>
      <c r="O17" s="47"/>
      <c r="P17" s="434"/>
      <c r="Q17" s="51">
        <f>G17-G7</f>
        <v>0.5</v>
      </c>
      <c r="R17" t="s">
        <v>481</v>
      </c>
    </row>
    <row r="18" spans="1:18">
      <c r="A18" s="430"/>
      <c r="B18" s="405"/>
      <c r="C18" s="405"/>
      <c r="D18" s="405"/>
      <c r="E18" s="432"/>
      <c r="F18" s="24" t="s">
        <v>482</v>
      </c>
      <c r="G18" s="30">
        <v>5.55</v>
      </c>
      <c r="H18" s="31">
        <f t="shared" si="2"/>
        <v>38.06</v>
      </c>
      <c r="I18" s="26">
        <v>26</v>
      </c>
      <c r="J18" s="42">
        <f>3.2*2.54*K18+0.25</f>
        <v>32.762</v>
      </c>
      <c r="K18" s="43">
        <v>4</v>
      </c>
      <c r="L18" s="44">
        <f t="shared" si="0"/>
        <v>8.1049911799999999E-3</v>
      </c>
      <c r="M18" s="45">
        <f t="shared" si="1"/>
        <v>6909.3227563512301</v>
      </c>
      <c r="N18" s="46"/>
      <c r="O18" s="47"/>
      <c r="P18" s="435"/>
      <c r="Q18" s="51">
        <f>G18-G8</f>
        <v>0.8</v>
      </c>
      <c r="R18" t="s">
        <v>483</v>
      </c>
    </row>
    <row r="19" spans="1:18">
      <c r="A19" s="430"/>
      <c r="B19" s="405"/>
      <c r="C19" s="405"/>
      <c r="D19" s="405"/>
      <c r="E19" s="432"/>
      <c r="F19" s="24" t="s">
        <v>393</v>
      </c>
      <c r="G19" s="30">
        <v>6</v>
      </c>
      <c r="H19" s="31">
        <f t="shared" si="2"/>
        <v>38.06</v>
      </c>
      <c r="I19" s="26">
        <v>26</v>
      </c>
      <c r="J19" s="42">
        <f>3.5*2.54*K19+0.25</f>
        <v>35.81</v>
      </c>
      <c r="K19" s="43">
        <v>4</v>
      </c>
      <c r="L19" s="44">
        <f t="shared" si="0"/>
        <v>8.8590358999999994E-3</v>
      </c>
      <c r="M19" s="45">
        <f t="shared" si="1"/>
        <v>6321.22960467967</v>
      </c>
      <c r="N19" s="46"/>
      <c r="O19" s="47"/>
      <c r="P19" s="435"/>
    </row>
    <row r="20" spans="1:18">
      <c r="A20" s="430"/>
      <c r="B20" s="405"/>
      <c r="C20" s="405"/>
      <c r="D20" s="405"/>
      <c r="E20" s="432"/>
      <c r="F20" s="24" t="s">
        <v>394</v>
      </c>
      <c r="G20" s="30">
        <v>6.85</v>
      </c>
      <c r="H20" s="31">
        <f t="shared" si="2"/>
        <v>38.06</v>
      </c>
      <c r="I20" s="26">
        <v>26</v>
      </c>
      <c r="J20" s="42">
        <f>4*2.54*K20+0.25</f>
        <v>40.89</v>
      </c>
      <c r="K20" s="43">
        <v>4</v>
      </c>
      <c r="L20" s="44">
        <f t="shared" si="0"/>
        <v>1.0115777100000001E-2</v>
      </c>
      <c r="M20" s="45">
        <f t="shared" si="1"/>
        <v>5535.9068756072102</v>
      </c>
      <c r="N20" s="46"/>
      <c r="O20" s="47"/>
      <c r="P20" s="435"/>
    </row>
    <row r="21" spans="1:18" ht="22.5">
      <c r="A21" s="431"/>
      <c r="B21" s="405"/>
      <c r="C21" s="405"/>
      <c r="D21" s="405"/>
      <c r="E21" s="432"/>
      <c r="F21" s="24" t="s">
        <v>484</v>
      </c>
      <c r="G21" s="30">
        <v>6.95</v>
      </c>
      <c r="H21" s="31">
        <f t="shared" si="2"/>
        <v>38.06</v>
      </c>
      <c r="I21" s="26">
        <v>26</v>
      </c>
      <c r="J21" s="42">
        <f>4*2.54*K21+0.25</f>
        <v>40.89</v>
      </c>
      <c r="K21" s="43">
        <v>4</v>
      </c>
      <c r="L21" s="44">
        <f t="shared" si="0"/>
        <v>1.0115777100000001E-2</v>
      </c>
      <c r="M21" s="45">
        <f t="shared" si="1"/>
        <v>5535.9068756072102</v>
      </c>
      <c r="N21" s="46"/>
      <c r="O21" s="47"/>
      <c r="P21" s="435"/>
    </row>
    <row r="22" spans="1:18">
      <c r="A22" s="429" t="s">
        <v>468</v>
      </c>
      <c r="B22" s="405" t="s">
        <v>477</v>
      </c>
      <c r="C22" s="415" t="s">
        <v>485</v>
      </c>
      <c r="D22" s="405" t="s">
        <v>486</v>
      </c>
      <c r="E22" s="429" t="s">
        <v>487</v>
      </c>
      <c r="F22" s="24" t="s">
        <v>390</v>
      </c>
      <c r="G22" s="30">
        <v>4.6500000000000004</v>
      </c>
      <c r="H22" s="31">
        <f t="shared" si="2"/>
        <v>38.06</v>
      </c>
      <c r="I22" s="26">
        <v>26</v>
      </c>
      <c r="J22" s="42">
        <f>2.8*2.54*K22+0.25</f>
        <v>28.698</v>
      </c>
      <c r="K22" s="43">
        <v>4</v>
      </c>
      <c r="L22" s="44">
        <f t="shared" si="0"/>
        <v>7.0995982200000004E-3</v>
      </c>
      <c r="M22" s="45">
        <f t="shared" si="1"/>
        <v>7887.7703025848105</v>
      </c>
      <c r="N22" s="46"/>
      <c r="O22" s="47"/>
      <c r="P22" s="434"/>
      <c r="Q22" s="51">
        <f>G22-G12</f>
        <v>0.55000000000000104</v>
      </c>
      <c r="R22" t="s">
        <v>481</v>
      </c>
    </row>
    <row r="23" spans="1:18">
      <c r="A23" s="430"/>
      <c r="B23" s="405"/>
      <c r="C23" s="405"/>
      <c r="D23" s="405"/>
      <c r="E23" s="432"/>
      <c r="F23" s="24" t="s">
        <v>482</v>
      </c>
      <c r="G23" s="30">
        <v>5.9</v>
      </c>
      <c r="H23" s="31">
        <f t="shared" si="2"/>
        <v>38.06</v>
      </c>
      <c r="I23" s="26">
        <v>26</v>
      </c>
      <c r="J23" s="42">
        <f>3.2*2.54*K23+0.25</f>
        <v>32.762</v>
      </c>
      <c r="K23" s="43">
        <v>4</v>
      </c>
      <c r="L23" s="44">
        <f t="shared" si="0"/>
        <v>8.1049911799999999E-3</v>
      </c>
      <c r="M23" s="45">
        <f t="shared" si="1"/>
        <v>6909.3227563512301</v>
      </c>
      <c r="N23" s="46"/>
      <c r="O23" s="47"/>
      <c r="P23" s="435"/>
      <c r="Q23" s="51">
        <f>G23-G13</f>
        <v>0.85000000000000098</v>
      </c>
      <c r="R23" t="s">
        <v>483</v>
      </c>
    </row>
    <row r="24" spans="1:18">
      <c r="A24" s="430"/>
      <c r="B24" s="405"/>
      <c r="C24" s="405"/>
      <c r="D24" s="405"/>
      <c r="E24" s="432"/>
      <c r="F24" s="24" t="s">
        <v>393</v>
      </c>
      <c r="G24" s="30">
        <v>6.5</v>
      </c>
      <c r="H24" s="31">
        <f t="shared" si="2"/>
        <v>38.06</v>
      </c>
      <c r="I24" s="26">
        <v>26</v>
      </c>
      <c r="J24" s="42">
        <f>3.5*2.54*K24+0.25</f>
        <v>35.81</v>
      </c>
      <c r="K24" s="43">
        <v>4</v>
      </c>
      <c r="L24" s="44">
        <f t="shared" si="0"/>
        <v>8.8590358999999994E-3</v>
      </c>
      <c r="M24" s="45">
        <f t="shared" si="1"/>
        <v>6321.22960467967</v>
      </c>
      <c r="N24" s="46"/>
      <c r="O24" s="47"/>
      <c r="P24" s="435"/>
    </row>
    <row r="25" spans="1:18">
      <c r="A25" s="430"/>
      <c r="B25" s="405"/>
      <c r="C25" s="405"/>
      <c r="D25" s="405"/>
      <c r="E25" s="432"/>
      <c r="F25" s="24" t="s">
        <v>394</v>
      </c>
      <c r="G25" s="30">
        <v>7.45</v>
      </c>
      <c r="H25" s="31">
        <f t="shared" si="2"/>
        <v>38.06</v>
      </c>
      <c r="I25" s="26">
        <v>26</v>
      </c>
      <c r="J25" s="42">
        <f>4*2.54*K25+0.25</f>
        <v>40.89</v>
      </c>
      <c r="K25" s="43">
        <v>4</v>
      </c>
      <c r="L25" s="44">
        <f t="shared" si="0"/>
        <v>1.0115777100000001E-2</v>
      </c>
      <c r="M25" s="45">
        <f t="shared" si="1"/>
        <v>5535.9068756072102</v>
      </c>
      <c r="N25" s="46"/>
      <c r="O25" s="47"/>
      <c r="P25" s="435"/>
    </row>
    <row r="26" spans="1:18" ht="22.5">
      <c r="A26" s="431"/>
      <c r="B26" s="405"/>
      <c r="C26" s="405"/>
      <c r="D26" s="405"/>
      <c r="E26" s="433"/>
      <c r="F26" s="24" t="s">
        <v>484</v>
      </c>
      <c r="G26" s="30">
        <v>7.55</v>
      </c>
      <c r="H26" s="31">
        <f t="shared" si="2"/>
        <v>38.06</v>
      </c>
      <c r="I26" s="26">
        <v>26</v>
      </c>
      <c r="J26" s="42">
        <f>4*2.54*K26+0.25</f>
        <v>40.89</v>
      </c>
      <c r="K26" s="43">
        <v>4</v>
      </c>
      <c r="L26" s="44">
        <f t="shared" si="0"/>
        <v>1.0115777100000001E-2</v>
      </c>
      <c r="M26" s="45">
        <f t="shared" si="1"/>
        <v>5535.9068756072102</v>
      </c>
      <c r="N26" s="46"/>
      <c r="O26" s="47"/>
      <c r="P26" s="435"/>
    </row>
    <row r="27" spans="1:18">
      <c r="A27" s="429" t="s">
        <v>468</v>
      </c>
      <c r="B27" s="405" t="s">
        <v>477</v>
      </c>
      <c r="C27" s="415" t="s">
        <v>488</v>
      </c>
      <c r="D27" s="405" t="s">
        <v>489</v>
      </c>
      <c r="E27" s="429" t="s">
        <v>490</v>
      </c>
      <c r="F27" s="24" t="s">
        <v>491</v>
      </c>
      <c r="G27" s="30">
        <v>5.25</v>
      </c>
      <c r="H27" s="31">
        <f t="shared" si="2"/>
        <v>38.06</v>
      </c>
      <c r="I27" s="26">
        <v>26</v>
      </c>
      <c r="J27" s="42">
        <f>2.8*2.54*K27+0.25</f>
        <v>28.698</v>
      </c>
      <c r="K27" s="43">
        <v>4</v>
      </c>
      <c r="L27" s="44">
        <f t="shared" si="0"/>
        <v>7.0995982200000004E-3</v>
      </c>
      <c r="M27" s="45">
        <f t="shared" si="1"/>
        <v>7887.7703025848105</v>
      </c>
      <c r="N27" s="46"/>
      <c r="O27" s="47"/>
      <c r="P27" s="434"/>
    </row>
    <row r="28" spans="1:18">
      <c r="A28" s="430"/>
      <c r="B28" s="405"/>
      <c r="C28" s="405"/>
      <c r="D28" s="405"/>
      <c r="E28" s="432"/>
      <c r="F28" s="24" t="s">
        <v>492</v>
      </c>
      <c r="G28" s="30">
        <v>6.45</v>
      </c>
      <c r="H28" s="31">
        <f t="shared" si="2"/>
        <v>38.06</v>
      </c>
      <c r="I28" s="26">
        <v>26</v>
      </c>
      <c r="J28" s="42">
        <f>3.2*2.54*K28+0.25</f>
        <v>32.762</v>
      </c>
      <c r="K28" s="43">
        <v>4</v>
      </c>
      <c r="L28" s="44">
        <f t="shared" si="0"/>
        <v>8.1049911799999999E-3</v>
      </c>
      <c r="M28" s="45">
        <f t="shared" si="1"/>
        <v>6909.3227563512301</v>
      </c>
      <c r="N28" s="46"/>
      <c r="O28" s="47"/>
      <c r="P28" s="435"/>
    </row>
    <row r="29" spans="1:18">
      <c r="A29" s="430"/>
      <c r="B29" s="405"/>
      <c r="C29" s="405"/>
      <c r="D29" s="405"/>
      <c r="E29" s="432"/>
      <c r="F29" s="24" t="s">
        <v>255</v>
      </c>
      <c r="G29" s="30">
        <v>7.15</v>
      </c>
      <c r="H29" s="31">
        <f t="shared" si="2"/>
        <v>38.06</v>
      </c>
      <c r="I29" s="26">
        <v>26</v>
      </c>
      <c r="J29" s="42">
        <f>3.5*2.54*K29+0.25</f>
        <v>35.81</v>
      </c>
      <c r="K29" s="43">
        <v>4</v>
      </c>
      <c r="L29" s="44">
        <f t="shared" si="0"/>
        <v>8.8590358999999994E-3</v>
      </c>
      <c r="M29" s="45">
        <f t="shared" si="1"/>
        <v>6321.22960467967</v>
      </c>
      <c r="N29" s="46"/>
      <c r="O29" s="47"/>
      <c r="P29" s="435"/>
    </row>
    <row r="30" spans="1:18">
      <c r="A30" s="430"/>
      <c r="B30" s="405"/>
      <c r="C30" s="405"/>
      <c r="D30" s="405"/>
      <c r="E30" s="432"/>
      <c r="F30" s="24" t="s">
        <v>260</v>
      </c>
      <c r="G30" s="30">
        <v>8.1999999999999993</v>
      </c>
      <c r="H30" s="31">
        <f t="shared" si="2"/>
        <v>38.06</v>
      </c>
      <c r="I30" s="26">
        <v>26</v>
      </c>
      <c r="J30" s="42">
        <f>4*2.54*K30+0.25</f>
        <v>40.89</v>
      </c>
      <c r="K30" s="43">
        <v>4</v>
      </c>
      <c r="L30" s="44">
        <f t="shared" si="0"/>
        <v>1.0115777100000001E-2</v>
      </c>
      <c r="M30" s="45">
        <f t="shared" si="1"/>
        <v>5535.9068756072102</v>
      </c>
      <c r="N30" s="46"/>
      <c r="O30" s="47"/>
      <c r="P30" s="435"/>
    </row>
    <row r="31" spans="1:18" ht="22.5">
      <c r="A31" s="431"/>
      <c r="B31" s="405"/>
      <c r="C31" s="405"/>
      <c r="D31" s="405"/>
      <c r="E31" s="432"/>
      <c r="F31" s="24" t="s">
        <v>475</v>
      </c>
      <c r="G31" s="30">
        <v>8.3000000000000007</v>
      </c>
      <c r="H31" s="31">
        <f t="shared" si="2"/>
        <v>38.06</v>
      </c>
      <c r="I31" s="26">
        <v>26</v>
      </c>
      <c r="J31" s="42">
        <f>4*2.54*K31+0.25</f>
        <v>40.89</v>
      </c>
      <c r="K31" s="43">
        <v>4</v>
      </c>
      <c r="L31" s="44">
        <f t="shared" si="0"/>
        <v>1.0115777100000001E-2</v>
      </c>
      <c r="M31" s="45">
        <f t="shared" si="1"/>
        <v>5535.9068756072102</v>
      </c>
      <c r="N31" s="46"/>
      <c r="O31" s="47"/>
      <c r="P31" s="435"/>
    </row>
    <row r="32" spans="1:18">
      <c r="A32" s="429" t="s">
        <v>468</v>
      </c>
      <c r="B32" s="405" t="s">
        <v>477</v>
      </c>
      <c r="C32" s="415" t="s">
        <v>478</v>
      </c>
      <c r="D32" s="405" t="s">
        <v>489</v>
      </c>
      <c r="E32" s="429" t="s">
        <v>490</v>
      </c>
      <c r="F32" s="24" t="s">
        <v>390</v>
      </c>
      <c r="G32" s="30">
        <v>5.8</v>
      </c>
      <c r="H32" s="31">
        <f t="shared" si="2"/>
        <v>38.06</v>
      </c>
      <c r="I32" s="26">
        <v>26</v>
      </c>
      <c r="J32" s="42">
        <f>2.8*2.54*K32+0.25</f>
        <v>28.698</v>
      </c>
      <c r="K32" s="43">
        <v>4</v>
      </c>
      <c r="L32" s="44">
        <f t="shared" si="0"/>
        <v>7.0995982200000004E-3</v>
      </c>
      <c r="M32" s="45">
        <f t="shared" si="1"/>
        <v>7887.7703025848105</v>
      </c>
      <c r="N32" s="46"/>
      <c r="O32" s="47"/>
      <c r="P32" s="434"/>
    </row>
    <row r="33" spans="1:16">
      <c r="A33" s="430"/>
      <c r="B33" s="405"/>
      <c r="C33" s="405"/>
      <c r="D33" s="405"/>
      <c r="E33" s="432"/>
      <c r="F33" s="24" t="s">
        <v>482</v>
      </c>
      <c r="G33" s="30">
        <v>7.5</v>
      </c>
      <c r="H33" s="31">
        <f t="shared" si="2"/>
        <v>38.06</v>
      </c>
      <c r="I33" s="26">
        <v>26</v>
      </c>
      <c r="J33" s="42">
        <f>3.2*2.54*K33+0.25</f>
        <v>32.762</v>
      </c>
      <c r="K33" s="43">
        <v>4</v>
      </c>
      <c r="L33" s="44">
        <f t="shared" si="0"/>
        <v>8.1049911799999999E-3</v>
      </c>
      <c r="M33" s="45">
        <f t="shared" si="1"/>
        <v>6909.3227563512301</v>
      </c>
      <c r="N33" s="46"/>
      <c r="O33" s="47"/>
      <c r="P33" s="435"/>
    </row>
    <row r="34" spans="1:16">
      <c r="A34" s="430"/>
      <c r="B34" s="405"/>
      <c r="C34" s="405"/>
      <c r="D34" s="405"/>
      <c r="E34" s="432"/>
      <c r="F34" s="24" t="s">
        <v>393</v>
      </c>
      <c r="G34" s="30">
        <v>8.3000000000000007</v>
      </c>
      <c r="H34" s="31">
        <f t="shared" si="2"/>
        <v>38.06</v>
      </c>
      <c r="I34" s="26">
        <v>26</v>
      </c>
      <c r="J34" s="42">
        <f>3.5*2.54*K34+0.25</f>
        <v>35.81</v>
      </c>
      <c r="K34" s="43">
        <v>4</v>
      </c>
      <c r="L34" s="44">
        <f t="shared" si="0"/>
        <v>8.8590358999999994E-3</v>
      </c>
      <c r="M34" s="45">
        <f t="shared" si="1"/>
        <v>6321.22960467967</v>
      </c>
      <c r="N34" s="46"/>
      <c r="O34" s="47"/>
      <c r="P34" s="435"/>
    </row>
    <row r="35" spans="1:16">
      <c r="A35" s="430"/>
      <c r="B35" s="405"/>
      <c r="C35" s="405"/>
      <c r="D35" s="405"/>
      <c r="E35" s="432"/>
      <c r="F35" s="24" t="s">
        <v>394</v>
      </c>
      <c r="G35" s="30">
        <v>9.4499999999999993</v>
      </c>
      <c r="H35" s="31">
        <f t="shared" si="2"/>
        <v>38.06</v>
      </c>
      <c r="I35" s="26">
        <v>26</v>
      </c>
      <c r="J35" s="42">
        <f>4*2.54*K35+0.25</f>
        <v>40.89</v>
      </c>
      <c r="K35" s="43">
        <v>4</v>
      </c>
      <c r="L35" s="44">
        <f t="shared" si="0"/>
        <v>1.0115777100000001E-2</v>
      </c>
      <c r="M35" s="45">
        <f t="shared" si="1"/>
        <v>5535.9068756072102</v>
      </c>
      <c r="N35" s="46"/>
      <c r="O35" s="47"/>
      <c r="P35" s="435"/>
    </row>
    <row r="36" spans="1:16" ht="22.5">
      <c r="A36" s="431"/>
      <c r="B36" s="405"/>
      <c r="C36" s="405"/>
      <c r="D36" s="405"/>
      <c r="E36" s="432"/>
      <c r="F36" s="24" t="s">
        <v>484</v>
      </c>
      <c r="G36" s="30">
        <v>9.5500000000000007</v>
      </c>
      <c r="H36" s="31">
        <f t="shared" si="2"/>
        <v>38.06</v>
      </c>
      <c r="I36" s="26">
        <v>26</v>
      </c>
      <c r="J36" s="42">
        <f>4*2.54*K36+0.25</f>
        <v>40.89</v>
      </c>
      <c r="K36" s="43">
        <v>4</v>
      </c>
      <c r="L36" s="44">
        <f t="shared" si="0"/>
        <v>1.0115777100000001E-2</v>
      </c>
      <c r="M36" s="45">
        <f t="shared" si="1"/>
        <v>5535.9068756072102</v>
      </c>
      <c r="N36" s="46"/>
      <c r="O36" s="47"/>
      <c r="P36" s="435"/>
    </row>
    <row r="37" spans="1:16">
      <c r="A37" s="429" t="s">
        <v>468</v>
      </c>
      <c r="B37" s="405" t="s">
        <v>477</v>
      </c>
      <c r="C37" s="415" t="s">
        <v>493</v>
      </c>
      <c r="D37" s="405" t="s">
        <v>494</v>
      </c>
      <c r="E37" s="429" t="s">
        <v>495</v>
      </c>
      <c r="F37" s="24" t="s">
        <v>491</v>
      </c>
      <c r="G37" s="30">
        <v>4.55</v>
      </c>
      <c r="H37" s="31">
        <f t="shared" si="2"/>
        <v>38.06</v>
      </c>
      <c r="I37" s="26">
        <v>26</v>
      </c>
      <c r="J37" s="42">
        <f>2.8*2.54*K37+0.25</f>
        <v>28.698</v>
      </c>
      <c r="K37" s="43">
        <v>4</v>
      </c>
      <c r="L37" s="44">
        <f t="shared" si="0"/>
        <v>7.0995982200000004E-3</v>
      </c>
      <c r="M37" s="45">
        <f t="shared" si="1"/>
        <v>7887.7703025848105</v>
      </c>
      <c r="N37" s="46"/>
      <c r="O37" s="47"/>
      <c r="P37" s="434"/>
    </row>
    <row r="38" spans="1:16">
      <c r="A38" s="430"/>
      <c r="B38" s="405"/>
      <c r="C38" s="405"/>
      <c r="D38" s="405"/>
      <c r="E38" s="432"/>
      <c r="F38" s="24" t="s">
        <v>492</v>
      </c>
      <c r="G38" s="30">
        <v>5.6</v>
      </c>
      <c r="H38" s="31">
        <f t="shared" si="2"/>
        <v>38.06</v>
      </c>
      <c r="I38" s="26">
        <v>26</v>
      </c>
      <c r="J38" s="42">
        <f>3.2*2.54*K38+0.25</f>
        <v>32.762</v>
      </c>
      <c r="K38" s="43">
        <v>4</v>
      </c>
      <c r="L38" s="44">
        <f t="shared" si="0"/>
        <v>8.1049911799999999E-3</v>
      </c>
      <c r="M38" s="45">
        <f t="shared" si="1"/>
        <v>6909.3227563512301</v>
      </c>
      <c r="N38" s="46"/>
      <c r="O38" s="47"/>
      <c r="P38" s="435"/>
    </row>
    <row r="39" spans="1:16">
      <c r="A39" s="430"/>
      <c r="B39" s="405"/>
      <c r="C39" s="405"/>
      <c r="D39" s="405"/>
      <c r="E39" s="432"/>
      <c r="F39" s="24" t="s">
        <v>255</v>
      </c>
      <c r="G39" s="30">
        <v>6.5</v>
      </c>
      <c r="H39" s="31">
        <f t="shared" si="2"/>
        <v>38.06</v>
      </c>
      <c r="I39" s="26">
        <v>26</v>
      </c>
      <c r="J39" s="42">
        <f>3.5*2.54*K39+0.25</f>
        <v>35.81</v>
      </c>
      <c r="K39" s="43">
        <v>4</v>
      </c>
      <c r="L39" s="44">
        <f t="shared" si="0"/>
        <v>8.8590358999999994E-3</v>
      </c>
      <c r="M39" s="45">
        <f t="shared" si="1"/>
        <v>6321.22960467967</v>
      </c>
      <c r="N39" s="46"/>
      <c r="O39" s="47"/>
      <c r="P39" s="435"/>
    </row>
    <row r="40" spans="1:16">
      <c r="A40" s="430"/>
      <c r="B40" s="405"/>
      <c r="C40" s="405"/>
      <c r="D40" s="405"/>
      <c r="E40" s="432"/>
      <c r="F40" s="24" t="s">
        <v>260</v>
      </c>
      <c r="G40" s="30">
        <v>7.4</v>
      </c>
      <c r="H40" s="31">
        <f t="shared" si="2"/>
        <v>38.06</v>
      </c>
      <c r="I40" s="26">
        <v>26</v>
      </c>
      <c r="J40" s="42">
        <f>4*2.54*K40+0.25</f>
        <v>40.89</v>
      </c>
      <c r="K40" s="43">
        <v>4</v>
      </c>
      <c r="L40" s="44">
        <f t="shared" si="0"/>
        <v>1.0115777100000001E-2</v>
      </c>
      <c r="M40" s="45">
        <f t="shared" si="1"/>
        <v>5535.9068756072102</v>
      </c>
      <c r="N40" s="46"/>
      <c r="O40" s="47"/>
      <c r="P40" s="435"/>
    </row>
    <row r="41" spans="1:16" ht="22.5">
      <c r="A41" s="431"/>
      <c r="B41" s="405"/>
      <c r="C41" s="405"/>
      <c r="D41" s="405"/>
      <c r="E41" s="433"/>
      <c r="F41" s="24" t="s">
        <v>475</v>
      </c>
      <c r="G41" s="30">
        <v>7.5</v>
      </c>
      <c r="H41" s="31">
        <f t="shared" si="2"/>
        <v>38.06</v>
      </c>
      <c r="I41" s="26">
        <v>26</v>
      </c>
      <c r="J41" s="42">
        <f>4*2.54*K41+0.25</f>
        <v>40.89</v>
      </c>
      <c r="K41" s="43">
        <v>4</v>
      </c>
      <c r="L41" s="44">
        <f t="shared" si="0"/>
        <v>1.0115777100000001E-2</v>
      </c>
      <c r="M41" s="45">
        <f t="shared" si="1"/>
        <v>5535.9068756072102</v>
      </c>
      <c r="N41" s="46"/>
      <c r="O41" s="47"/>
      <c r="P41" s="435"/>
    </row>
    <row r="43" spans="1:16">
      <c r="A43" s="1">
        <v>1</v>
      </c>
    </row>
  </sheetData>
  <mergeCells count="56">
    <mergeCell ref="P32:P36"/>
    <mergeCell ref="P37:P41"/>
    <mergeCell ref="P7:P8"/>
    <mergeCell ref="P12:P13"/>
    <mergeCell ref="P17:P21"/>
    <mergeCell ref="P22:P26"/>
    <mergeCell ref="P27:P31"/>
    <mergeCell ref="E37:E41"/>
    <mergeCell ref="F3:F5"/>
    <mergeCell ref="K4:K5"/>
    <mergeCell ref="L4:L5"/>
    <mergeCell ref="M4:M5"/>
    <mergeCell ref="E12:E13"/>
    <mergeCell ref="E17:E21"/>
    <mergeCell ref="E22:E26"/>
    <mergeCell ref="E27:E31"/>
    <mergeCell ref="E32:E36"/>
    <mergeCell ref="C37:C41"/>
    <mergeCell ref="D3:D5"/>
    <mergeCell ref="D7:D8"/>
    <mergeCell ref="D12:D13"/>
    <mergeCell ref="D17:D21"/>
    <mergeCell ref="D22:D26"/>
    <mergeCell ref="D27:D31"/>
    <mergeCell ref="D32:D36"/>
    <mergeCell ref="D37:D41"/>
    <mergeCell ref="C12:C13"/>
    <mergeCell ref="C17:C21"/>
    <mergeCell ref="C22:C26"/>
    <mergeCell ref="C27:C31"/>
    <mergeCell ref="C32:C36"/>
    <mergeCell ref="A37:A41"/>
    <mergeCell ref="B3:B5"/>
    <mergeCell ref="B7:B8"/>
    <mergeCell ref="B12:B13"/>
    <mergeCell ref="B17:B21"/>
    <mergeCell ref="B22:B26"/>
    <mergeCell ref="B27:B31"/>
    <mergeCell ref="B32:B36"/>
    <mergeCell ref="B37:B41"/>
    <mergeCell ref="A12:A13"/>
    <mergeCell ref="A17:A21"/>
    <mergeCell ref="A22:A26"/>
    <mergeCell ref="A27:A31"/>
    <mergeCell ref="A32:A36"/>
    <mergeCell ref="B2:C2"/>
    <mergeCell ref="H3:O3"/>
    <mergeCell ref="H4:J4"/>
    <mergeCell ref="A3:A5"/>
    <mergeCell ref="A7:A8"/>
    <mergeCell ref="C3:C5"/>
    <mergeCell ref="C7:C8"/>
    <mergeCell ref="E3:E5"/>
    <mergeCell ref="E7:E8"/>
    <mergeCell ref="N4:N5"/>
    <mergeCell ref="O4:O5"/>
  </mergeCells>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3" master="" otherUserPermission="visible">
    <arrUserId title="区域1" rangeCreator="" othersAccessPermission="edit"/>
  </rangeList>
  <rangeList sheetStid="85" master="" otherUserPermission="visible"/>
  <rangeList sheetStid="86" master="" otherUserPermission="visible"/>
  <rangeList sheetStid="83" master="" otherUserPermission="visible"/>
  <rangeList sheetStid="82" master="" otherUserPermission="visible"/>
  <rangeList sheetStid="81" master="" otherUserPermission="visible"/>
  <rangeList sheetStid="80" master="" otherUserPermission="visible"/>
  <rangeList sheetStid="5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Quote Sheet</vt:lpstr>
      <vt:lpstr>projection</vt:lpstr>
      <vt:lpstr>CHN 04-08-2025</vt:lpstr>
      <vt:lpstr>CHN 04-09</vt:lpstr>
      <vt:lpstr>CCD 3-5-2024</vt:lpstr>
      <vt:lpstr>CCD 04-06</vt:lpstr>
      <vt:lpstr>CCD 09-16</vt:lpstr>
      <vt:lpstr>Satin&amp;MF 10.26.21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顾文静</cp:lastModifiedBy>
  <cp:lastPrinted>2015-01-20T08:10:00Z</cp:lastPrinted>
  <dcterms:created xsi:type="dcterms:W3CDTF">2010-04-15T22:36:00Z</dcterms:created>
  <dcterms:modified xsi:type="dcterms:W3CDTF">2025-05-21T07:11:25Z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7B7E667543AA4E32A9DA5EC0A1AAFAB7_13</vt:lpwstr>
  </property>
  <property fmtid="{D5CDD505-2E9C-101B-9397-08002B2CF9AE}" pid="3" name="KSOProductBuildVer">
    <vt:lpwstr>2052-12.1.0.20784</vt:lpwstr>
  </property>
</Properties>
</file>