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<sst xmlns="http://schemas.openxmlformats.org/spreadsheetml/2006/main" count="307" uniqueCount="307">
  <si>
    <t>Date Type:</t>
  </si>
  <si>
    <t>Shipped Date</t>
  </si>
  <si>
    <t>Start Date:</t>
  </si>
  <si>
    <t>01/01/2025</t>
  </si>
  <si>
    <t>End Date:</t>
  </si>
  <si>
    <t>04/30/2025</t>
  </si>
  <si>
    <t>Report Run Date:</t>
  </si>
  <si>
    <t>05/14/2025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</si>
  <si>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</si>
  <si>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</si>
  <si>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</si>
  <si>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</si>
  <si>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</si>
  <si>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</si>
  <si>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</si>
  <si>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</si>
  <si>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</si>
  <si>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</si>
  <si>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</si>
  <si>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</si>
  <si>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</si>
  <si>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</si>
  <si>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</si>
  <si>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</si>
  <si>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</si>
  <si>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</si>
  <si>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</si>
  <si>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</si>
  <si>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</si>
  <si>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</si>
  <si>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</si>
  <si>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</si>
  <si>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</si>
  <si>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</si>
  <si>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</si>
  <si>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</si>
  <si>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</si>
  <si>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</si>
  <si>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</si>
  <si>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</si>
  <si>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</si>
  <si>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</si>
  <si>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</si>
  <si>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</si>
  <si>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</si>
  <si>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</si>
  <si>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</si>
  <si>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</si>
  <si>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</si>
  <si>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</si>
  <si>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</si>
  <si>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</si>
  <si>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</si>
  <si>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</si>
  <si>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</si>
  <si>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</si>
  <si>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</si>
  <si>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</si>
  <si>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</si>
  <si>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</si>
  <si>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</si>
  <si>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</si>
  <si>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</si>
  <si>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</si>
  <si>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</si>
  <si>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</si>
  <si>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</si>
  <si>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</si>
  <si>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</si>
  <si>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</si>
  <si>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</si>
  <si>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</si>
  <si>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</si>
  <si>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</si>
  <si>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</si>
  <si>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</si>
  <si>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</si>
  <si>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</si>
  <si>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</si>
  <si>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</si>
  <si>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</si>
  <si>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</si>
  <si>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</si>
  <si>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</si>
  <si>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</si>
  <si>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</si>
  <si>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</si>
  <si>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</si>
  <si>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TG108-0242</t>
  </si>
  <si>
    <t>FUR</t>
  </si>
  <si>
    <t xml:space="preserve">Threshold  </t>
  </si>
  <si>
    <t>DINING CHAIR</t>
  </si>
  <si>
    <t>Dining Chair</t>
  </si>
  <si>
    <t>Ingleside</t>
  </si>
  <si>
    <t xml:space="preserve">Ingleside Open Back Upholstered Wood Frame Dining Chair  Linen</t>
  </si>
  <si>
    <t>See below</t>
  </si>
  <si>
    <t>Linen</t>
  </si>
  <si>
    <t>Active</t>
  </si>
  <si>
    <t>EXB</t>
  </si>
  <si>
    <t>NO</t>
  </si>
  <si>
    <t>TGTDVSFUR</t>
  </si>
  <si>
    <t/>
  </si>
  <si>
    <t>1</t>
  </si>
  <si>
    <t>Other</t>
  </si>
  <si>
    <t>5/31/2021</t>
  </si>
  <si>
    <t>8/12/2025</t>
  </si>
  <si>
    <t>Setup</t>
  </si>
  <si>
    <t>1/16/2024</t>
  </si>
  <si>
    <t>1/18/2024</t>
  </si>
  <si>
    <t>No</t>
  </si>
  <si>
    <t>TG108-0289JS</t>
  </si>
  <si>
    <t xml:space="preserve">Ingleside Open Back Upholstered Wood Frame Dining Chair  Speckled Cream</t>
  </si>
  <si>
    <t>Cream</t>
  </si>
  <si>
    <t>8/17/2022</t>
  </si>
  <si>
    <t>TG108-0241</t>
  </si>
  <si>
    <t xml:space="preserve">Ingleside Open Back Upholstered Wood Frame Dining Chair  Dark Gray</t>
  </si>
  <si>
    <t>Grey</t>
  </si>
  <si>
    <t>1/13/2021</t>
  </si>
  <si>
    <t>TG100-0093</t>
  </si>
  <si>
    <t>Ceylon</t>
  </si>
  <si>
    <t>Dining Chair Opalhouse Natural</t>
  </si>
  <si>
    <t>Natural</t>
  </si>
  <si>
    <t>12/29/2023</t>
  </si>
  <si>
    <t>1/5/2024</t>
  </si>
  <si>
    <t>TG108-0318</t>
  </si>
  <si>
    <t>Ceylon Woven Dining Chair in Paper Rope (Natural)</t>
  </si>
  <si>
    <t>EXC</t>
  </si>
  <si>
    <t>3/22/2024</t>
  </si>
  <si>
    <t>4/22/2024</t>
  </si>
  <si>
    <t>5/2/2024</t>
  </si>
  <si>
    <t>TG108-0184</t>
  </si>
  <si>
    <t>Ceylon Ceylon Dining Chair - Natural/Wood - Opalhouse</t>
  </si>
  <si>
    <t>1/23/2020</t>
  </si>
  <si>
    <t>1/7/2024</t>
  </si>
  <si>
    <t>TG108-0183</t>
  </si>
  <si>
    <t>Ceylon Ceylon Dining Chair - Black/Wood - Opalhouse</t>
  </si>
  <si>
    <t>Black</t>
  </si>
  <si>
    <t>Donation</t>
  </si>
  <si>
    <t>Discontinued</t>
  </si>
  <si>
    <t>TG108-0264</t>
  </si>
  <si>
    <t>Ceylon Woven Dining Chair Black and Black - Opalhouse</t>
  </si>
  <si>
    <t>8/17/2021</t>
  </si>
  <si>
    <t>5/29/2025</t>
  </si>
  <si>
    <t>1/30/2024</t>
  </si>
  <si>
    <t>2/2/2024</t>
  </si>
  <si>
    <t>TG108-0319</t>
  </si>
  <si>
    <t>Ceylon Woven Dining Chair in Paper Rope (Black)</t>
  </si>
  <si>
    <t>4/28/2024</t>
  </si>
  <si>
    <t>TG108-0302</t>
  </si>
  <si>
    <t>Esters</t>
  </si>
  <si>
    <t>2pk Esters Armed Dining Chair (KD) - Cream w/ Natural Wood - Threshold</t>
  </si>
  <si>
    <t>2</t>
  </si>
  <si>
    <t>2/10/2023</t>
  </si>
  <si>
    <t>3/29/2024</t>
  </si>
  <si>
    <t>4/3/2024</t>
  </si>
  <si>
    <t>TG100-0107</t>
  </si>
  <si>
    <t>Corella</t>
  </si>
  <si>
    <t>Corella Cane and Wood Dining Chair- Opalhouse</t>
  </si>
  <si>
    <t>5/28/2025</t>
  </si>
  <si>
    <t>TG108-0279</t>
  </si>
  <si>
    <t>Lewes</t>
  </si>
  <si>
    <t>Lewes Wood Arm Upholstered Dining Chair with Metal Legs - Threshold</t>
  </si>
  <si>
    <t>Gray</t>
  </si>
  <si>
    <t>1/10/2022</t>
  </si>
  <si>
    <t>1/17/2024</t>
  </si>
  <si>
    <t>1/21/2024</t>
  </si>
  <si>
    <t>TG104-0187</t>
  </si>
  <si>
    <t>BAR STOOL</t>
  </si>
  <si>
    <t>Counter Stool</t>
  </si>
  <si>
    <t>Ceylon Ceylon Counter Stool - Natural/Wood - Opalhouse</t>
  </si>
  <si>
    <t>1/10/2024</t>
  </si>
  <si>
    <t>1/15/2024</t>
  </si>
  <si>
    <t>TG104-0321</t>
  </si>
  <si>
    <t>Ceylon Woven Counter Stool in Paper Rope (Natural)</t>
  </si>
  <si>
    <t>3/21/2024</t>
  </si>
  <si>
    <t>TG104-0095</t>
  </si>
  <si>
    <t>Cntr Bar Sto Oppalhouse Natural</t>
  </si>
  <si>
    <t>1/26/2024</t>
  </si>
  <si>
    <t>TG104-0190</t>
  </si>
  <si>
    <t>Ceylon Ceylon Barstool - Natural/Wood - Opalhouse</t>
  </si>
  <si>
    <t>TG104-0186</t>
  </si>
  <si>
    <t>Ceylon Ceylon Counter Stool - Black/Wood - Opalhouse</t>
  </si>
  <si>
    <t>TG104-0303</t>
  </si>
  <si>
    <t>N/A</t>
  </si>
  <si>
    <t>2pk Esters Armed Counter Stool (KD) - Cream w/ Natural Wood - Threshold</t>
  </si>
  <si>
    <t>5/17/2024</t>
  </si>
  <si>
    <t>5/22/2024</t>
  </si>
  <si>
    <t>TG100-0192</t>
  </si>
  <si>
    <t>Accent Chair|Chair</t>
  </si>
  <si>
    <t>Esters Esters Wood Arm Chair - Cream with Natural Wood</t>
  </si>
  <si>
    <t>1/3/2024</t>
  </si>
  <si>
    <t>TG100-0049</t>
  </si>
  <si>
    <t>ACCENT CHAIR</t>
  </si>
  <si>
    <t>Chair</t>
  </si>
  <si>
    <t>Esters Wood Armchair</t>
  </si>
  <si>
    <t>9/23/2021</t>
  </si>
  <si>
    <t>TG100-0204</t>
  </si>
  <si>
    <t>Esters Wood Arm Chair Caramel Faux Leather Project</t>
  </si>
  <si>
    <t>Caramel</t>
  </si>
  <si>
    <t>2/4/2020</t>
  </si>
  <si>
    <t>3/11/2024</t>
  </si>
  <si>
    <t>3/14/2024</t>
  </si>
  <si>
    <t>TG100-0170</t>
  </si>
  <si>
    <t>Higgins</t>
  </si>
  <si>
    <t>Higgins Sling Arm Chair - Natural - Threshold</t>
  </si>
  <si>
    <t>TG100-0261</t>
  </si>
  <si>
    <t>Higgins Sling Arm Chair - Olive Velvet - Threshold</t>
  </si>
  <si>
    <t>Olive Green</t>
  </si>
  <si>
    <t>4/7/2024</t>
  </si>
  <si>
    <t>TG100-0248</t>
  </si>
  <si>
    <t xml:space="preserve">Odilia Rounded Sherpa Accent Chair  Opalhouse</t>
  </si>
  <si>
    <t>9/17/2024</t>
  </si>
  <si>
    <t>10/29/2024</t>
  </si>
  <si>
    <t>TG100-0291</t>
  </si>
  <si>
    <t>Accent Chair</t>
  </si>
  <si>
    <t>Esters Wood Arm Chair-Textured Cream - Threshold</t>
  </si>
  <si>
    <t>6/25/2022</t>
  </si>
  <si>
    <t>5/30/2024</t>
  </si>
  <si>
    <t>6/5/2024</t>
  </si>
  <si>
    <t>TG100-0259</t>
  </si>
  <si>
    <t>Threshold designed with Studio McGee</t>
  </si>
  <si>
    <t>Howell</t>
  </si>
  <si>
    <t>Howell Upholstered Accent Chair with Wood Base Light Stone Stripe</t>
  </si>
  <si>
    <t>Light Stone</t>
  </si>
  <si>
    <t>7/1/2021</t>
  </si>
  <si>
    <t>TG100-0227</t>
  </si>
  <si>
    <t>Howell Upholstered Accent Chair with Wood Base Threshold designed with Studio McGee KD</t>
  </si>
  <si>
    <t>11/17/2020</t>
  </si>
  <si>
    <t>TG100-0237</t>
  </si>
  <si>
    <t>Howell Upholstered Accent Chair with Wood Base - Light Gray</t>
  </si>
  <si>
    <t>Light Gray</t>
  </si>
  <si>
    <t>TG100-0211</t>
  </si>
  <si>
    <t>Park Valley</t>
  </si>
  <si>
    <t>Ladder Back Wood Arm Accent Chair Cream Threshold designed with Studio McGee</t>
  </si>
  <si>
    <t>8/25/2020</t>
  </si>
  <si>
    <t>TG100-0356</t>
  </si>
  <si>
    <t>Slipcover</t>
  </si>
  <si>
    <t>Slipcover Accent Chair</t>
  </si>
  <si>
    <t>Beige/Khaki</t>
  </si>
  <si>
    <t>9/22/2024</t>
  </si>
  <si>
    <t>10/18/2024</t>
  </si>
  <si>
    <t>12/31/2024</t>
  </si>
  <si>
    <t>Open</t>
  </si>
  <si>
    <t>TG100-0327</t>
  </si>
  <si>
    <t>High Gloss Oak Accent Chair</t>
  </si>
  <si>
    <t>Rust</t>
  </si>
  <si>
    <t>5/10/2025</t>
  </si>
  <si>
    <t>TG104-0355</t>
  </si>
  <si>
    <t>Slipcover Counter Stool</t>
  </si>
  <si>
    <t>7/15/2025</t>
  </si>
  <si>
    <t>11/1/2024</t>
  </si>
  <si>
    <t>1/6/2025</t>
  </si>
  <si>
    <t>TG108-0354</t>
  </si>
  <si>
    <t>Slipcover Dining Chair</t>
  </si>
  <si>
    <t>9/21/2024</t>
  </si>
  <si>
    <t>TG108-0324</t>
  </si>
  <si>
    <t>Emery</t>
  </si>
  <si>
    <t>Emery Wood Counter Height Barstool with Upholstered Seat and Sling Back Natural</t>
  </si>
  <si>
    <t>1/4/2024</t>
  </si>
  <si>
    <t>1/23/2024</t>
  </si>
  <si>
    <t>TG101-0274</t>
  </si>
  <si>
    <t>Opalhouse designed with Jungalow</t>
  </si>
  <si>
    <t>OTTOMAN</t>
  </si>
  <si>
    <t>Ottoman</t>
  </si>
  <si>
    <t>Maddalena</t>
  </si>
  <si>
    <t>Maddalena Mushroom Stool</t>
  </si>
  <si>
    <t>12/15/2021</t>
  </si>
  <si>
    <t>TG101-0275</t>
  </si>
  <si>
    <t>8/6/2024</t>
  </si>
  <si>
    <t>8/13/2024</t>
  </si>
  <si>
    <t>TG100-0286</t>
  </si>
  <si>
    <t>Alberhill</t>
  </si>
  <si>
    <t xml:space="preserve">Alberhill  Velvet Accent Chair</t>
  </si>
  <si>
    <t>Pink</t>
  </si>
  <si>
    <t>12/15/2022</t>
  </si>
  <si>
    <t>10/23/2024</t>
  </si>
  <si>
    <t>11/19/2024</t>
  </si>
  <si>
    <t>TG100-0285</t>
  </si>
  <si>
    <t xml:space="preserve">Alberhill  Velvet Accent Chair w/ Fringe  Cream  Opalhouse designed w/ Jungalow</t>
  </si>
  <si>
    <t>4/4/2024</t>
  </si>
  <si>
    <t>TG100-0313</t>
  </si>
  <si>
    <t>Hearth &amp; Hand</t>
  </si>
  <si>
    <t>Wood and Boucle</t>
  </si>
  <si>
    <t>Wood and Boucle Accent Chair with Leather Details - Oatmeal</t>
  </si>
  <si>
    <t>Oatmeal</t>
  </si>
  <si>
    <t>TG100-0314</t>
  </si>
  <si>
    <t>Wood and Boucle Accent Chair with Leather Details - Olive</t>
  </si>
  <si>
    <t>1/29/2024</t>
  </si>
  <si>
    <t>1/31/2024</t>
  </si>
  <si>
    <t>TG108-0326</t>
  </si>
  <si>
    <t>Joseph Sadony</t>
  </si>
  <si>
    <t>Modern</t>
  </si>
  <si>
    <t>Modern Upholstered Wood Dining Chair</t>
  </si>
  <si>
    <t>6/20/2024</t>
  </si>
  <si>
    <t>6/26/2024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</si>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</sst>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N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52</v>
      </c>
      <c r="CB4" s="1" t="s">
        <v>34</v>
      </c>
      <c r="CC4" s="1" t="s">
        <v>34</v>
      </c>
      <c r="CD4" s="1" t="s">
        <v>35</v>
      </c>
      <c r="CE4" s="1" t="s">
        <v>35</v>
      </c>
      <c r="CF4" s="1" t="s">
        <v>36</v>
      </c>
      <c r="CG4" s="1" t="s">
        <v>37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  <c r="CM4" s="1" t="s">
        <v>51</v>
      </c>
      <c r="CN4" s="1" t="s">
        <v>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77</v>
      </c>
      <c r="AG5" s="1" t="s">
        <v>78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36</v>
      </c>
      <c r="AU5" s="1" t="s">
        <v>37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38</v>
      </c>
      <c r="BA5" s="1" t="s">
        <v>39</v>
      </c>
      <c r="BB5" s="1" t="s">
        <v>40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41</v>
      </c>
      <c r="BH5" s="1" t="s">
        <v>42</v>
      </c>
      <c r="BI5" s="1" t="s">
        <v>43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52</v>
      </c>
      <c r="CB5" s="1" t="s">
        <v>86</v>
      </c>
      <c r="CC5" s="1" t="s">
        <v>87</v>
      </c>
      <c r="CD5" s="1" t="s">
        <v>86</v>
      </c>
      <c r="CE5" s="1" t="s">
        <v>87</v>
      </c>
      <c r="CF5" s="1" t="s">
        <v>36</v>
      </c>
      <c r="CG5" s="1" t="s">
        <v>37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  <c r="CM5" s="1" t="s">
        <v>51</v>
      </c>
      <c r="CN5" s="1" t="s">
        <v>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93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95.55</v>
      </c>
      <c r="M6" s="3">
        <v>100.33</v>
      </c>
      <c r="N6" s="3"/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101</v>
      </c>
      <c r="U6" s="2" t="s">
        <v>102</v>
      </c>
      <c r="V6" s="2" t="s">
        <v>103</v>
      </c>
      <c r="W6" s="2" t="s">
        <v>101</v>
      </c>
      <c r="X6" s="2" t="s">
        <v>101</v>
      </c>
      <c r="Y6" s="2" t="s">
        <v>104</v>
      </c>
      <c r="Z6" s="4">
        <v>1479</v>
      </c>
      <c r="AA6" s="4">
        <f>=ROUNDDOWN(14.79,0)</f>
      </c>
      <c r="AB6" s="5">
        <v>100</v>
      </c>
      <c r="AC6" s="2" t="s">
        <v>105</v>
      </c>
      <c r="AD6" s="4">
        <v>1100</v>
      </c>
      <c r="AE6" s="4">
        <v>1100</v>
      </c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2699</v>
      </c>
      <c r="AQ6" s="8">
        <v>257889.45</v>
      </c>
      <c r="AR6" s="4"/>
      <c r="AS6" s="8"/>
      <c r="AT6" s="7"/>
      <c r="AU6" s="7"/>
      <c r="AV6" s="4">
        <v>2699</v>
      </c>
      <c r="AW6" s="8">
        <v>257889.45</v>
      </c>
      <c r="AX6" s="4"/>
      <c r="AY6" s="8"/>
      <c r="AZ6" s="7"/>
      <c r="BA6" s="7"/>
      <c r="BB6" s="7">
        <v>1</v>
      </c>
      <c r="BC6" s="4">
        <v>4915</v>
      </c>
      <c r="BD6" s="8">
        <v>486109.53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0.5305</v>
      </c>
      <c r="BJ6" s="4">
        <v>2699</v>
      </c>
      <c r="BK6" s="8">
        <v>257889.45</v>
      </c>
      <c r="BL6" s="2" t="s">
        <v>100</v>
      </c>
      <c r="BM6" s="7">
        <v>1</v>
      </c>
      <c r="BN6" s="7">
        <v>1</v>
      </c>
      <c r="BO6" s="4">
        <v>2699</v>
      </c>
      <c r="BP6" s="8">
        <v>257889.45</v>
      </c>
      <c r="BQ6" s="4"/>
      <c r="BR6" s="8"/>
      <c r="BS6" s="7"/>
      <c r="BT6" s="7"/>
      <c r="BU6" s="2" t="s">
        <v>106</v>
      </c>
      <c r="BV6" s="2" t="s">
        <v>97</v>
      </c>
      <c r="BW6" s="2" t="s">
        <v>107</v>
      </c>
      <c r="BX6" s="2" t="s">
        <v>108</v>
      </c>
      <c r="BY6" s="2" t="s">
        <v>109</v>
      </c>
      <c r="BZ6" s="2" t="s">
        <v>109</v>
      </c>
      <c r="CA6" s="2" t="s">
        <v>101</v>
      </c>
      <c r="CB6" s="4"/>
      <c r="CC6" s="8"/>
      <c r="CD6" s="4"/>
      <c r="CE6" s="8"/>
      <c r="CF6" s="7"/>
      <c r="CG6" s="7"/>
      <c r="CH6" s="2" t="s">
        <v>101</v>
      </c>
      <c r="CI6" s="2" t="s">
        <v>101</v>
      </c>
      <c r="CJ6" s="2" t="s">
        <v>101</v>
      </c>
      <c r="CK6" s="2" t="s">
        <v>101</v>
      </c>
      <c r="CL6" s="2" t="s">
        <v>101</v>
      </c>
      <c r="CM6" s="2" t="s">
        <v>101</v>
      </c>
      <c r="CN6" s="2" t="s">
        <v>101</v>
      </c>
    </row>
    <row r="7">
      <c r="A7" s="2" t="s">
        <v>110</v>
      </c>
      <c r="B7" s="2" t="s">
        <v>89</v>
      </c>
      <c r="C7" s="2" t="s">
        <v>90</v>
      </c>
      <c r="D7" s="2" t="s">
        <v>91</v>
      </c>
      <c r="E7" s="2" t="s">
        <v>92</v>
      </c>
      <c r="F7" s="2" t="s">
        <v>93</v>
      </c>
      <c r="G7" s="2" t="s">
        <v>93</v>
      </c>
      <c r="H7" s="2" t="s">
        <v>93</v>
      </c>
      <c r="I7" s="2" t="s">
        <v>111</v>
      </c>
      <c r="J7" s="2" t="s">
        <v>95</v>
      </c>
      <c r="K7" s="2" t="s">
        <v>112</v>
      </c>
      <c r="L7" s="3">
        <v>109.47</v>
      </c>
      <c r="M7" s="3">
        <v>114.94</v>
      </c>
      <c r="N7" s="3"/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101</v>
      </c>
      <c r="U7" s="2" t="s">
        <v>102</v>
      </c>
      <c r="V7" s="2" t="s">
        <v>103</v>
      </c>
      <c r="W7" s="2" t="s">
        <v>101</v>
      </c>
      <c r="X7" s="2" t="s">
        <v>101</v>
      </c>
      <c r="Y7" s="2" t="s">
        <v>113</v>
      </c>
      <c r="Z7" s="4">
        <v>1204</v>
      </c>
      <c r="AA7" s="4">
        <f>=ROUNDDOWN(23.1538461538462,0)</f>
      </c>
      <c r="AB7" s="5">
        <v>52</v>
      </c>
      <c r="AC7" s="2" t="s">
        <v>105</v>
      </c>
      <c r="AD7" s="4">
        <v>250</v>
      </c>
      <c r="AE7" s="4">
        <v>550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1184</v>
      </c>
      <c r="AQ7" s="8">
        <v>129612.48</v>
      </c>
      <c r="AR7" s="4"/>
      <c r="AS7" s="8"/>
      <c r="AT7" s="7"/>
      <c r="AU7" s="7"/>
      <c r="AV7" s="4">
        <v>1184</v>
      </c>
      <c r="AW7" s="8">
        <v>129612.48</v>
      </c>
      <c r="AX7" s="4"/>
      <c r="AY7" s="8"/>
      <c r="AZ7" s="7"/>
      <c r="BA7" s="7"/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0.2666</v>
      </c>
      <c r="BJ7" s="4">
        <v>1184</v>
      </c>
      <c r="BK7" s="8">
        <v>129612.48</v>
      </c>
      <c r="BL7" s="2" t="s">
        <v>100</v>
      </c>
      <c r="BM7" s="7">
        <v>1</v>
      </c>
      <c r="BN7" s="7">
        <v>1</v>
      </c>
      <c r="BO7" s="4">
        <v>1184</v>
      </c>
      <c r="BP7" s="8">
        <v>129612.48</v>
      </c>
      <c r="BQ7" s="4"/>
      <c r="BR7" s="8"/>
      <c r="BS7" s="7"/>
      <c r="BT7" s="7"/>
      <c r="BU7" s="2" t="s">
        <v>106</v>
      </c>
      <c r="BV7" s="2" t="s">
        <v>97</v>
      </c>
      <c r="BW7" s="2" t="s">
        <v>107</v>
      </c>
      <c r="BX7" s="2" t="s">
        <v>108</v>
      </c>
      <c r="BY7" s="2" t="s">
        <v>109</v>
      </c>
      <c r="BZ7" s="2" t="s">
        <v>109</v>
      </c>
      <c r="CA7" s="2" t="s">
        <v>101</v>
      </c>
      <c r="CB7" s="4"/>
      <c r="CC7" s="8"/>
      <c r="CD7" s="4"/>
      <c r="CE7" s="8"/>
      <c r="CF7" s="7"/>
      <c r="CG7" s="7"/>
      <c r="CH7" s="2" t="s">
        <v>101</v>
      </c>
      <c r="CI7" s="2" t="s">
        <v>101</v>
      </c>
      <c r="CJ7" s="2" t="s">
        <v>101</v>
      </c>
      <c r="CK7" s="2" t="s">
        <v>101</v>
      </c>
      <c r="CL7" s="2" t="s">
        <v>101</v>
      </c>
      <c r="CM7" s="2" t="s">
        <v>101</v>
      </c>
      <c r="CN7" s="2" t="s">
        <v>101</v>
      </c>
    </row>
    <row r="8">
      <c r="A8" s="2" t="s">
        <v>114</v>
      </c>
      <c r="B8" s="2" t="s">
        <v>89</v>
      </c>
      <c r="C8" s="2" t="s">
        <v>90</v>
      </c>
      <c r="D8" s="2" t="s">
        <v>91</v>
      </c>
      <c r="E8" s="2" t="s">
        <v>92</v>
      </c>
      <c r="F8" s="2" t="s">
        <v>93</v>
      </c>
      <c r="G8" s="2" t="s">
        <v>93</v>
      </c>
      <c r="H8" s="2" t="s">
        <v>93</v>
      </c>
      <c r="I8" s="2" t="s">
        <v>115</v>
      </c>
      <c r="J8" s="2" t="s">
        <v>95</v>
      </c>
      <c r="K8" s="2" t="s">
        <v>116</v>
      </c>
      <c r="L8" s="3">
        <v>95.55</v>
      </c>
      <c r="M8" s="3">
        <v>100.33</v>
      </c>
      <c r="N8" s="3"/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101</v>
      </c>
      <c r="U8" s="2" t="s">
        <v>102</v>
      </c>
      <c r="V8" s="2" t="s">
        <v>103</v>
      </c>
      <c r="W8" s="2" t="s">
        <v>101</v>
      </c>
      <c r="X8" s="2" t="s">
        <v>101</v>
      </c>
      <c r="Y8" s="2" t="s">
        <v>117</v>
      </c>
      <c r="Z8" s="4">
        <v>795</v>
      </c>
      <c r="AA8" s="4">
        <f>=ROUNDDOWN(13.9473684210526,0)</f>
      </c>
      <c r="AB8" s="5">
        <v>57</v>
      </c>
      <c r="AC8" s="2" t="s">
        <v>105</v>
      </c>
      <c r="AD8" s="4">
        <v>200</v>
      </c>
      <c r="AE8" s="4">
        <v>200</v>
      </c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1032</v>
      </c>
      <c r="AQ8" s="8">
        <v>98607.6</v>
      </c>
      <c r="AR8" s="4"/>
      <c r="AS8" s="8"/>
      <c r="AT8" s="7"/>
      <c r="AU8" s="7"/>
      <c r="AV8" s="4">
        <v>1032</v>
      </c>
      <c r="AW8" s="8">
        <v>98607.6</v>
      </c>
      <c r="AX8" s="4"/>
      <c r="AY8" s="8"/>
      <c r="AZ8" s="7"/>
      <c r="BA8" s="7"/>
      <c r="BB8" s="7">
        <v>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0.2029</v>
      </c>
      <c r="BJ8" s="4">
        <v>1032</v>
      </c>
      <c r="BK8" s="8">
        <v>98607.6</v>
      </c>
      <c r="BL8" s="2" t="s">
        <v>100</v>
      </c>
      <c r="BM8" s="7">
        <v>1</v>
      </c>
      <c r="BN8" s="7">
        <v>1</v>
      </c>
      <c r="BO8" s="4">
        <v>1032</v>
      </c>
      <c r="BP8" s="8">
        <v>98607.6</v>
      </c>
      <c r="BQ8" s="4"/>
      <c r="BR8" s="8"/>
      <c r="BS8" s="7"/>
      <c r="BT8" s="7"/>
      <c r="BU8" s="2" t="s">
        <v>106</v>
      </c>
      <c r="BV8" s="2" t="s">
        <v>97</v>
      </c>
      <c r="BW8" s="2" t="s">
        <v>107</v>
      </c>
      <c r="BX8" s="2" t="s">
        <v>108</v>
      </c>
      <c r="BY8" s="2" t="s">
        <v>109</v>
      </c>
      <c r="BZ8" s="2" t="s">
        <v>109</v>
      </c>
      <c r="CA8" s="2" t="s">
        <v>101</v>
      </c>
      <c r="CB8" s="4"/>
      <c r="CC8" s="8"/>
      <c r="CD8" s="4"/>
      <c r="CE8" s="8"/>
      <c r="CF8" s="7"/>
      <c r="CG8" s="7"/>
      <c r="CH8" s="2" t="s">
        <v>101</v>
      </c>
      <c r="CI8" s="2" t="s">
        <v>101</v>
      </c>
      <c r="CJ8" s="2" t="s">
        <v>101</v>
      </c>
      <c r="CK8" s="2" t="s">
        <v>101</v>
      </c>
      <c r="CL8" s="2" t="s">
        <v>101</v>
      </c>
      <c r="CM8" s="2" t="s">
        <v>101</v>
      </c>
      <c r="CN8" s="2" t="s">
        <v>101</v>
      </c>
    </row>
    <row r="9">
      <c r="A9" s="2" t="s">
        <v>118</v>
      </c>
      <c r="B9" s="2" t="s">
        <v>89</v>
      </c>
      <c r="C9" s="2" t="s">
        <v>90</v>
      </c>
      <c r="D9" s="2" t="s">
        <v>91</v>
      </c>
      <c r="E9" s="2" t="s">
        <v>92</v>
      </c>
      <c r="F9" s="2" t="s">
        <v>119</v>
      </c>
      <c r="G9" s="2" t="s">
        <v>101</v>
      </c>
      <c r="H9" s="2" t="s">
        <v>101</v>
      </c>
      <c r="I9" s="2" t="s">
        <v>120</v>
      </c>
      <c r="J9" s="2" t="s">
        <v>95</v>
      </c>
      <c r="K9" s="2" t="s">
        <v>121</v>
      </c>
      <c r="L9" s="3">
        <v>115.61</v>
      </c>
      <c r="M9" s="3">
        <v>121.39</v>
      </c>
      <c r="N9" s="3"/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101</v>
      </c>
      <c r="U9" s="2" t="s">
        <v>102</v>
      </c>
      <c r="V9" s="2" t="s">
        <v>103</v>
      </c>
      <c r="W9" s="2" t="s">
        <v>101</v>
      </c>
      <c r="X9" s="2" t="s">
        <v>101</v>
      </c>
      <c r="Y9" s="2" t="s">
        <v>104</v>
      </c>
      <c r="Z9" s="4">
        <v>194</v>
      </c>
      <c r="AA9" s="4">
        <f>=ROUNDDOWN(12.125,0)</f>
      </c>
      <c r="AB9" s="5">
        <v>16</v>
      </c>
      <c r="AC9" s="2" t="s">
        <v>105</v>
      </c>
      <c r="AD9" s="4">
        <v>200</v>
      </c>
      <c r="AE9" s="4">
        <v>400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521</v>
      </c>
      <c r="AQ9" s="8">
        <v>60232.81</v>
      </c>
      <c r="AR9" s="4"/>
      <c r="AS9" s="8"/>
      <c r="AT9" s="7"/>
      <c r="AU9" s="7"/>
      <c r="AV9" s="4">
        <v>1068</v>
      </c>
      <c r="AW9" s="8">
        <v>123247.7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1</v>
      </c>
      <c r="BC9" s="4">
        <v>1612</v>
      </c>
      <c r="BD9" s="8">
        <v>187362.14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0.6578</v>
      </c>
      <c r="BJ9" s="4">
        <v>521</v>
      </c>
      <c r="BK9" s="8">
        <v>60232.81</v>
      </c>
      <c r="BL9" s="2" t="s">
        <v>100</v>
      </c>
      <c r="BM9" s="7">
        <v>1</v>
      </c>
      <c r="BN9" s="7">
        <v>1</v>
      </c>
      <c r="BO9" s="4">
        <v>521</v>
      </c>
      <c r="BP9" s="8">
        <v>60232.81</v>
      </c>
      <c r="BQ9" s="4"/>
      <c r="BR9" s="8"/>
      <c r="BS9" s="7"/>
      <c r="BT9" s="7"/>
      <c r="BU9" s="2" t="s">
        <v>106</v>
      </c>
      <c r="BV9" s="2" t="s">
        <v>97</v>
      </c>
      <c r="BW9" s="2" t="s">
        <v>122</v>
      </c>
      <c r="BX9" s="2" t="s">
        <v>123</v>
      </c>
      <c r="BY9" s="2" t="s">
        <v>109</v>
      </c>
      <c r="BZ9" s="2" t="s">
        <v>109</v>
      </c>
      <c r="CA9" s="2" t="s">
        <v>101</v>
      </c>
      <c r="CB9" s="4"/>
      <c r="CC9" s="8"/>
      <c r="CD9" s="4"/>
      <c r="CE9" s="8"/>
      <c r="CF9" s="7"/>
      <c r="CG9" s="7"/>
      <c r="CH9" s="2" t="s">
        <v>101</v>
      </c>
      <c r="CI9" s="2" t="s">
        <v>101</v>
      </c>
      <c r="CJ9" s="2" t="s">
        <v>101</v>
      </c>
      <c r="CK9" s="2" t="s">
        <v>101</v>
      </c>
      <c r="CL9" s="2" t="s">
        <v>101</v>
      </c>
      <c r="CM9" s="2" t="s">
        <v>101</v>
      </c>
      <c r="CN9" s="2" t="s">
        <v>101</v>
      </c>
    </row>
    <row r="10">
      <c r="A10" s="2" t="s">
        <v>124</v>
      </c>
      <c r="B10" s="2" t="s">
        <v>89</v>
      </c>
      <c r="C10" s="2" t="s">
        <v>90</v>
      </c>
      <c r="D10" s="2" t="s">
        <v>91</v>
      </c>
      <c r="E10" s="2" t="s">
        <v>92</v>
      </c>
      <c r="F10" s="2" t="s">
        <v>119</v>
      </c>
      <c r="G10" s="2" t="s">
        <v>119</v>
      </c>
      <c r="H10" s="2" t="s">
        <v>119</v>
      </c>
      <c r="I10" s="2" t="s">
        <v>125</v>
      </c>
      <c r="J10" s="2" t="s">
        <v>95</v>
      </c>
      <c r="K10" s="2" t="s">
        <v>121</v>
      </c>
      <c r="L10" s="3">
        <v>112.35</v>
      </c>
      <c r="M10" s="3">
        <v>117.97</v>
      </c>
      <c r="N10" s="3"/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101</v>
      </c>
      <c r="T10" s="2" t="s">
        <v>101</v>
      </c>
      <c r="U10" s="2" t="s">
        <v>102</v>
      </c>
      <c r="V10" s="2" t="s">
        <v>103</v>
      </c>
      <c r="W10" s="2" t="s">
        <v>101</v>
      </c>
      <c r="X10" s="2" t="s">
        <v>101</v>
      </c>
      <c r="Y10" s="2" t="s">
        <v>127</v>
      </c>
      <c r="Z10" s="4">
        <v>116</v>
      </c>
      <c r="AA10" s="4">
        <f>=ROUNDDOWN(16.5714285714286,0)</f>
      </c>
      <c r="AB10" s="5">
        <v>7</v>
      </c>
      <c r="AC10" s="2" t="s">
        <v>101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161</v>
      </c>
      <c r="AQ10" s="8">
        <v>18088.35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 t="s">
        <v>101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161</v>
      </c>
      <c r="BK10" s="8">
        <v>18088.35</v>
      </c>
      <c r="BL10" s="2" t="s">
        <v>100</v>
      </c>
      <c r="BM10" s="7">
        <v>1</v>
      </c>
      <c r="BN10" s="7">
        <v>1</v>
      </c>
      <c r="BO10" s="4">
        <v>161</v>
      </c>
      <c r="BP10" s="8">
        <v>18088.35</v>
      </c>
      <c r="BQ10" s="4"/>
      <c r="BR10" s="8"/>
      <c r="BS10" s="7"/>
      <c r="BT10" s="7"/>
      <c r="BU10" s="2" t="s">
        <v>106</v>
      </c>
      <c r="BV10" s="2" t="s">
        <v>97</v>
      </c>
      <c r="BW10" s="2" t="s">
        <v>128</v>
      </c>
      <c r="BX10" s="2" t="s">
        <v>129</v>
      </c>
      <c r="BY10" s="2" t="s">
        <v>109</v>
      </c>
      <c r="BZ10" s="2" t="s">
        <v>109</v>
      </c>
      <c r="CA10" s="2" t="s">
        <v>101</v>
      </c>
      <c r="CB10" s="4"/>
      <c r="CC10" s="8"/>
      <c r="CD10" s="4"/>
      <c r="CE10" s="8"/>
      <c r="CF10" s="7"/>
      <c r="CG10" s="7"/>
      <c r="CH10" s="2" t="s">
        <v>101</v>
      </c>
      <c r="CI10" s="2" t="s">
        <v>101</v>
      </c>
      <c r="CJ10" s="2" t="s">
        <v>101</v>
      </c>
      <c r="CK10" s="2" t="s">
        <v>101</v>
      </c>
      <c r="CL10" s="2" t="s">
        <v>101</v>
      </c>
      <c r="CM10" s="2" t="s">
        <v>101</v>
      </c>
      <c r="CN10" s="2" t="s">
        <v>101</v>
      </c>
    </row>
    <row r="11">
      <c r="A11" s="2" t="s">
        <v>130</v>
      </c>
      <c r="B11" s="2" t="s">
        <v>89</v>
      </c>
      <c r="C11" s="2" t="s">
        <v>90</v>
      </c>
      <c r="D11" s="2" t="s">
        <v>91</v>
      </c>
      <c r="E11" s="2" t="s">
        <v>92</v>
      </c>
      <c r="F11" s="2" t="s">
        <v>119</v>
      </c>
      <c r="G11" s="2" t="s">
        <v>119</v>
      </c>
      <c r="H11" s="2" t="s">
        <v>119</v>
      </c>
      <c r="I11" s="2" t="s">
        <v>131</v>
      </c>
      <c r="J11" s="2" t="s">
        <v>95</v>
      </c>
      <c r="K11" s="2" t="s">
        <v>121</v>
      </c>
      <c r="L11" s="3">
        <v>116.39</v>
      </c>
      <c r="M11" s="3">
        <v>122.21</v>
      </c>
      <c r="N11" s="3"/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101</v>
      </c>
      <c r="T11" s="2" t="s">
        <v>101</v>
      </c>
      <c r="U11" s="2" t="s">
        <v>102</v>
      </c>
      <c r="V11" s="2" t="s">
        <v>103</v>
      </c>
      <c r="W11" s="2" t="s">
        <v>101</v>
      </c>
      <c r="X11" s="2" t="s">
        <v>101</v>
      </c>
      <c r="Y11" s="2" t="s">
        <v>132</v>
      </c>
      <c r="Z11" s="4">
        <v>187</v>
      </c>
      <c r="AA11" s="4">
        <f>=ROUNDDOWN(15.5833333333333,0)</f>
      </c>
      <c r="AB11" s="5">
        <v>12</v>
      </c>
      <c r="AC11" s="2" t="s">
        <v>105</v>
      </c>
      <c r="AD11" s="4">
        <v>200</v>
      </c>
      <c r="AE11" s="4">
        <v>200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386</v>
      </c>
      <c r="AQ11" s="8">
        <v>44926.54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 t="s">
        <v>101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386</v>
      </c>
      <c r="BK11" s="8">
        <v>44926.54</v>
      </c>
      <c r="BL11" s="2" t="s">
        <v>100</v>
      </c>
      <c r="BM11" s="7">
        <v>1</v>
      </c>
      <c r="BN11" s="7">
        <v>1</v>
      </c>
      <c r="BO11" s="4">
        <v>386</v>
      </c>
      <c r="BP11" s="8">
        <v>44926.54</v>
      </c>
      <c r="BQ11" s="4"/>
      <c r="BR11" s="8"/>
      <c r="BS11" s="7"/>
      <c r="BT11" s="7"/>
      <c r="BU11" s="2" t="s">
        <v>106</v>
      </c>
      <c r="BV11" s="2" t="s">
        <v>97</v>
      </c>
      <c r="BW11" s="2" t="s">
        <v>122</v>
      </c>
      <c r="BX11" s="2" t="s">
        <v>133</v>
      </c>
      <c r="BY11" s="2" t="s">
        <v>109</v>
      </c>
      <c r="BZ11" s="2" t="s">
        <v>109</v>
      </c>
      <c r="CA11" s="2" t="s">
        <v>101</v>
      </c>
      <c r="CB11" s="4"/>
      <c r="CC11" s="8"/>
      <c r="CD11" s="4"/>
      <c r="CE11" s="8"/>
      <c r="CF11" s="7"/>
      <c r="CG11" s="7"/>
      <c r="CH11" s="2" t="s">
        <v>101</v>
      </c>
      <c r="CI11" s="2" t="s">
        <v>101</v>
      </c>
      <c r="CJ11" s="2" t="s">
        <v>101</v>
      </c>
      <c r="CK11" s="2" t="s">
        <v>101</v>
      </c>
      <c r="CL11" s="2" t="s">
        <v>101</v>
      </c>
      <c r="CM11" s="2" t="s">
        <v>101</v>
      </c>
      <c r="CN11" s="2" t="s">
        <v>101</v>
      </c>
    </row>
    <row r="12">
      <c r="A12" s="2" t="s">
        <v>134</v>
      </c>
      <c r="B12" s="2" t="s">
        <v>89</v>
      </c>
      <c r="C12" s="2" t="s">
        <v>90</v>
      </c>
      <c r="D12" s="2" t="s">
        <v>91</v>
      </c>
      <c r="E12" s="2" t="s">
        <v>92</v>
      </c>
      <c r="F12" s="2" t="s">
        <v>119</v>
      </c>
      <c r="G12" s="2" t="s">
        <v>119</v>
      </c>
      <c r="H12" s="2" t="s">
        <v>119</v>
      </c>
      <c r="I12" s="2" t="s">
        <v>135</v>
      </c>
      <c r="J12" s="2" t="s">
        <v>95</v>
      </c>
      <c r="K12" s="2" t="s">
        <v>136</v>
      </c>
      <c r="L12" s="3">
        <v>116.39</v>
      </c>
      <c r="M12" s="3">
        <v>122.21</v>
      </c>
      <c r="N12" s="3"/>
      <c r="O12" s="2" t="s">
        <v>137</v>
      </c>
      <c r="P12" s="2" t="s">
        <v>126</v>
      </c>
      <c r="Q12" s="2" t="s">
        <v>99</v>
      </c>
      <c r="R12" s="2" t="s">
        <v>100</v>
      </c>
      <c r="S12" s="2" t="s">
        <v>101</v>
      </c>
      <c r="T12" s="2" t="s">
        <v>101</v>
      </c>
      <c r="U12" s="2" t="s">
        <v>102</v>
      </c>
      <c r="V12" s="2" t="s">
        <v>103</v>
      </c>
      <c r="W12" s="2" t="s">
        <v>101</v>
      </c>
      <c r="X12" s="2" t="s">
        <v>101</v>
      </c>
      <c r="Y12" s="2" t="s">
        <v>132</v>
      </c>
      <c r="Z12" s="4"/>
      <c r="AA12" s="4">
        <f>=ROUNDDOWN({0},0)</f>
      </c>
      <c r="AB12" s="5">
        <v>7</v>
      </c>
      <c r="AC12" s="2" t="s">
        <v>101</v>
      </c>
      <c r="AD12" s="4"/>
      <c r="AE12" s="4"/>
      <c r="AF12" s="6">
        <v>66</v>
      </c>
      <c r="AG12" s="6"/>
      <c r="AH12" s="7">
        <v>0.5417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96</v>
      </c>
      <c r="AQ12" s="8">
        <v>11173.44</v>
      </c>
      <c r="AR12" s="4"/>
      <c r="AS12" s="8"/>
      <c r="AT12" s="7"/>
      <c r="AU12" s="7"/>
      <c r="AV12" s="4">
        <v>544</v>
      </c>
      <c r="AW12" s="8">
        <v>64114.44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0.3422</v>
      </c>
      <c r="BJ12" s="4">
        <v>96</v>
      </c>
      <c r="BK12" s="8">
        <v>11173.44</v>
      </c>
      <c r="BL12" s="2" t="s">
        <v>100</v>
      </c>
      <c r="BM12" s="7">
        <v>1</v>
      </c>
      <c r="BN12" s="7">
        <v>1</v>
      </c>
      <c r="BO12" s="4">
        <v>96</v>
      </c>
      <c r="BP12" s="8">
        <v>11173.44</v>
      </c>
      <c r="BQ12" s="4"/>
      <c r="BR12" s="8"/>
      <c r="BS12" s="7"/>
      <c r="BT12" s="7"/>
      <c r="BU12" s="2" t="s">
        <v>106</v>
      </c>
      <c r="BV12" s="2" t="s">
        <v>138</v>
      </c>
      <c r="BW12" s="2" t="s">
        <v>122</v>
      </c>
      <c r="BX12" s="2" t="s">
        <v>133</v>
      </c>
      <c r="BY12" s="2" t="s">
        <v>109</v>
      </c>
      <c r="BZ12" s="2" t="s">
        <v>109</v>
      </c>
      <c r="CA12" s="2" t="s">
        <v>101</v>
      </c>
      <c r="CB12" s="4"/>
      <c r="CC12" s="8"/>
      <c r="CD12" s="4"/>
      <c r="CE12" s="8"/>
      <c r="CF12" s="7"/>
      <c r="CG12" s="7"/>
      <c r="CH12" s="2" t="s">
        <v>101</v>
      </c>
      <c r="CI12" s="2" t="s">
        <v>101</v>
      </c>
      <c r="CJ12" s="2" t="s">
        <v>101</v>
      </c>
      <c r="CK12" s="2" t="s">
        <v>101</v>
      </c>
      <c r="CL12" s="2" t="s">
        <v>101</v>
      </c>
      <c r="CM12" s="2" t="s">
        <v>101</v>
      </c>
      <c r="CN12" s="2" t="s">
        <v>101</v>
      </c>
    </row>
    <row r="13">
      <c r="A13" s="2" t="s">
        <v>139</v>
      </c>
      <c r="B13" s="2" t="s">
        <v>89</v>
      </c>
      <c r="C13" s="2" t="s">
        <v>90</v>
      </c>
      <c r="D13" s="2" t="s">
        <v>91</v>
      </c>
      <c r="E13" s="2" t="s">
        <v>92</v>
      </c>
      <c r="F13" s="2" t="s">
        <v>119</v>
      </c>
      <c r="G13" s="2" t="s">
        <v>119</v>
      </c>
      <c r="H13" s="2" t="s">
        <v>119</v>
      </c>
      <c r="I13" s="2" t="s">
        <v>140</v>
      </c>
      <c r="J13" s="2" t="s">
        <v>95</v>
      </c>
      <c r="K13" s="2" t="s">
        <v>136</v>
      </c>
      <c r="L13" s="3">
        <v>119.91</v>
      </c>
      <c r="M13" s="3">
        <v>125.91</v>
      </c>
      <c r="N13" s="3"/>
      <c r="O13" s="2" t="s">
        <v>97</v>
      </c>
      <c r="P13" s="2" t="s">
        <v>126</v>
      </c>
      <c r="Q13" s="2" t="s">
        <v>99</v>
      </c>
      <c r="R13" s="2" t="s">
        <v>100</v>
      </c>
      <c r="S13" s="2" t="s">
        <v>101</v>
      </c>
      <c r="T13" s="2" t="s">
        <v>101</v>
      </c>
      <c r="U13" s="2" t="s">
        <v>102</v>
      </c>
      <c r="V13" s="2" t="s">
        <v>103</v>
      </c>
      <c r="W13" s="2" t="s">
        <v>101</v>
      </c>
      <c r="X13" s="2" t="s">
        <v>101</v>
      </c>
      <c r="Y13" s="2" t="s">
        <v>141</v>
      </c>
      <c r="Z13" s="4">
        <v>209</v>
      </c>
      <c r="AA13" s="4">
        <f>=ROUNDDOWN(13.0625,0)</f>
      </c>
      <c r="AB13" s="5">
        <v>16</v>
      </c>
      <c r="AC13" s="2" t="s">
        <v>142</v>
      </c>
      <c r="AD13" s="4">
        <v>100</v>
      </c>
      <c r="AE13" s="4">
        <v>100</v>
      </c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345</v>
      </c>
      <c r="AQ13" s="8">
        <v>41368.95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 t="s">
        <v>101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345</v>
      </c>
      <c r="BK13" s="8">
        <v>41368.95</v>
      </c>
      <c r="BL13" s="2" t="s">
        <v>100</v>
      </c>
      <c r="BM13" s="7">
        <v>1</v>
      </c>
      <c r="BN13" s="7">
        <v>1</v>
      </c>
      <c r="BO13" s="4">
        <v>345</v>
      </c>
      <c r="BP13" s="8">
        <v>41368.95</v>
      </c>
      <c r="BQ13" s="4"/>
      <c r="BR13" s="8"/>
      <c r="BS13" s="7"/>
      <c r="BT13" s="7"/>
      <c r="BU13" s="2" t="s">
        <v>106</v>
      </c>
      <c r="BV13" s="2" t="s">
        <v>97</v>
      </c>
      <c r="BW13" s="2" t="s">
        <v>143</v>
      </c>
      <c r="BX13" s="2" t="s">
        <v>144</v>
      </c>
      <c r="BY13" s="2" t="s">
        <v>109</v>
      </c>
      <c r="BZ13" s="2" t="s">
        <v>109</v>
      </c>
      <c r="CA13" s="2" t="s">
        <v>101</v>
      </c>
      <c r="CB13" s="4"/>
      <c r="CC13" s="8"/>
      <c r="CD13" s="4"/>
      <c r="CE13" s="8"/>
      <c r="CF13" s="7"/>
      <c r="CG13" s="7"/>
      <c r="CH13" s="2" t="s">
        <v>101</v>
      </c>
      <c r="CI13" s="2" t="s">
        <v>101</v>
      </c>
      <c r="CJ13" s="2" t="s">
        <v>101</v>
      </c>
      <c r="CK13" s="2" t="s">
        <v>101</v>
      </c>
      <c r="CL13" s="2" t="s">
        <v>101</v>
      </c>
      <c r="CM13" s="2" t="s">
        <v>101</v>
      </c>
      <c r="CN13" s="2" t="s">
        <v>101</v>
      </c>
    </row>
    <row r="14">
      <c r="A14" s="2" t="s">
        <v>145</v>
      </c>
      <c r="B14" s="2" t="s">
        <v>89</v>
      </c>
      <c r="C14" s="2" t="s">
        <v>90</v>
      </c>
      <c r="D14" s="2" t="s">
        <v>91</v>
      </c>
      <c r="E14" s="2" t="s">
        <v>92</v>
      </c>
      <c r="F14" s="2" t="s">
        <v>119</v>
      </c>
      <c r="G14" s="2" t="s">
        <v>119</v>
      </c>
      <c r="H14" s="2" t="s">
        <v>119</v>
      </c>
      <c r="I14" s="2" t="s">
        <v>146</v>
      </c>
      <c r="J14" s="2" t="s">
        <v>95</v>
      </c>
      <c r="K14" s="2" t="s">
        <v>136</v>
      </c>
      <c r="L14" s="3">
        <v>112.35</v>
      </c>
      <c r="M14" s="3">
        <v>117.97</v>
      </c>
      <c r="N14" s="3"/>
      <c r="O14" s="2" t="s">
        <v>97</v>
      </c>
      <c r="P14" s="2" t="s">
        <v>126</v>
      </c>
      <c r="Q14" s="2" t="s">
        <v>99</v>
      </c>
      <c r="R14" s="2" t="s">
        <v>100</v>
      </c>
      <c r="S14" s="2" t="s">
        <v>101</v>
      </c>
      <c r="T14" s="2" t="s">
        <v>101</v>
      </c>
      <c r="U14" s="2" t="s">
        <v>102</v>
      </c>
      <c r="V14" s="2" t="s">
        <v>103</v>
      </c>
      <c r="W14" s="2" t="s">
        <v>101</v>
      </c>
      <c r="X14" s="2" t="s">
        <v>101</v>
      </c>
      <c r="Y14" s="2" t="s">
        <v>127</v>
      </c>
      <c r="Z14" s="4"/>
      <c r="AA14" s="4">
        <f>=ROUNDDOWN({0},0)</f>
      </c>
      <c r="AB14" s="5">
        <v>2</v>
      </c>
      <c r="AC14" s="2" t="s">
        <v>101</v>
      </c>
      <c r="AD14" s="4"/>
      <c r="AE14" s="4"/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103</v>
      </c>
      <c r="AQ14" s="8">
        <v>11572.05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 t="s">
        <v>101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103</v>
      </c>
      <c r="BK14" s="8">
        <v>11572.05</v>
      </c>
      <c r="BL14" s="2" t="s">
        <v>100</v>
      </c>
      <c r="BM14" s="7">
        <v>1</v>
      </c>
      <c r="BN14" s="7">
        <v>1</v>
      </c>
      <c r="BO14" s="4">
        <v>103</v>
      </c>
      <c r="BP14" s="8">
        <v>11572.05</v>
      </c>
      <c r="BQ14" s="4"/>
      <c r="BR14" s="8"/>
      <c r="BS14" s="7"/>
      <c r="BT14" s="7"/>
      <c r="BU14" s="2" t="s">
        <v>106</v>
      </c>
      <c r="BV14" s="2" t="s">
        <v>97</v>
      </c>
      <c r="BW14" s="2" t="s">
        <v>128</v>
      </c>
      <c r="BX14" s="2" t="s">
        <v>147</v>
      </c>
      <c r="BY14" s="2" t="s">
        <v>109</v>
      </c>
      <c r="BZ14" s="2" t="s">
        <v>109</v>
      </c>
      <c r="CA14" s="2" t="s">
        <v>101</v>
      </c>
      <c r="CB14" s="4"/>
      <c r="CC14" s="8"/>
      <c r="CD14" s="4"/>
      <c r="CE14" s="8"/>
      <c r="CF14" s="7"/>
      <c r="CG14" s="7"/>
      <c r="CH14" s="2" t="s">
        <v>101</v>
      </c>
      <c r="CI14" s="2" t="s">
        <v>101</v>
      </c>
      <c r="CJ14" s="2" t="s">
        <v>101</v>
      </c>
      <c r="CK14" s="2" t="s">
        <v>101</v>
      </c>
      <c r="CL14" s="2" t="s">
        <v>101</v>
      </c>
      <c r="CM14" s="2" t="s">
        <v>101</v>
      </c>
      <c r="CN14" s="2" t="s">
        <v>101</v>
      </c>
    </row>
    <row r="15">
      <c r="A15" s="2" t="s">
        <v>148</v>
      </c>
      <c r="B15" s="2" t="s">
        <v>89</v>
      </c>
      <c r="C15" s="2" t="s">
        <v>90</v>
      </c>
      <c r="D15" s="2" t="s">
        <v>91</v>
      </c>
      <c r="E15" s="2" t="s">
        <v>92</v>
      </c>
      <c r="F15" s="2" t="s">
        <v>149</v>
      </c>
      <c r="G15" s="2" t="s">
        <v>101</v>
      </c>
      <c r="H15" s="2" t="s">
        <v>101</v>
      </c>
      <c r="I15" s="2" t="s">
        <v>150</v>
      </c>
      <c r="J15" s="2" t="s">
        <v>95</v>
      </c>
      <c r="K15" s="2" t="s">
        <v>112</v>
      </c>
      <c r="L15" s="3">
        <v>218.93</v>
      </c>
      <c r="M15" s="3">
        <v>218.93</v>
      </c>
      <c r="N15" s="3"/>
      <c r="O15" s="2" t="s">
        <v>97</v>
      </c>
      <c r="P15" s="2" t="s">
        <v>126</v>
      </c>
      <c r="Q15" s="2" t="s">
        <v>99</v>
      </c>
      <c r="R15" s="2" t="s">
        <v>100</v>
      </c>
      <c r="S15" s="2" t="s">
        <v>101</v>
      </c>
      <c r="T15" s="2" t="s">
        <v>101</v>
      </c>
      <c r="U15" s="2" t="s">
        <v>151</v>
      </c>
      <c r="V15" s="2" t="s">
        <v>103</v>
      </c>
      <c r="W15" s="2" t="s">
        <v>101</v>
      </c>
      <c r="X15" s="2" t="s">
        <v>101</v>
      </c>
      <c r="Y15" s="2" t="s">
        <v>152</v>
      </c>
      <c r="Z15" s="4">
        <v>60</v>
      </c>
      <c r="AA15" s="4">
        <f>=ROUNDDOWN(8.57142857142857,0)</f>
      </c>
      <c r="AB15" s="5">
        <v>7</v>
      </c>
      <c r="AC15" s="2" t="s">
        <v>142</v>
      </c>
      <c r="AD15" s="4">
        <v>50</v>
      </c>
      <c r="AE15" s="4">
        <v>50</v>
      </c>
      <c r="AF15" s="6">
        <v>76</v>
      </c>
      <c r="AG15" s="6">
        <v>62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125</v>
      </c>
      <c r="AQ15" s="8">
        <v>25935</v>
      </c>
      <c r="AR15" s="4"/>
      <c r="AS15" s="8"/>
      <c r="AT15" s="7"/>
      <c r="AU15" s="7"/>
      <c r="AV15" s="4">
        <v>125</v>
      </c>
      <c r="AW15" s="8">
        <v>25935</v>
      </c>
      <c r="AX15" s="4"/>
      <c r="AY15" s="8"/>
      <c r="AZ15" s="7"/>
      <c r="BA15" s="7"/>
      <c r="BB15" s="7">
        <v>1</v>
      </c>
      <c r="BC15" s="4">
        <v>125</v>
      </c>
      <c r="BD15" s="8">
        <v>25935</v>
      </c>
      <c r="BE15" s="4"/>
      <c r="BF15" s="8"/>
      <c r="BG15" s="7"/>
      <c r="BH15" s="7"/>
      <c r="BI15" s="7">
        <v>1</v>
      </c>
      <c r="BJ15" s="4">
        <v>125</v>
      </c>
      <c r="BK15" s="8">
        <v>25935</v>
      </c>
      <c r="BL15" s="2" t="s">
        <v>100</v>
      </c>
      <c r="BM15" s="7">
        <v>1</v>
      </c>
      <c r="BN15" s="7">
        <v>1</v>
      </c>
      <c r="BO15" s="4">
        <v>125</v>
      </c>
      <c r="BP15" s="8">
        <v>25935</v>
      </c>
      <c r="BQ15" s="4"/>
      <c r="BR15" s="8"/>
      <c r="BS15" s="7"/>
      <c r="BT15" s="7"/>
      <c r="BU15" s="2" t="s">
        <v>106</v>
      </c>
      <c r="BV15" s="2" t="s">
        <v>97</v>
      </c>
      <c r="BW15" s="2" t="s">
        <v>153</v>
      </c>
      <c r="BX15" s="2" t="s">
        <v>154</v>
      </c>
      <c r="BY15" s="2" t="s">
        <v>109</v>
      </c>
      <c r="BZ15" s="2" t="s">
        <v>109</v>
      </c>
      <c r="CA15" s="2" t="s">
        <v>101</v>
      </c>
      <c r="CB15" s="4"/>
      <c r="CC15" s="8"/>
      <c r="CD15" s="4"/>
      <c r="CE15" s="8"/>
      <c r="CF15" s="7"/>
      <c r="CG15" s="7"/>
      <c r="CH15" s="2" t="s">
        <v>101</v>
      </c>
      <c r="CI15" s="2" t="s">
        <v>101</v>
      </c>
      <c r="CJ15" s="2" t="s">
        <v>101</v>
      </c>
      <c r="CK15" s="2" t="s">
        <v>101</v>
      </c>
      <c r="CL15" s="2" t="s">
        <v>101</v>
      </c>
      <c r="CM15" s="2" t="s">
        <v>101</v>
      </c>
      <c r="CN15" s="2" t="s">
        <v>101</v>
      </c>
    </row>
    <row r="16">
      <c r="A16" s="2" t="s">
        <v>155</v>
      </c>
      <c r="B16" s="2" t="s">
        <v>89</v>
      </c>
      <c r="C16" s="2" t="s">
        <v>90</v>
      </c>
      <c r="D16" s="2" t="s">
        <v>91</v>
      </c>
      <c r="E16" s="2" t="s">
        <v>92</v>
      </c>
      <c r="F16" s="2" t="s">
        <v>156</v>
      </c>
      <c r="G16" s="2" t="s">
        <v>101</v>
      </c>
      <c r="H16" s="2" t="s">
        <v>101</v>
      </c>
      <c r="I16" s="2" t="s">
        <v>157</v>
      </c>
      <c r="J16" s="2" t="s">
        <v>95</v>
      </c>
      <c r="K16" s="2" t="s">
        <v>121</v>
      </c>
      <c r="L16" s="3">
        <v>114.98</v>
      </c>
      <c r="M16" s="3">
        <v>120.73</v>
      </c>
      <c r="N16" s="3"/>
      <c r="O16" s="2" t="s">
        <v>97</v>
      </c>
      <c r="P16" s="2" t="s">
        <v>126</v>
      </c>
      <c r="Q16" s="2" t="s">
        <v>99</v>
      </c>
      <c r="R16" s="2" t="s">
        <v>100</v>
      </c>
      <c r="S16" s="2" t="s">
        <v>101</v>
      </c>
      <c r="T16" s="2" t="s">
        <v>101</v>
      </c>
      <c r="U16" s="2" t="s">
        <v>102</v>
      </c>
      <c r="V16" s="2" t="s">
        <v>103</v>
      </c>
      <c r="W16" s="2" t="s">
        <v>101</v>
      </c>
      <c r="X16" s="2" t="s">
        <v>101</v>
      </c>
      <c r="Y16" s="2" t="s">
        <v>104</v>
      </c>
      <c r="Z16" s="4">
        <v>184</v>
      </c>
      <c r="AA16" s="4">
        <f>=ROUNDDOWN(20.4444444444444,0)</f>
      </c>
      <c r="AB16" s="5">
        <v>9</v>
      </c>
      <c r="AC16" s="2" t="s">
        <v>158</v>
      </c>
      <c r="AD16" s="4">
        <v>100</v>
      </c>
      <c r="AE16" s="4">
        <v>100</v>
      </c>
      <c r="AF16" s="6">
        <v>76</v>
      </c>
      <c r="AG16" s="6">
        <v>62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169</v>
      </c>
      <c r="AQ16" s="8">
        <v>19431.62</v>
      </c>
      <c r="AR16" s="4"/>
      <c r="AS16" s="8"/>
      <c r="AT16" s="7"/>
      <c r="AU16" s="7"/>
      <c r="AV16" s="4">
        <v>169</v>
      </c>
      <c r="AW16" s="8">
        <v>19431.62</v>
      </c>
      <c r="AX16" s="4"/>
      <c r="AY16" s="8"/>
      <c r="AZ16" s="7"/>
      <c r="BA16" s="7"/>
      <c r="BB16" s="7">
        <v>1</v>
      </c>
      <c r="BC16" s="4">
        <v>169</v>
      </c>
      <c r="BD16" s="8">
        <v>19431.62</v>
      </c>
      <c r="BE16" s="4"/>
      <c r="BF16" s="8"/>
      <c r="BG16" s="7"/>
      <c r="BH16" s="7"/>
      <c r="BI16" s="7">
        <v>1</v>
      </c>
      <c r="BJ16" s="4">
        <v>169</v>
      </c>
      <c r="BK16" s="8">
        <v>19431.62</v>
      </c>
      <c r="BL16" s="2" t="s">
        <v>100</v>
      </c>
      <c r="BM16" s="7">
        <v>1</v>
      </c>
      <c r="BN16" s="7">
        <v>1</v>
      </c>
      <c r="BO16" s="4">
        <v>169</v>
      </c>
      <c r="BP16" s="8">
        <v>19431.62</v>
      </c>
      <c r="BQ16" s="4"/>
      <c r="BR16" s="8"/>
      <c r="BS16" s="7"/>
      <c r="BT16" s="7"/>
      <c r="BU16" s="2" t="s">
        <v>106</v>
      </c>
      <c r="BV16" s="2" t="s">
        <v>97</v>
      </c>
      <c r="BW16" s="2" t="s">
        <v>122</v>
      </c>
      <c r="BX16" s="2" t="s">
        <v>133</v>
      </c>
      <c r="BY16" s="2" t="s">
        <v>109</v>
      </c>
      <c r="BZ16" s="2" t="s">
        <v>109</v>
      </c>
      <c r="CA16" s="2" t="s">
        <v>101</v>
      </c>
      <c r="CB16" s="4"/>
      <c r="CC16" s="8"/>
      <c r="CD16" s="4"/>
      <c r="CE16" s="8"/>
      <c r="CF16" s="7"/>
      <c r="CG16" s="7"/>
      <c r="CH16" s="2" t="s">
        <v>101</v>
      </c>
      <c r="CI16" s="2" t="s">
        <v>101</v>
      </c>
      <c r="CJ16" s="2" t="s">
        <v>101</v>
      </c>
      <c r="CK16" s="2" t="s">
        <v>101</v>
      </c>
      <c r="CL16" s="2" t="s">
        <v>101</v>
      </c>
      <c r="CM16" s="2" t="s">
        <v>101</v>
      </c>
      <c r="CN16" s="2" t="s">
        <v>101</v>
      </c>
    </row>
    <row r="17">
      <c r="A17" s="2" t="s">
        <v>159</v>
      </c>
      <c r="B17" s="2" t="s">
        <v>89</v>
      </c>
      <c r="C17" s="2" t="s">
        <v>90</v>
      </c>
      <c r="D17" s="2" t="s">
        <v>91</v>
      </c>
      <c r="E17" s="2" t="s">
        <v>92</v>
      </c>
      <c r="F17" s="2" t="s">
        <v>160</v>
      </c>
      <c r="G17" s="2" t="s">
        <v>160</v>
      </c>
      <c r="H17" s="2" t="s">
        <v>160</v>
      </c>
      <c r="I17" s="2" t="s">
        <v>161</v>
      </c>
      <c r="J17" s="2" t="s">
        <v>95</v>
      </c>
      <c r="K17" s="2" t="s">
        <v>162</v>
      </c>
      <c r="L17" s="3">
        <v>107.1</v>
      </c>
      <c r="M17" s="3">
        <v>112.46</v>
      </c>
      <c r="N17" s="3"/>
      <c r="O17" s="2" t="s">
        <v>97</v>
      </c>
      <c r="P17" s="2" t="s">
        <v>126</v>
      </c>
      <c r="Q17" s="2" t="s">
        <v>99</v>
      </c>
      <c r="R17" s="2" t="s">
        <v>100</v>
      </c>
      <c r="S17" s="2" t="s">
        <v>101</v>
      </c>
      <c r="T17" s="2" t="s">
        <v>101</v>
      </c>
      <c r="U17" s="2" t="s">
        <v>102</v>
      </c>
      <c r="V17" s="2" t="s">
        <v>103</v>
      </c>
      <c r="W17" s="2" t="s">
        <v>101</v>
      </c>
      <c r="X17" s="2" t="s">
        <v>101</v>
      </c>
      <c r="Y17" s="2" t="s">
        <v>163</v>
      </c>
      <c r="Z17" s="4">
        <v>3</v>
      </c>
      <c r="AA17" s="4">
        <f>=ROUNDDOWN(3,0)</f>
      </c>
      <c r="AB17" s="5">
        <v>1</v>
      </c>
      <c r="AC17" s="2" t="s">
        <v>101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99</v>
      </c>
      <c r="AQ17" s="8">
        <v>10602.9</v>
      </c>
      <c r="AR17" s="4"/>
      <c r="AS17" s="8"/>
      <c r="AT17" s="7"/>
      <c r="AU17" s="7"/>
      <c r="AV17" s="4">
        <v>99</v>
      </c>
      <c r="AW17" s="8">
        <v>10602.9</v>
      </c>
      <c r="AX17" s="4"/>
      <c r="AY17" s="8"/>
      <c r="AZ17" s="7"/>
      <c r="BA17" s="7"/>
      <c r="BB17" s="7">
        <v>1</v>
      </c>
      <c r="BC17" s="4">
        <v>99</v>
      </c>
      <c r="BD17" s="8">
        <v>10602.9</v>
      </c>
      <c r="BE17" s="4"/>
      <c r="BF17" s="8"/>
      <c r="BG17" s="7"/>
      <c r="BH17" s="7"/>
      <c r="BI17" s="7">
        <v>1</v>
      </c>
      <c r="BJ17" s="4">
        <v>99</v>
      </c>
      <c r="BK17" s="8">
        <v>10602.9</v>
      </c>
      <c r="BL17" s="2" t="s">
        <v>100</v>
      </c>
      <c r="BM17" s="7">
        <v>1</v>
      </c>
      <c r="BN17" s="7">
        <v>1</v>
      </c>
      <c r="BO17" s="4">
        <v>99</v>
      </c>
      <c r="BP17" s="8">
        <v>10602.9</v>
      </c>
      <c r="BQ17" s="4"/>
      <c r="BR17" s="8"/>
      <c r="BS17" s="7"/>
      <c r="BT17" s="7"/>
      <c r="BU17" s="2" t="s">
        <v>106</v>
      </c>
      <c r="BV17" s="2" t="s">
        <v>97</v>
      </c>
      <c r="BW17" s="2" t="s">
        <v>164</v>
      </c>
      <c r="BX17" s="2" t="s">
        <v>165</v>
      </c>
      <c r="BY17" s="2" t="s">
        <v>109</v>
      </c>
      <c r="BZ17" s="2" t="s">
        <v>109</v>
      </c>
      <c r="CA17" s="2" t="s">
        <v>101</v>
      </c>
      <c r="CB17" s="4"/>
      <c r="CC17" s="8"/>
      <c r="CD17" s="4"/>
      <c r="CE17" s="8"/>
      <c r="CF17" s="7"/>
      <c r="CG17" s="7"/>
      <c r="CH17" s="2" t="s">
        <v>101</v>
      </c>
      <c r="CI17" s="2" t="s">
        <v>101</v>
      </c>
      <c r="CJ17" s="2" t="s">
        <v>101</v>
      </c>
      <c r="CK17" s="2" t="s">
        <v>101</v>
      </c>
      <c r="CL17" s="2" t="s">
        <v>101</v>
      </c>
      <c r="CM17" s="2" t="s">
        <v>101</v>
      </c>
      <c r="CN17" s="2" t="s">
        <v>101</v>
      </c>
    </row>
    <row r="18">
      <c r="A18" s="2" t="s">
        <v>166</v>
      </c>
      <c r="B18" s="2" t="s">
        <v>89</v>
      </c>
      <c r="C18" s="2" t="s">
        <v>90</v>
      </c>
      <c r="D18" s="2" t="s">
        <v>167</v>
      </c>
      <c r="E18" s="2" t="s">
        <v>168</v>
      </c>
      <c r="F18" s="2" t="s">
        <v>119</v>
      </c>
      <c r="G18" s="2" t="s">
        <v>119</v>
      </c>
      <c r="H18" s="2" t="s">
        <v>119</v>
      </c>
      <c r="I18" s="2" t="s">
        <v>169</v>
      </c>
      <c r="J18" s="2" t="s">
        <v>95</v>
      </c>
      <c r="K18" s="2" t="s">
        <v>121</v>
      </c>
      <c r="L18" s="3">
        <v>129.15</v>
      </c>
      <c r="M18" s="3">
        <v>135.61</v>
      </c>
      <c r="N18" s="3"/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101</v>
      </c>
      <c r="T18" s="2" t="s">
        <v>101</v>
      </c>
      <c r="U18" s="2" t="s">
        <v>102</v>
      </c>
      <c r="V18" s="2" t="s">
        <v>103</v>
      </c>
      <c r="W18" s="2" t="s">
        <v>101</v>
      </c>
      <c r="X18" s="2" t="s">
        <v>101</v>
      </c>
      <c r="Y18" s="2" t="s">
        <v>132</v>
      </c>
      <c r="Z18" s="4">
        <v>1502</v>
      </c>
      <c r="AA18" s="4">
        <f>=ROUNDDOWN(27.8148148148148,0)</f>
      </c>
      <c r="AB18" s="5">
        <v>54</v>
      </c>
      <c r="AC18" s="2" t="s">
        <v>101</v>
      </c>
      <c r="AD18" s="4"/>
      <c r="AE18" s="4"/>
      <c r="AF18" s="6">
        <v>76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1621</v>
      </c>
      <c r="AQ18" s="8">
        <v>209352.15</v>
      </c>
      <c r="AR18" s="4"/>
      <c r="AS18" s="8"/>
      <c r="AT18" s="7"/>
      <c r="AU18" s="7"/>
      <c r="AV18" s="4">
        <v>3104</v>
      </c>
      <c r="AW18" s="8">
        <v>404843.42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1</v>
      </c>
      <c r="BC18" s="4">
        <v>3699</v>
      </c>
      <c r="BD18" s="8">
        <v>481687.67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0.8405</v>
      </c>
      <c r="BJ18" s="4">
        <v>1621</v>
      </c>
      <c r="BK18" s="8">
        <v>209352.15</v>
      </c>
      <c r="BL18" s="2" t="s">
        <v>100</v>
      </c>
      <c r="BM18" s="7">
        <v>1</v>
      </c>
      <c r="BN18" s="7">
        <v>1</v>
      </c>
      <c r="BO18" s="4">
        <v>1621</v>
      </c>
      <c r="BP18" s="8">
        <v>209352.15</v>
      </c>
      <c r="BQ18" s="4"/>
      <c r="BR18" s="8"/>
      <c r="BS18" s="7"/>
      <c r="BT18" s="7"/>
      <c r="BU18" s="2" t="s">
        <v>106</v>
      </c>
      <c r="BV18" s="2" t="s">
        <v>97</v>
      </c>
      <c r="BW18" s="2" t="s">
        <v>170</v>
      </c>
      <c r="BX18" s="2" t="s">
        <v>171</v>
      </c>
      <c r="BY18" s="2" t="s">
        <v>109</v>
      </c>
      <c r="BZ18" s="2" t="s">
        <v>109</v>
      </c>
      <c r="CA18" s="2" t="s">
        <v>101</v>
      </c>
      <c r="CB18" s="4"/>
      <c r="CC18" s="8"/>
      <c r="CD18" s="4"/>
      <c r="CE18" s="8"/>
      <c r="CF18" s="7"/>
      <c r="CG18" s="7"/>
      <c r="CH18" s="2" t="s">
        <v>101</v>
      </c>
      <c r="CI18" s="2" t="s">
        <v>101</v>
      </c>
      <c r="CJ18" s="2" t="s">
        <v>101</v>
      </c>
      <c r="CK18" s="2" t="s">
        <v>101</v>
      </c>
      <c r="CL18" s="2" t="s">
        <v>101</v>
      </c>
      <c r="CM18" s="2" t="s">
        <v>101</v>
      </c>
      <c r="CN18" s="2" t="s">
        <v>101</v>
      </c>
    </row>
    <row r="19">
      <c r="A19" s="2" t="s">
        <v>172</v>
      </c>
      <c r="B19" s="2" t="s">
        <v>89</v>
      </c>
      <c r="C19" s="2" t="s">
        <v>90</v>
      </c>
      <c r="D19" s="2" t="s">
        <v>167</v>
      </c>
      <c r="E19" s="2" t="s">
        <v>168</v>
      </c>
      <c r="F19" s="2" t="s">
        <v>119</v>
      </c>
      <c r="G19" s="2" t="s">
        <v>119</v>
      </c>
      <c r="H19" s="2" t="s">
        <v>119</v>
      </c>
      <c r="I19" s="2" t="s">
        <v>173</v>
      </c>
      <c r="J19" s="2" t="s">
        <v>95</v>
      </c>
      <c r="K19" s="2" t="s">
        <v>121</v>
      </c>
      <c r="L19" s="3">
        <v>124.64</v>
      </c>
      <c r="M19" s="3">
        <v>130.87</v>
      </c>
      <c r="N19" s="3"/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101</v>
      </c>
      <c r="T19" s="2" t="s">
        <v>101</v>
      </c>
      <c r="U19" s="2" t="s">
        <v>102</v>
      </c>
      <c r="V19" s="2" t="s">
        <v>103</v>
      </c>
      <c r="W19" s="2" t="s">
        <v>101</v>
      </c>
      <c r="X19" s="2" t="s">
        <v>101</v>
      </c>
      <c r="Y19" s="2" t="s">
        <v>174</v>
      </c>
      <c r="Z19" s="4">
        <v>685</v>
      </c>
      <c r="AA19" s="4">
        <f>=ROUNDDOWN(28.5416666666667,0)</f>
      </c>
      <c r="AB19" s="5">
        <v>24</v>
      </c>
      <c r="AC19" s="2" t="s">
        <v>105</v>
      </c>
      <c r="AD19" s="4">
        <v>200</v>
      </c>
      <c r="AE19" s="4">
        <v>700</v>
      </c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748</v>
      </c>
      <c r="AQ19" s="8">
        <v>93230.72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 t="s">
        <v>101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748</v>
      </c>
      <c r="BK19" s="8">
        <v>93230.72</v>
      </c>
      <c r="BL19" s="2" t="s">
        <v>100</v>
      </c>
      <c r="BM19" s="7">
        <v>1</v>
      </c>
      <c r="BN19" s="7">
        <v>1</v>
      </c>
      <c r="BO19" s="4">
        <v>748</v>
      </c>
      <c r="BP19" s="8">
        <v>93230.72</v>
      </c>
      <c r="BQ19" s="4"/>
      <c r="BR19" s="8"/>
      <c r="BS19" s="7"/>
      <c r="BT19" s="7"/>
      <c r="BU19" s="2" t="s">
        <v>106</v>
      </c>
      <c r="BV19" s="2" t="s">
        <v>97</v>
      </c>
      <c r="BW19" s="2" t="s">
        <v>128</v>
      </c>
      <c r="BX19" s="2" t="s">
        <v>147</v>
      </c>
      <c r="BY19" s="2" t="s">
        <v>109</v>
      </c>
      <c r="BZ19" s="2" t="s">
        <v>109</v>
      </c>
      <c r="CA19" s="2" t="s">
        <v>101</v>
      </c>
      <c r="CB19" s="4"/>
      <c r="CC19" s="8"/>
      <c r="CD19" s="4"/>
      <c r="CE19" s="8"/>
      <c r="CF19" s="7"/>
      <c r="CG19" s="7"/>
      <c r="CH19" s="2" t="s">
        <v>101</v>
      </c>
      <c r="CI19" s="2" t="s">
        <v>101</v>
      </c>
      <c r="CJ19" s="2" t="s">
        <v>101</v>
      </c>
      <c r="CK19" s="2" t="s">
        <v>101</v>
      </c>
      <c r="CL19" s="2" t="s">
        <v>101</v>
      </c>
      <c r="CM19" s="2" t="s">
        <v>101</v>
      </c>
      <c r="CN19" s="2" t="s">
        <v>101</v>
      </c>
    </row>
    <row r="20">
      <c r="A20" s="2" t="s">
        <v>175</v>
      </c>
      <c r="B20" s="2" t="s">
        <v>89</v>
      </c>
      <c r="C20" s="2" t="s">
        <v>90</v>
      </c>
      <c r="D20" s="2" t="s">
        <v>167</v>
      </c>
      <c r="E20" s="2" t="s">
        <v>168</v>
      </c>
      <c r="F20" s="2" t="s">
        <v>119</v>
      </c>
      <c r="G20" s="2" t="s">
        <v>101</v>
      </c>
      <c r="H20" s="2" t="s">
        <v>101</v>
      </c>
      <c r="I20" s="2" t="s">
        <v>176</v>
      </c>
      <c r="J20" s="2" t="s">
        <v>95</v>
      </c>
      <c r="K20" s="2" t="s">
        <v>121</v>
      </c>
      <c r="L20" s="3">
        <v>142.7</v>
      </c>
      <c r="M20" s="3">
        <v>149.84</v>
      </c>
      <c r="N20" s="3"/>
      <c r="O20" s="2" t="s">
        <v>97</v>
      </c>
      <c r="P20" s="2" t="s">
        <v>126</v>
      </c>
      <c r="Q20" s="2" t="s">
        <v>99</v>
      </c>
      <c r="R20" s="2" t="s">
        <v>100</v>
      </c>
      <c r="S20" s="2" t="s">
        <v>101</v>
      </c>
      <c r="T20" s="2" t="s">
        <v>101</v>
      </c>
      <c r="U20" s="2" t="s">
        <v>102</v>
      </c>
      <c r="V20" s="2" t="s">
        <v>103</v>
      </c>
      <c r="W20" s="2" t="s">
        <v>101</v>
      </c>
      <c r="X20" s="2" t="s">
        <v>101</v>
      </c>
      <c r="Y20" s="2" t="s">
        <v>104</v>
      </c>
      <c r="Z20" s="4">
        <v>196</v>
      </c>
      <c r="AA20" s="4">
        <f>=ROUNDDOWN(8.90909090909091,0)</f>
      </c>
      <c r="AB20" s="5">
        <v>22</v>
      </c>
      <c r="AC20" s="2" t="s">
        <v>105</v>
      </c>
      <c r="AD20" s="4">
        <v>200</v>
      </c>
      <c r="AE20" s="4">
        <v>200</v>
      </c>
      <c r="AF20" s="6">
        <v>74</v>
      </c>
      <c r="AG20" s="6">
        <v>60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385</v>
      </c>
      <c r="AQ20" s="8">
        <v>53565.05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 t="s">
        <v>101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385</v>
      </c>
      <c r="BK20" s="8">
        <v>53565.05</v>
      </c>
      <c r="BL20" s="2" t="s">
        <v>100</v>
      </c>
      <c r="BM20" s="7">
        <v>1</v>
      </c>
      <c r="BN20" s="7">
        <v>1</v>
      </c>
      <c r="BO20" s="4">
        <v>385</v>
      </c>
      <c r="BP20" s="8">
        <v>53565.05</v>
      </c>
      <c r="BQ20" s="4"/>
      <c r="BR20" s="8"/>
      <c r="BS20" s="7"/>
      <c r="BT20" s="7"/>
      <c r="BU20" s="2" t="s">
        <v>106</v>
      </c>
      <c r="BV20" s="2" t="s">
        <v>97</v>
      </c>
      <c r="BW20" s="2" t="s">
        <v>177</v>
      </c>
      <c r="BX20" s="2" t="s">
        <v>143</v>
      </c>
      <c r="BY20" s="2" t="s">
        <v>109</v>
      </c>
      <c r="BZ20" s="2" t="s">
        <v>109</v>
      </c>
      <c r="CA20" s="2" t="s">
        <v>101</v>
      </c>
      <c r="CB20" s="4"/>
      <c r="CC20" s="8"/>
      <c r="CD20" s="4"/>
      <c r="CE20" s="8"/>
      <c r="CF20" s="7"/>
      <c r="CG20" s="7"/>
      <c r="CH20" s="2" t="s">
        <v>101</v>
      </c>
      <c r="CI20" s="2" t="s">
        <v>101</v>
      </c>
      <c r="CJ20" s="2" t="s">
        <v>101</v>
      </c>
      <c r="CK20" s="2" t="s">
        <v>101</v>
      </c>
      <c r="CL20" s="2" t="s">
        <v>101</v>
      </c>
      <c r="CM20" s="2" t="s">
        <v>101</v>
      </c>
      <c r="CN20" s="2" t="s">
        <v>101</v>
      </c>
    </row>
    <row r="21">
      <c r="A21" s="2" t="s">
        <v>178</v>
      </c>
      <c r="B21" s="2" t="s">
        <v>89</v>
      </c>
      <c r="C21" s="2" t="s">
        <v>90</v>
      </c>
      <c r="D21" s="2" t="s">
        <v>167</v>
      </c>
      <c r="E21" s="2" t="s">
        <v>168</v>
      </c>
      <c r="F21" s="2" t="s">
        <v>119</v>
      </c>
      <c r="G21" s="2" t="s">
        <v>119</v>
      </c>
      <c r="H21" s="2" t="s">
        <v>119</v>
      </c>
      <c r="I21" s="2" t="s">
        <v>179</v>
      </c>
      <c r="J21" s="2" t="s">
        <v>95</v>
      </c>
      <c r="K21" s="2" t="s">
        <v>121</v>
      </c>
      <c r="L21" s="3">
        <v>143.43</v>
      </c>
      <c r="M21" s="3">
        <v>150.6</v>
      </c>
      <c r="N21" s="3"/>
      <c r="O21" s="2" t="s">
        <v>97</v>
      </c>
      <c r="P21" s="2" t="s">
        <v>126</v>
      </c>
      <c r="Q21" s="2" t="s">
        <v>99</v>
      </c>
      <c r="R21" s="2" t="s">
        <v>100</v>
      </c>
      <c r="S21" s="2" t="s">
        <v>101</v>
      </c>
      <c r="T21" s="2" t="s">
        <v>101</v>
      </c>
      <c r="U21" s="2" t="s">
        <v>102</v>
      </c>
      <c r="V21" s="2" t="s">
        <v>103</v>
      </c>
      <c r="W21" s="2" t="s">
        <v>101</v>
      </c>
      <c r="X21" s="2" t="s">
        <v>101</v>
      </c>
      <c r="Y21" s="2" t="s">
        <v>132</v>
      </c>
      <c r="Z21" s="4">
        <v>327</v>
      </c>
      <c r="AA21" s="4">
        <f>=ROUNDDOWN(23.3571428571429,0)</f>
      </c>
      <c r="AB21" s="5">
        <v>14</v>
      </c>
      <c r="AC21" s="2" t="s">
        <v>101</v>
      </c>
      <c r="AD21" s="4"/>
      <c r="AE21" s="4"/>
      <c r="AF21" s="6">
        <v>76</v>
      </c>
      <c r="AG21" s="6">
        <v>62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350</v>
      </c>
      <c r="AQ21" s="8">
        <v>48695.5</v>
      </c>
      <c r="AR21" s="4"/>
      <c r="AS21" s="8"/>
      <c r="AT21" s="7"/>
      <c r="AU21" s="7"/>
      <c r="AV21" s="4" t="s">
        <v>101</v>
      </c>
      <c r="AW21" s="8" t="s">
        <v>101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 t="s">
        <v>101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 t="s">
        <v>101</v>
      </c>
      <c r="BJ21" s="4">
        <v>350</v>
      </c>
      <c r="BK21" s="8">
        <v>48695.5</v>
      </c>
      <c r="BL21" s="2" t="s">
        <v>100</v>
      </c>
      <c r="BM21" s="7">
        <v>1</v>
      </c>
      <c r="BN21" s="7">
        <v>1</v>
      </c>
      <c r="BO21" s="4">
        <v>350</v>
      </c>
      <c r="BP21" s="8">
        <v>48695.5</v>
      </c>
      <c r="BQ21" s="4"/>
      <c r="BR21" s="8"/>
      <c r="BS21" s="7"/>
      <c r="BT21" s="7"/>
      <c r="BU21" s="2" t="s">
        <v>106</v>
      </c>
      <c r="BV21" s="2" t="s">
        <v>97</v>
      </c>
      <c r="BW21" s="2" t="s">
        <v>177</v>
      </c>
      <c r="BX21" s="2" t="s">
        <v>143</v>
      </c>
      <c r="BY21" s="2" t="s">
        <v>109</v>
      </c>
      <c r="BZ21" s="2" t="s">
        <v>109</v>
      </c>
      <c r="CA21" s="2" t="s">
        <v>101</v>
      </c>
      <c r="CB21" s="4"/>
      <c r="CC21" s="8"/>
      <c r="CD21" s="4"/>
      <c r="CE21" s="8"/>
      <c r="CF21" s="7"/>
      <c r="CG21" s="7"/>
      <c r="CH21" s="2" t="s">
        <v>101</v>
      </c>
      <c r="CI21" s="2" t="s">
        <v>101</v>
      </c>
      <c r="CJ21" s="2" t="s">
        <v>101</v>
      </c>
      <c r="CK21" s="2" t="s">
        <v>101</v>
      </c>
      <c r="CL21" s="2" t="s">
        <v>101</v>
      </c>
      <c r="CM21" s="2" t="s">
        <v>101</v>
      </c>
      <c r="CN21" s="2" t="s">
        <v>101</v>
      </c>
    </row>
    <row r="22">
      <c r="A22" s="2" t="s">
        <v>180</v>
      </c>
      <c r="B22" s="2" t="s">
        <v>89</v>
      </c>
      <c r="C22" s="2" t="s">
        <v>90</v>
      </c>
      <c r="D22" s="2" t="s">
        <v>167</v>
      </c>
      <c r="E22" s="2" t="s">
        <v>168</v>
      </c>
      <c r="F22" s="2" t="s">
        <v>119</v>
      </c>
      <c r="G22" s="2" t="s">
        <v>119</v>
      </c>
      <c r="H22" s="2" t="s">
        <v>119</v>
      </c>
      <c r="I22" s="2" t="s">
        <v>181</v>
      </c>
      <c r="J22" s="2" t="s">
        <v>95</v>
      </c>
      <c r="K22" s="2" t="s">
        <v>136</v>
      </c>
      <c r="L22" s="3">
        <v>129.15</v>
      </c>
      <c r="M22" s="3">
        <v>135.61</v>
      </c>
      <c r="N22" s="3"/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101</v>
      </c>
      <c r="T22" s="2" t="s">
        <v>101</v>
      </c>
      <c r="U22" s="2" t="s">
        <v>102</v>
      </c>
      <c r="V22" s="2" t="s">
        <v>103</v>
      </c>
      <c r="W22" s="2" t="s">
        <v>101</v>
      </c>
      <c r="X22" s="2" t="s">
        <v>101</v>
      </c>
      <c r="Y22" s="2" t="s">
        <v>132</v>
      </c>
      <c r="Z22" s="4">
        <v>280</v>
      </c>
      <c r="AA22" s="4">
        <f>=ROUNDDOWN(12.1739130434783,0)</f>
      </c>
      <c r="AB22" s="5">
        <v>23</v>
      </c>
      <c r="AC22" s="2" t="s">
        <v>105</v>
      </c>
      <c r="AD22" s="4">
        <v>200</v>
      </c>
      <c r="AE22" s="4">
        <v>500</v>
      </c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595</v>
      </c>
      <c r="AQ22" s="8">
        <v>76844.25</v>
      </c>
      <c r="AR22" s="4"/>
      <c r="AS22" s="8"/>
      <c r="AT22" s="7"/>
      <c r="AU22" s="7"/>
      <c r="AV22" s="4">
        <v>595</v>
      </c>
      <c r="AW22" s="8">
        <v>76844.25</v>
      </c>
      <c r="AX22" s="4"/>
      <c r="AY22" s="8"/>
      <c r="AZ22" s="7"/>
      <c r="BA22" s="7"/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0.1595</v>
      </c>
      <c r="BJ22" s="4">
        <v>595</v>
      </c>
      <c r="BK22" s="8">
        <v>76844.25</v>
      </c>
      <c r="BL22" s="2" t="s">
        <v>100</v>
      </c>
      <c r="BM22" s="7">
        <v>1</v>
      </c>
      <c r="BN22" s="7">
        <v>1</v>
      </c>
      <c r="BO22" s="4">
        <v>595</v>
      </c>
      <c r="BP22" s="8">
        <v>76844.25</v>
      </c>
      <c r="BQ22" s="4"/>
      <c r="BR22" s="8"/>
      <c r="BS22" s="7"/>
      <c r="BT22" s="7"/>
      <c r="BU22" s="2" t="s">
        <v>106</v>
      </c>
      <c r="BV22" s="2" t="s">
        <v>97</v>
      </c>
      <c r="BW22" s="2" t="s">
        <v>171</v>
      </c>
      <c r="BX22" s="2" t="s">
        <v>164</v>
      </c>
      <c r="BY22" s="2" t="s">
        <v>109</v>
      </c>
      <c r="BZ22" s="2" t="s">
        <v>109</v>
      </c>
      <c r="CA22" s="2" t="s">
        <v>101</v>
      </c>
      <c r="CB22" s="4"/>
      <c r="CC22" s="8"/>
      <c r="CD22" s="4"/>
      <c r="CE22" s="8"/>
      <c r="CF22" s="7"/>
      <c r="CG22" s="7"/>
      <c r="CH22" s="2" t="s">
        <v>101</v>
      </c>
      <c r="CI22" s="2" t="s">
        <v>101</v>
      </c>
      <c r="CJ22" s="2" t="s">
        <v>101</v>
      </c>
      <c r="CK22" s="2" t="s">
        <v>101</v>
      </c>
      <c r="CL22" s="2" t="s">
        <v>101</v>
      </c>
      <c r="CM22" s="2" t="s">
        <v>101</v>
      </c>
      <c r="CN22" s="2" t="s">
        <v>101</v>
      </c>
    </row>
    <row r="23">
      <c r="A23" s="2" t="s">
        <v>182</v>
      </c>
      <c r="B23" s="2" t="s">
        <v>89</v>
      </c>
      <c r="C23" s="2" t="s">
        <v>90</v>
      </c>
      <c r="D23" s="2" t="s">
        <v>167</v>
      </c>
      <c r="E23" s="2" t="s">
        <v>168</v>
      </c>
      <c r="F23" s="2" t="s">
        <v>183</v>
      </c>
      <c r="G23" s="2" t="s">
        <v>183</v>
      </c>
      <c r="H23" s="2" t="s">
        <v>183</v>
      </c>
      <c r="I23" s="2" t="s">
        <v>184</v>
      </c>
      <c r="J23" s="2" t="s">
        <v>95</v>
      </c>
      <c r="K23" s="2" t="s">
        <v>112</v>
      </c>
      <c r="L23" s="3">
        <v>237.3</v>
      </c>
      <c r="M23" s="3">
        <v>237.3</v>
      </c>
      <c r="N23" s="3"/>
      <c r="O23" s="2" t="s">
        <v>97</v>
      </c>
      <c r="P23" s="2" t="s">
        <v>126</v>
      </c>
      <c r="Q23" s="2" t="s">
        <v>99</v>
      </c>
      <c r="R23" s="2" t="s">
        <v>100</v>
      </c>
      <c r="S23" s="2" t="s">
        <v>101</v>
      </c>
      <c r="T23" s="2" t="s">
        <v>101</v>
      </c>
      <c r="U23" s="2" t="s">
        <v>151</v>
      </c>
      <c r="V23" s="2" t="s">
        <v>103</v>
      </c>
      <c r="W23" s="2" t="s">
        <v>101</v>
      </c>
      <c r="X23" s="2" t="s">
        <v>101</v>
      </c>
      <c r="Y23" s="2" t="s">
        <v>152</v>
      </c>
      <c r="Z23" s="4">
        <v>33</v>
      </c>
      <c r="AA23" s="4">
        <f>=ROUNDDOWN(16.5,0)</f>
      </c>
      <c r="AB23" s="5">
        <v>2</v>
      </c>
      <c r="AC23" s="2" t="s">
        <v>101</v>
      </c>
      <c r="AD23" s="4"/>
      <c r="AE23" s="4"/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20</v>
      </c>
      <c r="AQ23" s="8">
        <v>4494</v>
      </c>
      <c r="AR23" s="4"/>
      <c r="AS23" s="8"/>
      <c r="AT23" s="7"/>
      <c r="AU23" s="7"/>
      <c r="AV23" s="4">
        <v>20</v>
      </c>
      <c r="AW23" s="8">
        <v>4494</v>
      </c>
      <c r="AX23" s="4"/>
      <c r="AY23" s="8"/>
      <c r="AZ23" s="7"/>
      <c r="BA23" s="7"/>
      <c r="BB23" s="7">
        <v>1</v>
      </c>
      <c r="BC23" s="4">
        <v>20</v>
      </c>
      <c r="BD23" s="8">
        <v>4494</v>
      </c>
      <c r="BE23" s="4"/>
      <c r="BF23" s="8"/>
      <c r="BG23" s="7"/>
      <c r="BH23" s="7"/>
      <c r="BI23" s="7">
        <v>1</v>
      </c>
      <c r="BJ23" s="4">
        <v>20</v>
      </c>
      <c r="BK23" s="8">
        <v>4494</v>
      </c>
      <c r="BL23" s="2" t="s">
        <v>100</v>
      </c>
      <c r="BM23" s="7">
        <v>1</v>
      </c>
      <c r="BN23" s="7">
        <v>1</v>
      </c>
      <c r="BO23" s="4">
        <v>20</v>
      </c>
      <c r="BP23" s="8">
        <v>4494</v>
      </c>
      <c r="BQ23" s="4"/>
      <c r="BR23" s="8"/>
      <c r="BS23" s="7"/>
      <c r="BT23" s="7"/>
      <c r="BU23" s="2" t="s">
        <v>106</v>
      </c>
      <c r="BV23" s="2" t="s">
        <v>97</v>
      </c>
      <c r="BW23" s="2" t="s">
        <v>185</v>
      </c>
      <c r="BX23" s="2" t="s">
        <v>186</v>
      </c>
      <c r="BY23" s="2" t="s">
        <v>109</v>
      </c>
      <c r="BZ23" s="2" t="s">
        <v>109</v>
      </c>
      <c r="CA23" s="2" t="s">
        <v>101</v>
      </c>
      <c r="CB23" s="4"/>
      <c r="CC23" s="8"/>
      <c r="CD23" s="4"/>
      <c r="CE23" s="8"/>
      <c r="CF23" s="7"/>
      <c r="CG23" s="7"/>
      <c r="CH23" s="2" t="s">
        <v>101</v>
      </c>
      <c r="CI23" s="2" t="s">
        <v>101</v>
      </c>
      <c r="CJ23" s="2" t="s">
        <v>101</v>
      </c>
      <c r="CK23" s="2" t="s">
        <v>101</v>
      </c>
      <c r="CL23" s="2" t="s">
        <v>101</v>
      </c>
      <c r="CM23" s="2" t="s">
        <v>101</v>
      </c>
      <c r="CN23" s="2" t="s">
        <v>101</v>
      </c>
    </row>
    <row r="24">
      <c r="A24" s="2" t="s">
        <v>187</v>
      </c>
      <c r="B24" s="2" t="s">
        <v>89</v>
      </c>
      <c r="C24" s="2" t="s">
        <v>90</v>
      </c>
      <c r="D24" s="2" t="s">
        <v>167</v>
      </c>
      <c r="E24" s="2" t="s">
        <v>188</v>
      </c>
      <c r="F24" s="2" t="s">
        <v>149</v>
      </c>
      <c r="G24" s="2" t="s">
        <v>149</v>
      </c>
      <c r="H24" s="2" t="s">
        <v>149</v>
      </c>
      <c r="I24" s="2" t="s">
        <v>189</v>
      </c>
      <c r="J24" s="2" t="s">
        <v>95</v>
      </c>
      <c r="K24" s="2" t="s">
        <v>121</v>
      </c>
      <c r="L24" s="3">
        <v>204.75</v>
      </c>
      <c r="M24" s="3">
        <v>204.75</v>
      </c>
      <c r="N24" s="3"/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101</v>
      </c>
      <c r="T24" s="2" t="s">
        <v>101</v>
      </c>
      <c r="U24" s="2" t="s">
        <v>102</v>
      </c>
      <c r="V24" s="2" t="s">
        <v>103</v>
      </c>
      <c r="W24" s="2" t="s">
        <v>101</v>
      </c>
      <c r="X24" s="2" t="s">
        <v>101</v>
      </c>
      <c r="Y24" s="2" t="s">
        <v>132</v>
      </c>
      <c r="Z24" s="4">
        <v>88</v>
      </c>
      <c r="AA24" s="4">
        <f>=ROUNDDOWN(6.76923076923077,0)</f>
      </c>
      <c r="AB24" s="5">
        <v>13</v>
      </c>
      <c r="AC24" s="2" t="s">
        <v>105</v>
      </c>
      <c r="AD24" s="4">
        <v>200</v>
      </c>
      <c r="AE24" s="4">
        <v>300</v>
      </c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268</v>
      </c>
      <c r="AQ24" s="8">
        <v>54873</v>
      </c>
      <c r="AR24" s="4"/>
      <c r="AS24" s="8"/>
      <c r="AT24" s="7"/>
      <c r="AU24" s="7"/>
      <c r="AV24" s="4">
        <v>268</v>
      </c>
      <c r="AW24" s="8">
        <v>54873</v>
      </c>
      <c r="AX24" s="4"/>
      <c r="AY24" s="8"/>
      <c r="AZ24" s="7"/>
      <c r="BA24" s="7"/>
      <c r="BB24" s="7">
        <v>1</v>
      </c>
      <c r="BC24" s="4">
        <v>268</v>
      </c>
      <c r="BD24" s="8">
        <v>54873</v>
      </c>
      <c r="BE24" s="4"/>
      <c r="BF24" s="8"/>
      <c r="BG24" s="7"/>
      <c r="BH24" s="7"/>
      <c r="BI24" s="7">
        <v>1</v>
      </c>
      <c r="BJ24" s="4">
        <v>268</v>
      </c>
      <c r="BK24" s="8">
        <v>54873</v>
      </c>
      <c r="BL24" s="2" t="s">
        <v>100</v>
      </c>
      <c r="BM24" s="7">
        <v>1</v>
      </c>
      <c r="BN24" s="7">
        <v>1</v>
      </c>
      <c r="BO24" s="4">
        <v>268</v>
      </c>
      <c r="BP24" s="8">
        <v>54873</v>
      </c>
      <c r="BQ24" s="4"/>
      <c r="BR24" s="8"/>
      <c r="BS24" s="7"/>
      <c r="BT24" s="7"/>
      <c r="BU24" s="2" t="s">
        <v>106</v>
      </c>
      <c r="BV24" s="2" t="s">
        <v>97</v>
      </c>
      <c r="BW24" s="2" t="s">
        <v>190</v>
      </c>
      <c r="BX24" s="2" t="s">
        <v>133</v>
      </c>
      <c r="BY24" s="2" t="s">
        <v>109</v>
      </c>
      <c r="BZ24" s="2" t="s">
        <v>109</v>
      </c>
      <c r="CA24" s="2" t="s">
        <v>101</v>
      </c>
      <c r="CB24" s="4"/>
      <c r="CC24" s="8"/>
      <c r="CD24" s="4"/>
      <c r="CE24" s="8"/>
      <c r="CF24" s="7"/>
      <c r="CG24" s="7"/>
      <c r="CH24" s="2" t="s">
        <v>101</v>
      </c>
      <c r="CI24" s="2" t="s">
        <v>101</v>
      </c>
      <c r="CJ24" s="2" t="s">
        <v>101</v>
      </c>
      <c r="CK24" s="2" t="s">
        <v>101</v>
      </c>
      <c r="CL24" s="2" t="s">
        <v>101</v>
      </c>
      <c r="CM24" s="2" t="s">
        <v>101</v>
      </c>
      <c r="CN24" s="2" t="s">
        <v>101</v>
      </c>
    </row>
    <row r="25">
      <c r="A25" s="2" t="s">
        <v>191</v>
      </c>
      <c r="B25" s="2" t="s">
        <v>89</v>
      </c>
      <c r="C25" s="2" t="s">
        <v>90</v>
      </c>
      <c r="D25" s="2" t="s">
        <v>192</v>
      </c>
      <c r="E25" s="2" t="s">
        <v>193</v>
      </c>
      <c r="F25" s="2" t="s">
        <v>149</v>
      </c>
      <c r="G25" s="2" t="s">
        <v>149</v>
      </c>
      <c r="H25" s="2" t="s">
        <v>149</v>
      </c>
      <c r="I25" s="2" t="s">
        <v>194</v>
      </c>
      <c r="J25" s="2" t="s">
        <v>95</v>
      </c>
      <c r="K25" s="2" t="s">
        <v>121</v>
      </c>
      <c r="L25" s="3">
        <v>204.75</v>
      </c>
      <c r="M25" s="3">
        <v>204.75</v>
      </c>
      <c r="N25" s="3"/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101</v>
      </c>
      <c r="T25" s="2" t="s">
        <v>101</v>
      </c>
      <c r="U25" s="2" t="s">
        <v>102</v>
      </c>
      <c r="V25" s="2" t="s">
        <v>103</v>
      </c>
      <c r="W25" s="2" t="s">
        <v>101</v>
      </c>
      <c r="X25" s="2" t="s">
        <v>101</v>
      </c>
      <c r="Y25" s="2" t="s">
        <v>195</v>
      </c>
      <c r="Z25" s="4">
        <v>222</v>
      </c>
      <c r="AA25" s="4">
        <f>=ROUNDDOWN(11.1,0)</f>
      </c>
      <c r="AB25" s="5">
        <v>20</v>
      </c>
      <c r="AC25" s="2" t="s">
        <v>105</v>
      </c>
      <c r="AD25" s="4">
        <v>300</v>
      </c>
      <c r="AE25" s="4">
        <v>450</v>
      </c>
      <c r="AF25" s="6">
        <v>74</v>
      </c>
      <c r="AG25" s="6">
        <v>60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419</v>
      </c>
      <c r="AQ25" s="8">
        <v>85790.25</v>
      </c>
      <c r="AR25" s="4"/>
      <c r="AS25" s="8"/>
      <c r="AT25" s="7"/>
      <c r="AU25" s="7"/>
      <c r="AV25" s="4">
        <v>419</v>
      </c>
      <c r="AW25" s="8">
        <v>85790.25</v>
      </c>
      <c r="AX25" s="4"/>
      <c r="AY25" s="8"/>
      <c r="AZ25" s="7"/>
      <c r="BA25" s="7"/>
      <c r="BB25" s="7">
        <v>1</v>
      </c>
      <c r="BC25" s="4">
        <v>689</v>
      </c>
      <c r="BD25" s="8">
        <v>141072.75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>
        <v>0.6081</v>
      </c>
      <c r="BJ25" s="4">
        <v>419</v>
      </c>
      <c r="BK25" s="8">
        <v>85790.25</v>
      </c>
      <c r="BL25" s="2" t="s">
        <v>100</v>
      </c>
      <c r="BM25" s="7">
        <v>1</v>
      </c>
      <c r="BN25" s="7">
        <v>1</v>
      </c>
      <c r="BO25" s="4">
        <v>419</v>
      </c>
      <c r="BP25" s="8">
        <v>85790.25</v>
      </c>
      <c r="BQ25" s="4"/>
      <c r="BR25" s="8"/>
      <c r="BS25" s="7"/>
      <c r="BT25" s="7"/>
      <c r="BU25" s="2" t="s">
        <v>106</v>
      </c>
      <c r="BV25" s="2" t="s">
        <v>97</v>
      </c>
      <c r="BW25" s="2" t="s">
        <v>122</v>
      </c>
      <c r="BX25" s="2" t="s">
        <v>133</v>
      </c>
      <c r="BY25" s="2" t="s">
        <v>109</v>
      </c>
      <c r="BZ25" s="2" t="s">
        <v>109</v>
      </c>
      <c r="CA25" s="2" t="s">
        <v>101</v>
      </c>
      <c r="CB25" s="4"/>
      <c r="CC25" s="8"/>
      <c r="CD25" s="4"/>
      <c r="CE25" s="8"/>
      <c r="CF25" s="7"/>
      <c r="CG25" s="7"/>
      <c r="CH25" s="2" t="s">
        <v>101</v>
      </c>
      <c r="CI25" s="2" t="s">
        <v>101</v>
      </c>
      <c r="CJ25" s="2" t="s">
        <v>101</v>
      </c>
      <c r="CK25" s="2" t="s">
        <v>101</v>
      </c>
      <c r="CL25" s="2" t="s">
        <v>101</v>
      </c>
      <c r="CM25" s="2" t="s">
        <v>101</v>
      </c>
      <c r="CN25" s="2" t="s">
        <v>101</v>
      </c>
    </row>
    <row r="26">
      <c r="A26" s="2" t="s">
        <v>196</v>
      </c>
      <c r="B26" s="2" t="s">
        <v>89</v>
      </c>
      <c r="C26" s="2" t="s">
        <v>90</v>
      </c>
      <c r="D26" s="2" t="s">
        <v>192</v>
      </c>
      <c r="E26" s="2" t="s">
        <v>193</v>
      </c>
      <c r="F26" s="2" t="s">
        <v>149</v>
      </c>
      <c r="G26" s="2" t="s">
        <v>149</v>
      </c>
      <c r="H26" s="2" t="s">
        <v>149</v>
      </c>
      <c r="I26" s="2" t="s">
        <v>197</v>
      </c>
      <c r="J26" s="2" t="s">
        <v>95</v>
      </c>
      <c r="K26" s="2" t="s">
        <v>198</v>
      </c>
      <c r="L26" s="3">
        <v>204.75</v>
      </c>
      <c r="M26" s="3">
        <v>204.75</v>
      </c>
      <c r="N26" s="3"/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101</v>
      </c>
      <c r="T26" s="2" t="s">
        <v>101</v>
      </c>
      <c r="U26" s="2" t="s">
        <v>102</v>
      </c>
      <c r="V26" s="2" t="s">
        <v>103</v>
      </c>
      <c r="W26" s="2" t="s">
        <v>101</v>
      </c>
      <c r="X26" s="2" t="s">
        <v>101</v>
      </c>
      <c r="Y26" s="2" t="s">
        <v>199</v>
      </c>
      <c r="Z26" s="4">
        <v>193</v>
      </c>
      <c r="AA26" s="4">
        <f>=ROUNDDOWN(14.8461538461538,0)</f>
      </c>
      <c r="AB26" s="5">
        <v>13</v>
      </c>
      <c r="AC26" s="2" t="s">
        <v>158</v>
      </c>
      <c r="AD26" s="4">
        <v>100</v>
      </c>
      <c r="AE26" s="4">
        <v>100</v>
      </c>
      <c r="AF26" s="6">
        <v>69</v>
      </c>
      <c r="AG26" s="6">
        <v>52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270</v>
      </c>
      <c r="AQ26" s="8">
        <v>55282.5</v>
      </c>
      <c r="AR26" s="4"/>
      <c r="AS26" s="8"/>
      <c r="AT26" s="7"/>
      <c r="AU26" s="7"/>
      <c r="AV26" s="4">
        <v>270</v>
      </c>
      <c r="AW26" s="8">
        <v>55282.5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0.3919</v>
      </c>
      <c r="BJ26" s="4">
        <v>270</v>
      </c>
      <c r="BK26" s="8">
        <v>55282.5</v>
      </c>
      <c r="BL26" s="2" t="s">
        <v>100</v>
      </c>
      <c r="BM26" s="7">
        <v>1</v>
      </c>
      <c r="BN26" s="7">
        <v>1</v>
      </c>
      <c r="BO26" s="4">
        <v>270</v>
      </c>
      <c r="BP26" s="8">
        <v>55282.5</v>
      </c>
      <c r="BQ26" s="4"/>
      <c r="BR26" s="8"/>
      <c r="BS26" s="7"/>
      <c r="BT26" s="7"/>
      <c r="BU26" s="2" t="s">
        <v>106</v>
      </c>
      <c r="BV26" s="2" t="s">
        <v>97</v>
      </c>
      <c r="BW26" s="2" t="s">
        <v>200</v>
      </c>
      <c r="BX26" s="2" t="s">
        <v>201</v>
      </c>
      <c r="BY26" s="2" t="s">
        <v>109</v>
      </c>
      <c r="BZ26" s="2" t="s">
        <v>109</v>
      </c>
      <c r="CA26" s="2" t="s">
        <v>101</v>
      </c>
      <c r="CB26" s="4"/>
      <c r="CC26" s="8"/>
      <c r="CD26" s="4"/>
      <c r="CE26" s="8"/>
      <c r="CF26" s="7"/>
      <c r="CG26" s="7"/>
      <c r="CH26" s="2" t="s">
        <v>101</v>
      </c>
      <c r="CI26" s="2" t="s">
        <v>101</v>
      </c>
      <c r="CJ26" s="2" t="s">
        <v>101</v>
      </c>
      <c r="CK26" s="2" t="s">
        <v>101</v>
      </c>
      <c r="CL26" s="2" t="s">
        <v>101</v>
      </c>
      <c r="CM26" s="2" t="s">
        <v>101</v>
      </c>
      <c r="CN26" s="2" t="s">
        <v>101</v>
      </c>
    </row>
    <row r="27">
      <c r="A27" s="2" t="s">
        <v>202</v>
      </c>
      <c r="B27" s="2" t="s">
        <v>89</v>
      </c>
      <c r="C27" s="2" t="s">
        <v>90</v>
      </c>
      <c r="D27" s="2" t="s">
        <v>192</v>
      </c>
      <c r="E27" s="2" t="s">
        <v>193</v>
      </c>
      <c r="F27" s="2" t="s">
        <v>203</v>
      </c>
      <c r="G27" s="2" t="s">
        <v>101</v>
      </c>
      <c r="H27" s="2" t="s">
        <v>101</v>
      </c>
      <c r="I27" s="2" t="s">
        <v>204</v>
      </c>
      <c r="J27" s="2" t="s">
        <v>95</v>
      </c>
      <c r="K27" s="2" t="s">
        <v>121</v>
      </c>
      <c r="L27" s="3">
        <v>208.95</v>
      </c>
      <c r="M27" s="3">
        <v>208.95</v>
      </c>
      <c r="N27" s="3"/>
      <c r="O27" s="2" t="s">
        <v>97</v>
      </c>
      <c r="P27" s="2" t="s">
        <v>126</v>
      </c>
      <c r="Q27" s="2" t="s">
        <v>99</v>
      </c>
      <c r="R27" s="2" t="s">
        <v>100</v>
      </c>
      <c r="S27" s="2" t="s">
        <v>101</v>
      </c>
      <c r="T27" s="2" t="s">
        <v>101</v>
      </c>
      <c r="U27" s="2" t="s">
        <v>102</v>
      </c>
      <c r="V27" s="2" t="s">
        <v>103</v>
      </c>
      <c r="W27" s="2" t="s">
        <v>101</v>
      </c>
      <c r="X27" s="2" t="s">
        <v>101</v>
      </c>
      <c r="Y27" s="2" t="s">
        <v>132</v>
      </c>
      <c r="Z27" s="4">
        <v>104</v>
      </c>
      <c r="AA27" s="4">
        <f>=ROUNDDOWN(14.8571428571429,0)</f>
      </c>
      <c r="AB27" s="5">
        <v>7</v>
      </c>
      <c r="AC27" s="2" t="s">
        <v>101</v>
      </c>
      <c r="AD27" s="4"/>
      <c r="AE27" s="4"/>
      <c r="AF27" s="6">
        <v>76</v>
      </c>
      <c r="AG27" s="6">
        <v>62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135</v>
      </c>
      <c r="AQ27" s="8">
        <v>28208.25</v>
      </c>
      <c r="AR27" s="4"/>
      <c r="AS27" s="8"/>
      <c r="AT27" s="7"/>
      <c r="AU27" s="7"/>
      <c r="AV27" s="4">
        <v>135</v>
      </c>
      <c r="AW27" s="8">
        <v>28208.25</v>
      </c>
      <c r="AX27" s="4"/>
      <c r="AY27" s="8"/>
      <c r="AZ27" s="7"/>
      <c r="BA27" s="7"/>
      <c r="BB27" s="7">
        <v>1</v>
      </c>
      <c r="BC27" s="4">
        <v>214</v>
      </c>
      <c r="BD27" s="8">
        <v>43139.25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0.6539</v>
      </c>
      <c r="BJ27" s="4">
        <v>135</v>
      </c>
      <c r="BK27" s="8">
        <v>28208.25</v>
      </c>
      <c r="BL27" s="2" t="s">
        <v>100</v>
      </c>
      <c r="BM27" s="7">
        <v>1</v>
      </c>
      <c r="BN27" s="7">
        <v>1</v>
      </c>
      <c r="BO27" s="4">
        <v>135</v>
      </c>
      <c r="BP27" s="8">
        <v>28208.25</v>
      </c>
      <c r="BQ27" s="4"/>
      <c r="BR27" s="8"/>
      <c r="BS27" s="7"/>
      <c r="BT27" s="7"/>
      <c r="BU27" s="2" t="s">
        <v>106</v>
      </c>
      <c r="BV27" s="2" t="s">
        <v>97</v>
      </c>
      <c r="BW27" s="2" t="s">
        <v>153</v>
      </c>
      <c r="BX27" s="2" t="s">
        <v>154</v>
      </c>
      <c r="BY27" s="2" t="s">
        <v>109</v>
      </c>
      <c r="BZ27" s="2" t="s">
        <v>109</v>
      </c>
      <c r="CA27" s="2" t="s">
        <v>101</v>
      </c>
      <c r="CB27" s="4"/>
      <c r="CC27" s="8"/>
      <c r="CD27" s="4"/>
      <c r="CE27" s="8"/>
      <c r="CF27" s="7"/>
      <c r="CG27" s="7"/>
      <c r="CH27" s="2" t="s">
        <v>101</v>
      </c>
      <c r="CI27" s="2" t="s">
        <v>101</v>
      </c>
      <c r="CJ27" s="2" t="s">
        <v>101</v>
      </c>
      <c r="CK27" s="2" t="s">
        <v>101</v>
      </c>
      <c r="CL27" s="2" t="s">
        <v>101</v>
      </c>
      <c r="CM27" s="2" t="s">
        <v>101</v>
      </c>
      <c r="CN27" s="2" t="s">
        <v>101</v>
      </c>
    </row>
    <row r="28">
      <c r="A28" s="2" t="s">
        <v>205</v>
      </c>
      <c r="B28" s="2" t="s">
        <v>89</v>
      </c>
      <c r="C28" s="2" t="s">
        <v>90</v>
      </c>
      <c r="D28" s="2" t="s">
        <v>192</v>
      </c>
      <c r="E28" s="2" t="s">
        <v>193</v>
      </c>
      <c r="F28" s="2" t="s">
        <v>203</v>
      </c>
      <c r="G28" s="2" t="s">
        <v>101</v>
      </c>
      <c r="H28" s="2" t="s">
        <v>101</v>
      </c>
      <c r="I28" s="2" t="s">
        <v>206</v>
      </c>
      <c r="J28" s="2" t="s">
        <v>95</v>
      </c>
      <c r="K28" s="2" t="s">
        <v>207</v>
      </c>
      <c r="L28" s="3">
        <v>189</v>
      </c>
      <c r="M28" s="3">
        <v>189</v>
      </c>
      <c r="N28" s="3"/>
      <c r="O28" s="2" t="s">
        <v>97</v>
      </c>
      <c r="P28" s="2" t="s">
        <v>126</v>
      </c>
      <c r="Q28" s="2" t="s">
        <v>99</v>
      </c>
      <c r="R28" s="2" t="s">
        <v>100</v>
      </c>
      <c r="S28" s="2" t="s">
        <v>101</v>
      </c>
      <c r="T28" s="2" t="s">
        <v>101</v>
      </c>
      <c r="U28" s="2" t="s">
        <v>102</v>
      </c>
      <c r="V28" s="2" t="s">
        <v>103</v>
      </c>
      <c r="W28" s="2" t="s">
        <v>101</v>
      </c>
      <c r="X28" s="2" t="s">
        <v>101</v>
      </c>
      <c r="Y28" s="2" t="s">
        <v>141</v>
      </c>
      <c r="Z28" s="4">
        <v>101</v>
      </c>
      <c r="AA28" s="4">
        <f>=ROUNDDOWN(25.25,0)</f>
      </c>
      <c r="AB28" s="5">
        <v>4</v>
      </c>
      <c r="AC28" s="2" t="s">
        <v>101</v>
      </c>
      <c r="AD28" s="4"/>
      <c r="AE28" s="4"/>
      <c r="AF28" s="6">
        <v>76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79</v>
      </c>
      <c r="AQ28" s="8">
        <v>14931</v>
      </c>
      <c r="AR28" s="4"/>
      <c r="AS28" s="8"/>
      <c r="AT28" s="7"/>
      <c r="AU28" s="7"/>
      <c r="AV28" s="4">
        <v>79</v>
      </c>
      <c r="AW28" s="8">
        <v>14931</v>
      </c>
      <c r="AX28" s="4"/>
      <c r="AY28" s="8"/>
      <c r="AZ28" s="7"/>
      <c r="BA28" s="7"/>
      <c r="BB28" s="7">
        <v>1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>
        <v>0.3461</v>
      </c>
      <c r="BJ28" s="4">
        <v>79</v>
      </c>
      <c r="BK28" s="8">
        <v>14931</v>
      </c>
      <c r="BL28" s="2" t="s">
        <v>100</v>
      </c>
      <c r="BM28" s="7">
        <v>1</v>
      </c>
      <c r="BN28" s="7">
        <v>1</v>
      </c>
      <c r="BO28" s="4">
        <v>79</v>
      </c>
      <c r="BP28" s="8">
        <v>14931</v>
      </c>
      <c r="BQ28" s="4"/>
      <c r="BR28" s="8"/>
      <c r="BS28" s="7"/>
      <c r="BT28" s="7"/>
      <c r="BU28" s="2" t="s">
        <v>106</v>
      </c>
      <c r="BV28" s="2" t="s">
        <v>97</v>
      </c>
      <c r="BW28" s="2" t="s">
        <v>154</v>
      </c>
      <c r="BX28" s="2" t="s">
        <v>208</v>
      </c>
      <c r="BY28" s="2" t="s">
        <v>109</v>
      </c>
      <c r="BZ28" s="2" t="s">
        <v>109</v>
      </c>
      <c r="CA28" s="2" t="s">
        <v>101</v>
      </c>
      <c r="CB28" s="4"/>
      <c r="CC28" s="8"/>
      <c r="CD28" s="4"/>
      <c r="CE28" s="8"/>
      <c r="CF28" s="7"/>
      <c r="CG28" s="7"/>
      <c r="CH28" s="2" t="s">
        <v>101</v>
      </c>
      <c r="CI28" s="2" t="s">
        <v>101</v>
      </c>
      <c r="CJ28" s="2" t="s">
        <v>101</v>
      </c>
      <c r="CK28" s="2" t="s">
        <v>101</v>
      </c>
      <c r="CL28" s="2" t="s">
        <v>101</v>
      </c>
      <c r="CM28" s="2" t="s">
        <v>101</v>
      </c>
      <c r="CN28" s="2" t="s">
        <v>101</v>
      </c>
    </row>
    <row r="29">
      <c r="A29" s="2" t="s">
        <v>209</v>
      </c>
      <c r="B29" s="2" t="s">
        <v>89</v>
      </c>
      <c r="C29" s="2" t="s">
        <v>90</v>
      </c>
      <c r="D29" s="2" t="s">
        <v>192</v>
      </c>
      <c r="E29" s="2" t="s">
        <v>193</v>
      </c>
      <c r="F29" s="2" t="s">
        <v>183</v>
      </c>
      <c r="G29" s="2" t="s">
        <v>183</v>
      </c>
      <c r="H29" s="2" t="s">
        <v>183</v>
      </c>
      <c r="I29" s="2" t="s">
        <v>210</v>
      </c>
      <c r="J29" s="2" t="s">
        <v>95</v>
      </c>
      <c r="K29" s="2" t="s">
        <v>112</v>
      </c>
      <c r="L29" s="3">
        <v>159.6</v>
      </c>
      <c r="M29" s="3">
        <v>159.6</v>
      </c>
      <c r="N29" s="3"/>
      <c r="O29" s="2" t="s">
        <v>97</v>
      </c>
      <c r="P29" s="2" t="s">
        <v>126</v>
      </c>
      <c r="Q29" s="2" t="s">
        <v>99</v>
      </c>
      <c r="R29" s="2" t="s">
        <v>100</v>
      </c>
      <c r="S29" s="2" t="s">
        <v>101</v>
      </c>
      <c r="T29" s="2" t="s">
        <v>101</v>
      </c>
      <c r="U29" s="2" t="s">
        <v>102</v>
      </c>
      <c r="V29" s="2" t="s">
        <v>103</v>
      </c>
      <c r="W29" s="2" t="s">
        <v>101</v>
      </c>
      <c r="X29" s="2" t="s">
        <v>101</v>
      </c>
      <c r="Y29" s="2" t="s">
        <v>104</v>
      </c>
      <c r="Z29" s="4">
        <v>60</v>
      </c>
      <c r="AA29" s="4">
        <f>=ROUNDDOWN(60,0)</f>
      </c>
      <c r="AB29" s="5">
        <v>1</v>
      </c>
      <c r="AC29" s="2" t="s">
        <v>101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21</v>
      </c>
      <c r="AQ29" s="8">
        <v>3206.07</v>
      </c>
      <c r="AR29" s="4"/>
      <c r="AS29" s="8"/>
      <c r="AT29" s="7"/>
      <c r="AU29" s="7"/>
      <c r="AV29" s="4">
        <v>21</v>
      </c>
      <c r="AW29" s="8">
        <v>3206.07</v>
      </c>
      <c r="AX29" s="4"/>
      <c r="AY29" s="8"/>
      <c r="AZ29" s="7"/>
      <c r="BA29" s="7"/>
      <c r="BB29" s="7">
        <v>1</v>
      </c>
      <c r="BC29" s="4">
        <v>21</v>
      </c>
      <c r="BD29" s="8">
        <v>3206.07</v>
      </c>
      <c r="BE29" s="4"/>
      <c r="BF29" s="8"/>
      <c r="BG29" s="7"/>
      <c r="BH29" s="7"/>
      <c r="BI29" s="7">
        <v>1</v>
      </c>
      <c r="BJ29" s="4">
        <v>21</v>
      </c>
      <c r="BK29" s="8">
        <v>3206.07</v>
      </c>
      <c r="BL29" s="2" t="s">
        <v>100</v>
      </c>
      <c r="BM29" s="7">
        <v>1</v>
      </c>
      <c r="BN29" s="7">
        <v>1</v>
      </c>
      <c r="BO29" s="4">
        <v>21</v>
      </c>
      <c r="BP29" s="8">
        <v>3206.07</v>
      </c>
      <c r="BQ29" s="4"/>
      <c r="BR29" s="8"/>
      <c r="BS29" s="7"/>
      <c r="BT29" s="7"/>
      <c r="BU29" s="2" t="s">
        <v>106</v>
      </c>
      <c r="BV29" s="2" t="s">
        <v>97</v>
      </c>
      <c r="BW29" s="2" t="s">
        <v>211</v>
      </c>
      <c r="BX29" s="2" t="s">
        <v>212</v>
      </c>
      <c r="BY29" s="2" t="s">
        <v>109</v>
      </c>
      <c r="BZ29" s="2" t="s">
        <v>109</v>
      </c>
      <c r="CA29" s="2" t="s">
        <v>101</v>
      </c>
      <c r="CB29" s="4"/>
      <c r="CC29" s="8"/>
      <c r="CD29" s="4"/>
      <c r="CE29" s="8"/>
      <c r="CF29" s="7"/>
      <c r="CG29" s="7"/>
      <c r="CH29" s="2" t="s">
        <v>101</v>
      </c>
      <c r="CI29" s="2" t="s">
        <v>101</v>
      </c>
      <c r="CJ29" s="2" t="s">
        <v>101</v>
      </c>
      <c r="CK29" s="2" t="s">
        <v>101</v>
      </c>
      <c r="CL29" s="2" t="s">
        <v>101</v>
      </c>
      <c r="CM29" s="2" t="s">
        <v>101</v>
      </c>
      <c r="CN29" s="2" t="s">
        <v>101</v>
      </c>
    </row>
    <row r="30">
      <c r="A30" s="2" t="s">
        <v>213</v>
      </c>
      <c r="B30" s="2" t="s">
        <v>89</v>
      </c>
      <c r="C30" s="2" t="s">
        <v>90</v>
      </c>
      <c r="D30" s="2" t="s">
        <v>192</v>
      </c>
      <c r="E30" s="2" t="s">
        <v>214</v>
      </c>
      <c r="F30" s="2" t="s">
        <v>149</v>
      </c>
      <c r="G30" s="2" t="s">
        <v>101</v>
      </c>
      <c r="H30" s="2" t="s">
        <v>101</v>
      </c>
      <c r="I30" s="2" t="s">
        <v>215</v>
      </c>
      <c r="J30" s="2" t="s">
        <v>95</v>
      </c>
      <c r="K30" s="2" t="s">
        <v>112</v>
      </c>
      <c r="L30" s="3">
        <v>204.75</v>
      </c>
      <c r="M30" s="3">
        <v>204.75</v>
      </c>
      <c r="N30" s="3"/>
      <c r="O30" s="2" t="s">
        <v>97</v>
      </c>
      <c r="P30" s="2" t="s">
        <v>126</v>
      </c>
      <c r="Q30" s="2" t="s">
        <v>99</v>
      </c>
      <c r="R30" s="2" t="s">
        <v>100</v>
      </c>
      <c r="S30" s="2" t="s">
        <v>101</v>
      </c>
      <c r="T30" s="2" t="s">
        <v>101</v>
      </c>
      <c r="U30" s="2" t="s">
        <v>101</v>
      </c>
      <c r="V30" s="2" t="s">
        <v>103</v>
      </c>
      <c r="W30" s="2" t="s">
        <v>101</v>
      </c>
      <c r="X30" s="2" t="s">
        <v>101</v>
      </c>
      <c r="Y30" s="2" t="s">
        <v>216</v>
      </c>
      <c r="Z30" s="4">
        <v>145</v>
      </c>
      <c r="AA30" s="4">
        <f>=ROUNDDOWN(36.25,0)</f>
      </c>
      <c r="AB30" s="5">
        <v>4</v>
      </c>
      <c r="AC30" s="2" t="s">
        <v>158</v>
      </c>
      <c r="AD30" s="4">
        <v>100</v>
      </c>
      <c r="AE30" s="4">
        <v>100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133</v>
      </c>
      <c r="AQ30" s="8">
        <v>27231.75</v>
      </c>
      <c r="AR30" s="4"/>
      <c r="AS30" s="8"/>
      <c r="AT30" s="7"/>
      <c r="AU30" s="7"/>
      <c r="AV30" s="4">
        <v>133</v>
      </c>
      <c r="AW30" s="8">
        <v>27231.75</v>
      </c>
      <c r="AX30" s="4"/>
      <c r="AY30" s="8"/>
      <c r="AZ30" s="7"/>
      <c r="BA30" s="7"/>
      <c r="BB30" s="7">
        <v>1</v>
      </c>
      <c r="BC30" s="4">
        <v>133</v>
      </c>
      <c r="BD30" s="8">
        <v>27231.75</v>
      </c>
      <c r="BE30" s="4"/>
      <c r="BF30" s="8"/>
      <c r="BG30" s="7"/>
      <c r="BH30" s="7"/>
      <c r="BI30" s="7">
        <v>1</v>
      </c>
      <c r="BJ30" s="4">
        <v>133</v>
      </c>
      <c r="BK30" s="8">
        <v>27231.75</v>
      </c>
      <c r="BL30" s="2" t="s">
        <v>100</v>
      </c>
      <c r="BM30" s="7">
        <v>1</v>
      </c>
      <c r="BN30" s="7">
        <v>1</v>
      </c>
      <c r="BO30" s="4">
        <v>133</v>
      </c>
      <c r="BP30" s="8">
        <v>27231.75</v>
      </c>
      <c r="BQ30" s="4"/>
      <c r="BR30" s="8"/>
      <c r="BS30" s="7"/>
      <c r="BT30" s="7"/>
      <c r="BU30" s="2" t="s">
        <v>106</v>
      </c>
      <c r="BV30" s="2" t="s">
        <v>97</v>
      </c>
      <c r="BW30" s="2" t="s">
        <v>217</v>
      </c>
      <c r="BX30" s="2" t="s">
        <v>218</v>
      </c>
      <c r="BY30" s="2" t="s">
        <v>109</v>
      </c>
      <c r="BZ30" s="2" t="s">
        <v>109</v>
      </c>
      <c r="CA30" s="2" t="s">
        <v>101</v>
      </c>
      <c r="CB30" s="4"/>
      <c r="CC30" s="8"/>
      <c r="CD30" s="4"/>
      <c r="CE30" s="8"/>
      <c r="CF30" s="7"/>
      <c r="CG30" s="7"/>
      <c r="CH30" s="2" t="s">
        <v>101</v>
      </c>
      <c r="CI30" s="2" t="s">
        <v>101</v>
      </c>
      <c r="CJ30" s="2" t="s">
        <v>101</v>
      </c>
      <c r="CK30" s="2" t="s">
        <v>101</v>
      </c>
      <c r="CL30" s="2" t="s">
        <v>101</v>
      </c>
      <c r="CM30" s="2" t="s">
        <v>101</v>
      </c>
      <c r="CN30" s="2" t="s">
        <v>101</v>
      </c>
    </row>
    <row r="31">
      <c r="A31" s="2" t="s">
        <v>219</v>
      </c>
      <c r="B31" s="2" t="s">
        <v>89</v>
      </c>
      <c r="C31" s="2" t="s">
        <v>220</v>
      </c>
      <c r="D31" s="2" t="s">
        <v>192</v>
      </c>
      <c r="E31" s="2" t="s">
        <v>193</v>
      </c>
      <c r="F31" s="2" t="s">
        <v>221</v>
      </c>
      <c r="G31" s="2" t="s">
        <v>221</v>
      </c>
      <c r="H31" s="2" t="s">
        <v>221</v>
      </c>
      <c r="I31" s="2" t="s">
        <v>222</v>
      </c>
      <c r="J31" s="2" t="s">
        <v>95</v>
      </c>
      <c r="K31" s="2" t="s">
        <v>223</v>
      </c>
      <c r="L31" s="3">
        <v>237.93</v>
      </c>
      <c r="M31" s="3">
        <v>249.83</v>
      </c>
      <c r="N31" s="3"/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101</v>
      </c>
      <c r="T31" s="2" t="s">
        <v>101</v>
      </c>
      <c r="U31" s="2" t="s">
        <v>102</v>
      </c>
      <c r="V31" s="2" t="s">
        <v>103</v>
      </c>
      <c r="W31" s="2" t="s">
        <v>101</v>
      </c>
      <c r="X31" s="2" t="s">
        <v>101</v>
      </c>
      <c r="Y31" s="2" t="s">
        <v>224</v>
      </c>
      <c r="Z31" s="4">
        <v>152</v>
      </c>
      <c r="AA31" s="4">
        <f>=ROUNDDOWN(21.7142857142857,0)</f>
      </c>
      <c r="AB31" s="5">
        <v>7</v>
      </c>
      <c r="AC31" s="2" t="s">
        <v>142</v>
      </c>
      <c r="AD31" s="4">
        <v>100</v>
      </c>
      <c r="AE31" s="4">
        <v>100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137</v>
      </c>
      <c r="AQ31" s="8">
        <v>32596.41</v>
      </c>
      <c r="AR31" s="4"/>
      <c r="AS31" s="8"/>
      <c r="AT31" s="7"/>
      <c r="AU31" s="7"/>
      <c r="AV31" s="4">
        <v>137</v>
      </c>
      <c r="AW31" s="8">
        <v>32596.41</v>
      </c>
      <c r="AX31" s="4"/>
      <c r="AY31" s="8"/>
      <c r="AZ31" s="7"/>
      <c r="BA31" s="7"/>
      <c r="BB31" s="7">
        <v>1</v>
      </c>
      <c r="BC31" s="4">
        <v>226</v>
      </c>
      <c r="BD31" s="8">
        <v>50772.88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0.642</v>
      </c>
      <c r="BJ31" s="4">
        <v>137</v>
      </c>
      <c r="BK31" s="8">
        <v>32596.41</v>
      </c>
      <c r="BL31" s="2" t="s">
        <v>100</v>
      </c>
      <c r="BM31" s="7">
        <v>1</v>
      </c>
      <c r="BN31" s="7">
        <v>1</v>
      </c>
      <c r="BO31" s="4">
        <v>137</v>
      </c>
      <c r="BP31" s="8">
        <v>32596.41</v>
      </c>
      <c r="BQ31" s="4"/>
      <c r="BR31" s="8"/>
      <c r="BS31" s="7"/>
      <c r="BT31" s="7"/>
      <c r="BU31" s="2" t="s">
        <v>106</v>
      </c>
      <c r="BV31" s="2" t="s">
        <v>97</v>
      </c>
      <c r="BW31" s="2" t="s">
        <v>143</v>
      </c>
      <c r="BX31" s="2" t="s">
        <v>144</v>
      </c>
      <c r="BY31" s="2" t="s">
        <v>109</v>
      </c>
      <c r="BZ31" s="2" t="s">
        <v>109</v>
      </c>
      <c r="CA31" s="2" t="s">
        <v>101</v>
      </c>
      <c r="CB31" s="4"/>
      <c r="CC31" s="8"/>
      <c r="CD31" s="4"/>
      <c r="CE31" s="8"/>
      <c r="CF31" s="7"/>
      <c r="CG31" s="7"/>
      <c r="CH31" s="2" t="s">
        <v>101</v>
      </c>
      <c r="CI31" s="2" t="s">
        <v>101</v>
      </c>
      <c r="CJ31" s="2" t="s">
        <v>101</v>
      </c>
      <c r="CK31" s="2" t="s">
        <v>101</v>
      </c>
      <c r="CL31" s="2" t="s">
        <v>101</v>
      </c>
      <c r="CM31" s="2" t="s">
        <v>101</v>
      </c>
      <c r="CN31" s="2" t="s">
        <v>101</v>
      </c>
    </row>
    <row r="32">
      <c r="A32" s="2" t="s">
        <v>225</v>
      </c>
      <c r="B32" s="2" t="s">
        <v>89</v>
      </c>
      <c r="C32" s="2" t="s">
        <v>220</v>
      </c>
      <c r="D32" s="2" t="s">
        <v>192</v>
      </c>
      <c r="E32" s="2" t="s">
        <v>193</v>
      </c>
      <c r="F32" s="2" t="s">
        <v>221</v>
      </c>
      <c r="G32" s="2" t="s">
        <v>221</v>
      </c>
      <c r="H32" s="2" t="s">
        <v>221</v>
      </c>
      <c r="I32" s="2" t="s">
        <v>226</v>
      </c>
      <c r="J32" s="2" t="s">
        <v>95</v>
      </c>
      <c r="K32" s="2" t="s">
        <v>96</v>
      </c>
      <c r="L32" s="3">
        <v>219.87</v>
      </c>
      <c r="M32" s="3">
        <v>230.86</v>
      </c>
      <c r="N32" s="3"/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101</v>
      </c>
      <c r="T32" s="2" t="s">
        <v>101</v>
      </c>
      <c r="U32" s="2" t="s">
        <v>102</v>
      </c>
      <c r="V32" s="2" t="s">
        <v>103</v>
      </c>
      <c r="W32" s="2" t="s">
        <v>101</v>
      </c>
      <c r="X32" s="2" t="s">
        <v>101</v>
      </c>
      <c r="Y32" s="2" t="s">
        <v>227</v>
      </c>
      <c r="Z32" s="4">
        <v>181</v>
      </c>
      <c r="AA32" s="4">
        <f>=ROUNDDOWN(22.625,0)</f>
      </c>
      <c r="AB32" s="5">
        <v>8</v>
      </c>
      <c r="AC32" s="2" t="s">
        <v>101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48</v>
      </c>
      <c r="AQ32" s="8">
        <v>9803.04</v>
      </c>
      <c r="AR32" s="4"/>
      <c r="AS32" s="8"/>
      <c r="AT32" s="7"/>
      <c r="AU32" s="7"/>
      <c r="AV32" s="4">
        <v>48</v>
      </c>
      <c r="AW32" s="8">
        <v>9803.04</v>
      </c>
      <c r="AX32" s="4"/>
      <c r="AY32" s="8"/>
      <c r="AZ32" s="7"/>
      <c r="BA32" s="7"/>
      <c r="BB32" s="7">
        <v>1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>
        <v>0.1931</v>
      </c>
      <c r="BJ32" s="4">
        <v>48</v>
      </c>
      <c r="BK32" s="8">
        <v>9803.04</v>
      </c>
      <c r="BL32" s="2" t="s">
        <v>100</v>
      </c>
      <c r="BM32" s="7">
        <v>1</v>
      </c>
      <c r="BN32" s="7">
        <v>1</v>
      </c>
      <c r="BO32" s="4">
        <v>48</v>
      </c>
      <c r="BP32" s="8">
        <v>9803.04</v>
      </c>
      <c r="BQ32" s="4"/>
      <c r="BR32" s="8"/>
      <c r="BS32" s="7"/>
      <c r="BT32" s="7"/>
      <c r="BU32" s="2" t="s">
        <v>106</v>
      </c>
      <c r="BV32" s="2" t="s">
        <v>97</v>
      </c>
      <c r="BW32" s="2" t="s">
        <v>143</v>
      </c>
      <c r="BX32" s="2" t="s">
        <v>144</v>
      </c>
      <c r="BY32" s="2" t="s">
        <v>109</v>
      </c>
      <c r="BZ32" s="2" t="s">
        <v>109</v>
      </c>
      <c r="CA32" s="2" t="s">
        <v>101</v>
      </c>
      <c r="CB32" s="4"/>
      <c r="CC32" s="8"/>
      <c r="CD32" s="4"/>
      <c r="CE32" s="8"/>
      <c r="CF32" s="7"/>
      <c r="CG32" s="7"/>
      <c r="CH32" s="2" t="s">
        <v>101</v>
      </c>
      <c r="CI32" s="2" t="s">
        <v>101</v>
      </c>
      <c r="CJ32" s="2" t="s">
        <v>101</v>
      </c>
      <c r="CK32" s="2" t="s">
        <v>101</v>
      </c>
      <c r="CL32" s="2" t="s">
        <v>101</v>
      </c>
      <c r="CM32" s="2" t="s">
        <v>101</v>
      </c>
      <c r="CN32" s="2" t="s">
        <v>101</v>
      </c>
    </row>
    <row r="33">
      <c r="A33" s="2" t="s">
        <v>228</v>
      </c>
      <c r="B33" s="2" t="s">
        <v>89</v>
      </c>
      <c r="C33" s="2" t="s">
        <v>220</v>
      </c>
      <c r="D33" s="2" t="s">
        <v>192</v>
      </c>
      <c r="E33" s="2" t="s">
        <v>193</v>
      </c>
      <c r="F33" s="2" t="s">
        <v>221</v>
      </c>
      <c r="G33" s="2" t="s">
        <v>221</v>
      </c>
      <c r="H33" s="2" t="s">
        <v>221</v>
      </c>
      <c r="I33" s="2" t="s">
        <v>229</v>
      </c>
      <c r="J33" s="2" t="s">
        <v>95</v>
      </c>
      <c r="K33" s="2" t="s">
        <v>230</v>
      </c>
      <c r="L33" s="3">
        <v>219.87</v>
      </c>
      <c r="M33" s="3">
        <v>230.86</v>
      </c>
      <c r="N33" s="3"/>
      <c r="O33" s="2" t="s">
        <v>97</v>
      </c>
      <c r="P33" s="2" t="s">
        <v>126</v>
      </c>
      <c r="Q33" s="2" t="s">
        <v>99</v>
      </c>
      <c r="R33" s="2" t="s">
        <v>100</v>
      </c>
      <c r="S33" s="2" t="s">
        <v>101</v>
      </c>
      <c r="T33" s="2" t="s">
        <v>101</v>
      </c>
      <c r="U33" s="2" t="s">
        <v>102</v>
      </c>
      <c r="V33" s="2" t="s">
        <v>103</v>
      </c>
      <c r="W33" s="2" t="s">
        <v>101</v>
      </c>
      <c r="X33" s="2" t="s">
        <v>101</v>
      </c>
      <c r="Y33" s="2" t="s">
        <v>227</v>
      </c>
      <c r="Z33" s="4">
        <v>32</v>
      </c>
      <c r="AA33" s="4">
        <f>=ROUNDDOWN(16,0)</f>
      </c>
      <c r="AB33" s="5">
        <v>2</v>
      </c>
      <c r="AC33" s="2" t="s">
        <v>101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41</v>
      </c>
      <c r="AQ33" s="8">
        <v>8373.43</v>
      </c>
      <c r="AR33" s="4"/>
      <c r="AS33" s="8"/>
      <c r="AT33" s="7"/>
      <c r="AU33" s="7"/>
      <c r="AV33" s="4">
        <v>41</v>
      </c>
      <c r="AW33" s="8">
        <v>8373.43</v>
      </c>
      <c r="AX33" s="4"/>
      <c r="AY33" s="8"/>
      <c r="AZ33" s="7"/>
      <c r="BA33" s="7"/>
      <c r="BB33" s="7">
        <v>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0.1649</v>
      </c>
      <c r="BJ33" s="4">
        <v>41</v>
      </c>
      <c r="BK33" s="8">
        <v>8373.43</v>
      </c>
      <c r="BL33" s="2" t="s">
        <v>100</v>
      </c>
      <c r="BM33" s="7">
        <v>1</v>
      </c>
      <c r="BN33" s="7">
        <v>1</v>
      </c>
      <c r="BO33" s="4">
        <v>41</v>
      </c>
      <c r="BP33" s="8">
        <v>8373.43</v>
      </c>
      <c r="BQ33" s="4"/>
      <c r="BR33" s="8"/>
      <c r="BS33" s="7"/>
      <c r="BT33" s="7"/>
      <c r="BU33" s="2" t="s">
        <v>106</v>
      </c>
      <c r="BV33" s="2" t="s">
        <v>97</v>
      </c>
      <c r="BW33" s="2" t="s">
        <v>217</v>
      </c>
      <c r="BX33" s="2" t="s">
        <v>218</v>
      </c>
      <c r="BY33" s="2" t="s">
        <v>109</v>
      </c>
      <c r="BZ33" s="2" t="s">
        <v>109</v>
      </c>
      <c r="CA33" s="2" t="s">
        <v>101</v>
      </c>
      <c r="CB33" s="4"/>
      <c r="CC33" s="8"/>
      <c r="CD33" s="4"/>
      <c r="CE33" s="8"/>
      <c r="CF33" s="7"/>
      <c r="CG33" s="7"/>
      <c r="CH33" s="2" t="s">
        <v>101</v>
      </c>
      <c r="CI33" s="2" t="s">
        <v>101</v>
      </c>
      <c r="CJ33" s="2" t="s">
        <v>101</v>
      </c>
      <c r="CK33" s="2" t="s">
        <v>101</v>
      </c>
      <c r="CL33" s="2" t="s">
        <v>101</v>
      </c>
      <c r="CM33" s="2" t="s">
        <v>101</v>
      </c>
      <c r="CN33" s="2" t="s">
        <v>101</v>
      </c>
    </row>
    <row r="34">
      <c r="A34" s="2" t="s">
        <v>231</v>
      </c>
      <c r="B34" s="2" t="s">
        <v>89</v>
      </c>
      <c r="C34" s="2" t="s">
        <v>220</v>
      </c>
      <c r="D34" s="2" t="s">
        <v>192</v>
      </c>
      <c r="E34" s="2" t="s">
        <v>214</v>
      </c>
      <c r="F34" s="2" t="s">
        <v>232</v>
      </c>
      <c r="G34" s="2" t="s">
        <v>232</v>
      </c>
      <c r="H34" s="2" t="s">
        <v>232</v>
      </c>
      <c r="I34" s="2" t="s">
        <v>233</v>
      </c>
      <c r="J34" s="2" t="s">
        <v>95</v>
      </c>
      <c r="K34" s="2" t="s">
        <v>112</v>
      </c>
      <c r="L34" s="3">
        <v>210</v>
      </c>
      <c r="M34" s="3">
        <v>210</v>
      </c>
      <c r="N34" s="3"/>
      <c r="O34" s="2" t="s">
        <v>97</v>
      </c>
      <c r="P34" s="2" t="s">
        <v>126</v>
      </c>
      <c r="Q34" s="2" t="s">
        <v>99</v>
      </c>
      <c r="R34" s="2" t="s">
        <v>100</v>
      </c>
      <c r="S34" s="2" t="s">
        <v>101</v>
      </c>
      <c r="T34" s="2" t="s">
        <v>101</v>
      </c>
      <c r="U34" s="2" t="s">
        <v>102</v>
      </c>
      <c r="V34" s="2" t="s">
        <v>103</v>
      </c>
      <c r="W34" s="2" t="s">
        <v>101</v>
      </c>
      <c r="X34" s="2" t="s">
        <v>101</v>
      </c>
      <c r="Y34" s="2" t="s">
        <v>234</v>
      </c>
      <c r="Z34" s="4">
        <v>109</v>
      </c>
      <c r="AA34" s="4">
        <f>=ROUNDDOWN(10.9,0)</f>
      </c>
      <c r="AB34" s="5">
        <v>10</v>
      </c>
      <c r="AC34" s="2" t="s">
        <v>101</v>
      </c>
      <c r="AD34" s="4"/>
      <c r="AE34" s="4"/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206</v>
      </c>
      <c r="AQ34" s="8">
        <v>43260</v>
      </c>
      <c r="AR34" s="4"/>
      <c r="AS34" s="8"/>
      <c r="AT34" s="7"/>
      <c r="AU34" s="7"/>
      <c r="AV34" s="4">
        <v>206</v>
      </c>
      <c r="AW34" s="8">
        <v>43260</v>
      </c>
      <c r="AX34" s="4"/>
      <c r="AY34" s="8"/>
      <c r="AZ34" s="7"/>
      <c r="BA34" s="7"/>
      <c r="BB34" s="7">
        <v>1</v>
      </c>
      <c r="BC34" s="4">
        <v>206</v>
      </c>
      <c r="BD34" s="8">
        <v>43260</v>
      </c>
      <c r="BE34" s="4"/>
      <c r="BF34" s="8"/>
      <c r="BG34" s="7"/>
      <c r="BH34" s="7"/>
      <c r="BI34" s="7">
        <v>1</v>
      </c>
      <c r="BJ34" s="4">
        <v>206</v>
      </c>
      <c r="BK34" s="8">
        <v>43260</v>
      </c>
      <c r="BL34" s="2" t="s">
        <v>100</v>
      </c>
      <c r="BM34" s="7">
        <v>1</v>
      </c>
      <c r="BN34" s="7">
        <v>1</v>
      </c>
      <c r="BO34" s="4">
        <v>206</v>
      </c>
      <c r="BP34" s="8">
        <v>43260</v>
      </c>
      <c r="BQ34" s="4"/>
      <c r="BR34" s="8"/>
      <c r="BS34" s="7"/>
      <c r="BT34" s="7"/>
      <c r="BU34" s="2" t="s">
        <v>106</v>
      </c>
      <c r="BV34" s="2" t="s">
        <v>97</v>
      </c>
      <c r="BW34" s="2" t="s">
        <v>185</v>
      </c>
      <c r="BX34" s="2" t="s">
        <v>186</v>
      </c>
      <c r="BY34" s="2" t="s">
        <v>109</v>
      </c>
      <c r="BZ34" s="2" t="s">
        <v>109</v>
      </c>
      <c r="CA34" s="2" t="s">
        <v>101</v>
      </c>
      <c r="CB34" s="4"/>
      <c r="CC34" s="8"/>
      <c r="CD34" s="4"/>
      <c r="CE34" s="8"/>
      <c r="CF34" s="7"/>
      <c r="CG34" s="7"/>
      <c r="CH34" s="2" t="s">
        <v>101</v>
      </c>
      <c r="CI34" s="2" t="s">
        <v>101</v>
      </c>
      <c r="CJ34" s="2" t="s">
        <v>101</v>
      </c>
      <c r="CK34" s="2" t="s">
        <v>101</v>
      </c>
      <c r="CL34" s="2" t="s">
        <v>101</v>
      </c>
      <c r="CM34" s="2" t="s">
        <v>101</v>
      </c>
      <c r="CN34" s="2" t="s">
        <v>101</v>
      </c>
    </row>
    <row r="35">
      <c r="A35" s="2" t="s">
        <v>235</v>
      </c>
      <c r="B35" s="2" t="s">
        <v>89</v>
      </c>
      <c r="C35" s="2" t="s">
        <v>220</v>
      </c>
      <c r="D35" s="2" t="s">
        <v>192</v>
      </c>
      <c r="E35" s="2" t="s">
        <v>214</v>
      </c>
      <c r="F35" s="2" t="s">
        <v>236</v>
      </c>
      <c r="G35" s="2" t="s">
        <v>101</v>
      </c>
      <c r="H35" s="2" t="s">
        <v>101</v>
      </c>
      <c r="I35" s="2" t="s">
        <v>237</v>
      </c>
      <c r="J35" s="2" t="s">
        <v>95</v>
      </c>
      <c r="K35" s="2" t="s">
        <v>238</v>
      </c>
      <c r="L35" s="3">
        <v>177.77</v>
      </c>
      <c r="M35" s="3">
        <v>177.77</v>
      </c>
      <c r="N35" s="3"/>
      <c r="O35" s="2" t="s">
        <v>97</v>
      </c>
      <c r="P35" s="2" t="s">
        <v>126</v>
      </c>
      <c r="Q35" s="2" t="s">
        <v>99</v>
      </c>
      <c r="R35" s="2" t="s">
        <v>100</v>
      </c>
      <c r="S35" s="2" t="s">
        <v>101</v>
      </c>
      <c r="T35" s="2" t="s">
        <v>101</v>
      </c>
      <c r="U35" s="2" t="s">
        <v>102</v>
      </c>
      <c r="V35" s="2" t="s">
        <v>103</v>
      </c>
      <c r="W35" s="2" t="s">
        <v>101</v>
      </c>
      <c r="X35" s="2" t="s">
        <v>101</v>
      </c>
      <c r="Y35" s="2" t="s">
        <v>239</v>
      </c>
      <c r="Z35" s="4">
        <v>293</v>
      </c>
      <c r="AA35" s="4">
        <f>=ROUNDDOWN(146.5,0)</f>
      </c>
      <c r="AB35" s="5">
        <v>2</v>
      </c>
      <c r="AC35" s="2" t="s">
        <v>101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36</v>
      </c>
      <c r="AQ35" s="8">
        <v>6397.2</v>
      </c>
      <c r="AR35" s="4"/>
      <c r="AS35" s="8"/>
      <c r="AT35" s="7"/>
      <c r="AU35" s="7"/>
      <c r="AV35" s="4">
        <v>36</v>
      </c>
      <c r="AW35" s="8">
        <v>6397.2</v>
      </c>
      <c r="AX35" s="4"/>
      <c r="AY35" s="8"/>
      <c r="AZ35" s="7"/>
      <c r="BA35" s="7"/>
      <c r="BB35" s="7">
        <v>1</v>
      </c>
      <c r="BC35" s="4">
        <v>36</v>
      </c>
      <c r="BD35" s="8">
        <v>6397.2</v>
      </c>
      <c r="BE35" s="4"/>
      <c r="BF35" s="8"/>
      <c r="BG35" s="7"/>
      <c r="BH35" s="7"/>
      <c r="BI35" s="7">
        <v>1</v>
      </c>
      <c r="BJ35" s="4">
        <v>36</v>
      </c>
      <c r="BK35" s="8">
        <v>6397.2</v>
      </c>
      <c r="BL35" s="2" t="s">
        <v>100</v>
      </c>
      <c r="BM35" s="7">
        <v>1</v>
      </c>
      <c r="BN35" s="7">
        <v>1</v>
      </c>
      <c r="BO35" s="4">
        <v>36</v>
      </c>
      <c r="BP35" s="8">
        <v>6397.2</v>
      </c>
      <c r="BQ35" s="4"/>
      <c r="BR35" s="8"/>
      <c r="BS35" s="7"/>
      <c r="BT35" s="7"/>
      <c r="BU35" s="2" t="s">
        <v>106</v>
      </c>
      <c r="BV35" s="2" t="s">
        <v>97</v>
      </c>
      <c r="BW35" s="2" t="s">
        <v>240</v>
      </c>
      <c r="BX35" s="2" t="s">
        <v>241</v>
      </c>
      <c r="BY35" s="2" t="s">
        <v>109</v>
      </c>
      <c r="BZ35" s="2" t="s">
        <v>109</v>
      </c>
      <c r="CA35" s="2" t="s">
        <v>101</v>
      </c>
      <c r="CB35" s="4"/>
      <c r="CC35" s="8"/>
      <c r="CD35" s="4"/>
      <c r="CE35" s="8"/>
      <c r="CF35" s="7"/>
      <c r="CG35" s="7"/>
      <c r="CH35" s="2" t="s">
        <v>242</v>
      </c>
      <c r="CI35" s="2" t="s">
        <v>97</v>
      </c>
      <c r="CJ35" s="2" t="s">
        <v>101</v>
      </c>
      <c r="CK35" s="2" t="s">
        <v>101</v>
      </c>
      <c r="CL35" s="2" t="s">
        <v>109</v>
      </c>
      <c r="CM35" s="2" t="s">
        <v>109</v>
      </c>
      <c r="CN35" s="2" t="s">
        <v>101</v>
      </c>
    </row>
    <row r="36">
      <c r="A36" s="2" t="s">
        <v>243</v>
      </c>
      <c r="B36" s="2" t="s">
        <v>89</v>
      </c>
      <c r="C36" s="2" t="s">
        <v>220</v>
      </c>
      <c r="D36" s="2" t="s">
        <v>192</v>
      </c>
      <c r="E36" s="2" t="s">
        <v>183</v>
      </c>
      <c r="F36" s="2" t="s">
        <v>183</v>
      </c>
      <c r="G36" s="2" t="s">
        <v>101</v>
      </c>
      <c r="H36" s="2" t="s">
        <v>101</v>
      </c>
      <c r="I36" s="2" t="s">
        <v>244</v>
      </c>
      <c r="J36" s="2" t="s">
        <v>95</v>
      </c>
      <c r="K36" s="2" t="s">
        <v>245</v>
      </c>
      <c r="L36" s="3">
        <v>109.52</v>
      </c>
      <c r="M36" s="3">
        <v>109.52</v>
      </c>
      <c r="N36" s="3"/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101</v>
      </c>
      <c r="T36" s="2" t="s">
        <v>101</v>
      </c>
      <c r="U36" s="2" t="s">
        <v>101</v>
      </c>
      <c r="V36" s="2" t="s">
        <v>183</v>
      </c>
      <c r="W36" s="2" t="s">
        <v>101</v>
      </c>
      <c r="X36" s="2" t="s">
        <v>101</v>
      </c>
      <c r="Y36" s="2" t="s">
        <v>246</v>
      </c>
      <c r="Z36" s="4">
        <v>200</v>
      </c>
      <c r="AA36" s="4">
        <f>=ROUNDDOWN(25,0)</f>
      </c>
      <c r="AB36" s="5">
        <v>8</v>
      </c>
      <c r="AC36" s="2" t="s">
        <v>101</v>
      </c>
      <c r="AD36" s="4"/>
      <c r="AE36" s="4"/>
      <c r="AF36" s="6">
        <v>74</v>
      </c>
      <c r="AG36" s="6"/>
      <c r="AH36" s="7"/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101</v>
      </c>
      <c r="BM36" s="7"/>
      <c r="BN36" s="7"/>
      <c r="BO36" s="4"/>
      <c r="BP36" s="8"/>
      <c r="BQ36" s="4"/>
      <c r="BR36" s="8"/>
      <c r="BS36" s="7"/>
      <c r="BT36" s="7"/>
      <c r="BU36" s="2" t="s">
        <v>242</v>
      </c>
      <c r="BV36" s="2" t="s">
        <v>97</v>
      </c>
      <c r="BW36" s="2" t="s">
        <v>101</v>
      </c>
      <c r="BX36" s="2" t="s">
        <v>101</v>
      </c>
      <c r="BY36" s="2" t="s">
        <v>109</v>
      </c>
      <c r="BZ36" s="2" t="s">
        <v>109</v>
      </c>
      <c r="CA36" s="2" t="s">
        <v>101</v>
      </c>
      <c r="CB36" s="4"/>
      <c r="CC36" s="8"/>
      <c r="CD36" s="4"/>
      <c r="CE36" s="8"/>
      <c r="CF36" s="7"/>
      <c r="CG36" s="7"/>
      <c r="CH36" s="2" t="s">
        <v>242</v>
      </c>
      <c r="CI36" s="2" t="s">
        <v>97</v>
      </c>
      <c r="CJ36" s="2" t="s">
        <v>101</v>
      </c>
      <c r="CK36" s="2" t="s">
        <v>101</v>
      </c>
      <c r="CL36" s="2" t="s">
        <v>109</v>
      </c>
      <c r="CM36" s="2" t="s">
        <v>109</v>
      </c>
      <c r="CN36" s="2" t="s">
        <v>101</v>
      </c>
    </row>
    <row r="37">
      <c r="A37" s="2" t="s">
        <v>247</v>
      </c>
      <c r="B37" s="2" t="s">
        <v>89</v>
      </c>
      <c r="C37" s="2" t="s">
        <v>220</v>
      </c>
      <c r="D37" s="2" t="s">
        <v>167</v>
      </c>
      <c r="E37" s="2" t="s">
        <v>168</v>
      </c>
      <c r="F37" s="2" t="s">
        <v>236</v>
      </c>
      <c r="G37" s="2" t="s">
        <v>101</v>
      </c>
      <c r="H37" s="2" t="s">
        <v>101</v>
      </c>
      <c r="I37" s="2" t="s">
        <v>248</v>
      </c>
      <c r="J37" s="2" t="s">
        <v>95</v>
      </c>
      <c r="K37" s="2" t="s">
        <v>238</v>
      </c>
      <c r="L37" s="3">
        <v>98.49</v>
      </c>
      <c r="M37" s="3">
        <v>98.49</v>
      </c>
      <c r="N37" s="3"/>
      <c r="O37" s="2" t="s">
        <v>97</v>
      </c>
      <c r="P37" s="2" t="s">
        <v>126</v>
      </c>
      <c r="Q37" s="2" t="s">
        <v>99</v>
      </c>
      <c r="R37" s="2" t="s">
        <v>100</v>
      </c>
      <c r="S37" s="2" t="s">
        <v>101</v>
      </c>
      <c r="T37" s="2" t="s">
        <v>101</v>
      </c>
      <c r="U37" s="2" t="s">
        <v>101</v>
      </c>
      <c r="V37" s="2" t="s">
        <v>103</v>
      </c>
      <c r="W37" s="2" t="s">
        <v>101</v>
      </c>
      <c r="X37" s="2" t="s">
        <v>101</v>
      </c>
      <c r="Y37" s="2" t="s">
        <v>239</v>
      </c>
      <c r="Z37" s="4"/>
      <c r="AA37" s="4">
        <f>=ROUNDDOWN({0},0)</f>
      </c>
      <c r="AB37" s="5">
        <v>23</v>
      </c>
      <c r="AC37" s="2" t="s">
        <v>249</v>
      </c>
      <c r="AD37" s="4">
        <v>135</v>
      </c>
      <c r="AE37" s="4">
        <v>310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394</v>
      </c>
      <c r="AQ37" s="8">
        <v>38599.58</v>
      </c>
      <c r="AR37" s="4"/>
      <c r="AS37" s="8"/>
      <c r="AT37" s="7"/>
      <c r="AU37" s="7"/>
      <c r="AV37" s="4">
        <v>394</v>
      </c>
      <c r="AW37" s="8">
        <v>38599.58</v>
      </c>
      <c r="AX37" s="4"/>
      <c r="AY37" s="8"/>
      <c r="AZ37" s="7"/>
      <c r="BA37" s="7"/>
      <c r="BB37" s="7">
        <v>1</v>
      </c>
      <c r="BC37" s="4">
        <v>394</v>
      </c>
      <c r="BD37" s="8">
        <v>38599.58</v>
      </c>
      <c r="BE37" s="4"/>
      <c r="BF37" s="8"/>
      <c r="BG37" s="7"/>
      <c r="BH37" s="7"/>
      <c r="BI37" s="7">
        <v>1</v>
      </c>
      <c r="BJ37" s="4">
        <v>394</v>
      </c>
      <c r="BK37" s="8">
        <v>38599.58</v>
      </c>
      <c r="BL37" s="2" t="s">
        <v>100</v>
      </c>
      <c r="BM37" s="7">
        <v>1</v>
      </c>
      <c r="BN37" s="7">
        <v>1</v>
      </c>
      <c r="BO37" s="4">
        <v>394</v>
      </c>
      <c r="BP37" s="8">
        <v>38599.58</v>
      </c>
      <c r="BQ37" s="4"/>
      <c r="BR37" s="8"/>
      <c r="BS37" s="7"/>
      <c r="BT37" s="7"/>
      <c r="BU37" s="2" t="s">
        <v>106</v>
      </c>
      <c r="BV37" s="2" t="s">
        <v>97</v>
      </c>
      <c r="BW37" s="2" t="s">
        <v>250</v>
      </c>
      <c r="BX37" s="2" t="s">
        <v>251</v>
      </c>
      <c r="BY37" s="2" t="s">
        <v>109</v>
      </c>
      <c r="BZ37" s="2" t="s">
        <v>109</v>
      </c>
      <c r="CA37" s="2" t="s">
        <v>101</v>
      </c>
      <c r="CB37" s="4"/>
      <c r="CC37" s="8"/>
      <c r="CD37" s="4"/>
      <c r="CE37" s="8"/>
      <c r="CF37" s="7"/>
      <c r="CG37" s="7"/>
      <c r="CH37" s="2" t="s">
        <v>242</v>
      </c>
      <c r="CI37" s="2" t="s">
        <v>97</v>
      </c>
      <c r="CJ37" s="2" t="s">
        <v>101</v>
      </c>
      <c r="CK37" s="2" t="s">
        <v>101</v>
      </c>
      <c r="CL37" s="2" t="s">
        <v>109</v>
      </c>
      <c r="CM37" s="2" t="s">
        <v>109</v>
      </c>
      <c r="CN37" s="2" t="s">
        <v>101</v>
      </c>
    </row>
    <row r="38">
      <c r="A38" s="2" t="s">
        <v>252</v>
      </c>
      <c r="B38" s="2" t="s">
        <v>89</v>
      </c>
      <c r="C38" s="2" t="s">
        <v>220</v>
      </c>
      <c r="D38" s="2" t="s">
        <v>91</v>
      </c>
      <c r="E38" s="2" t="s">
        <v>92</v>
      </c>
      <c r="F38" s="2" t="s">
        <v>236</v>
      </c>
      <c r="G38" s="2" t="s">
        <v>101</v>
      </c>
      <c r="H38" s="2" t="s">
        <v>101</v>
      </c>
      <c r="I38" s="2" t="s">
        <v>253</v>
      </c>
      <c r="J38" s="2" t="s">
        <v>95</v>
      </c>
      <c r="K38" s="2" t="s">
        <v>238</v>
      </c>
      <c r="L38" s="3">
        <v>89.15</v>
      </c>
      <c r="M38" s="3">
        <v>89.15</v>
      </c>
      <c r="N38" s="3"/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101</v>
      </c>
      <c r="T38" s="2" t="s">
        <v>101</v>
      </c>
      <c r="U38" s="2" t="s">
        <v>102</v>
      </c>
      <c r="V38" s="2" t="s">
        <v>103</v>
      </c>
      <c r="W38" s="2" t="s">
        <v>101</v>
      </c>
      <c r="X38" s="2" t="s">
        <v>101</v>
      </c>
      <c r="Y38" s="2" t="s">
        <v>239</v>
      </c>
      <c r="Z38" s="4"/>
      <c r="AA38" s="4">
        <f>=ROUNDDOWN({0},0)</f>
      </c>
      <c r="AB38" s="5">
        <v>28</v>
      </c>
      <c r="AC38" s="2" t="s">
        <v>249</v>
      </c>
      <c r="AD38" s="4">
        <v>160</v>
      </c>
      <c r="AE38" s="4">
        <v>285</v>
      </c>
      <c r="AF38" s="6">
        <v>66</v>
      </c>
      <c r="AG38" s="6"/>
      <c r="AH38" s="7">
        <v>0.6917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292</v>
      </c>
      <c r="AQ38" s="8">
        <v>28759.08</v>
      </c>
      <c r="AR38" s="4"/>
      <c r="AS38" s="8"/>
      <c r="AT38" s="7"/>
      <c r="AU38" s="7"/>
      <c r="AV38" s="4">
        <v>292</v>
      </c>
      <c r="AW38" s="8">
        <v>28759.08</v>
      </c>
      <c r="AX38" s="4"/>
      <c r="AY38" s="8"/>
      <c r="AZ38" s="7"/>
      <c r="BA38" s="7"/>
      <c r="BB38" s="7">
        <v>1</v>
      </c>
      <c r="BC38" s="4">
        <v>292</v>
      </c>
      <c r="BD38" s="8">
        <v>28759.08</v>
      </c>
      <c r="BE38" s="4"/>
      <c r="BF38" s="8"/>
      <c r="BG38" s="7"/>
      <c r="BH38" s="7"/>
      <c r="BI38" s="7">
        <v>1</v>
      </c>
      <c r="BJ38" s="4">
        <v>292</v>
      </c>
      <c r="BK38" s="8">
        <v>28759.08</v>
      </c>
      <c r="BL38" s="2" t="s">
        <v>100</v>
      </c>
      <c r="BM38" s="7">
        <v>1</v>
      </c>
      <c r="BN38" s="7">
        <v>1</v>
      </c>
      <c r="BO38" s="4">
        <v>292</v>
      </c>
      <c r="BP38" s="8">
        <v>28759.08</v>
      </c>
      <c r="BQ38" s="4"/>
      <c r="BR38" s="8"/>
      <c r="BS38" s="7"/>
      <c r="BT38" s="7"/>
      <c r="BU38" s="2" t="s">
        <v>106</v>
      </c>
      <c r="BV38" s="2" t="s">
        <v>97</v>
      </c>
      <c r="BW38" s="2" t="s">
        <v>254</v>
      </c>
      <c r="BX38" s="2" t="s">
        <v>241</v>
      </c>
      <c r="BY38" s="2" t="s">
        <v>109</v>
      </c>
      <c r="BZ38" s="2" t="s">
        <v>109</v>
      </c>
      <c r="CA38" s="2" t="s">
        <v>101</v>
      </c>
      <c r="CB38" s="4"/>
      <c r="CC38" s="8"/>
      <c r="CD38" s="4"/>
      <c r="CE38" s="8"/>
      <c r="CF38" s="7"/>
      <c r="CG38" s="7"/>
      <c r="CH38" s="2" t="s">
        <v>242</v>
      </c>
      <c r="CI38" s="2" t="s">
        <v>97</v>
      </c>
      <c r="CJ38" s="2" t="s">
        <v>101</v>
      </c>
      <c r="CK38" s="2" t="s">
        <v>101</v>
      </c>
      <c r="CL38" s="2" t="s">
        <v>109</v>
      </c>
      <c r="CM38" s="2" t="s">
        <v>109</v>
      </c>
      <c r="CN38" s="2" t="s">
        <v>101</v>
      </c>
    </row>
    <row r="39">
      <c r="A39" s="2" t="s">
        <v>255</v>
      </c>
      <c r="B39" s="2" t="s">
        <v>89</v>
      </c>
      <c r="C39" s="2" t="s">
        <v>220</v>
      </c>
      <c r="D39" s="2" t="s">
        <v>91</v>
      </c>
      <c r="E39" s="2" t="s">
        <v>92</v>
      </c>
      <c r="F39" s="2" t="s">
        <v>256</v>
      </c>
      <c r="G39" s="2" t="s">
        <v>256</v>
      </c>
      <c r="H39" s="2" t="s">
        <v>256</v>
      </c>
      <c r="I39" s="2" t="s">
        <v>257</v>
      </c>
      <c r="J39" s="2" t="s">
        <v>95</v>
      </c>
      <c r="K39" s="2" t="s">
        <v>121</v>
      </c>
      <c r="L39" s="3">
        <v>84</v>
      </c>
      <c r="M39" s="3">
        <v>88.2</v>
      </c>
      <c r="N39" s="3"/>
      <c r="O39" s="2" t="s">
        <v>137</v>
      </c>
      <c r="P39" s="2" t="s">
        <v>126</v>
      </c>
      <c r="Q39" s="2" t="s">
        <v>99</v>
      </c>
      <c r="R39" s="2" t="s">
        <v>100</v>
      </c>
      <c r="S39" s="2" t="s">
        <v>101</v>
      </c>
      <c r="T39" s="2" t="s">
        <v>101</v>
      </c>
      <c r="U39" s="2" t="s">
        <v>102</v>
      </c>
      <c r="V39" s="2" t="s">
        <v>103</v>
      </c>
      <c r="W39" s="2" t="s">
        <v>101</v>
      </c>
      <c r="X39" s="2" t="s">
        <v>101</v>
      </c>
      <c r="Y39" s="2" t="s">
        <v>258</v>
      </c>
      <c r="Z39" s="4"/>
      <c r="AA39" s="4">
        <f>=ROUNDDOWN({0},0)</f>
      </c>
      <c r="AB39" s="5">
        <v>0.5</v>
      </c>
      <c r="AC39" s="2" t="s">
        <v>101</v>
      </c>
      <c r="AD39" s="4"/>
      <c r="AE39" s="4"/>
      <c r="AF39" s="6">
        <v>66</v>
      </c>
      <c r="AG39" s="6"/>
      <c r="AH39" s="7">
        <v>0.1083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1</v>
      </c>
      <c r="AQ39" s="8">
        <v>84</v>
      </c>
      <c r="AR39" s="4"/>
      <c r="AS39" s="8"/>
      <c r="AT39" s="7"/>
      <c r="AU39" s="7"/>
      <c r="AV39" s="4">
        <v>1</v>
      </c>
      <c r="AW39" s="8">
        <v>84</v>
      </c>
      <c r="AX39" s="4"/>
      <c r="AY39" s="8"/>
      <c r="AZ39" s="7"/>
      <c r="BA39" s="7"/>
      <c r="BB39" s="7">
        <v>1</v>
      </c>
      <c r="BC39" s="4">
        <v>1</v>
      </c>
      <c r="BD39" s="8">
        <v>84</v>
      </c>
      <c r="BE39" s="4"/>
      <c r="BF39" s="8"/>
      <c r="BG39" s="7"/>
      <c r="BH39" s="7"/>
      <c r="BI39" s="7">
        <v>1</v>
      </c>
      <c r="BJ39" s="4">
        <v>1</v>
      </c>
      <c r="BK39" s="8">
        <v>84</v>
      </c>
      <c r="BL39" s="2" t="s">
        <v>100</v>
      </c>
      <c r="BM39" s="7">
        <v>1</v>
      </c>
      <c r="BN39" s="7">
        <v>1</v>
      </c>
      <c r="BO39" s="4">
        <v>1</v>
      </c>
      <c r="BP39" s="8">
        <v>84</v>
      </c>
      <c r="BQ39" s="4"/>
      <c r="BR39" s="8"/>
      <c r="BS39" s="7"/>
      <c r="BT39" s="7"/>
      <c r="BU39" s="2" t="s">
        <v>106</v>
      </c>
      <c r="BV39" s="2" t="s">
        <v>138</v>
      </c>
      <c r="BW39" s="2" t="s">
        <v>164</v>
      </c>
      <c r="BX39" s="2" t="s">
        <v>259</v>
      </c>
      <c r="BY39" s="2" t="s">
        <v>109</v>
      </c>
      <c r="BZ39" s="2" t="s">
        <v>109</v>
      </c>
      <c r="CA39" s="2" t="s">
        <v>101</v>
      </c>
      <c r="CB39" s="4"/>
      <c r="CC39" s="8"/>
      <c r="CD39" s="4"/>
      <c r="CE39" s="8"/>
      <c r="CF39" s="7"/>
      <c r="CG39" s="7"/>
      <c r="CH39" s="2" t="s">
        <v>101</v>
      </c>
      <c r="CI39" s="2" t="s">
        <v>101</v>
      </c>
      <c r="CJ39" s="2" t="s">
        <v>101</v>
      </c>
      <c r="CK39" s="2" t="s">
        <v>101</v>
      </c>
      <c r="CL39" s="2" t="s">
        <v>101</v>
      </c>
      <c r="CM39" s="2" t="s">
        <v>101</v>
      </c>
      <c r="CN39" s="2" t="s">
        <v>101</v>
      </c>
    </row>
    <row r="40">
      <c r="A40" s="2" t="s">
        <v>260</v>
      </c>
      <c r="B40" s="2" t="s">
        <v>89</v>
      </c>
      <c r="C40" s="2" t="s">
        <v>261</v>
      </c>
      <c r="D40" s="2" t="s">
        <v>262</v>
      </c>
      <c r="E40" s="2" t="s">
        <v>263</v>
      </c>
      <c r="F40" s="2" t="s">
        <v>264</v>
      </c>
      <c r="G40" s="2" t="s">
        <v>264</v>
      </c>
      <c r="H40" s="2" t="s">
        <v>264</v>
      </c>
      <c r="I40" s="2" t="s">
        <v>265</v>
      </c>
      <c r="J40" s="2" t="s">
        <v>95</v>
      </c>
      <c r="K40" s="2" t="s">
        <v>112</v>
      </c>
      <c r="L40" s="3">
        <v>67.94</v>
      </c>
      <c r="M40" s="3">
        <v>71.34</v>
      </c>
      <c r="N40" s="3"/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101</v>
      </c>
      <c r="T40" s="2" t="s">
        <v>101</v>
      </c>
      <c r="U40" s="2" t="s">
        <v>102</v>
      </c>
      <c r="V40" s="2" t="s">
        <v>103</v>
      </c>
      <c r="W40" s="2" t="s">
        <v>101</v>
      </c>
      <c r="X40" s="2" t="s">
        <v>101</v>
      </c>
      <c r="Y40" s="2" t="s">
        <v>266</v>
      </c>
      <c r="Z40" s="4">
        <v>503</v>
      </c>
      <c r="AA40" s="4">
        <f>=ROUNDDOWN(50.3,0)</f>
      </c>
      <c r="AB40" s="5">
        <v>10</v>
      </c>
      <c r="AC40" s="2" t="s">
        <v>101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366</v>
      </c>
      <c r="AQ40" s="8">
        <v>23058</v>
      </c>
      <c r="AR40" s="4"/>
      <c r="AS40" s="8"/>
      <c r="AT40" s="7"/>
      <c r="AU40" s="7"/>
      <c r="AV40" s="4">
        <v>366</v>
      </c>
      <c r="AW40" s="8">
        <v>23058</v>
      </c>
      <c r="AX40" s="4"/>
      <c r="AY40" s="8"/>
      <c r="AZ40" s="7"/>
      <c r="BA40" s="7"/>
      <c r="BB40" s="7">
        <v>1</v>
      </c>
      <c r="BC40" s="4">
        <v>599</v>
      </c>
      <c r="BD40" s="8">
        <v>37737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0.611</v>
      </c>
      <c r="BJ40" s="4">
        <v>366</v>
      </c>
      <c r="BK40" s="8">
        <v>23058</v>
      </c>
      <c r="BL40" s="2" t="s">
        <v>100</v>
      </c>
      <c r="BM40" s="7">
        <v>1</v>
      </c>
      <c r="BN40" s="7">
        <v>1</v>
      </c>
      <c r="BO40" s="4">
        <v>366</v>
      </c>
      <c r="BP40" s="8">
        <v>23058</v>
      </c>
      <c r="BQ40" s="4"/>
      <c r="BR40" s="8"/>
      <c r="BS40" s="7"/>
      <c r="BT40" s="7"/>
      <c r="BU40" s="2" t="s">
        <v>106</v>
      </c>
      <c r="BV40" s="2" t="s">
        <v>97</v>
      </c>
      <c r="BW40" s="2" t="s">
        <v>185</v>
      </c>
      <c r="BX40" s="2" t="s">
        <v>186</v>
      </c>
      <c r="BY40" s="2" t="s">
        <v>109</v>
      </c>
      <c r="BZ40" s="2" t="s">
        <v>109</v>
      </c>
      <c r="CA40" s="2" t="s">
        <v>101</v>
      </c>
      <c r="CB40" s="4"/>
      <c r="CC40" s="8"/>
      <c r="CD40" s="4"/>
      <c r="CE40" s="8"/>
      <c r="CF40" s="7"/>
      <c r="CG40" s="7"/>
      <c r="CH40" s="2" t="s">
        <v>101</v>
      </c>
      <c r="CI40" s="2" t="s">
        <v>101</v>
      </c>
      <c r="CJ40" s="2" t="s">
        <v>101</v>
      </c>
      <c r="CK40" s="2" t="s">
        <v>101</v>
      </c>
      <c r="CL40" s="2" t="s">
        <v>101</v>
      </c>
      <c r="CM40" s="2" t="s">
        <v>101</v>
      </c>
      <c r="CN40" s="2" t="s">
        <v>101</v>
      </c>
    </row>
    <row r="41">
      <c r="A41" s="2" t="s">
        <v>267</v>
      </c>
      <c r="B41" s="2" t="s">
        <v>89</v>
      </c>
      <c r="C41" s="2" t="s">
        <v>261</v>
      </c>
      <c r="D41" s="2" t="s">
        <v>262</v>
      </c>
      <c r="E41" s="2" t="s">
        <v>263</v>
      </c>
      <c r="F41" s="2" t="s">
        <v>264</v>
      </c>
      <c r="G41" s="2" t="s">
        <v>264</v>
      </c>
      <c r="H41" s="2" t="s">
        <v>264</v>
      </c>
      <c r="I41" s="2" t="s">
        <v>265</v>
      </c>
      <c r="J41" s="2" t="s">
        <v>95</v>
      </c>
      <c r="K41" s="2" t="s">
        <v>245</v>
      </c>
      <c r="L41" s="3">
        <v>67.94</v>
      </c>
      <c r="M41" s="3">
        <v>71.34</v>
      </c>
      <c r="N41" s="3"/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101</v>
      </c>
      <c r="T41" s="2" t="s">
        <v>101</v>
      </c>
      <c r="U41" s="2" t="s">
        <v>102</v>
      </c>
      <c r="V41" s="2" t="s">
        <v>103</v>
      </c>
      <c r="W41" s="2" t="s">
        <v>101</v>
      </c>
      <c r="X41" s="2" t="s">
        <v>101</v>
      </c>
      <c r="Y41" s="2" t="s">
        <v>266</v>
      </c>
      <c r="Z41" s="4">
        <v>263</v>
      </c>
      <c r="AA41" s="4">
        <f>=ROUNDDOWN(43.8333333333333,0)</f>
      </c>
      <c r="AB41" s="5">
        <v>6</v>
      </c>
      <c r="AC41" s="2" t="s">
        <v>101</v>
      </c>
      <c r="AD41" s="4"/>
      <c r="AE41" s="4"/>
      <c r="AF41" s="6">
        <v>76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>
        <v>233</v>
      </c>
      <c r="AQ41" s="8">
        <v>14679</v>
      </c>
      <c r="AR41" s="4"/>
      <c r="AS41" s="8"/>
      <c r="AT41" s="7"/>
      <c r="AU41" s="7"/>
      <c r="AV41" s="4">
        <v>233</v>
      </c>
      <c r="AW41" s="8">
        <v>14679</v>
      </c>
      <c r="AX41" s="4"/>
      <c r="AY41" s="8"/>
      <c r="AZ41" s="7"/>
      <c r="BA41" s="7"/>
      <c r="BB41" s="7">
        <v>1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>
        <v>0.389</v>
      </c>
      <c r="BJ41" s="4">
        <v>233</v>
      </c>
      <c r="BK41" s="8">
        <v>14679</v>
      </c>
      <c r="BL41" s="2" t="s">
        <v>100</v>
      </c>
      <c r="BM41" s="7">
        <v>1</v>
      </c>
      <c r="BN41" s="7">
        <v>1</v>
      </c>
      <c r="BO41" s="4">
        <v>233</v>
      </c>
      <c r="BP41" s="8">
        <v>14679</v>
      </c>
      <c r="BQ41" s="4"/>
      <c r="BR41" s="8"/>
      <c r="BS41" s="7"/>
      <c r="BT41" s="7"/>
      <c r="BU41" s="2" t="s">
        <v>106</v>
      </c>
      <c r="BV41" s="2" t="s">
        <v>97</v>
      </c>
      <c r="BW41" s="2" t="s">
        <v>268</v>
      </c>
      <c r="BX41" s="2" t="s">
        <v>269</v>
      </c>
      <c r="BY41" s="2" t="s">
        <v>109</v>
      </c>
      <c r="BZ41" s="2" t="s">
        <v>109</v>
      </c>
      <c r="CA41" s="2" t="s">
        <v>101</v>
      </c>
      <c r="CB41" s="4"/>
      <c r="CC41" s="8"/>
      <c r="CD41" s="4"/>
      <c r="CE41" s="8"/>
      <c r="CF41" s="7"/>
      <c r="CG41" s="7"/>
      <c r="CH41" s="2" t="s">
        <v>101</v>
      </c>
      <c r="CI41" s="2" t="s">
        <v>101</v>
      </c>
      <c r="CJ41" s="2" t="s">
        <v>101</v>
      </c>
      <c r="CK41" s="2" t="s">
        <v>101</v>
      </c>
      <c r="CL41" s="2" t="s">
        <v>101</v>
      </c>
      <c r="CM41" s="2" t="s">
        <v>101</v>
      </c>
      <c r="CN41" s="2" t="s">
        <v>101</v>
      </c>
    </row>
    <row r="42">
      <c r="A42" s="2" t="s">
        <v>270</v>
      </c>
      <c r="B42" s="2" t="s">
        <v>89</v>
      </c>
      <c r="C42" s="2" t="s">
        <v>261</v>
      </c>
      <c r="D42" s="2" t="s">
        <v>192</v>
      </c>
      <c r="E42" s="2" t="s">
        <v>214</v>
      </c>
      <c r="F42" s="2" t="s">
        <v>271</v>
      </c>
      <c r="G42" s="2" t="s">
        <v>271</v>
      </c>
      <c r="H42" s="2" t="s">
        <v>271</v>
      </c>
      <c r="I42" s="2" t="s">
        <v>272</v>
      </c>
      <c r="J42" s="2" t="s">
        <v>95</v>
      </c>
      <c r="K42" s="2" t="s">
        <v>273</v>
      </c>
      <c r="L42" s="3">
        <v>215.78</v>
      </c>
      <c r="M42" s="3">
        <v>215.78</v>
      </c>
      <c r="N42" s="3"/>
      <c r="O42" s="2" t="s">
        <v>97</v>
      </c>
      <c r="P42" s="2" t="s">
        <v>126</v>
      </c>
      <c r="Q42" s="2" t="s">
        <v>99</v>
      </c>
      <c r="R42" s="2" t="s">
        <v>100</v>
      </c>
      <c r="S42" s="2" t="s">
        <v>101</v>
      </c>
      <c r="T42" s="2" t="s">
        <v>101</v>
      </c>
      <c r="U42" s="2" t="s">
        <v>101</v>
      </c>
      <c r="V42" s="2" t="s">
        <v>103</v>
      </c>
      <c r="W42" s="2" t="s">
        <v>101</v>
      </c>
      <c r="X42" s="2" t="s">
        <v>101</v>
      </c>
      <c r="Y42" s="2" t="s">
        <v>274</v>
      </c>
      <c r="Z42" s="4"/>
      <c r="AA42" s="4">
        <f>=ROUNDDOWN({0},0)</f>
      </c>
      <c r="AB42" s="5">
        <v>3</v>
      </c>
      <c r="AC42" s="2" t="s">
        <v>101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>
        <v>79</v>
      </c>
      <c r="AQ42" s="8">
        <v>17046.62</v>
      </c>
      <c r="AR42" s="4"/>
      <c r="AS42" s="8"/>
      <c r="AT42" s="7"/>
      <c r="AU42" s="7"/>
      <c r="AV42" s="4">
        <v>79</v>
      </c>
      <c r="AW42" s="8">
        <v>17046.62</v>
      </c>
      <c r="AX42" s="4"/>
      <c r="AY42" s="8"/>
      <c r="AZ42" s="7"/>
      <c r="BA42" s="7"/>
      <c r="BB42" s="7">
        <v>1</v>
      </c>
      <c r="BC42" s="4">
        <v>79</v>
      </c>
      <c r="BD42" s="8">
        <v>17046.62</v>
      </c>
      <c r="BE42" s="4"/>
      <c r="BF42" s="8"/>
      <c r="BG42" s="7"/>
      <c r="BH42" s="7"/>
      <c r="BI42" s="7">
        <v>1</v>
      </c>
      <c r="BJ42" s="4">
        <v>79</v>
      </c>
      <c r="BK42" s="8">
        <v>17046.62</v>
      </c>
      <c r="BL42" s="2" t="s">
        <v>100</v>
      </c>
      <c r="BM42" s="7">
        <v>1</v>
      </c>
      <c r="BN42" s="7">
        <v>1</v>
      </c>
      <c r="BO42" s="4">
        <v>79</v>
      </c>
      <c r="BP42" s="8">
        <v>17046.62</v>
      </c>
      <c r="BQ42" s="4"/>
      <c r="BR42" s="8"/>
      <c r="BS42" s="7"/>
      <c r="BT42" s="7"/>
      <c r="BU42" s="2" t="s">
        <v>106</v>
      </c>
      <c r="BV42" s="2" t="s">
        <v>97</v>
      </c>
      <c r="BW42" s="2" t="s">
        <v>275</v>
      </c>
      <c r="BX42" s="2" t="s">
        <v>276</v>
      </c>
      <c r="BY42" s="2" t="s">
        <v>109</v>
      </c>
      <c r="BZ42" s="2" t="s">
        <v>109</v>
      </c>
      <c r="CA42" s="2" t="s">
        <v>101</v>
      </c>
      <c r="CB42" s="4"/>
      <c r="CC42" s="8"/>
      <c r="CD42" s="4"/>
      <c r="CE42" s="8"/>
      <c r="CF42" s="7"/>
      <c r="CG42" s="7"/>
      <c r="CH42" s="2" t="s">
        <v>101</v>
      </c>
      <c r="CI42" s="2" t="s">
        <v>101</v>
      </c>
      <c r="CJ42" s="2" t="s">
        <v>101</v>
      </c>
      <c r="CK42" s="2" t="s">
        <v>101</v>
      </c>
      <c r="CL42" s="2" t="s">
        <v>101</v>
      </c>
      <c r="CM42" s="2" t="s">
        <v>101</v>
      </c>
      <c r="CN42" s="2" t="s">
        <v>101</v>
      </c>
    </row>
    <row r="43">
      <c r="A43" s="2" t="s">
        <v>277</v>
      </c>
      <c r="B43" s="2" t="s">
        <v>89</v>
      </c>
      <c r="C43" s="2" t="s">
        <v>261</v>
      </c>
      <c r="D43" s="2" t="s">
        <v>192</v>
      </c>
      <c r="E43" s="2" t="s">
        <v>193</v>
      </c>
      <c r="F43" s="2" t="s">
        <v>183</v>
      </c>
      <c r="G43" s="2" t="s">
        <v>183</v>
      </c>
      <c r="H43" s="2" t="s">
        <v>183</v>
      </c>
      <c r="I43" s="2" t="s">
        <v>278</v>
      </c>
      <c r="J43" s="2" t="s">
        <v>95</v>
      </c>
      <c r="K43" s="2" t="s">
        <v>112</v>
      </c>
      <c r="L43" s="3">
        <v>199.82</v>
      </c>
      <c r="M43" s="3">
        <v>199.82</v>
      </c>
      <c r="N43" s="3"/>
      <c r="O43" s="2" t="s">
        <v>137</v>
      </c>
      <c r="P43" s="2" t="s">
        <v>126</v>
      </c>
      <c r="Q43" s="2" t="s">
        <v>99</v>
      </c>
      <c r="R43" s="2" t="s">
        <v>100</v>
      </c>
      <c r="S43" s="2" t="s">
        <v>101</v>
      </c>
      <c r="T43" s="2" t="s">
        <v>101</v>
      </c>
      <c r="U43" s="2" t="s">
        <v>102</v>
      </c>
      <c r="V43" s="2" t="s">
        <v>103</v>
      </c>
      <c r="W43" s="2" t="s">
        <v>101</v>
      </c>
      <c r="X43" s="2" t="s">
        <v>101</v>
      </c>
      <c r="Y43" s="2" t="s">
        <v>113</v>
      </c>
      <c r="Z43" s="4">
        <v>6</v>
      </c>
      <c r="AA43" s="4">
        <f>=ROUNDDOWN(0.857142857142857,0)</f>
      </c>
      <c r="AB43" s="5">
        <v>7</v>
      </c>
      <c r="AC43" s="2" t="s">
        <v>101</v>
      </c>
      <c r="AD43" s="4"/>
      <c r="AE43" s="4"/>
      <c r="AF43" s="6">
        <v>66</v>
      </c>
      <c r="AG43" s="6"/>
      <c r="AH43" s="7">
        <v>0.8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11</v>
      </c>
      <c r="AQ43" s="8">
        <v>2102.1</v>
      </c>
      <c r="AR43" s="4"/>
      <c r="AS43" s="8"/>
      <c r="AT43" s="7"/>
      <c r="AU43" s="7"/>
      <c r="AV43" s="4">
        <v>11</v>
      </c>
      <c r="AW43" s="8">
        <v>2102.1</v>
      </c>
      <c r="AX43" s="4"/>
      <c r="AY43" s="8"/>
      <c r="AZ43" s="7"/>
      <c r="BA43" s="7"/>
      <c r="BB43" s="7">
        <v>1</v>
      </c>
      <c r="BC43" s="4">
        <v>11</v>
      </c>
      <c r="BD43" s="8">
        <v>2102.1</v>
      </c>
      <c r="BE43" s="4"/>
      <c r="BF43" s="8"/>
      <c r="BG43" s="7"/>
      <c r="BH43" s="7"/>
      <c r="BI43" s="7">
        <v>1</v>
      </c>
      <c r="BJ43" s="4">
        <v>11</v>
      </c>
      <c r="BK43" s="8">
        <v>2102.1</v>
      </c>
      <c r="BL43" s="2" t="s">
        <v>100</v>
      </c>
      <c r="BM43" s="7">
        <v>1</v>
      </c>
      <c r="BN43" s="7">
        <v>1</v>
      </c>
      <c r="BO43" s="4">
        <v>11</v>
      </c>
      <c r="BP43" s="8">
        <v>2102.1</v>
      </c>
      <c r="BQ43" s="4"/>
      <c r="BR43" s="8"/>
      <c r="BS43" s="7"/>
      <c r="BT43" s="7"/>
      <c r="BU43" s="2" t="s">
        <v>106</v>
      </c>
      <c r="BV43" s="2" t="s">
        <v>138</v>
      </c>
      <c r="BW43" s="2" t="s">
        <v>153</v>
      </c>
      <c r="BX43" s="2" t="s">
        <v>279</v>
      </c>
      <c r="BY43" s="2" t="s">
        <v>109</v>
      </c>
      <c r="BZ43" s="2" t="s">
        <v>109</v>
      </c>
      <c r="CA43" s="2" t="s">
        <v>101</v>
      </c>
      <c r="CB43" s="4"/>
      <c r="CC43" s="8"/>
      <c r="CD43" s="4"/>
      <c r="CE43" s="8"/>
      <c r="CF43" s="7"/>
      <c r="CG43" s="7"/>
      <c r="CH43" s="2" t="s">
        <v>101</v>
      </c>
      <c r="CI43" s="2" t="s">
        <v>101</v>
      </c>
      <c r="CJ43" s="2" t="s">
        <v>101</v>
      </c>
      <c r="CK43" s="2" t="s">
        <v>101</v>
      </c>
      <c r="CL43" s="2" t="s">
        <v>101</v>
      </c>
      <c r="CM43" s="2" t="s">
        <v>101</v>
      </c>
      <c r="CN43" s="2" t="s">
        <v>101</v>
      </c>
    </row>
    <row r="44">
      <c r="A44" s="2" t="s">
        <v>280</v>
      </c>
      <c r="B44" s="2" t="s">
        <v>89</v>
      </c>
      <c r="C44" s="2" t="s">
        <v>281</v>
      </c>
      <c r="D44" s="2" t="s">
        <v>192</v>
      </c>
      <c r="E44" s="2" t="s">
        <v>193</v>
      </c>
      <c r="F44" s="2" t="s">
        <v>282</v>
      </c>
      <c r="G44" s="2" t="s">
        <v>282</v>
      </c>
      <c r="H44" s="2" t="s">
        <v>282</v>
      </c>
      <c r="I44" s="2" t="s">
        <v>283</v>
      </c>
      <c r="J44" s="2" t="s">
        <v>95</v>
      </c>
      <c r="K44" s="2" t="s">
        <v>284</v>
      </c>
      <c r="L44" s="3">
        <v>194.78</v>
      </c>
      <c r="M44" s="3">
        <v>204.52</v>
      </c>
      <c r="N44" s="3"/>
      <c r="O44" s="2" t="s">
        <v>97</v>
      </c>
      <c r="P44" s="2" t="s">
        <v>126</v>
      </c>
      <c r="Q44" s="2" t="s">
        <v>99</v>
      </c>
      <c r="R44" s="2" t="s">
        <v>100</v>
      </c>
      <c r="S44" s="2" t="s">
        <v>101</v>
      </c>
      <c r="T44" s="2" t="s">
        <v>101</v>
      </c>
      <c r="U44" s="2" t="s">
        <v>102</v>
      </c>
      <c r="V44" s="2" t="s">
        <v>103</v>
      </c>
      <c r="W44" s="2" t="s">
        <v>101</v>
      </c>
      <c r="X44" s="2" t="s">
        <v>101</v>
      </c>
      <c r="Y44" s="2" t="s">
        <v>108</v>
      </c>
      <c r="Z44" s="4">
        <v>418</v>
      </c>
      <c r="AA44" s="4">
        <f>=ROUNDDOWN(209,0)</f>
      </c>
      <c r="AB44" s="5">
        <v>2</v>
      </c>
      <c r="AC44" s="2" t="s">
        <v>101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>
        <v>36</v>
      </c>
      <c r="AQ44" s="8">
        <v>7012.08</v>
      </c>
      <c r="AR44" s="4"/>
      <c r="AS44" s="8"/>
      <c r="AT44" s="7"/>
      <c r="AU44" s="7"/>
      <c r="AV44" s="4">
        <v>36</v>
      </c>
      <c r="AW44" s="8">
        <v>7012.08</v>
      </c>
      <c r="AX44" s="4"/>
      <c r="AY44" s="8"/>
      <c r="AZ44" s="7"/>
      <c r="BA44" s="7"/>
      <c r="BB44" s="7">
        <v>1</v>
      </c>
      <c r="BC44" s="4">
        <v>71</v>
      </c>
      <c r="BD44" s="8">
        <v>13829.38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>
        <v>0.507</v>
      </c>
      <c r="BJ44" s="4">
        <v>36</v>
      </c>
      <c r="BK44" s="8">
        <v>7012.08</v>
      </c>
      <c r="BL44" s="2" t="s">
        <v>100</v>
      </c>
      <c r="BM44" s="7">
        <v>1</v>
      </c>
      <c r="BN44" s="7">
        <v>1</v>
      </c>
      <c r="BO44" s="4">
        <v>36</v>
      </c>
      <c r="BP44" s="8">
        <v>7012.08</v>
      </c>
      <c r="BQ44" s="4"/>
      <c r="BR44" s="8"/>
      <c r="BS44" s="7"/>
      <c r="BT44" s="7"/>
      <c r="BU44" s="2" t="s">
        <v>106</v>
      </c>
      <c r="BV44" s="2" t="s">
        <v>97</v>
      </c>
      <c r="BW44" s="2" t="s">
        <v>164</v>
      </c>
      <c r="BX44" s="2" t="s">
        <v>259</v>
      </c>
      <c r="BY44" s="2" t="s">
        <v>109</v>
      </c>
      <c r="BZ44" s="2" t="s">
        <v>109</v>
      </c>
      <c r="CA44" s="2" t="s">
        <v>101</v>
      </c>
      <c r="CB44" s="4"/>
      <c r="CC44" s="8"/>
      <c r="CD44" s="4"/>
      <c r="CE44" s="8"/>
      <c r="CF44" s="7"/>
      <c r="CG44" s="7"/>
      <c r="CH44" s="2" t="s">
        <v>101</v>
      </c>
      <c r="CI44" s="2" t="s">
        <v>101</v>
      </c>
      <c r="CJ44" s="2" t="s">
        <v>101</v>
      </c>
      <c r="CK44" s="2" t="s">
        <v>101</v>
      </c>
      <c r="CL44" s="2" t="s">
        <v>101</v>
      </c>
      <c r="CM44" s="2" t="s">
        <v>101</v>
      </c>
      <c r="CN44" s="2" t="s">
        <v>101</v>
      </c>
    </row>
    <row r="45">
      <c r="A45" s="2" t="s">
        <v>285</v>
      </c>
      <c r="B45" s="2" t="s">
        <v>89</v>
      </c>
      <c r="C45" s="2" t="s">
        <v>281</v>
      </c>
      <c r="D45" s="2" t="s">
        <v>192</v>
      </c>
      <c r="E45" s="2" t="s">
        <v>193</v>
      </c>
      <c r="F45" s="2" t="s">
        <v>282</v>
      </c>
      <c r="G45" s="2" t="s">
        <v>282</v>
      </c>
      <c r="H45" s="2" t="s">
        <v>282</v>
      </c>
      <c r="I45" s="2" t="s">
        <v>286</v>
      </c>
      <c r="J45" s="2" t="s">
        <v>95</v>
      </c>
      <c r="K45" s="2" t="s">
        <v>207</v>
      </c>
      <c r="L45" s="3">
        <v>194.78</v>
      </c>
      <c r="M45" s="3">
        <v>204.52</v>
      </c>
      <c r="N45" s="3"/>
      <c r="O45" s="2" t="s">
        <v>97</v>
      </c>
      <c r="P45" s="2" t="s">
        <v>126</v>
      </c>
      <c r="Q45" s="2" t="s">
        <v>99</v>
      </c>
      <c r="R45" s="2" t="s">
        <v>100</v>
      </c>
      <c r="S45" s="2" t="s">
        <v>101</v>
      </c>
      <c r="T45" s="2" t="s">
        <v>101</v>
      </c>
      <c r="U45" s="2" t="s">
        <v>102</v>
      </c>
      <c r="V45" s="2" t="s">
        <v>103</v>
      </c>
      <c r="W45" s="2" t="s">
        <v>101</v>
      </c>
      <c r="X45" s="2" t="s">
        <v>101</v>
      </c>
      <c r="Y45" s="2" t="s">
        <v>143</v>
      </c>
      <c r="Z45" s="4">
        <v>160</v>
      </c>
      <c r="AA45" s="4">
        <f>=ROUNDDOWN(80,0)</f>
      </c>
      <c r="AB45" s="5">
        <v>2</v>
      </c>
      <c r="AC45" s="2" t="s">
        <v>101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>
        <v>35</v>
      </c>
      <c r="AQ45" s="8">
        <v>6817.3</v>
      </c>
      <c r="AR45" s="4"/>
      <c r="AS45" s="8"/>
      <c r="AT45" s="7"/>
      <c r="AU45" s="7"/>
      <c r="AV45" s="4">
        <v>35</v>
      </c>
      <c r="AW45" s="8">
        <v>6817.3</v>
      </c>
      <c r="AX45" s="4"/>
      <c r="AY45" s="8"/>
      <c r="AZ45" s="7"/>
      <c r="BA45" s="7"/>
      <c r="BB45" s="7">
        <v>1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0.493</v>
      </c>
      <c r="BJ45" s="4">
        <v>35</v>
      </c>
      <c r="BK45" s="8">
        <v>6817.3</v>
      </c>
      <c r="BL45" s="2" t="s">
        <v>100</v>
      </c>
      <c r="BM45" s="7">
        <v>1</v>
      </c>
      <c r="BN45" s="7">
        <v>1</v>
      </c>
      <c r="BO45" s="4">
        <v>35</v>
      </c>
      <c r="BP45" s="8">
        <v>6817.3</v>
      </c>
      <c r="BQ45" s="4"/>
      <c r="BR45" s="8"/>
      <c r="BS45" s="7"/>
      <c r="BT45" s="7"/>
      <c r="BU45" s="2" t="s">
        <v>106</v>
      </c>
      <c r="BV45" s="2" t="s">
        <v>97</v>
      </c>
      <c r="BW45" s="2" t="s">
        <v>287</v>
      </c>
      <c r="BX45" s="2" t="s">
        <v>288</v>
      </c>
      <c r="BY45" s="2" t="s">
        <v>109</v>
      </c>
      <c r="BZ45" s="2" t="s">
        <v>109</v>
      </c>
      <c r="CA45" s="2" t="s">
        <v>101</v>
      </c>
      <c r="CB45" s="4"/>
      <c r="CC45" s="8"/>
      <c r="CD45" s="4"/>
      <c r="CE45" s="8"/>
      <c r="CF45" s="7"/>
      <c r="CG45" s="7"/>
      <c r="CH45" s="2" t="s">
        <v>101</v>
      </c>
      <c r="CI45" s="2" t="s">
        <v>101</v>
      </c>
      <c r="CJ45" s="2" t="s">
        <v>101</v>
      </c>
      <c r="CK45" s="2" t="s">
        <v>101</v>
      </c>
      <c r="CL45" s="2" t="s">
        <v>101</v>
      </c>
      <c r="CM45" s="2" t="s">
        <v>101</v>
      </c>
      <c r="CN45" s="2" t="s">
        <v>101</v>
      </c>
    </row>
    <row r="46">
      <c r="A46" s="2" t="s">
        <v>289</v>
      </c>
      <c r="B46" s="2" t="s">
        <v>89</v>
      </c>
      <c r="C46" s="2" t="s">
        <v>290</v>
      </c>
      <c r="D46" s="2" t="s">
        <v>91</v>
      </c>
      <c r="E46" s="2" t="s">
        <v>92</v>
      </c>
      <c r="F46" s="2" t="s">
        <v>291</v>
      </c>
      <c r="G46" s="2" t="s">
        <v>291</v>
      </c>
      <c r="H46" s="2" t="s">
        <v>291</v>
      </c>
      <c r="I46" s="2" t="s">
        <v>292</v>
      </c>
      <c r="J46" s="2" t="s">
        <v>95</v>
      </c>
      <c r="K46" s="2" t="s">
        <v>112</v>
      </c>
      <c r="L46" s="3">
        <v>114.24</v>
      </c>
      <c r="M46" s="3">
        <v>114.24</v>
      </c>
      <c r="N46" s="3"/>
      <c r="O46" s="2" t="s">
        <v>97</v>
      </c>
      <c r="P46" s="2" t="s">
        <v>126</v>
      </c>
      <c r="Q46" s="2" t="s">
        <v>99</v>
      </c>
      <c r="R46" s="2" t="s">
        <v>100</v>
      </c>
      <c r="S46" s="2" t="s">
        <v>101</v>
      </c>
      <c r="T46" s="2" t="s">
        <v>101</v>
      </c>
      <c r="U46" s="2" t="s">
        <v>151</v>
      </c>
      <c r="V46" s="2" t="s">
        <v>103</v>
      </c>
      <c r="W46" s="2" t="s">
        <v>101</v>
      </c>
      <c r="X46" s="2" t="s">
        <v>101</v>
      </c>
      <c r="Y46" s="2" t="s">
        <v>185</v>
      </c>
      <c r="Z46" s="4">
        <v>260</v>
      </c>
      <c r="AA46" s="4">
        <f>=ROUNDDOWN(130,0)</f>
      </c>
      <c r="AB46" s="5">
        <v>2</v>
      </c>
      <c r="AC46" s="2" t="s">
        <v>101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47</v>
      </c>
      <c r="AQ46" s="8">
        <v>5369.28</v>
      </c>
      <c r="AR46" s="4"/>
      <c r="AS46" s="8"/>
      <c r="AT46" s="7"/>
      <c r="AU46" s="7"/>
      <c r="AV46" s="4">
        <v>47</v>
      </c>
      <c r="AW46" s="8">
        <v>5369.28</v>
      </c>
      <c r="AX46" s="4"/>
      <c r="AY46" s="8"/>
      <c r="AZ46" s="7"/>
      <c r="BA46" s="7"/>
      <c r="BB46" s="7">
        <v>1</v>
      </c>
      <c r="BC46" s="4">
        <v>47</v>
      </c>
      <c r="BD46" s="8">
        <v>5369.28</v>
      </c>
      <c r="BE46" s="4"/>
      <c r="BF46" s="8"/>
      <c r="BG46" s="7"/>
      <c r="BH46" s="7"/>
      <c r="BI46" s="7">
        <v>1</v>
      </c>
      <c r="BJ46" s="4">
        <v>47</v>
      </c>
      <c r="BK46" s="8">
        <v>5369.28</v>
      </c>
      <c r="BL46" s="2" t="s">
        <v>100</v>
      </c>
      <c r="BM46" s="7">
        <v>1</v>
      </c>
      <c r="BN46" s="7">
        <v>1</v>
      </c>
      <c r="BO46" s="4">
        <v>47</v>
      </c>
      <c r="BP46" s="8">
        <v>5369.28</v>
      </c>
      <c r="BQ46" s="4"/>
      <c r="BR46" s="8"/>
      <c r="BS46" s="7"/>
      <c r="BT46" s="7"/>
      <c r="BU46" s="2" t="s">
        <v>106</v>
      </c>
      <c r="BV46" s="2" t="s">
        <v>97</v>
      </c>
      <c r="BW46" s="2" t="s">
        <v>293</v>
      </c>
      <c r="BX46" s="2" t="s">
        <v>294</v>
      </c>
      <c r="BY46" s="2" t="s">
        <v>109</v>
      </c>
      <c r="BZ46" s="2" t="s">
        <v>109</v>
      </c>
      <c r="CA46" s="2" t="s">
        <v>101</v>
      </c>
      <c r="CB46" s="4"/>
      <c r="CC46" s="8"/>
      <c r="CD46" s="4"/>
      <c r="CE46" s="8"/>
      <c r="CF46" s="7"/>
      <c r="CG46" s="7"/>
      <c r="CH46" s="2" t="s">
        <v>101</v>
      </c>
      <c r="CI46" s="2" t="s">
        <v>101</v>
      </c>
      <c r="CJ46" s="2" t="s">
        <v>101</v>
      </c>
      <c r="CK46" s="2" t="s">
        <v>101</v>
      </c>
      <c r="CL46" s="2" t="s">
        <v>101</v>
      </c>
      <c r="CM46" s="2" t="s">
        <v>101</v>
      </c>
      <c r="CN46" s="2" t="s">
        <v>101</v>
      </c>
    </row>
    <row r="47">
      <c r="A47" s="16" t="s">
        <v>295</v>
      </c>
      <c r="B47" s="9" t="s">
        <v>101</v>
      </c>
      <c r="C47" s="9" t="s">
        <v>101</v>
      </c>
      <c r="D47" s="9" t="s">
        <v>101</v>
      </c>
      <c r="E47" s="9" t="s">
        <v>101</v>
      </c>
      <c r="F47" s="9" t="s">
        <v>101</v>
      </c>
      <c r="G47" s="9" t="s">
        <v>101</v>
      </c>
      <c r="H47" s="9" t="s">
        <v>101</v>
      </c>
      <c r="I47" s="9" t="s">
        <v>101</v>
      </c>
      <c r="J47" s="9" t="s">
        <v>101</v>
      </c>
      <c r="K47" s="9" t="s">
        <v>101</v>
      </c>
      <c r="L47" s="10"/>
      <c r="M47" s="10"/>
      <c r="N47" s="10"/>
      <c r="O47" s="9" t="s">
        <v>101</v>
      </c>
      <c r="P47" s="9" t="s">
        <v>101</v>
      </c>
      <c r="Q47" s="9" t="s">
        <v>101</v>
      </c>
      <c r="R47" s="9" t="s">
        <v>101</v>
      </c>
      <c r="S47" s="9" t="s">
        <v>101</v>
      </c>
      <c r="T47" s="9" t="s">
        <v>101</v>
      </c>
      <c r="U47" s="9" t="s">
        <v>101</v>
      </c>
      <c r="V47" s="9" t="s">
        <v>101</v>
      </c>
      <c r="W47" s="9" t="s">
        <v>101</v>
      </c>
      <c r="X47" s="9" t="s">
        <v>101</v>
      </c>
      <c r="Y47" s="9" t="s">
        <v>101</v>
      </c>
      <c r="Z47" s="11">
        <v>10944</v>
      </c>
      <c r="AA47" s="11">
        <f>=ROUNDDOWN({0},0)</f>
      </c>
      <c r="AB47" s="12">
        <v>607.5</v>
      </c>
      <c r="AC47" s="9" t="s">
        <v>101</v>
      </c>
      <c r="AD47" s="11"/>
      <c r="AE47" s="11">
        <v>5745</v>
      </c>
      <c r="AF47" s="13"/>
      <c r="AG47" s="13"/>
      <c r="AH47" s="14"/>
      <c r="AI47" s="11"/>
      <c r="AJ47" s="11">
        <f>=ROUNDDOWN({0},0)</f>
      </c>
      <c r="AK47" s="12"/>
      <c r="AL47" s="9" t="s">
        <v>101</v>
      </c>
      <c r="AM47" s="11"/>
      <c r="AN47" s="11"/>
      <c r="AO47" s="14"/>
      <c r="AP47" s="11">
        <v>13926</v>
      </c>
      <c r="AQ47" s="15">
        <v>1729102.8</v>
      </c>
      <c r="AR47" s="11"/>
      <c r="AS47" s="15"/>
      <c r="AT47" s="14"/>
      <c r="AU47" s="14"/>
      <c r="AV47" s="11">
        <v>13926</v>
      </c>
      <c r="AW47" s="15">
        <v>1729102.8</v>
      </c>
      <c r="AX47" s="11"/>
      <c r="AY47" s="15"/>
      <c r="AZ47" s="14"/>
      <c r="BA47" s="14"/>
      <c r="BB47" s="14"/>
      <c r="BC47" s="11">
        <v>13926</v>
      </c>
      <c r="BD47" s="15">
        <v>1729102.8</v>
      </c>
      <c r="BE47" s="11"/>
      <c r="BF47" s="15"/>
      <c r="BG47" s="14"/>
      <c r="BH47" s="14"/>
      <c r="BI47" s="14"/>
      <c r="BJ47" s="11"/>
      <c r="BK47" s="15"/>
      <c r="BL47" s="9" t="s">
        <v>101</v>
      </c>
      <c r="BM47" s="14"/>
      <c r="BN47" s="14"/>
      <c r="BO47" s="11">
        <v>13926</v>
      </c>
      <c r="BP47" s="15">
        <v>1729102.8</v>
      </c>
      <c r="BQ47" s="11"/>
      <c r="BR47" s="15"/>
      <c r="BS47" s="14"/>
      <c r="BT47" s="14"/>
      <c r="BU47" s="9" t="s">
        <v>101</v>
      </c>
      <c r="BV47" s="9" t="s">
        <v>101</v>
      </c>
      <c r="BW47" s="9" t="s">
        <v>101</v>
      </c>
      <c r="BX47" s="9" t="s">
        <v>101</v>
      </c>
      <c r="BY47" s="9" t="s">
        <v>101</v>
      </c>
      <c r="BZ47" s="9" t="s">
        <v>101</v>
      </c>
      <c r="CA47" s="9" t="s">
        <v>101</v>
      </c>
      <c r="CB47" s="11"/>
      <c r="CC47" s="15"/>
      <c r="CD47" s="11"/>
      <c r="CE47" s="15"/>
      <c r="CF47" s="14"/>
      <c r="CG47" s="14"/>
      <c r="CH47" s="9" t="s">
        <v>101</v>
      </c>
      <c r="CI47" s="9" t="s">
        <v>101</v>
      </c>
      <c r="CJ47" s="9" t="s">
        <v>101</v>
      </c>
      <c r="CK47" s="9" t="s">
        <v>101</v>
      </c>
      <c r="CL47" s="9" t="s">
        <v>101</v>
      </c>
      <c r="CM47" s="9" t="s">
        <v>101</v>
      </c>
      <c r="CN4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BC6:BC8"/>
    <mergeCell ref="BD6:BD8"/>
    <mergeCell ref="BE6:BE8"/>
    <mergeCell ref="BF6:BF8"/>
    <mergeCell ref="BG6:BG8"/>
    <mergeCell ref="BH6:BH8"/>
    <mergeCell ref="BC9:BC14"/>
    <mergeCell ref="BD9:BD14"/>
    <mergeCell ref="BE9:BE14"/>
    <mergeCell ref="BF9:BF14"/>
    <mergeCell ref="BG9:BG14"/>
    <mergeCell ref="BH9:BH14"/>
    <mergeCell ref="BC18:BC22"/>
    <mergeCell ref="BD18:BD22"/>
    <mergeCell ref="BE18:BE22"/>
    <mergeCell ref="BF18:BF22"/>
    <mergeCell ref="BG18:BG22"/>
    <mergeCell ref="BH18:BH22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8:AV21"/>
    <mergeCell ref="AW18:AW21"/>
    <mergeCell ref="AX18:AX21"/>
    <mergeCell ref="AY18:AY21"/>
    <mergeCell ref="AZ18:AZ21"/>
    <mergeCell ref="BA18:BA21"/>
    <mergeCell ref="BI18:BI21"/>
    <mergeCell ref="BB9:BB11"/>
    <mergeCell ref="BB12:BB14"/>
    <mergeCell ref="BB18:BB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296</v>
      </c>
      <c r="D2" s="0" t="s">
        <v>297</v>
      </c>
      <c r="E2" s="0" t="s">
        <v>298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299</v>
      </c>
      <c r="J4" s="1" t="s">
        <v>300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301</v>
      </c>
      <c r="P4" s="1" t="s">
        <v>302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303</v>
      </c>
      <c r="F5" s="1" t="s">
        <v>304</v>
      </c>
      <c r="G5" s="1" t="s">
        <v>303</v>
      </c>
      <c r="H5" s="1" t="s">
        <v>304</v>
      </c>
      <c r="I5" s="1" t="s">
        <v>299</v>
      </c>
      <c r="J5" s="1" t="s">
        <v>300</v>
      </c>
      <c r="K5" s="1" t="s">
        <v>305</v>
      </c>
      <c r="L5" s="1" t="s">
        <v>306</v>
      </c>
      <c r="M5" s="1" t="s">
        <v>305</v>
      </c>
      <c r="N5" s="1" t="s">
        <v>306</v>
      </c>
      <c r="O5" s="1" t="s">
        <v>301</v>
      </c>
      <c r="P5" s="1" t="s">
        <v>302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4">
        <v>6920</v>
      </c>
      <c r="F6" s="8">
        <v>729441.19</v>
      </c>
      <c r="G6" s="4"/>
      <c r="H6" s="8"/>
      <c r="I6" s="7"/>
      <c r="J6" s="7"/>
      <c r="K6" s="4">
        <v>6920</v>
      </c>
      <c r="L6" s="8">
        <v>729441.19</v>
      </c>
      <c r="M6" s="4"/>
      <c r="N6" s="8"/>
      <c r="O6" s="7"/>
      <c r="P6" s="7"/>
    </row>
    <row r="7">
      <c r="A7" s="2" t="s">
        <v>89</v>
      </c>
      <c r="B7" s="2" t="s">
        <v>90</v>
      </c>
      <c r="C7" s="2" t="s">
        <v>167</v>
      </c>
      <c r="D7" s="2" t="s">
        <v>168</v>
      </c>
      <c r="E7" s="4">
        <v>3987</v>
      </c>
      <c r="F7" s="8">
        <v>541054.67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3719</v>
      </c>
      <c r="L7" s="8">
        <v>486181.67</v>
      </c>
      <c r="M7" s="4"/>
      <c r="N7" s="8"/>
      <c r="O7" s="7"/>
      <c r="P7" s="7"/>
    </row>
    <row r="8">
      <c r="A8" s="2" t="s">
        <v>89</v>
      </c>
      <c r="B8" s="2" t="s">
        <v>90</v>
      </c>
      <c r="C8" s="2" t="s">
        <v>167</v>
      </c>
      <c r="D8" s="2" t="s">
        <v>188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268</v>
      </c>
      <c r="L8" s="8">
        <v>54873</v>
      </c>
      <c r="M8" s="4"/>
      <c r="N8" s="8"/>
      <c r="O8" s="7"/>
      <c r="P8" s="7"/>
    </row>
    <row r="9">
      <c r="A9" s="2" t="s">
        <v>89</v>
      </c>
      <c r="B9" s="2" t="s">
        <v>90</v>
      </c>
      <c r="C9" s="2" t="s">
        <v>192</v>
      </c>
      <c r="D9" s="2" t="s">
        <v>193</v>
      </c>
      <c r="E9" s="4">
        <v>1057</v>
      </c>
      <c r="F9" s="8">
        <v>214649.82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924</v>
      </c>
      <c r="L9" s="8">
        <v>187418.07</v>
      </c>
      <c r="M9" s="4"/>
      <c r="N9" s="8"/>
      <c r="O9" s="7"/>
      <c r="P9" s="7"/>
    </row>
    <row r="10">
      <c r="A10" s="2" t="s">
        <v>89</v>
      </c>
      <c r="B10" s="2" t="s">
        <v>90</v>
      </c>
      <c r="C10" s="2" t="s">
        <v>192</v>
      </c>
      <c r="D10" s="2" t="s">
        <v>214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133</v>
      </c>
      <c r="L10" s="8">
        <v>27231.75</v>
      </c>
      <c r="M10" s="4"/>
      <c r="N10" s="8"/>
      <c r="O10" s="7"/>
      <c r="P10" s="7"/>
    </row>
    <row r="11">
      <c r="A11" s="2" t="s">
        <v>89</v>
      </c>
      <c r="B11" s="2" t="s">
        <v>220</v>
      </c>
      <c r="C11" s="2" t="s">
        <v>192</v>
      </c>
      <c r="D11" s="2" t="s">
        <v>193</v>
      </c>
      <c r="E11" s="4">
        <v>468</v>
      </c>
      <c r="F11" s="8">
        <v>100430.08</v>
      </c>
      <c r="G11" s="4" t="s">
        <v>101</v>
      </c>
      <c r="H11" s="8" t="s">
        <v>101</v>
      </c>
      <c r="I11" s="7" t="s">
        <v>101</v>
      </c>
      <c r="J11" s="7" t="s">
        <v>101</v>
      </c>
      <c r="K11" s="4">
        <v>226</v>
      </c>
      <c r="L11" s="8">
        <v>50772.88</v>
      </c>
      <c r="M11" s="4"/>
      <c r="N11" s="8"/>
      <c r="O11" s="7"/>
      <c r="P11" s="7"/>
    </row>
    <row r="12">
      <c r="A12" s="2" t="s">
        <v>89</v>
      </c>
      <c r="B12" s="2" t="s">
        <v>220</v>
      </c>
      <c r="C12" s="2" t="s">
        <v>192</v>
      </c>
      <c r="D12" s="2" t="s">
        <v>214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242</v>
      </c>
      <c r="L12" s="8">
        <v>49657.2</v>
      </c>
      <c r="M12" s="4"/>
      <c r="N12" s="8"/>
      <c r="O12" s="7"/>
      <c r="P12" s="7"/>
    </row>
    <row r="13">
      <c r="A13" s="2" t="s">
        <v>89</v>
      </c>
      <c r="B13" s="2" t="s">
        <v>220</v>
      </c>
      <c r="C13" s="2" t="s">
        <v>192</v>
      </c>
      <c r="D13" s="2" t="s">
        <v>183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/>
      <c r="L13" s="8"/>
      <c r="M13" s="4"/>
      <c r="N13" s="8"/>
      <c r="O13" s="7"/>
      <c r="P13" s="7"/>
    </row>
    <row r="14">
      <c r="A14" s="2" t="s">
        <v>89</v>
      </c>
      <c r="B14" s="2" t="s">
        <v>220</v>
      </c>
      <c r="C14" s="2" t="s">
        <v>167</v>
      </c>
      <c r="D14" s="2" t="s">
        <v>168</v>
      </c>
      <c r="E14" s="4">
        <v>394</v>
      </c>
      <c r="F14" s="8">
        <v>38599.58</v>
      </c>
      <c r="G14" s="4"/>
      <c r="H14" s="8"/>
      <c r="I14" s="7"/>
      <c r="J14" s="7"/>
      <c r="K14" s="4">
        <v>394</v>
      </c>
      <c r="L14" s="8">
        <v>38599.58</v>
      </c>
      <c r="M14" s="4"/>
      <c r="N14" s="8"/>
      <c r="O14" s="7"/>
      <c r="P14" s="7"/>
    </row>
    <row r="15">
      <c r="A15" s="2" t="s">
        <v>89</v>
      </c>
      <c r="B15" s="2" t="s">
        <v>220</v>
      </c>
      <c r="C15" s="2" t="s">
        <v>91</v>
      </c>
      <c r="D15" s="2" t="s">
        <v>92</v>
      </c>
      <c r="E15" s="4">
        <v>293</v>
      </c>
      <c r="F15" s="8">
        <v>28843.08</v>
      </c>
      <c r="G15" s="4"/>
      <c r="H15" s="8"/>
      <c r="I15" s="7"/>
      <c r="J15" s="7"/>
      <c r="K15" s="4">
        <v>293</v>
      </c>
      <c r="L15" s="8">
        <v>28843.08</v>
      </c>
      <c r="M15" s="4"/>
      <c r="N15" s="8"/>
      <c r="O15" s="7"/>
      <c r="P15" s="7"/>
    </row>
    <row r="16">
      <c r="A16" s="2" t="s">
        <v>89</v>
      </c>
      <c r="B16" s="2" t="s">
        <v>261</v>
      </c>
      <c r="C16" s="2" t="s">
        <v>262</v>
      </c>
      <c r="D16" s="2" t="s">
        <v>263</v>
      </c>
      <c r="E16" s="4">
        <v>599</v>
      </c>
      <c r="F16" s="8">
        <v>37737</v>
      </c>
      <c r="G16" s="4"/>
      <c r="H16" s="8"/>
      <c r="I16" s="7"/>
      <c r="J16" s="7"/>
      <c r="K16" s="4">
        <v>599</v>
      </c>
      <c r="L16" s="8">
        <v>37737</v>
      </c>
      <c r="M16" s="4"/>
      <c r="N16" s="8"/>
      <c r="O16" s="7"/>
      <c r="P16" s="7"/>
    </row>
    <row r="17">
      <c r="A17" s="2" t="s">
        <v>89</v>
      </c>
      <c r="B17" s="2" t="s">
        <v>261</v>
      </c>
      <c r="C17" s="2" t="s">
        <v>192</v>
      </c>
      <c r="D17" s="2" t="s">
        <v>214</v>
      </c>
      <c r="E17" s="4">
        <v>90</v>
      </c>
      <c r="F17" s="8">
        <v>19148.72</v>
      </c>
      <c r="G17" s="4" t="s">
        <v>101</v>
      </c>
      <c r="H17" s="8" t="s">
        <v>101</v>
      </c>
      <c r="I17" s="7" t="s">
        <v>101</v>
      </c>
      <c r="J17" s="7" t="s">
        <v>101</v>
      </c>
      <c r="K17" s="4">
        <v>79</v>
      </c>
      <c r="L17" s="8">
        <v>17046.62</v>
      </c>
      <c r="M17" s="4"/>
      <c r="N17" s="8"/>
      <c r="O17" s="7"/>
      <c r="P17" s="7"/>
    </row>
    <row r="18">
      <c r="A18" s="2" t="s">
        <v>89</v>
      </c>
      <c r="B18" s="2" t="s">
        <v>261</v>
      </c>
      <c r="C18" s="2" t="s">
        <v>192</v>
      </c>
      <c r="D18" s="2" t="s">
        <v>193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>
        <v>11</v>
      </c>
      <c r="L18" s="8">
        <v>2102.1</v>
      </c>
      <c r="M18" s="4"/>
      <c r="N18" s="8"/>
      <c r="O18" s="7"/>
      <c r="P18" s="7"/>
    </row>
    <row r="19">
      <c r="A19" s="2" t="s">
        <v>89</v>
      </c>
      <c r="B19" s="2" t="s">
        <v>281</v>
      </c>
      <c r="C19" s="2" t="s">
        <v>192</v>
      </c>
      <c r="D19" s="2" t="s">
        <v>193</v>
      </c>
      <c r="E19" s="4">
        <v>71</v>
      </c>
      <c r="F19" s="8">
        <v>13829.38</v>
      </c>
      <c r="G19" s="4"/>
      <c r="H19" s="8"/>
      <c r="I19" s="7"/>
      <c r="J19" s="7"/>
      <c r="K19" s="4">
        <v>71</v>
      </c>
      <c r="L19" s="8">
        <v>13829.38</v>
      </c>
      <c r="M19" s="4"/>
      <c r="N19" s="8"/>
      <c r="O19" s="7"/>
      <c r="P19" s="7"/>
    </row>
    <row r="20">
      <c r="A20" s="2" t="s">
        <v>89</v>
      </c>
      <c r="B20" s="2" t="s">
        <v>290</v>
      </c>
      <c r="C20" s="2" t="s">
        <v>91</v>
      </c>
      <c r="D20" s="2" t="s">
        <v>92</v>
      </c>
      <c r="E20" s="4">
        <v>47</v>
      </c>
      <c r="F20" s="8">
        <v>5369.28</v>
      </c>
      <c r="G20" s="4"/>
      <c r="H20" s="8"/>
      <c r="I20" s="7"/>
      <c r="J20" s="7"/>
      <c r="K20" s="4">
        <v>47</v>
      </c>
      <c r="L20" s="8">
        <v>5369.28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296</v>
      </c>
      <c r="D2" s="0" t="s">
        <v>297</v>
      </c>
      <c r="E2" s="0" t="s">
        <v>298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299</v>
      </c>
      <c r="I4" s="1" t="s">
        <v>300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301</v>
      </c>
      <c r="O4" s="1" t="s">
        <v>302</v>
      </c>
    </row>
    <row r="5">
      <c r="A5" s="1" t="s">
        <v>54</v>
      </c>
      <c r="B5" s="1" t="s">
        <v>56</v>
      </c>
      <c r="C5" s="1" t="s">
        <v>57</v>
      </c>
      <c r="D5" s="1" t="s">
        <v>303</v>
      </c>
      <c r="E5" s="1" t="s">
        <v>304</v>
      </c>
      <c r="F5" s="1" t="s">
        <v>303</v>
      </c>
      <c r="G5" s="1" t="s">
        <v>304</v>
      </c>
      <c r="H5" s="1" t="s">
        <v>299</v>
      </c>
      <c r="I5" s="1" t="s">
        <v>300</v>
      </c>
      <c r="J5" s="1" t="s">
        <v>305</v>
      </c>
      <c r="K5" s="1" t="s">
        <v>306</v>
      </c>
      <c r="L5" s="1" t="s">
        <v>305</v>
      </c>
      <c r="M5" s="1" t="s">
        <v>306</v>
      </c>
      <c r="N5" s="1" t="s">
        <v>301</v>
      </c>
      <c r="O5" s="1" t="s">
        <v>302</v>
      </c>
    </row>
    <row r="6">
      <c r="A6" s="2" t="s">
        <v>89</v>
      </c>
      <c r="B6" s="2" t="s">
        <v>91</v>
      </c>
      <c r="C6" s="2" t="s">
        <v>92</v>
      </c>
      <c r="D6" s="4">
        <v>7260</v>
      </c>
      <c r="E6" s="8">
        <v>763653.55</v>
      </c>
      <c r="F6" s="4"/>
      <c r="G6" s="8"/>
      <c r="H6" s="7"/>
      <c r="I6" s="7"/>
      <c r="J6" s="4">
        <v>7260</v>
      </c>
      <c r="K6" s="8">
        <v>763653.55</v>
      </c>
      <c r="L6" s="4"/>
      <c r="M6" s="8"/>
      <c r="N6" s="7"/>
      <c r="O6" s="7"/>
    </row>
    <row r="7">
      <c r="A7" s="2" t="s">
        <v>89</v>
      </c>
      <c r="B7" s="2" t="s">
        <v>167</v>
      </c>
      <c r="C7" s="2" t="s">
        <v>168</v>
      </c>
      <c r="D7" s="4">
        <v>4381</v>
      </c>
      <c r="E7" s="8">
        <v>579654.25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4113</v>
      </c>
      <c r="K7" s="8">
        <v>524781.25</v>
      </c>
      <c r="L7" s="4"/>
      <c r="M7" s="8"/>
      <c r="N7" s="7"/>
      <c r="O7" s="7"/>
    </row>
    <row r="8">
      <c r="A8" s="2" t="s">
        <v>89</v>
      </c>
      <c r="B8" s="2" t="s">
        <v>167</v>
      </c>
      <c r="C8" s="2" t="s">
        <v>188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268</v>
      </c>
      <c r="K8" s="8">
        <v>54873</v>
      </c>
      <c r="L8" s="4"/>
      <c r="M8" s="8"/>
      <c r="N8" s="7"/>
      <c r="O8" s="7"/>
    </row>
    <row r="9">
      <c r="A9" s="2" t="s">
        <v>89</v>
      </c>
      <c r="B9" s="2" t="s">
        <v>192</v>
      </c>
      <c r="C9" s="2" t="s">
        <v>193</v>
      </c>
      <c r="D9" s="4">
        <v>1686</v>
      </c>
      <c r="E9" s="8">
        <v>348058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1232</v>
      </c>
      <c r="K9" s="8">
        <v>254122.43</v>
      </c>
      <c r="L9" s="4"/>
      <c r="M9" s="8"/>
      <c r="N9" s="7"/>
      <c r="O9" s="7"/>
    </row>
    <row r="10">
      <c r="A10" s="2" t="s">
        <v>89</v>
      </c>
      <c r="B10" s="2" t="s">
        <v>192</v>
      </c>
      <c r="C10" s="2" t="s">
        <v>214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454</v>
      </c>
      <c r="K10" s="8">
        <v>93935.57</v>
      </c>
      <c r="L10" s="4"/>
      <c r="M10" s="8"/>
      <c r="N10" s="7"/>
      <c r="O10" s="7"/>
    </row>
    <row r="11">
      <c r="A11" s="2" t="s">
        <v>89</v>
      </c>
      <c r="B11" s="2" t="s">
        <v>192</v>
      </c>
      <c r="C11" s="2" t="s">
        <v>183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/>
      <c r="K11" s="8"/>
      <c r="L11" s="4"/>
      <c r="M11" s="8"/>
      <c r="N11" s="7"/>
      <c r="O11" s="7"/>
    </row>
    <row r="12">
      <c r="A12" s="2" t="s">
        <v>89</v>
      </c>
      <c r="B12" s="2" t="s">
        <v>262</v>
      </c>
      <c r="C12" s="2" t="s">
        <v>263</v>
      </c>
      <c r="D12" s="4">
        <v>599</v>
      </c>
      <c r="E12" s="8">
        <v>37737</v>
      </c>
      <c r="F12" s="4"/>
      <c r="G12" s="8"/>
      <c r="H12" s="7"/>
      <c r="I12" s="7"/>
      <c r="J12" s="4">
        <v>599</v>
      </c>
      <c r="K12" s="8">
        <v>37737</v>
      </c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9:D11"/>
    <mergeCell ref="E9:E11"/>
    <mergeCell ref="F9:F11"/>
    <mergeCell ref="G9:G11"/>
    <mergeCell ref="H9:H11"/>
    <mergeCell ref="I9:I11"/>
  </mergeCells>
  <headerFooter/>
</worksheet>
</file>