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race.chen\Desktop\hand over\Research\Forecast\"/>
    </mc:Choice>
  </mc:AlternateContent>
  <xr:revisionPtr revIDLastSave="0" documentId="13_ncr:1_{3FE616BB-8F63-468C-87AD-207BFAB4689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增量算法" sheetId="4" r:id="rId1"/>
    <sheet name="模板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5" l="1"/>
  <c r="H21" i="5"/>
  <c r="I21" i="5"/>
  <c r="J21" i="5"/>
  <c r="G21" i="5"/>
  <c r="G20" i="5" s="1"/>
  <c r="I14" i="5"/>
  <c r="H20" i="5"/>
  <c r="I10" i="5"/>
  <c r="I11" i="5" s="1"/>
  <c r="I9" i="5"/>
  <c r="I20" i="5"/>
  <c r="J20" i="5"/>
  <c r="K20" i="5"/>
  <c r="I13" i="5"/>
  <c r="O24" i="4"/>
  <c r="T21" i="4"/>
  <c r="T18" i="4"/>
  <c r="O21" i="4"/>
  <c r="O18" i="4"/>
  <c r="I2" i="4"/>
  <c r="J18" i="4"/>
  <c r="H2" i="4"/>
  <c r="H7" i="4"/>
  <c r="G7" i="4"/>
  <c r="F7" i="4"/>
  <c r="E7" i="4"/>
  <c r="C8" i="4" s="1"/>
  <c r="G2" i="4"/>
  <c r="F2" i="4"/>
  <c r="E2" i="4"/>
  <c r="C5" i="4" s="1"/>
  <c r="A3" i="4"/>
  <c r="A4" i="4" s="1"/>
  <c r="A5" i="4" s="1"/>
  <c r="A6" i="4" s="1"/>
  <c r="A7" i="4" s="1"/>
  <c r="A8" i="4" s="1"/>
  <c r="A9" i="4" s="1"/>
  <c r="A10" i="4" s="1"/>
  <c r="A11" i="4" s="1"/>
  <c r="J21" i="4"/>
  <c r="E24" i="4"/>
  <c r="J22" i="4" s="1"/>
  <c r="J24" i="4" s="1"/>
  <c r="D5" i="4" l="1"/>
  <c r="H5" i="4" s="1"/>
  <c r="C3" i="4"/>
  <c r="D3" i="4" s="1"/>
  <c r="D8" i="4"/>
  <c r="I8" i="4" s="1"/>
  <c r="C11" i="4"/>
  <c r="D11" i="4" s="1"/>
  <c r="I11" i="4" s="1"/>
  <c r="C6" i="4"/>
  <c r="D6" i="4" s="1"/>
  <c r="C4" i="4"/>
  <c r="D4" i="4" s="1"/>
  <c r="C9" i="4"/>
  <c r="D9" i="4" s="1"/>
  <c r="C7" i="4"/>
  <c r="I7" i="4" s="1"/>
  <c r="C10" i="4"/>
  <c r="D10" i="4" s="1"/>
  <c r="T22" i="4"/>
  <c r="I5" i="4" l="1"/>
  <c r="T24" i="4"/>
  <c r="Y22" i="4" s="1"/>
  <c r="I4" i="4"/>
  <c r="H4" i="4"/>
  <c r="I3" i="4"/>
  <c r="H3" i="4"/>
  <c r="H6" i="4"/>
  <c r="I6" i="4"/>
  <c r="I9" i="4"/>
  <c r="H9" i="4"/>
  <c r="I10" i="4"/>
  <c r="H10" i="4"/>
  <c r="H11" i="4"/>
  <c r="H8" i="4"/>
  <c r="AD24" i="4" l="1"/>
  <c r="Y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Chen</author>
  </authors>
  <commentList>
    <comment ref="J19" authorId="0" shapeId="0" xr:uid="{000B005D-4121-41D6-A86B-EBD5E65C0398}">
      <text>
        <r>
          <rPr>
            <b/>
            <sz val="9"/>
            <color indexed="81"/>
            <rFont val="Tahoma"/>
            <family val="2"/>
          </rPr>
          <t>Grace Chen:</t>
        </r>
        <r>
          <rPr>
            <sz val="9"/>
            <color indexed="81"/>
            <rFont val="Tahoma"/>
            <family val="2"/>
          </rPr>
          <t xml:space="preserve">
system update or planning update</t>
        </r>
      </text>
    </comment>
    <comment ref="J22" authorId="0" shapeId="0" xr:uid="{F4022088-CAB1-467F-B268-58D5D6D3956E}">
      <text>
        <r>
          <rPr>
            <b/>
            <sz val="9"/>
            <color indexed="81"/>
            <rFont val="Tahoma"/>
            <family val="2"/>
          </rPr>
          <t>Grace Chen:</t>
        </r>
        <r>
          <rPr>
            <sz val="9"/>
            <color indexed="81"/>
            <rFont val="Tahoma"/>
            <family val="2"/>
          </rPr>
          <t xml:space="preserve">
automatic calculation</t>
        </r>
      </text>
    </comment>
    <comment ref="O22" authorId="0" shapeId="0" xr:uid="{9A094D93-EACE-4F88-ABEC-5BAB6FB9C0A6}">
      <text>
        <r>
          <rPr>
            <b/>
            <sz val="9"/>
            <color indexed="81"/>
            <rFont val="Tahoma"/>
            <family val="2"/>
          </rPr>
          <t>Grace Chen:</t>
        </r>
        <r>
          <rPr>
            <sz val="9"/>
            <color indexed="81"/>
            <rFont val="Tahoma"/>
            <family val="2"/>
          </rPr>
          <t xml:space="preserve">
OM can change it manually again</t>
        </r>
      </text>
    </comment>
  </commentList>
</comments>
</file>

<file path=xl/sharedStrings.xml><?xml version="1.0" encoding="utf-8"?>
<sst xmlns="http://schemas.openxmlformats.org/spreadsheetml/2006/main" count="128" uniqueCount="72">
  <si>
    <t>bp original</t>
  </si>
  <si>
    <t>bp current</t>
  </si>
  <si>
    <t>OM original</t>
  </si>
  <si>
    <t>om  current</t>
  </si>
  <si>
    <t>2.1(if OM change nothing)</t>
  </si>
  <si>
    <t>2.1 (if OM update)</t>
  </si>
  <si>
    <t>(OM first forecast)</t>
  </si>
  <si>
    <t>variance</t>
  </si>
  <si>
    <t>OM:format</t>
  </si>
  <si>
    <t>BP forecast</t>
  </si>
  <si>
    <t>上限</t>
  </si>
  <si>
    <t>下限</t>
  </si>
  <si>
    <t>OM forecast-1</t>
  </si>
  <si>
    <t>OM forecast-adjust</t>
  </si>
  <si>
    <t>LT周对应的BP current=后续的BP original,OM current=后续的OM original</t>
  </si>
  <si>
    <t>LT周过后，OM发生再次变更，BP original&amp;OM original取OM上一次发生调整时的BP current&amp;OM current</t>
  </si>
  <si>
    <t>Customer</t>
  </si>
  <si>
    <t>Item No.</t>
  </si>
  <si>
    <t>LeadTime
(Month)</t>
  </si>
  <si>
    <t>LT Week</t>
  </si>
  <si>
    <t>POS &amp; Forecast</t>
  </si>
  <si>
    <t>202515
05/10/25</t>
  </si>
  <si>
    <t>202516
05/17/25</t>
  </si>
  <si>
    <t>202517
05/24/25</t>
  </si>
  <si>
    <t>202518
05/31/25</t>
  </si>
  <si>
    <t>202519
06/07/25</t>
  </si>
  <si>
    <t>202520
06/14/25</t>
  </si>
  <si>
    <t>202521
06/21/25</t>
  </si>
  <si>
    <t>202522
06/28/25</t>
  </si>
  <si>
    <t>202523
07/05/25</t>
  </si>
  <si>
    <t>202524
07/12/25</t>
  </si>
  <si>
    <t>202525
07/19/25</t>
  </si>
  <si>
    <t>202526
07/26/25</t>
  </si>
  <si>
    <t>202527
08/02/25</t>
  </si>
  <si>
    <t>202528
08/09/25</t>
  </si>
  <si>
    <t>202529
08/16/25</t>
  </si>
  <si>
    <t>202530
08/23/25</t>
  </si>
  <si>
    <t>202531
08/30/25</t>
  </si>
  <si>
    <t>202532
09/06/25</t>
  </si>
  <si>
    <t>202533
09/13/25</t>
  </si>
  <si>
    <t>202534
09/20/25</t>
  </si>
  <si>
    <t>202535
09/27/25</t>
  </si>
  <si>
    <t>202536
10/04/25</t>
  </si>
  <si>
    <t>202537
10/11/25</t>
  </si>
  <si>
    <t>202538
10/18/25</t>
  </si>
  <si>
    <t>202539
10/25/25</t>
  </si>
  <si>
    <t>202540
11/01/25</t>
  </si>
  <si>
    <t>202541
11/08/25</t>
  </si>
  <si>
    <t>AMAZON</t>
  </si>
  <si>
    <t>AM10-0003</t>
  </si>
  <si>
    <t>History POS Qty</t>
  </si>
  <si>
    <t>BP Forecast Original</t>
  </si>
  <si>
    <t>5/10</t>
  </si>
  <si>
    <t>6/10</t>
  </si>
  <si>
    <t>5/3</t>
  </si>
  <si>
    <t>6/4</t>
  </si>
  <si>
    <t>BP Forecast Current</t>
  </si>
  <si>
    <t>OM Forecast Original</t>
  </si>
  <si>
    <t>OM Forecast Current</t>
  </si>
  <si>
    <t>OM Remarks</t>
  </si>
  <si>
    <t>BP Forecast Qty</t>
  </si>
  <si>
    <t>OM Forecast Qty</t>
  </si>
  <si>
    <t>新模板</t>
  </si>
  <si>
    <t>当前模板</t>
  </si>
  <si>
    <t>Variance</t>
  </si>
  <si>
    <t>LT Month</t>
  </si>
  <si>
    <t xml:space="preserve">OM Forecast </t>
  </si>
  <si>
    <t xml:space="preserve">BP Forecast </t>
  </si>
  <si>
    <t>Planning对8月份预测13，LT月时，OM输入50，产生增量32；后续再对8月预测进行更新，算法见“增量算法”</t>
  </si>
  <si>
    <t>BP预测从周聚合到月时，跨月的周拆到自然天数分配到各个月</t>
  </si>
  <si>
    <t>filter字段需要增加sourcing, 以最新的purchase order上的sourcing为准</t>
  </si>
  <si>
    <t>BP系统需要将增量32拆解回week:若首尾存在跨月的周，在增量考虑时不做分配，即把增量分配到中间的完全属于本月的几周，比如8月分配到以下4周，分配比例可按BP Forecast比例拆分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</si>
</sst>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rgb="FFFFFFFF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62768E"/>
      </patternFill>
    </fill>
    <fill>
      <patternFill patternType="solid">
        <fgColor rgb="FF808080"/>
      </patternFill>
    </fill>
    <fill>
      <patternFill patternType="solid">
        <fgColor rgb="FFE4FB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16" fontId="0" fillId="0" borderId="0" xfId="0" applyNumberFormat="1"/>
    <xf numFmtId="0" fontId="2" fillId="0" borderId="0" xfId="0" applyFont="1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3" fillId="0" borderId="0" xfId="0" applyFont="1"/>
    <xf numFmtId="0" fontId="0" fillId="4" borderId="0" xfId="0" applyFill="1"/>
    <xf numFmtId="16" fontId="4" fillId="0" borderId="0" xfId="0" applyNumberFormat="1" applyFont="1"/>
    <xf numFmtId="9" fontId="0" fillId="0" borderId="0" xfId="1" applyFont="1"/>
    <xf numFmtId="0" fontId="0" fillId="5" borderId="0" xfId="0" applyFill="1"/>
    <xf numFmtId="0" fontId="7" fillId="6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9" fillId="7" borderId="1" xfId="0" applyFont="1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7" fillId="6" borderId="3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1" xfId="0" applyBorder="1"/>
    <xf numFmtId="17" fontId="7" fillId="6" borderId="1" xfId="0" applyNumberFormat="1" applyFont="1" applyFill="1" applyBorder="1" applyAlignment="1">
      <alignment horizontal="center" vertical="top" wrapText="1"/>
    </xf>
    <xf numFmtId="16" fontId="7" fillId="6" borderId="1" xfId="0" applyNumberFormat="1" applyFont="1" applyFill="1" applyBorder="1" applyAlignment="1">
      <alignment horizontal="center" vertical="top" wrapText="1"/>
    </xf>
    <xf numFmtId="165" fontId="0" fillId="0" borderId="1" xfId="2" applyNumberFormat="1" applyFont="1" applyBorder="1" applyAlignment="1">
      <alignment vertical="top" wrapText="1"/>
    </xf>
    <xf numFmtId="165" fontId="0" fillId="0" borderId="1" xfId="0" applyNumberForma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5" fontId="11" fillId="0" borderId="1" xfId="0" applyNumberFormat="1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 wrapText="1"/>
    </xf>
    <xf numFmtId="165" fontId="12" fillId="2" borderId="1" xfId="0" applyNumberFormat="1" applyFont="1" applyFill="1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164" fontId="0" fillId="0" borderId="0" xfId="2" applyNumberFormat="1" applyFont="1"/>
    <xf numFmtId="165" fontId="0" fillId="0" borderId="0" xfId="2" applyNumberFormat="1" applyFont="1"/>
    <xf numFmtId="165" fontId="3" fillId="2" borderId="1" xfId="2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5" fontId="3" fillId="0" borderId="1" xfId="2" applyNumberFormat="1" applyFont="1" applyFill="1" applyBorder="1" applyAlignment="1">
      <alignment vertical="top" wrapText="1"/>
    </xf>
    <xf numFmtId="16" fontId="0" fillId="0" borderId="1" xfId="0" applyNumberFormat="1" applyBorder="1" applyAlignment="1">
      <alignment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EF7D-567E-4ADD-932A-C714579B2A0D}">
  <dimension ref="A1:AE27"/>
  <sheetViews>
    <sheetView zoomScale="92" zoomScaleNormal="92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I34" sqref="I34"/>
    </sheetView>
  </sheetViews>
  <sheetFormatPr defaultRowHeight="14.4" x14ac:dyDescent="0.3"/>
  <cols>
    <col min="2" max="2" width="3.33203125" customWidth="1"/>
    <col min="3" max="3" width="12.33203125" customWidth="1"/>
    <col min="4" max="4" width="11.44140625" customWidth="1"/>
    <col min="6" max="6" width="5.5546875" customWidth="1"/>
    <col min="7" max="7" width="5.44140625" customWidth="1"/>
    <col min="8" max="8" width="14.77734375" customWidth="1"/>
    <col min="9" max="9" width="6.6640625" customWidth="1"/>
    <col min="11" max="11" width="5.33203125" customWidth="1"/>
    <col min="12" max="12" width="1.88671875" customWidth="1"/>
    <col min="13" max="13" width="10.5546875" customWidth="1"/>
    <col min="14" max="15" width="7.109375" customWidth="1"/>
    <col min="16" max="16" width="6.44140625" customWidth="1"/>
    <col min="17" max="17" width="3.109375" customWidth="1"/>
    <col min="18" max="18" width="10" customWidth="1"/>
    <col min="19" max="19" width="6" customWidth="1"/>
    <col min="20" max="20" width="6.88671875" customWidth="1"/>
    <col min="21" max="21" width="6.5546875" customWidth="1"/>
    <col min="22" max="22" width="2.5546875" customWidth="1"/>
    <col min="23" max="23" width="10" customWidth="1"/>
    <col min="24" max="24" width="6.44140625" customWidth="1"/>
    <col min="25" max="25" width="6.88671875" customWidth="1"/>
    <col min="26" max="26" width="6.5546875" customWidth="1"/>
    <col min="27" max="27" width="2.5546875" customWidth="1"/>
    <col min="28" max="28" width="10" customWidth="1"/>
    <col min="29" max="29" width="7.88671875" customWidth="1"/>
    <col min="30" max="30" width="6.88671875" customWidth="1"/>
    <col min="31" max="31" width="6.5546875" customWidth="1"/>
  </cols>
  <sheetData>
    <row r="1" spans="1:28" hidden="1" x14ac:dyDescent="0.3">
      <c r="B1" t="s">
        <v>9</v>
      </c>
      <c r="C1" t="s">
        <v>12</v>
      </c>
      <c r="D1" t="s">
        <v>13</v>
      </c>
      <c r="F1" t="s">
        <v>10</v>
      </c>
      <c r="G1" t="s">
        <v>11</v>
      </c>
    </row>
    <row r="2" spans="1:28" hidden="1" x14ac:dyDescent="0.3">
      <c r="A2" s="8">
        <v>45658</v>
      </c>
      <c r="B2">
        <v>100</v>
      </c>
      <c r="C2">
        <v>130</v>
      </c>
      <c r="D2" s="7">
        <v>130</v>
      </c>
      <c r="E2">
        <f>D2-B2</f>
        <v>30</v>
      </c>
      <c r="F2">
        <f>D2*1.2</f>
        <v>156</v>
      </c>
      <c r="G2">
        <f>D2*0.9</f>
        <v>117</v>
      </c>
      <c r="H2" s="9">
        <f>ABS(D2/B2-1)</f>
        <v>0.30000000000000004</v>
      </c>
      <c r="I2" s="9">
        <f>ABS(D2/C2-1)</f>
        <v>0</v>
      </c>
    </row>
    <row r="3" spans="1:28" hidden="1" x14ac:dyDescent="0.3">
      <c r="A3" s="1">
        <f>A2+7</f>
        <v>45665</v>
      </c>
      <c r="B3">
        <v>105</v>
      </c>
      <c r="C3">
        <f>B3+$E$2</f>
        <v>135</v>
      </c>
      <c r="D3">
        <f>IF(C3&lt;$G$2,$G$2,IF(C3&gt;$F$2,$F$2,C3))</f>
        <v>135</v>
      </c>
      <c r="H3" s="9">
        <f t="shared" ref="H3:H10" si="0">ABS(D3/B3-1)</f>
        <v>0.28571428571428581</v>
      </c>
      <c r="I3" s="9">
        <f t="shared" ref="I3:I10" si="1">ABS(D3/C3-1)</f>
        <v>0</v>
      </c>
    </row>
    <row r="4" spans="1:28" hidden="1" x14ac:dyDescent="0.3">
      <c r="A4" s="1">
        <f t="shared" ref="A4:A7" si="2">A3+7</f>
        <v>45672</v>
      </c>
      <c r="B4">
        <v>90</v>
      </c>
      <c r="C4">
        <f t="shared" ref="C4:C6" si="3">B4+$E$2</f>
        <v>120</v>
      </c>
      <c r="D4">
        <f t="shared" ref="D4:D6" si="4">IF(C4&lt;$G$2,$G$2,IF(C4&gt;$F$2,$F$2,C4))</f>
        <v>120</v>
      </c>
      <c r="H4" s="9">
        <f t="shared" si="0"/>
        <v>0.33333333333333326</v>
      </c>
      <c r="I4" s="9">
        <f t="shared" si="1"/>
        <v>0</v>
      </c>
    </row>
    <row r="5" spans="1:28" hidden="1" x14ac:dyDescent="0.3">
      <c r="A5" s="1">
        <f t="shared" si="2"/>
        <v>45679</v>
      </c>
      <c r="B5">
        <v>80</v>
      </c>
      <c r="C5">
        <f t="shared" si="3"/>
        <v>110</v>
      </c>
      <c r="D5" s="2">
        <f t="shared" si="4"/>
        <v>117</v>
      </c>
      <c r="H5" s="9">
        <f t="shared" si="0"/>
        <v>0.46249999999999991</v>
      </c>
      <c r="I5" s="9">
        <f t="shared" si="1"/>
        <v>6.3636363636363713E-2</v>
      </c>
    </row>
    <row r="6" spans="1:28" hidden="1" x14ac:dyDescent="0.3">
      <c r="A6" s="1">
        <f t="shared" si="2"/>
        <v>45686</v>
      </c>
      <c r="B6">
        <v>130</v>
      </c>
      <c r="C6">
        <f t="shared" si="3"/>
        <v>160</v>
      </c>
      <c r="D6" s="2">
        <f t="shared" si="4"/>
        <v>156</v>
      </c>
      <c r="H6" s="9">
        <f t="shared" si="0"/>
        <v>0.19999999999999996</v>
      </c>
      <c r="I6" s="9">
        <f t="shared" si="1"/>
        <v>2.5000000000000022E-2</v>
      </c>
    </row>
    <row r="7" spans="1:28" hidden="1" x14ac:dyDescent="0.3">
      <c r="A7" s="8">
        <f t="shared" si="2"/>
        <v>45693</v>
      </c>
      <c r="B7">
        <v>110</v>
      </c>
      <c r="C7">
        <f>B7+$E$7</f>
        <v>160</v>
      </c>
      <c r="D7" s="7">
        <v>160</v>
      </c>
      <c r="E7">
        <f>D7-B7</f>
        <v>50</v>
      </c>
      <c r="F7">
        <f>D7*1.2</f>
        <v>192</v>
      </c>
      <c r="G7">
        <f>D7*0.9</f>
        <v>144</v>
      </c>
      <c r="H7" s="9">
        <f t="shared" si="0"/>
        <v>0.45454545454545459</v>
      </c>
      <c r="I7" s="9">
        <f>ABS(D7/C7-1)</f>
        <v>0</v>
      </c>
    </row>
    <row r="8" spans="1:28" hidden="1" x14ac:dyDescent="0.3">
      <c r="A8" s="1">
        <f>A7+7</f>
        <v>45700</v>
      </c>
      <c r="B8">
        <v>120</v>
      </c>
      <c r="C8">
        <f>B8+$E$7</f>
        <v>170</v>
      </c>
      <c r="D8" s="6">
        <f>IF(C8&lt;$G$7,$G$7,IF(C8&gt;$F$7,$F$7,C8))</f>
        <v>170</v>
      </c>
      <c r="H8" s="9">
        <f t="shared" si="0"/>
        <v>0.41666666666666674</v>
      </c>
      <c r="I8" s="9">
        <f>ABS(D8/C8-1)</f>
        <v>0</v>
      </c>
    </row>
    <row r="9" spans="1:28" hidden="1" x14ac:dyDescent="0.3">
      <c r="A9" s="1">
        <f>A8+7</f>
        <v>45707</v>
      </c>
      <c r="B9">
        <v>100</v>
      </c>
      <c r="C9">
        <f>B9+$E$7</f>
        <v>150</v>
      </c>
      <c r="D9" s="6">
        <f t="shared" ref="D9:D11" si="5">IF(C9&lt;$G$7,$G$7,IF(C9&gt;$F$7,$F$7,C9))</f>
        <v>150</v>
      </c>
      <c r="H9" s="9">
        <f t="shared" si="0"/>
        <v>0.5</v>
      </c>
      <c r="I9" s="9">
        <f t="shared" si="1"/>
        <v>0</v>
      </c>
    </row>
    <row r="10" spans="1:28" hidden="1" x14ac:dyDescent="0.3">
      <c r="A10" s="1">
        <f>A9+7</f>
        <v>45714</v>
      </c>
      <c r="B10">
        <v>90</v>
      </c>
      <c r="C10">
        <f>B10+$E$7</f>
        <v>140</v>
      </c>
      <c r="D10" s="2">
        <f t="shared" si="5"/>
        <v>144</v>
      </c>
      <c r="H10" s="9">
        <f t="shared" si="0"/>
        <v>0.60000000000000009</v>
      </c>
      <c r="I10" s="9">
        <f t="shared" si="1"/>
        <v>2.857142857142847E-2</v>
      </c>
    </row>
    <row r="11" spans="1:28" hidden="1" x14ac:dyDescent="0.3">
      <c r="A11" s="1">
        <f>A10+7</f>
        <v>45721</v>
      </c>
      <c r="B11">
        <v>70</v>
      </c>
      <c r="C11">
        <f>B11+$E$7</f>
        <v>120</v>
      </c>
      <c r="D11" s="2">
        <f t="shared" si="5"/>
        <v>144</v>
      </c>
      <c r="H11" s="9">
        <f>ABS(D11/B11-1)</f>
        <v>1.0571428571428569</v>
      </c>
      <c r="I11" s="9">
        <f>ABS(D11/C11-1)</f>
        <v>0.19999999999999996</v>
      </c>
    </row>
    <row r="12" spans="1:28" x14ac:dyDescent="0.3">
      <c r="A12" s="1"/>
      <c r="D12" s="2"/>
    </row>
    <row r="14" spans="1:28" x14ac:dyDescent="0.3">
      <c r="A14" t="s">
        <v>8</v>
      </c>
    </row>
    <row r="16" spans="1:28" x14ac:dyDescent="0.3">
      <c r="C16">
        <v>1.1000000000000001</v>
      </c>
      <c r="D16" t="s">
        <v>6</v>
      </c>
      <c r="H16" t="s">
        <v>4</v>
      </c>
      <c r="M16" t="s">
        <v>5</v>
      </c>
      <c r="R16" s="1">
        <v>45700</v>
      </c>
      <c r="W16" s="1">
        <v>45707</v>
      </c>
      <c r="AB16" s="1">
        <v>45714</v>
      </c>
    </row>
    <row r="17" spans="2:31" x14ac:dyDescent="0.3">
      <c r="D17" s="1">
        <v>45748</v>
      </c>
      <c r="E17" s="1">
        <v>45778</v>
      </c>
      <c r="F17" s="1">
        <v>45809</v>
      </c>
      <c r="I17" s="1">
        <v>45748</v>
      </c>
      <c r="J17" s="1">
        <v>45778</v>
      </c>
      <c r="K17" s="1">
        <v>45809</v>
      </c>
      <c r="L17" s="1"/>
      <c r="N17" s="1">
        <v>45748</v>
      </c>
      <c r="O17" s="1">
        <v>45778</v>
      </c>
      <c r="P17" s="1">
        <v>45809</v>
      </c>
      <c r="S17" s="1">
        <v>45748</v>
      </c>
      <c r="T17" s="1">
        <v>45778</v>
      </c>
      <c r="U17" s="1">
        <v>45809</v>
      </c>
      <c r="V17" s="1"/>
      <c r="X17" s="1">
        <v>45748</v>
      </c>
      <c r="Y17" s="1">
        <v>45778</v>
      </c>
      <c r="Z17" s="1">
        <v>45809</v>
      </c>
      <c r="AA17" s="1"/>
      <c r="AC17" s="1">
        <v>45748</v>
      </c>
      <c r="AD17" s="1">
        <v>45778</v>
      </c>
      <c r="AE17" s="1">
        <v>45809</v>
      </c>
    </row>
    <row r="18" spans="2:31" x14ac:dyDescent="0.3">
      <c r="C18" t="s">
        <v>0</v>
      </c>
      <c r="E18">
        <v>100</v>
      </c>
      <c r="H18" t="s">
        <v>0</v>
      </c>
      <c r="J18" s="4">
        <f>E19</f>
        <v>100</v>
      </c>
      <c r="M18" t="s">
        <v>0</v>
      </c>
      <c r="O18" s="4">
        <f>E19</f>
        <v>100</v>
      </c>
      <c r="R18" t="s">
        <v>0</v>
      </c>
      <c r="T18" s="5">
        <f>O19</f>
        <v>110</v>
      </c>
      <c r="W18" t="s">
        <v>0</v>
      </c>
      <c r="Y18" s="5">
        <v>110</v>
      </c>
      <c r="AB18" t="s">
        <v>0</v>
      </c>
      <c r="AD18" s="5">
        <v>110</v>
      </c>
    </row>
    <row r="19" spans="2:31" x14ac:dyDescent="0.3">
      <c r="C19" t="s">
        <v>1</v>
      </c>
      <c r="E19" s="4">
        <v>100</v>
      </c>
      <c r="H19" t="s">
        <v>1</v>
      </c>
      <c r="J19" s="3">
        <v>110</v>
      </c>
      <c r="M19" t="s">
        <v>1</v>
      </c>
      <c r="O19" s="3">
        <v>110</v>
      </c>
      <c r="R19" t="s">
        <v>1</v>
      </c>
      <c r="T19">
        <v>120</v>
      </c>
      <c r="W19" t="s">
        <v>1</v>
      </c>
      <c r="Y19">
        <v>100</v>
      </c>
      <c r="AB19" t="s">
        <v>1</v>
      </c>
      <c r="AD19">
        <v>90</v>
      </c>
    </row>
    <row r="21" spans="2:31" x14ac:dyDescent="0.3">
      <c r="C21" t="s">
        <v>2</v>
      </c>
      <c r="E21">
        <v>130</v>
      </c>
      <c r="H21" t="s">
        <v>2</v>
      </c>
      <c r="J21" s="4">
        <f>E22</f>
        <v>130</v>
      </c>
      <c r="M21" t="s">
        <v>2</v>
      </c>
      <c r="O21" s="4">
        <f>E22</f>
        <v>130</v>
      </c>
      <c r="R21" t="s">
        <v>2</v>
      </c>
      <c r="T21" s="10">
        <f>O22</f>
        <v>130</v>
      </c>
      <c r="W21" t="s">
        <v>2</v>
      </c>
      <c r="Y21" s="10">
        <v>160</v>
      </c>
      <c r="AB21" t="s">
        <v>2</v>
      </c>
      <c r="AD21" s="10">
        <v>160</v>
      </c>
    </row>
    <row r="22" spans="2:31" x14ac:dyDescent="0.3">
      <c r="C22" t="s">
        <v>3</v>
      </c>
      <c r="E22" s="4">
        <v>130</v>
      </c>
      <c r="H22" t="s">
        <v>3</v>
      </c>
      <c r="J22" s="6">
        <f>J19+E24</f>
        <v>140</v>
      </c>
      <c r="M22" t="s">
        <v>3</v>
      </c>
      <c r="O22" s="3">
        <v>130</v>
      </c>
      <c r="R22" t="s">
        <v>3</v>
      </c>
      <c r="T22">
        <f>T19+O24</f>
        <v>140</v>
      </c>
      <c r="W22" t="s">
        <v>3</v>
      </c>
      <c r="Y22">
        <f>Y19+T24</f>
        <v>120</v>
      </c>
      <c r="AB22" t="s">
        <v>3</v>
      </c>
      <c r="AD22" s="2">
        <v>144</v>
      </c>
    </row>
    <row r="24" spans="2:31" x14ac:dyDescent="0.3">
      <c r="C24" t="s">
        <v>7</v>
      </c>
      <c r="E24">
        <f>E22-E19</f>
        <v>30</v>
      </c>
      <c r="J24">
        <f>J22-J19</f>
        <v>30</v>
      </c>
      <c r="O24" s="2">
        <f>O22-O19</f>
        <v>20</v>
      </c>
      <c r="T24" s="2">
        <f>T22-T19</f>
        <v>20</v>
      </c>
      <c r="Y24" s="2">
        <f>Y22-Y19</f>
        <v>20</v>
      </c>
      <c r="AD24" s="2">
        <f>AD22-AD19</f>
        <v>54</v>
      </c>
    </row>
    <row r="26" spans="2:31" x14ac:dyDescent="0.3">
      <c r="B26" t="s">
        <v>14</v>
      </c>
    </row>
    <row r="27" spans="2:31" x14ac:dyDescent="0.3">
      <c r="B27" t="s">
        <v>15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9C8A-2785-40BB-8C90-64AAC7F69B4C}">
  <dimension ref="A1:AF24"/>
  <sheetViews>
    <sheetView tabSelected="1" workbookViewId="0">
      <selection activeCell="O19" sqref="O19"/>
    </sheetView>
  </sheetViews>
  <sheetFormatPr defaultRowHeight="14.4" x14ac:dyDescent="0.3"/>
  <cols>
    <col min="1" max="1" width="7.109375" customWidth="1"/>
    <col min="2" max="2" width="8.21875" customWidth="1"/>
    <col min="3" max="3" width="9.33203125" customWidth="1"/>
    <col min="4" max="4" width="8.33203125" customWidth="1"/>
    <col min="5" max="5" width="20" customWidth="1"/>
    <col min="6" max="6" width="9" customWidth="1"/>
    <col min="7" max="7" width="8.21875" customWidth="1"/>
    <col min="8" max="8" width="7.77734375" customWidth="1"/>
    <col min="9" max="9" width="10.44140625" customWidth="1"/>
    <col min="10" max="10" width="10.6640625" customWidth="1"/>
    <col min="11" max="11" width="8.44140625" customWidth="1"/>
    <col min="17" max="17" width="9" customWidth="1"/>
  </cols>
  <sheetData>
    <row r="1" spans="1:32" x14ac:dyDescent="0.3">
      <c r="A1" s="2" t="s">
        <v>63</v>
      </c>
    </row>
    <row r="2" spans="1:32" ht="28.2" customHeight="1" x14ac:dyDescent="0.3">
      <c r="A2" s="11" t="s">
        <v>16</v>
      </c>
      <c r="B2" s="11" t="s">
        <v>17</v>
      </c>
      <c r="C2" s="11" t="s">
        <v>18</v>
      </c>
      <c r="D2" s="11" t="s">
        <v>19</v>
      </c>
      <c r="E2" s="11" t="s">
        <v>20</v>
      </c>
      <c r="F2" s="11" t="s">
        <v>21</v>
      </c>
      <c r="G2" s="11" t="s">
        <v>22</v>
      </c>
      <c r="H2" s="11" t="s">
        <v>23</v>
      </c>
      <c r="I2" s="11" t="s">
        <v>24</v>
      </c>
      <c r="J2" s="11" t="s">
        <v>25</v>
      </c>
      <c r="K2" s="11" t="s">
        <v>26</v>
      </c>
      <c r="L2" s="11" t="s">
        <v>27</v>
      </c>
      <c r="M2" s="11" t="s">
        <v>28</v>
      </c>
      <c r="N2" s="11" t="s">
        <v>29</v>
      </c>
      <c r="O2" s="11" t="s">
        <v>30</v>
      </c>
      <c r="P2" s="11" t="s">
        <v>31</v>
      </c>
      <c r="Q2" s="11" t="s">
        <v>32</v>
      </c>
      <c r="R2" s="11" t="s">
        <v>33</v>
      </c>
      <c r="S2" s="11" t="s">
        <v>34</v>
      </c>
      <c r="T2" s="11" t="s">
        <v>35</v>
      </c>
      <c r="U2" s="11" t="s">
        <v>36</v>
      </c>
      <c r="V2" s="11" t="s">
        <v>37</v>
      </c>
      <c r="W2" s="11" t="s">
        <v>38</v>
      </c>
      <c r="X2" s="11" t="s">
        <v>39</v>
      </c>
      <c r="Y2" s="11" t="s">
        <v>40</v>
      </c>
      <c r="Z2" s="11" t="s">
        <v>41</v>
      </c>
      <c r="AA2" s="11" t="s">
        <v>42</v>
      </c>
      <c r="AB2" s="11" t="s">
        <v>43</v>
      </c>
      <c r="AC2" s="11" t="s">
        <v>44</v>
      </c>
      <c r="AD2" s="11" t="s">
        <v>45</v>
      </c>
      <c r="AE2" s="11" t="s">
        <v>46</v>
      </c>
      <c r="AF2" s="11" t="s">
        <v>47</v>
      </c>
    </row>
    <row r="3" spans="1:32" x14ac:dyDescent="0.3">
      <c r="A3" s="41" t="s">
        <v>48</v>
      </c>
      <c r="B3" s="41" t="s">
        <v>49</v>
      </c>
      <c r="C3" s="41">
        <v>4</v>
      </c>
      <c r="D3" s="41">
        <v>202531</v>
      </c>
      <c r="E3" s="13" t="s">
        <v>50</v>
      </c>
      <c r="F3" s="12">
        <v>20</v>
      </c>
      <c r="G3" s="12">
        <v>13</v>
      </c>
      <c r="H3" s="12">
        <v>21</v>
      </c>
      <c r="I3" s="12">
        <v>33</v>
      </c>
      <c r="J3" s="12">
        <v>13</v>
      </c>
      <c r="K3" s="12">
        <v>24</v>
      </c>
      <c r="L3" s="12">
        <v>22</v>
      </c>
      <c r="M3" s="12">
        <v>14</v>
      </c>
      <c r="N3" s="12">
        <v>19</v>
      </c>
      <c r="O3" s="12">
        <v>14</v>
      </c>
      <c r="P3" s="12">
        <v>55</v>
      </c>
      <c r="Q3" s="12">
        <v>23</v>
      </c>
      <c r="R3" s="12">
        <v>29</v>
      </c>
      <c r="S3" s="12">
        <v>7</v>
      </c>
      <c r="T3" s="12">
        <v>11</v>
      </c>
      <c r="U3" s="12">
        <v>10</v>
      </c>
      <c r="V3" s="12">
        <v>7</v>
      </c>
      <c r="W3" s="12">
        <v>8</v>
      </c>
      <c r="X3" s="12">
        <v>6</v>
      </c>
      <c r="Y3" s="12">
        <v>7</v>
      </c>
      <c r="Z3" s="12">
        <v>2</v>
      </c>
      <c r="AA3" s="12">
        <v>13</v>
      </c>
      <c r="AB3" s="12">
        <v>27</v>
      </c>
      <c r="AC3" s="12">
        <v>6</v>
      </c>
      <c r="AD3" s="12">
        <v>6</v>
      </c>
      <c r="AE3" s="12">
        <v>7</v>
      </c>
      <c r="AF3" s="12">
        <v>7</v>
      </c>
    </row>
    <row r="4" spans="1:32" x14ac:dyDescent="0.3">
      <c r="A4" s="41" t="s">
        <v>48</v>
      </c>
      <c r="B4" s="41" t="s">
        <v>49</v>
      </c>
      <c r="C4" s="41">
        <v>4</v>
      </c>
      <c r="D4" s="41">
        <v>202531</v>
      </c>
      <c r="E4" s="13" t="s">
        <v>60</v>
      </c>
      <c r="F4" s="15" t="s">
        <v>52</v>
      </c>
      <c r="G4" s="15" t="s">
        <v>52</v>
      </c>
      <c r="H4" s="15" t="s">
        <v>52</v>
      </c>
      <c r="I4" s="15" t="s">
        <v>53</v>
      </c>
      <c r="J4" s="15" t="s">
        <v>52</v>
      </c>
      <c r="K4" s="15" t="s">
        <v>52</v>
      </c>
      <c r="L4" s="15" t="s">
        <v>54</v>
      </c>
      <c r="M4" s="15" t="s">
        <v>54</v>
      </c>
      <c r="N4" s="15" t="s">
        <v>54</v>
      </c>
      <c r="O4" s="15" t="s">
        <v>55</v>
      </c>
      <c r="P4" s="15" t="s">
        <v>54</v>
      </c>
      <c r="Q4" s="15">
        <v>3</v>
      </c>
      <c r="R4" s="15">
        <v>6</v>
      </c>
      <c r="S4" s="15">
        <v>5</v>
      </c>
      <c r="T4" s="15">
        <v>3</v>
      </c>
      <c r="U4" s="15">
        <v>3</v>
      </c>
      <c r="V4" s="15">
        <v>3</v>
      </c>
      <c r="W4" s="15">
        <v>4</v>
      </c>
      <c r="X4" s="15">
        <v>3</v>
      </c>
      <c r="Y4" s="15">
        <v>3</v>
      </c>
      <c r="Z4" s="15">
        <v>3</v>
      </c>
      <c r="AA4" s="15">
        <v>3</v>
      </c>
      <c r="AB4" s="15">
        <v>3</v>
      </c>
      <c r="AC4" s="15">
        <v>3</v>
      </c>
      <c r="AD4" s="15">
        <v>3</v>
      </c>
      <c r="AE4" s="15">
        <v>4</v>
      </c>
      <c r="AF4" s="15">
        <v>5</v>
      </c>
    </row>
    <row r="5" spans="1:32" x14ac:dyDescent="0.3">
      <c r="A5" s="41" t="s">
        <v>48</v>
      </c>
      <c r="B5" s="41" t="s">
        <v>49</v>
      </c>
      <c r="C5" s="41">
        <v>4</v>
      </c>
      <c r="D5" s="41">
        <v>202531</v>
      </c>
      <c r="E5" s="13" t="s">
        <v>61</v>
      </c>
      <c r="F5" s="16">
        <v>12</v>
      </c>
      <c r="G5" s="16">
        <v>12</v>
      </c>
      <c r="H5" s="16">
        <v>12</v>
      </c>
      <c r="I5" s="16">
        <v>12</v>
      </c>
      <c r="J5" s="16">
        <v>12</v>
      </c>
      <c r="K5" s="16">
        <v>12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x14ac:dyDescent="0.3">
      <c r="A6" s="41" t="s">
        <v>48</v>
      </c>
      <c r="B6" s="41" t="s">
        <v>49</v>
      </c>
      <c r="C6" s="41">
        <v>4</v>
      </c>
      <c r="D6" s="41">
        <v>202531</v>
      </c>
      <c r="E6" s="18" t="s">
        <v>59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x14ac:dyDescent="0.3">
      <c r="A7" s="23" t="s">
        <v>62</v>
      </c>
      <c r="B7" s="21"/>
      <c r="C7" s="21"/>
      <c r="D7" s="21"/>
      <c r="E7" s="22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spans="1:32" ht="29.4" customHeight="1" x14ac:dyDescent="0.3">
      <c r="A8" s="11" t="s">
        <v>16</v>
      </c>
      <c r="B8" s="11" t="s">
        <v>17</v>
      </c>
      <c r="C8" s="11" t="s">
        <v>18</v>
      </c>
      <c r="D8" s="11" t="s">
        <v>65</v>
      </c>
      <c r="E8" s="11" t="s">
        <v>20</v>
      </c>
      <c r="F8" s="25">
        <v>45802</v>
      </c>
      <c r="G8" s="26">
        <v>45833</v>
      </c>
      <c r="H8" s="26">
        <v>45863</v>
      </c>
      <c r="I8" s="26">
        <v>45894</v>
      </c>
      <c r="J8" s="26">
        <v>45925</v>
      </c>
      <c r="K8" s="26">
        <v>45955</v>
      </c>
    </row>
    <row r="9" spans="1:32" x14ac:dyDescent="0.3">
      <c r="A9" s="41" t="s">
        <v>48</v>
      </c>
      <c r="B9" s="41" t="s">
        <v>49</v>
      </c>
      <c r="C9" s="41">
        <v>4</v>
      </c>
      <c r="D9" s="43">
        <v>45894</v>
      </c>
      <c r="E9" s="13" t="s">
        <v>50</v>
      </c>
      <c r="F9" s="12"/>
      <c r="G9" s="12"/>
      <c r="H9" s="12"/>
      <c r="I9" s="27">
        <f>Q3/7*1+SUM(R3:U3)+V3/7*2</f>
        <v>62.285714285714285</v>
      </c>
      <c r="J9" s="27"/>
      <c r="K9" s="12"/>
      <c r="L9" s="2" t="s">
        <v>69</v>
      </c>
    </row>
    <row r="10" spans="1:32" ht="15" customHeight="1" x14ac:dyDescent="0.3">
      <c r="A10" s="41" t="s">
        <v>48</v>
      </c>
      <c r="B10" s="41" t="s">
        <v>49</v>
      </c>
      <c r="C10" s="41">
        <v>4</v>
      </c>
      <c r="D10" s="41">
        <v>202531</v>
      </c>
      <c r="E10" s="14" t="s">
        <v>51</v>
      </c>
      <c r="F10" s="15"/>
      <c r="G10" s="15"/>
      <c r="H10" s="15"/>
      <c r="I10" s="27">
        <f>Q4/7*1+SUM(R4:U4)+V4/7*2</f>
        <v>18.285714285714285</v>
      </c>
      <c r="J10" s="27"/>
      <c r="K10" s="15"/>
      <c r="L10" s="2" t="s">
        <v>68</v>
      </c>
    </row>
    <row r="11" spans="1:32" ht="15" customHeight="1" x14ac:dyDescent="0.3">
      <c r="A11" s="41"/>
      <c r="B11" s="41"/>
      <c r="C11" s="41"/>
      <c r="D11" s="41"/>
      <c r="E11" s="14" t="s">
        <v>56</v>
      </c>
      <c r="F11" s="15"/>
      <c r="G11" s="15"/>
      <c r="H11" s="15"/>
      <c r="I11" s="28">
        <f>I10</f>
        <v>18.285714285714285</v>
      </c>
      <c r="J11" s="28"/>
      <c r="K11" s="15"/>
      <c r="L11" s="2" t="s">
        <v>70</v>
      </c>
    </row>
    <row r="12" spans="1:32" ht="15" customHeight="1" x14ac:dyDescent="0.3">
      <c r="A12" s="41" t="s">
        <v>48</v>
      </c>
      <c r="B12" s="41" t="s">
        <v>49</v>
      </c>
      <c r="C12" s="41">
        <v>4</v>
      </c>
      <c r="D12" s="41">
        <v>202531</v>
      </c>
      <c r="E12" s="14" t="s">
        <v>57</v>
      </c>
      <c r="F12" s="29"/>
      <c r="G12" s="29"/>
      <c r="H12" s="29"/>
      <c r="I12" s="32">
        <v>50</v>
      </c>
      <c r="J12" s="29"/>
      <c r="K12" s="29"/>
    </row>
    <row r="13" spans="1:32" ht="15" customHeight="1" x14ac:dyDescent="0.3">
      <c r="A13" s="41"/>
      <c r="B13" s="41"/>
      <c r="C13" s="41"/>
      <c r="D13" s="41"/>
      <c r="E13" s="14" t="s">
        <v>58</v>
      </c>
      <c r="F13" s="29"/>
      <c r="G13" s="29"/>
      <c r="H13" s="29"/>
      <c r="I13" s="32">
        <f>I12</f>
        <v>50</v>
      </c>
      <c r="J13" s="30"/>
      <c r="K13" s="29"/>
    </row>
    <row r="14" spans="1:32" ht="15" customHeight="1" x14ac:dyDescent="0.3">
      <c r="A14" s="41" t="s">
        <v>48</v>
      </c>
      <c r="B14" s="41" t="s">
        <v>49</v>
      </c>
      <c r="C14" s="41">
        <v>4</v>
      </c>
      <c r="D14" s="41">
        <v>202531</v>
      </c>
      <c r="E14" s="14" t="s">
        <v>64</v>
      </c>
      <c r="F14" s="12"/>
      <c r="G14" s="12"/>
      <c r="H14" s="12"/>
      <c r="I14" s="33">
        <f>I13-I11</f>
        <v>31.714285714285715</v>
      </c>
      <c r="J14" s="12"/>
      <c r="K14" s="12"/>
    </row>
    <row r="15" spans="1:32" ht="15" customHeight="1" x14ac:dyDescent="0.3">
      <c r="A15" s="24"/>
      <c r="B15" s="24"/>
      <c r="C15" s="24"/>
      <c r="D15" s="24"/>
      <c r="E15" s="13" t="s">
        <v>59</v>
      </c>
      <c r="F15" s="24"/>
      <c r="G15" s="24"/>
      <c r="H15" s="24"/>
      <c r="I15" s="24"/>
      <c r="J15" s="24"/>
      <c r="K15" s="24"/>
    </row>
    <row r="16" spans="1:32" ht="15" customHeight="1" x14ac:dyDescent="0.3">
      <c r="A16" s="2" t="s">
        <v>71</v>
      </c>
      <c r="E16" s="22"/>
    </row>
    <row r="17" spans="1:12" ht="28.8" x14ac:dyDescent="0.3">
      <c r="A17" s="37"/>
      <c r="B17" s="37"/>
      <c r="C17" s="37"/>
      <c r="D17" s="37"/>
      <c r="E17" s="34" t="s">
        <v>20</v>
      </c>
      <c r="F17" s="20" t="s">
        <v>32</v>
      </c>
      <c r="G17" s="20" t="s">
        <v>33</v>
      </c>
      <c r="H17" s="20" t="s">
        <v>34</v>
      </c>
      <c r="I17" s="20" t="s">
        <v>35</v>
      </c>
      <c r="J17" s="20" t="s">
        <v>36</v>
      </c>
      <c r="K17" s="20" t="s">
        <v>37</v>
      </c>
      <c r="L17" s="2"/>
    </row>
    <row r="18" spans="1:12" ht="14.4" customHeight="1" x14ac:dyDescent="0.3">
      <c r="A18" s="21"/>
      <c r="B18" s="21"/>
      <c r="C18" s="21"/>
      <c r="D18" s="21"/>
      <c r="E18" s="35" t="s">
        <v>50</v>
      </c>
      <c r="F18" s="12">
        <v>23</v>
      </c>
      <c r="G18" s="12">
        <v>29</v>
      </c>
      <c r="H18" s="12">
        <v>7</v>
      </c>
      <c r="I18" s="12">
        <v>11</v>
      </c>
      <c r="J18" s="12">
        <v>10</v>
      </c>
      <c r="K18" s="12">
        <v>7</v>
      </c>
      <c r="L18" s="2"/>
    </row>
    <row r="19" spans="1:12" x14ac:dyDescent="0.3">
      <c r="A19" s="21"/>
      <c r="B19" s="21"/>
      <c r="C19" s="21"/>
      <c r="D19" s="21"/>
      <c r="E19" s="36" t="s">
        <v>67</v>
      </c>
      <c r="F19" s="15">
        <v>3</v>
      </c>
      <c r="G19" s="15">
        <v>6</v>
      </c>
      <c r="H19" s="15">
        <v>5</v>
      </c>
      <c r="I19" s="15">
        <v>3</v>
      </c>
      <c r="J19" s="15">
        <v>3</v>
      </c>
      <c r="K19" s="15">
        <v>3</v>
      </c>
      <c r="L19" s="2"/>
    </row>
    <row r="20" spans="1:12" x14ac:dyDescent="0.3">
      <c r="A20" s="21"/>
      <c r="B20" s="21"/>
      <c r="C20" s="21"/>
      <c r="D20" s="21"/>
      <c r="E20" s="36" t="s">
        <v>66</v>
      </c>
      <c r="F20" s="31">
        <f>F19+F21</f>
        <v>3</v>
      </c>
      <c r="G20" s="32">
        <f t="shared" ref="G20:K20" si="0">G19+G21</f>
        <v>17.193277310924369</v>
      </c>
      <c r="H20" s="32">
        <f t="shared" si="0"/>
        <v>14.327731092436975</v>
      </c>
      <c r="I20" s="32">
        <f t="shared" si="0"/>
        <v>8.5966386554621845</v>
      </c>
      <c r="J20" s="32">
        <f t="shared" si="0"/>
        <v>8.5966386554621845</v>
      </c>
      <c r="K20" s="31">
        <f t="shared" si="0"/>
        <v>3</v>
      </c>
    </row>
    <row r="21" spans="1:12" ht="22.8" customHeight="1" x14ac:dyDescent="0.3">
      <c r="A21" s="21"/>
      <c r="B21" s="21"/>
      <c r="C21" s="21"/>
      <c r="D21" s="21"/>
      <c r="E21" s="36" t="s">
        <v>64</v>
      </c>
      <c r="F21" s="42"/>
      <c r="G21" s="40">
        <f>$I$14*G19/SUM($G$19:$J$19)</f>
        <v>11.193277310924369</v>
      </c>
      <c r="H21" s="40">
        <f t="shared" ref="H21:J21" si="1">$I$14*H19/SUM($G$19:$J$19)</f>
        <v>9.3277310924369754</v>
      </c>
      <c r="I21" s="40">
        <f t="shared" si="1"/>
        <v>5.5966386554621845</v>
      </c>
      <c r="J21" s="40">
        <f t="shared" si="1"/>
        <v>5.5966386554621845</v>
      </c>
      <c r="K21" s="42"/>
    </row>
    <row r="22" spans="1:12" ht="9.6" customHeight="1" x14ac:dyDescent="0.3">
      <c r="E22" s="22"/>
    </row>
    <row r="23" spans="1:12" x14ac:dyDescent="0.3">
      <c r="F23" s="38"/>
      <c r="K23" s="38"/>
    </row>
    <row r="24" spans="1:12" x14ac:dyDescent="0.3">
      <c r="F24" s="39"/>
    </row>
  </sheetData>
  <mergeCells count="8">
    <mergeCell ref="A9:A14"/>
    <mergeCell ref="B9:B14"/>
    <mergeCell ref="C9:C14"/>
    <mergeCell ref="D9:D14"/>
    <mergeCell ref="A3:A6"/>
    <mergeCell ref="B3:B6"/>
    <mergeCell ref="C3:C6"/>
    <mergeCell ref="D3:D6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增量算法</vt:lpstr>
      <vt:lpstr>模板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2015-06-05T18:17:20Z</dcterms:created>
  <dcterms:modified xsi:type="dcterms:W3CDTF">2025-05-13T02:30:47Z</dcterms:modified>
</cp:coreProperties>
</file>