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8_{B7D72009-F6E1-43B5-9739-7DF0687FC47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qty 2 25" sheetId="3" r:id="rId1"/>
    <sheet name="PackingList" sheetId="1" r:id="rId2"/>
    <sheet name="INVOIC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" i="3"/>
  <c r="I3" i="3" l="1"/>
  <c r="I2" i="3"/>
  <c r="I20" i="3"/>
  <c r="J20" i="3" s="1"/>
  <c r="I21" i="3"/>
  <c r="I22" i="3"/>
  <c r="I23" i="3"/>
  <c r="I25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I24" i="3" s="1"/>
  <c r="F25" i="3"/>
  <c r="H8" i="1"/>
  <c r="E26" i="3"/>
  <c r="Q34" i="1"/>
  <c r="R35" i="1"/>
  <c r="K35" i="1"/>
  <c r="H35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2" i="1"/>
  <c r="O11" i="1"/>
  <c r="O10" i="1"/>
  <c r="O13" i="1"/>
  <c r="O9" i="1"/>
  <c r="O8" i="1"/>
  <c r="Q11" i="1"/>
  <c r="Q12" i="1"/>
  <c r="Q13" i="1"/>
  <c r="Q15" i="1"/>
  <c r="Q16" i="1"/>
  <c r="Q17" i="1"/>
  <c r="Q19" i="1"/>
  <c r="Q20" i="1"/>
  <c r="Q24" i="1"/>
  <c r="Q25" i="1"/>
  <c r="Q28" i="1"/>
  <c r="Q29" i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3" i="2"/>
  <c r="D38" i="2"/>
  <c r="K34" i="1"/>
  <c r="H9" i="1"/>
  <c r="Q9" i="1" s="1"/>
  <c r="H10" i="1"/>
  <c r="R10" i="1" s="1"/>
  <c r="H11" i="1"/>
  <c r="R11" i="1" s="1"/>
  <c r="H12" i="1"/>
  <c r="R12" i="1" s="1"/>
  <c r="H13" i="1"/>
  <c r="H14" i="1"/>
  <c r="Q14" i="1" s="1"/>
  <c r="H15" i="1"/>
  <c r="H16" i="1"/>
  <c r="H17" i="1"/>
  <c r="H18" i="1"/>
  <c r="Q18" i="1" s="1"/>
  <c r="H19" i="1"/>
  <c r="R19" i="1" s="1"/>
  <c r="H20" i="1"/>
  <c r="H21" i="1"/>
  <c r="Q21" i="1" s="1"/>
  <c r="H22" i="1"/>
  <c r="R22" i="1" s="1"/>
  <c r="H23" i="1"/>
  <c r="Q23" i="1" s="1"/>
  <c r="H24" i="1"/>
  <c r="H25" i="1"/>
  <c r="H26" i="1"/>
  <c r="Q26" i="1" s="1"/>
  <c r="H27" i="1"/>
  <c r="Q27" i="1" s="1"/>
  <c r="H28" i="1"/>
  <c r="R28" i="1" s="1"/>
  <c r="H29" i="1"/>
  <c r="H30" i="1"/>
  <c r="Q30" i="1" s="1"/>
  <c r="H31" i="1"/>
  <c r="Q31" i="1" s="1"/>
  <c r="R8" i="1"/>
  <c r="I10" i="3" l="1"/>
  <c r="I9" i="3"/>
  <c r="I12" i="3"/>
  <c r="I8" i="3"/>
  <c r="J8" i="3" s="1"/>
  <c r="I7" i="3"/>
  <c r="I11" i="3"/>
  <c r="I6" i="3"/>
  <c r="I5" i="3"/>
  <c r="I19" i="3"/>
  <c r="I18" i="3"/>
  <c r="I4" i="3"/>
  <c r="I15" i="3"/>
  <c r="I17" i="3"/>
  <c r="I16" i="3"/>
  <c r="I14" i="3"/>
  <c r="I13" i="3"/>
  <c r="H8" i="3"/>
  <c r="F26" i="3"/>
  <c r="H14" i="3"/>
  <c r="H20" i="3"/>
  <c r="G38" i="2"/>
  <c r="Q22" i="1"/>
  <c r="Q10" i="1"/>
  <c r="R9" i="1"/>
  <c r="R21" i="1"/>
  <c r="R13" i="1"/>
  <c r="R23" i="1"/>
  <c r="R30" i="1"/>
  <c r="R24" i="1"/>
  <c r="H34" i="1"/>
  <c r="Q8" i="1"/>
  <c r="Q35" i="1" s="1"/>
  <c r="R25" i="1"/>
  <c r="R34" i="1" s="1"/>
  <c r="R26" i="1"/>
  <c r="R14" i="1"/>
  <c r="R15" i="1"/>
  <c r="R27" i="1"/>
  <c r="R16" i="1"/>
  <c r="R17" i="1"/>
  <c r="R29" i="1"/>
  <c r="R18" i="1"/>
  <c r="R31" i="1"/>
  <c r="R20" i="1"/>
  <c r="J14" i="3" l="1"/>
  <c r="J26" i="3" s="1"/>
  <c r="I26" i="3"/>
  <c r="G26" i="3"/>
  <c r="H26" i="3"/>
</calcChain>
</file>

<file path=xl/sharedStrings.xml><?xml version="1.0" encoding="utf-8"?>
<sst xmlns="http://schemas.openxmlformats.org/spreadsheetml/2006/main" count="419" uniqueCount="137">
  <si>
    <t>E&amp;E Co., Ltd.</t>
  </si>
  <si>
    <t>45875 NORTHPORT LOOP EAST, FREMONT, CA 94538</t>
  </si>
  <si>
    <t>TEL: (510) 490-9788, FAX: (510) 490-2804</t>
  </si>
  <si>
    <t>Packing List</t>
  </si>
  <si>
    <t>Shipment ID:</t>
  </si>
  <si>
    <t>ETD:</t>
  </si>
  <si>
    <t>ETA:</t>
  </si>
  <si>
    <t>Port of Discharge:</t>
  </si>
  <si>
    <t>Ship Via:</t>
  </si>
  <si>
    <t>Sea Freight</t>
  </si>
  <si>
    <t>Forwarder:</t>
  </si>
  <si>
    <t>E&amp;E PO No.</t>
  </si>
  <si>
    <t>Cust PO No.</t>
  </si>
  <si>
    <t>Desc</t>
  </si>
  <si>
    <t>Cnt Size</t>
  </si>
  <si>
    <t>Seal No.</t>
  </si>
  <si>
    <t>Ctnr No.</t>
  </si>
  <si>
    <t>Total Packs</t>
  </si>
  <si>
    <t>Pack UOM</t>
  </si>
  <si>
    <t>Qty
/Pack</t>
  </si>
  <si>
    <t>Total Qty</t>
  </si>
  <si>
    <t>Pack L</t>
  </si>
  <si>
    <t>Pack W</t>
  </si>
  <si>
    <t>Pack H</t>
  </si>
  <si>
    <t>Volume(CBM)</t>
  </si>
  <si>
    <t>GW
/Pack</t>
  </si>
  <si>
    <t>sum:</t>
  </si>
  <si>
    <t>Total:</t>
  </si>
  <si>
    <r>
      <rPr>
        <sz val="8"/>
        <rFont val="Arial"/>
        <family val="2"/>
      </rPr>
      <t>BB40-1213</t>
    </r>
  </si>
  <si>
    <r>
      <rPr>
        <sz val="8"/>
        <rFont val="Arial"/>
        <family val="2"/>
      </rPr>
      <t>BB40-1215</t>
    </r>
  </si>
  <si>
    <r>
      <rPr>
        <sz val="8"/>
        <rFont val="Arial"/>
        <family val="2"/>
      </rPr>
      <t>BB40-1279</t>
    </r>
  </si>
  <si>
    <r>
      <rPr>
        <sz val="8"/>
        <rFont val="Arial"/>
        <family val="2"/>
      </rPr>
      <t>BB40-1280</t>
    </r>
  </si>
  <si>
    <r>
      <rPr>
        <sz val="8"/>
        <rFont val="Arial"/>
        <family val="2"/>
      </rPr>
      <t>BB40-1299</t>
    </r>
  </si>
  <si>
    <r>
      <rPr>
        <sz val="8"/>
        <rFont val="Arial"/>
        <family val="2"/>
      </rPr>
      <t>BB40-1301</t>
    </r>
  </si>
  <si>
    <r>
      <rPr>
        <sz val="8"/>
        <rFont val="Arial"/>
        <family val="2"/>
      </rPr>
      <t>BB40-1302</t>
    </r>
  </si>
  <si>
    <r>
      <rPr>
        <sz val="8"/>
        <rFont val="Arial"/>
        <family val="2"/>
      </rPr>
      <t>BB40-1304</t>
    </r>
  </si>
  <si>
    <r>
      <rPr>
        <sz val="8"/>
        <rFont val="Arial"/>
        <family val="2"/>
      </rPr>
      <t>BB40-946</t>
    </r>
  </si>
  <si>
    <r>
      <rPr>
        <sz val="8"/>
        <rFont val="Arial"/>
        <family val="2"/>
      </rPr>
      <t>BB40-947</t>
    </r>
  </si>
  <si>
    <r>
      <rPr>
        <sz val="8"/>
        <rFont val="Arial"/>
        <family val="2"/>
      </rPr>
      <t>BB40-948</t>
    </r>
  </si>
  <si>
    <r>
      <rPr>
        <sz val="8"/>
        <rFont val="Arial"/>
        <family val="2"/>
      </rPr>
      <t>BB40-949</t>
    </r>
  </si>
  <si>
    <r>
      <rPr>
        <sz val="8"/>
        <rFont val="Arial"/>
        <family val="2"/>
      </rPr>
      <t>BB40-953</t>
    </r>
  </si>
  <si>
    <r>
      <rPr>
        <sz val="8"/>
        <rFont val="Arial"/>
        <family val="2"/>
      </rPr>
      <t>BB40-954</t>
    </r>
  </si>
  <si>
    <r>
      <rPr>
        <sz val="8"/>
        <rFont val="Arial"/>
        <family val="2"/>
      </rPr>
      <t>BB40-955</t>
    </r>
  </si>
  <si>
    <t>011425</t>
  </si>
  <si>
    <r>
      <rPr>
        <sz val="8"/>
        <rFont val="Arial"/>
        <family val="2"/>
      </rPr>
      <t>BB40-956</t>
    </r>
  </si>
  <si>
    <r>
      <rPr>
        <sz val="8"/>
        <rFont val="Arial"/>
        <family val="2"/>
      </rPr>
      <t>BB40-960</t>
    </r>
  </si>
  <si>
    <r>
      <rPr>
        <sz val="8"/>
        <rFont val="Arial"/>
        <family val="2"/>
      </rPr>
      <t>BB40-961</t>
    </r>
  </si>
  <si>
    <r>
      <rPr>
        <sz val="8"/>
        <rFont val="Arial"/>
        <family val="2"/>
      </rPr>
      <t>BB40-962</t>
    </r>
  </si>
  <si>
    <r>
      <rPr>
        <sz val="8"/>
        <rFont val="Arial"/>
        <family val="2"/>
      </rPr>
      <t>BB40-963</t>
    </r>
  </si>
  <si>
    <r>
      <rPr>
        <sz val="8"/>
        <rFont val="Arial"/>
        <family val="2"/>
      </rPr>
      <t>BB40-967</t>
    </r>
  </si>
  <si>
    <r>
      <rPr>
        <sz val="8"/>
        <rFont val="Arial"/>
        <family val="2"/>
      </rPr>
      <t>BB40-968</t>
    </r>
  </si>
  <si>
    <r>
      <rPr>
        <sz val="8"/>
        <rFont val="Arial"/>
        <family val="2"/>
      </rPr>
      <t>BB40-969</t>
    </r>
  </si>
  <si>
    <r>
      <rPr>
        <sz val="8"/>
        <rFont val="Arial"/>
        <family val="2"/>
      </rPr>
      <t>BB40-970</t>
    </r>
  </si>
  <si>
    <t>UPC</t>
  </si>
  <si>
    <r>
      <rPr>
        <sz val="8"/>
        <rFont val="Arial"/>
        <family val="2"/>
      </rPr>
      <t>100% Polyester Lined Textured Grommet Top Panel</t>
    </r>
  </si>
  <si>
    <r>
      <rPr>
        <sz val="8"/>
        <rFont val="Arial"/>
        <family val="2"/>
      </rPr>
      <t>100% Polyester Panel w/ Lining</t>
    </r>
  </si>
  <si>
    <t>1x40HQ</t>
  </si>
  <si>
    <t>GCXU5055605</t>
  </si>
  <si>
    <t>EXP25010001</t>
  </si>
  <si>
    <t>SHANGHAI</t>
  </si>
  <si>
    <t>YML</t>
  </si>
  <si>
    <t>Consignee:</t>
  </si>
  <si>
    <t>Invoice No.</t>
  </si>
  <si>
    <t>Payment terms:</t>
  </si>
  <si>
    <t xml:space="preserve">Ship Date: </t>
  </si>
  <si>
    <t>Entry Port:</t>
  </si>
  <si>
    <t>Departure Port:</t>
  </si>
  <si>
    <t>Country of origin:</t>
  </si>
  <si>
    <t>Sales Term:</t>
  </si>
  <si>
    <t>FOB</t>
  </si>
  <si>
    <t>PONo and Item No.</t>
  </si>
  <si>
    <t>Description</t>
  </si>
  <si>
    <t>Size and Color</t>
  </si>
  <si>
    <t>Quantities</t>
  </si>
  <si>
    <t>UOM</t>
  </si>
  <si>
    <t>Unit Cost</t>
  </si>
  <si>
    <t>Amount</t>
  </si>
  <si>
    <t>OAKLAND, CA</t>
  </si>
  <si>
    <t>BB40-1213</t>
  </si>
  <si>
    <t>BB40-1215</t>
  </si>
  <si>
    <t>BB40-1279</t>
  </si>
  <si>
    <t>BB40-1280</t>
  </si>
  <si>
    <t>BB40-1299</t>
  </si>
  <si>
    <t>BB40-1301</t>
  </si>
  <si>
    <t>BB40-1302</t>
  </si>
  <si>
    <t>BB40-1304</t>
  </si>
  <si>
    <t>BB40-946</t>
  </si>
  <si>
    <t>BB40-947</t>
  </si>
  <si>
    <t>BB40-948</t>
  </si>
  <si>
    <t>BB40-949</t>
  </si>
  <si>
    <t>BB40-953</t>
  </si>
  <si>
    <t>BB40-954</t>
  </si>
  <si>
    <t>BB40-955</t>
  </si>
  <si>
    <t>BB40-956</t>
  </si>
  <si>
    <t>BB40-960</t>
  </si>
  <si>
    <t>BB40-961</t>
  </si>
  <si>
    <t>BB40-962</t>
  </si>
  <si>
    <t>BB40-963</t>
  </si>
  <si>
    <t>BB40-967</t>
  </si>
  <si>
    <t>BB40-968</t>
  </si>
  <si>
    <t>BB40-969</t>
  </si>
  <si>
    <t>BB40-970</t>
  </si>
  <si>
    <t>100% Polyester Lined Textured Grommet Top Panel</t>
  </si>
  <si>
    <t>100% Polyester Panel w/ Lining</t>
  </si>
  <si>
    <t>WHITE</t>
  </si>
  <si>
    <t>AZURE BLUE</t>
  </si>
  <si>
    <t>CHALK(IVORY)</t>
  </si>
  <si>
    <t>Hemp(natural)</t>
  </si>
  <si>
    <t>Graphite(grey)</t>
  </si>
  <si>
    <t>Midnight(dk blue)</t>
  </si>
  <si>
    <t>Chalk(ivory)</t>
  </si>
  <si>
    <t>CHINA</t>
  </si>
  <si>
    <t>Piece</t>
  </si>
  <si>
    <t>Total</t>
  </si>
  <si>
    <t>Packing List :</t>
  </si>
  <si>
    <t>Total Carton:</t>
  </si>
  <si>
    <t>Total Gross Weight:</t>
  </si>
  <si>
    <t>Total CBM:</t>
  </si>
  <si>
    <t>Total Amount Due:</t>
  </si>
  <si>
    <t xml:space="preserve">                              INVOICE</t>
  </si>
  <si>
    <t>Total GW(lB)</t>
  </si>
  <si>
    <t>Total Volume (CBM)</t>
  </si>
  <si>
    <t>UL-7363906</t>
  </si>
  <si>
    <t>1  PALLET</t>
  </si>
  <si>
    <t>32289.17 LBS</t>
  </si>
  <si>
    <t>size</t>
  </si>
  <si>
    <t>Carton qty</t>
  </si>
  <si>
    <t>final carton qty</t>
  </si>
  <si>
    <t>63"</t>
  </si>
  <si>
    <t>84"</t>
  </si>
  <si>
    <t>95"</t>
  </si>
  <si>
    <t>108"</t>
  </si>
  <si>
    <t>2PK</t>
  </si>
  <si>
    <t>insert card qty</t>
  </si>
  <si>
    <t>single Quantities</t>
  </si>
  <si>
    <t>final insert card qty</t>
  </si>
  <si>
    <t>CUT OFF THE RN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</si>
</sst>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164" formatCode="#,##0.000"/>
    <numFmt numFmtId="165" formatCode="###0;###0"/>
    <numFmt numFmtId="166" formatCode="0.00_ "/>
    <numFmt numFmtId="167" formatCode="\$#,##0.000;[Red]\$#,##0.000"/>
    <numFmt numFmtId="168" formatCode="\$#,##0.00;\-\$#,##0.00"/>
    <numFmt numFmtId="169" formatCode="&quot;$&quot;#,##0.000"/>
    <numFmt numFmtId="170" formatCode="&quot;$&quot;#,##0.00"/>
    <numFmt numFmtId="171" formatCode="0.00;[Red]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sz val="7"/>
      <color theme="1"/>
      <name val="Arial"/>
      <family val="2"/>
    </font>
    <font>
      <b/>
      <sz val="18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5"/>
      <color theme="1"/>
      <name val="Arial"/>
      <family val="2"/>
    </font>
    <font>
      <sz val="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3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2">
    <xf numFmtId="0" fontId="0" fillId="10" borderId="0">
      <alignment vertical="center"/>
    </xf>
    <xf numFmtId="0" fontId="1" fillId="10" borderId="0">
      <alignment vertical="center"/>
    </xf>
    <xf numFmtId="0" fontId="2" fillId="14" borderId="0">
      <alignment vertical="center"/>
    </xf>
    <xf numFmtId="0" fontId="1" fillId="14" borderId="0">
      <alignment vertical="center"/>
    </xf>
    <xf numFmtId="0" fontId="2" fillId="18" borderId="0">
      <alignment vertical="center"/>
    </xf>
    <xf numFmtId="0" fontId="1" fillId="18" borderId="0">
      <alignment vertical="center"/>
    </xf>
    <xf numFmtId="0" fontId="2" fillId="22" borderId="0">
      <alignment vertical="center"/>
    </xf>
    <xf numFmtId="0" fontId="1" fillId="22" borderId="0">
      <alignment vertical="center"/>
    </xf>
    <xf numFmtId="0" fontId="2" fillId="26" borderId="0">
      <alignment vertical="center"/>
    </xf>
    <xf numFmtId="0" fontId="1" fillId="26" borderId="0">
      <alignment vertical="center"/>
    </xf>
    <xf numFmtId="0" fontId="2" fillId="30" borderId="0">
      <alignment vertical="center"/>
    </xf>
    <xf numFmtId="0" fontId="1" fillId="30" borderId="0">
      <alignment vertical="center"/>
    </xf>
    <xf numFmtId="0" fontId="2" fillId="11" borderId="0">
      <alignment vertical="center"/>
    </xf>
    <xf numFmtId="0" fontId="1" fillId="11" borderId="0">
      <alignment vertical="center"/>
    </xf>
    <xf numFmtId="0" fontId="2" fillId="15" borderId="0">
      <alignment vertical="center"/>
    </xf>
    <xf numFmtId="0" fontId="1" fillId="15" borderId="0">
      <alignment vertical="center"/>
    </xf>
    <xf numFmtId="0" fontId="2" fillId="19" borderId="0">
      <alignment vertical="center"/>
    </xf>
    <xf numFmtId="0" fontId="1" fillId="19" borderId="0">
      <alignment vertical="center"/>
    </xf>
    <xf numFmtId="0" fontId="2" fillId="23" borderId="0">
      <alignment vertical="center"/>
    </xf>
    <xf numFmtId="0" fontId="1" fillId="23" borderId="0">
      <alignment vertical="center"/>
    </xf>
    <xf numFmtId="0" fontId="2" fillId="27" borderId="0">
      <alignment vertical="center"/>
    </xf>
    <xf numFmtId="0" fontId="1" fillId="27" borderId="0">
      <alignment vertical="center"/>
    </xf>
    <xf numFmtId="0" fontId="2" fillId="31" borderId="0">
      <alignment vertical="center"/>
    </xf>
    <xf numFmtId="0" fontId="1" fillId="31" borderId="0">
      <alignment vertical="center"/>
    </xf>
    <xf numFmtId="0" fontId="18" fillId="12" borderId="0">
      <alignment vertical="center"/>
    </xf>
    <xf numFmtId="0" fontId="18" fillId="16" borderId="0">
      <alignment vertical="center"/>
    </xf>
    <xf numFmtId="0" fontId="18" fillId="20" borderId="0">
      <alignment vertical="center"/>
    </xf>
    <xf numFmtId="0" fontId="18" fillId="24" borderId="0">
      <alignment vertical="center"/>
    </xf>
    <xf numFmtId="0" fontId="18" fillId="28" borderId="0">
      <alignment vertical="center"/>
    </xf>
    <xf numFmtId="0" fontId="18" fillId="32" borderId="0">
      <alignment vertical="center"/>
    </xf>
    <xf numFmtId="0" fontId="3" fillId="0" borderId="0">
      <alignment vertical="center"/>
    </xf>
    <xf numFmtId="0" fontId="4" fillId="0" borderId="1">
      <alignment vertical="center"/>
    </xf>
    <xf numFmtId="0" fontId="5" fillId="0" borderId="2">
      <alignment vertical="center"/>
    </xf>
    <xf numFmtId="0" fontId="6" fillId="0" borderId="3">
      <alignment vertical="center"/>
    </xf>
    <xf numFmtId="0" fontId="6" fillId="0" borderId="0">
      <alignment vertical="center"/>
    </xf>
    <xf numFmtId="0" fontId="8" fillId="3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2" borderId="0">
      <alignment vertical="center"/>
    </xf>
    <xf numFmtId="0" fontId="17" fillId="0" borderId="9">
      <alignment vertical="center"/>
    </xf>
    <xf numFmtId="0" fontId="12" fillId="6" borderId="4">
      <alignment vertical="center"/>
    </xf>
    <xf numFmtId="0" fontId="14" fillId="7" borderId="7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6">
      <alignment vertical="center"/>
    </xf>
    <xf numFmtId="0" fontId="9" fillId="4" borderId="0">
      <alignment vertical="center"/>
    </xf>
    <xf numFmtId="0" fontId="11" fillId="6" borderId="5">
      <alignment vertical="center"/>
    </xf>
    <xf numFmtId="0" fontId="10" fillId="5" borderId="4">
      <alignment vertical="center"/>
    </xf>
    <xf numFmtId="0" fontId="18" fillId="9" borderId="0">
      <alignment vertical="center"/>
    </xf>
    <xf numFmtId="0" fontId="18" fillId="13" borderId="0">
      <alignment vertical="center"/>
    </xf>
    <xf numFmtId="0" fontId="18" fillId="17" borderId="0">
      <alignment vertical="center"/>
    </xf>
    <xf numFmtId="0" fontId="18" fillId="21" borderId="0">
      <alignment vertical="center"/>
    </xf>
    <xf numFmtId="0" fontId="18" fillId="25" borderId="0">
      <alignment vertical="center"/>
    </xf>
    <xf numFmtId="0" fontId="18" fillId="29" borderId="0">
      <alignment vertical="center"/>
    </xf>
    <xf numFmtId="0" fontId="2" fillId="8" borderId="8">
      <alignment vertical="center"/>
    </xf>
    <xf numFmtId="0" fontId="1" fillId="8" borderId="8">
      <alignment vertical="center"/>
    </xf>
    <xf numFmtId="0" fontId="1" fillId="1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1" fillId="14" borderId="0">
      <alignment vertical="center"/>
    </xf>
    <xf numFmtId="0" fontId="1" fillId="18" borderId="0">
      <alignment vertical="center"/>
    </xf>
    <xf numFmtId="0" fontId="1" fillId="22" borderId="0">
      <alignment vertical="center"/>
    </xf>
    <xf numFmtId="0" fontId="1" fillId="26" borderId="0">
      <alignment vertical="center"/>
    </xf>
    <xf numFmtId="0" fontId="1" fillId="30" borderId="0">
      <alignment vertical="center"/>
    </xf>
    <xf numFmtId="0" fontId="1" fillId="11" borderId="0">
      <alignment vertical="center"/>
    </xf>
    <xf numFmtId="0" fontId="1" fillId="15" borderId="0">
      <alignment vertical="center"/>
    </xf>
    <xf numFmtId="0" fontId="1" fillId="19" borderId="0">
      <alignment vertical="center"/>
    </xf>
    <xf numFmtId="0" fontId="1" fillId="23" borderId="0">
      <alignment vertical="center"/>
    </xf>
    <xf numFmtId="0" fontId="1" fillId="27" borderId="0">
      <alignment vertical="center"/>
    </xf>
    <xf numFmtId="0" fontId="1" fillId="31" borderId="0">
      <alignment vertical="center"/>
    </xf>
    <xf numFmtId="0" fontId="1" fillId="0" borderId="0">
      <alignment vertical="center"/>
    </xf>
    <xf numFmtId="0" fontId="1" fillId="8" borderId="8">
      <alignment vertical="center"/>
    </xf>
  </cellStyleXfs>
  <cellXfs count="106">
    <xf numFmtId="0" fontId="1" fillId="10" borderId="0" xfId="0" applyFont="1">
      <alignment vertical="center"/>
    </xf>
    <xf numFmtId="0" fontId="28" fillId="10" borderId="12" xfId="0" applyFont="1" applyBorder="1" applyAlignment="1">
      <alignment horizontal="left" vertical="top" wrapText="1"/>
    </xf>
    <xf numFmtId="0" fontId="28" fillId="10" borderId="13" xfId="0" applyFont="1" applyBorder="1" applyAlignment="1">
      <alignment horizontal="left" vertical="top" wrapText="1"/>
    </xf>
    <xf numFmtId="0" fontId="0" fillId="33" borderId="0" xfId="0" applyFill="1" applyAlignment="1">
      <alignment vertical="center" wrapText="1"/>
    </xf>
    <xf numFmtId="49" fontId="0" fillId="33" borderId="0" xfId="0" applyNumberFormat="1" applyFill="1" applyAlignment="1">
      <alignment vertical="center" wrapText="1"/>
    </xf>
    <xf numFmtId="0" fontId="1" fillId="33" borderId="0" xfId="0" applyFont="1" applyFill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left" vertical="center" wrapText="1"/>
    </xf>
    <xf numFmtId="49" fontId="23" fillId="33" borderId="0" xfId="0" applyNumberFormat="1" applyFont="1" applyFill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49" fontId="24" fillId="33" borderId="10" xfId="0" applyNumberFormat="1" applyFont="1" applyFill="1" applyBorder="1" applyAlignment="1">
      <alignment vertical="center" wrapText="1"/>
    </xf>
    <xf numFmtId="0" fontId="25" fillId="33" borderId="0" xfId="0" applyFont="1" applyFill="1" applyAlignment="1">
      <alignment vertical="center" wrapText="1"/>
    </xf>
    <xf numFmtId="0" fontId="27" fillId="33" borderId="12" xfId="0" applyFont="1" applyFill="1" applyBorder="1" applyAlignment="1">
      <alignment horizontal="left" vertical="top" wrapText="1"/>
    </xf>
    <xf numFmtId="0" fontId="27" fillId="33" borderId="13" xfId="0" applyFont="1" applyFill="1" applyBorder="1" applyAlignment="1">
      <alignment horizontal="left" vertical="top" wrapText="1"/>
    </xf>
    <xf numFmtId="0" fontId="23" fillId="33" borderId="0" xfId="0" applyFont="1" applyFill="1">
      <alignment vertical="center"/>
    </xf>
    <xf numFmtId="0" fontId="27" fillId="33" borderId="12" xfId="0" applyFont="1" applyFill="1" applyBorder="1" applyAlignment="1">
      <alignment horizontal="left" vertical="top"/>
    </xf>
    <xf numFmtId="0" fontId="0" fillId="33" borderId="0" xfId="0" applyFill="1">
      <alignment vertical="center"/>
    </xf>
    <xf numFmtId="0" fontId="26" fillId="33" borderId="11" xfId="0" applyFont="1" applyFill="1" applyBorder="1" applyAlignment="1">
      <alignment horizontal="left" vertical="top"/>
    </xf>
    <xf numFmtId="0" fontId="26" fillId="33" borderId="11" xfId="0" applyFont="1" applyFill="1" applyBorder="1" applyAlignment="1">
      <alignment horizontal="center" vertical="top"/>
    </xf>
    <xf numFmtId="3" fontId="26" fillId="33" borderId="11" xfId="0" applyNumberFormat="1" applyFont="1" applyFill="1" applyBorder="1" applyAlignment="1">
      <alignment horizontal="right" vertical="top"/>
    </xf>
    <xf numFmtId="0" fontId="26" fillId="33" borderId="11" xfId="0" applyFont="1" applyFill="1" applyBorder="1" applyAlignment="1">
      <alignment horizontal="right" vertical="top"/>
    </xf>
    <xf numFmtId="164" fontId="26" fillId="33" borderId="11" xfId="0" applyNumberFormat="1" applyFont="1" applyFill="1" applyBorder="1" applyAlignment="1">
      <alignment horizontal="right" vertical="top"/>
    </xf>
    <xf numFmtId="4" fontId="26" fillId="33" borderId="11" xfId="0" applyNumberFormat="1" applyFont="1" applyFill="1" applyBorder="1" applyAlignment="1">
      <alignment horizontal="right" vertical="top"/>
    </xf>
    <xf numFmtId="49" fontId="0" fillId="33" borderId="0" xfId="0" applyNumberFormat="1" applyFill="1">
      <alignment vertical="center"/>
    </xf>
    <xf numFmtId="0" fontId="27" fillId="33" borderId="11" xfId="0" applyFont="1" applyFill="1" applyBorder="1" applyAlignment="1">
      <alignment horizontal="left" vertical="top"/>
    </xf>
    <xf numFmtId="0" fontId="28" fillId="33" borderId="11" xfId="0" quotePrefix="1" applyFont="1" applyFill="1" applyBorder="1" applyAlignment="1">
      <alignment horizontal="left" vertical="top"/>
    </xf>
    <xf numFmtId="0" fontId="28" fillId="33" borderId="11" xfId="0" applyFont="1" applyFill="1" applyBorder="1" applyAlignment="1">
      <alignment horizontal="left" vertical="top"/>
    </xf>
    <xf numFmtId="0" fontId="23" fillId="33" borderId="11" xfId="0" applyFont="1" applyFill="1" applyBorder="1" applyAlignment="1">
      <alignment horizontal="left" vertical="top"/>
    </xf>
    <xf numFmtId="0" fontId="23" fillId="33" borderId="11" xfId="0" applyFont="1" applyFill="1" applyBorder="1" applyAlignment="1">
      <alignment horizontal="center" vertical="top"/>
    </xf>
    <xf numFmtId="0" fontId="23" fillId="33" borderId="11" xfId="0" applyFont="1" applyFill="1" applyBorder="1" applyAlignment="1">
      <alignment horizontal="right" vertical="top"/>
    </xf>
    <xf numFmtId="0" fontId="22" fillId="33" borderId="11" xfId="37" applyFont="1" applyFill="1" applyBorder="1" applyAlignment="1">
      <alignment horizontal="right" vertical="top"/>
    </xf>
    <xf numFmtId="165" fontId="29" fillId="10" borderId="12" xfId="0" applyNumberFormat="1" applyFont="1" applyBorder="1" applyAlignment="1">
      <alignment horizontal="left" vertical="top" wrapText="1"/>
    </xf>
    <xf numFmtId="165" fontId="29" fillId="10" borderId="13" xfId="0" applyNumberFormat="1" applyFont="1" applyBorder="1" applyAlignment="1">
      <alignment horizontal="left" vertical="top" wrapText="1"/>
    </xf>
    <xf numFmtId="0" fontId="24" fillId="33" borderId="11" xfId="0" applyFont="1" applyFill="1" applyBorder="1" applyAlignment="1">
      <alignment horizontal="center" vertical="center"/>
    </xf>
    <xf numFmtId="14" fontId="22" fillId="33" borderId="0" xfId="0" applyNumberFormat="1" applyFont="1" applyFill="1" applyAlignment="1">
      <alignment horizontal="left" vertical="center" wrapText="1"/>
    </xf>
    <xf numFmtId="0" fontId="30" fillId="10" borderId="0" xfId="0" applyFont="1">
      <alignment vertical="center"/>
    </xf>
    <xf numFmtId="0" fontId="0" fillId="0" borderId="0" xfId="0" applyFill="1" applyAlignment="1">
      <alignment wrapText="1" shrinkToFit="1"/>
    </xf>
    <xf numFmtId="0" fontId="32" fillId="0" borderId="11" xfId="36" applyFont="1" applyBorder="1" applyAlignment="1">
      <alignment horizontal="center" wrapText="1" shrinkToFit="1"/>
    </xf>
    <xf numFmtId="166" fontId="32" fillId="0" borderId="11" xfId="36" applyNumberFormat="1" applyFont="1" applyBorder="1" applyAlignment="1">
      <alignment wrapText="1" shrinkToFit="1"/>
    </xf>
    <xf numFmtId="0" fontId="32" fillId="0" borderId="11" xfId="36" applyFont="1" applyBorder="1" applyAlignment="1">
      <alignment wrapText="1" shrinkToFit="1"/>
    </xf>
    <xf numFmtId="167" fontId="32" fillId="0" borderId="11" xfId="36" applyNumberFormat="1" applyFont="1" applyBorder="1" applyAlignment="1">
      <alignment wrapText="1" shrinkToFit="1"/>
    </xf>
    <xf numFmtId="168" fontId="32" fillId="0" borderId="11" xfId="36" applyNumberFormat="1" applyFont="1" applyBorder="1" applyAlignment="1">
      <alignment wrapText="1" shrinkToFit="1"/>
    </xf>
    <xf numFmtId="0" fontId="31" fillId="0" borderId="0" xfId="0" applyFont="1" applyFill="1" applyAlignment="1">
      <alignment wrapText="1" shrinkToFit="1"/>
    </xf>
    <xf numFmtId="0" fontId="33" fillId="0" borderId="0" xfId="36" applyFont="1" applyAlignment="1">
      <alignment vertical="center" wrapText="1" shrinkToFit="1"/>
    </xf>
    <xf numFmtId="0" fontId="34" fillId="33" borderId="15" xfId="0" applyFont="1" applyFill="1" applyBorder="1" applyAlignment="1">
      <alignment horizontal="center" vertical="top"/>
    </xf>
    <xf numFmtId="0" fontId="35" fillId="33" borderId="11" xfId="0" applyFont="1" applyFill="1" applyBorder="1" applyAlignment="1">
      <alignment horizontal="left" vertical="top" wrapText="1"/>
    </xf>
    <xf numFmtId="0" fontId="1" fillId="33" borderId="11" xfId="0" applyFont="1" applyFill="1" applyBorder="1">
      <alignment vertical="center"/>
    </xf>
    <xf numFmtId="165" fontId="29" fillId="33" borderId="11" xfId="0" applyNumberFormat="1" applyFont="1" applyFill="1" applyBorder="1" applyAlignment="1">
      <alignment horizontal="left" vertical="top" wrapText="1"/>
    </xf>
    <xf numFmtId="169" fontId="36" fillId="33" borderId="11" xfId="57" applyNumberFormat="1" applyFill="1" applyBorder="1" applyAlignment="1">
      <alignment horizontal="center" vertical="center"/>
    </xf>
    <xf numFmtId="170" fontId="1" fillId="33" borderId="11" xfId="0" applyNumberFormat="1" applyFont="1" applyFill="1" applyBorder="1">
      <alignment vertical="center"/>
    </xf>
    <xf numFmtId="14" fontId="33" fillId="0" borderId="0" xfId="36" applyNumberFormat="1" applyFont="1" applyAlignment="1">
      <alignment horizontal="left" vertical="center" wrapText="1" shrinkToFit="1"/>
    </xf>
    <xf numFmtId="0" fontId="37" fillId="0" borderId="0" xfId="36" applyFont="1" applyAlignment="1">
      <alignment horizontal="right" vertical="center" wrapText="1" shrinkToFit="1"/>
    </xf>
    <xf numFmtId="0" fontId="17" fillId="33" borderId="11" xfId="0" applyFont="1" applyFill="1" applyBorder="1" applyAlignment="1">
      <alignment horizontal="center" vertical="center"/>
    </xf>
    <xf numFmtId="165" fontId="17" fillId="33" borderId="11" xfId="0" applyNumberFormat="1" applyFont="1" applyFill="1" applyBorder="1" applyAlignment="1">
      <alignment horizontal="center" vertical="center"/>
    </xf>
    <xf numFmtId="170" fontId="17" fillId="33" borderId="11" xfId="0" applyNumberFormat="1" applyFont="1" applyFill="1" applyBorder="1" applyAlignment="1">
      <alignment horizontal="center" vertical="center"/>
    </xf>
    <xf numFmtId="0" fontId="23" fillId="0" borderId="0" xfId="70" applyFont="1" applyAlignment="1">
      <alignment vertical="center" wrapText="1" shrinkToFit="1"/>
    </xf>
    <xf numFmtId="166" fontId="23" fillId="0" borderId="0" xfId="70" applyNumberFormat="1" applyFont="1" applyAlignment="1">
      <alignment vertical="center" wrapText="1" shrinkToFit="1"/>
    </xf>
    <xf numFmtId="167" fontId="23" fillId="0" borderId="0" xfId="70" applyNumberFormat="1" applyFont="1" applyAlignment="1">
      <alignment vertical="center" wrapText="1" shrinkToFit="1"/>
    </xf>
    <xf numFmtId="168" fontId="23" fillId="0" borderId="0" xfId="70" applyNumberFormat="1" applyFont="1" applyAlignment="1">
      <alignment vertical="center" wrapText="1" shrinkToFit="1"/>
    </xf>
    <xf numFmtId="0" fontId="38" fillId="10" borderId="0" xfId="0" applyFont="1">
      <alignment vertical="center"/>
    </xf>
    <xf numFmtId="2" fontId="27" fillId="33" borderId="11" xfId="0" applyNumberFormat="1" applyFont="1" applyFill="1" applyBorder="1" applyAlignment="1">
      <alignment horizontal="left" vertical="top"/>
    </xf>
    <xf numFmtId="2" fontId="28" fillId="33" borderId="11" xfId="0" applyNumberFormat="1" applyFont="1" applyFill="1" applyBorder="1" applyAlignment="1">
      <alignment horizontal="left" vertical="top"/>
    </xf>
    <xf numFmtId="0" fontId="39" fillId="33" borderId="11" xfId="0" applyFont="1" applyFill="1" applyBorder="1" applyAlignment="1">
      <alignment vertical="center" wrapText="1"/>
    </xf>
    <xf numFmtId="0" fontId="0" fillId="33" borderId="11" xfId="0" applyFill="1" applyBorder="1">
      <alignment vertical="center"/>
    </xf>
    <xf numFmtId="0" fontId="17" fillId="33" borderId="11" xfId="0" applyFont="1" applyFill="1" applyBorder="1">
      <alignment vertical="center"/>
    </xf>
    <xf numFmtId="3" fontId="40" fillId="33" borderId="11" xfId="37" applyNumberFormat="1" applyFont="1" applyFill="1" applyBorder="1" applyAlignment="1">
      <alignment horizontal="right" vertical="top"/>
    </xf>
    <xf numFmtId="0" fontId="40" fillId="33" borderId="11" xfId="37" applyFont="1" applyFill="1" applyBorder="1" applyAlignment="1">
      <alignment horizontal="right" vertical="top"/>
    </xf>
    <xf numFmtId="4" fontId="40" fillId="33" borderId="11" xfId="37" applyNumberFormat="1" applyFont="1" applyFill="1" applyBorder="1" applyAlignment="1">
      <alignment horizontal="right" vertical="top"/>
    </xf>
    <xf numFmtId="0" fontId="40" fillId="33" borderId="11" xfId="37" applyFont="1" applyFill="1" applyBorder="1" applyAlignment="1">
      <alignment horizontal="center" vertical="top"/>
    </xf>
    <xf numFmtId="0" fontId="41" fillId="0" borderId="0" xfId="70" applyFont="1" applyAlignment="1">
      <alignment vertical="center" wrapText="1" shrinkToFit="1"/>
    </xf>
    <xf numFmtId="0" fontId="26" fillId="0" borderId="0" xfId="70" applyFont="1" applyAlignment="1">
      <alignment vertical="center" wrapText="1" shrinkToFit="1"/>
    </xf>
    <xf numFmtId="0" fontId="41" fillId="0" borderId="0" xfId="70" applyFont="1" applyAlignment="1">
      <alignment horizontal="right" vertical="center" wrapText="1" shrinkToFit="1"/>
    </xf>
    <xf numFmtId="0" fontId="41" fillId="0" borderId="0" xfId="70" applyFont="1" applyAlignment="1">
      <alignment horizontal="left" vertical="center" wrapText="1" shrinkToFit="1"/>
    </xf>
    <xf numFmtId="0" fontId="17" fillId="10" borderId="0" xfId="0" applyFont="1">
      <alignment vertical="center"/>
    </xf>
    <xf numFmtId="8" fontId="41" fillId="0" borderId="0" xfId="70" applyNumberFormat="1" applyFont="1" applyAlignment="1">
      <alignment horizontal="left" vertical="center" wrapText="1" shrinkToFit="1"/>
    </xf>
    <xf numFmtId="171" fontId="23" fillId="33" borderId="11" xfId="0" applyNumberFormat="1" applyFont="1" applyFill="1" applyBorder="1" applyAlignment="1">
      <alignment horizontal="right" vertical="top"/>
    </xf>
    <xf numFmtId="0" fontId="32" fillId="0" borderId="11" xfId="70" applyFont="1" applyBorder="1" applyAlignment="1">
      <alignment horizontal="center" vertical="center" wrapText="1" shrinkToFit="1"/>
    </xf>
    <xf numFmtId="166" fontId="32" fillId="0" borderId="15" xfId="70" applyNumberFormat="1" applyFont="1" applyBorder="1" applyAlignment="1">
      <alignment horizontal="center" vertical="center" wrapText="1" shrinkToFit="1"/>
    </xf>
    <xf numFmtId="0" fontId="34" fillId="33" borderId="15" xfId="0" applyFont="1" applyFill="1" applyBorder="1" applyAlignment="1">
      <alignment horizontal="center" vertical="center"/>
    </xf>
    <xf numFmtId="0" fontId="35" fillId="33" borderId="11" xfId="0" applyFont="1" applyFill="1" applyBorder="1" applyAlignment="1">
      <alignment horizontal="center" vertical="center" wrapText="1"/>
    </xf>
    <xf numFmtId="0" fontId="1" fillId="33" borderId="11" xfId="0" applyFont="1" applyFill="1" applyBorder="1" applyAlignment="1">
      <alignment horizontal="center" vertical="center"/>
    </xf>
    <xf numFmtId="165" fontId="29" fillId="33" borderId="15" xfId="0" applyNumberFormat="1" applyFont="1" applyFill="1" applyBorder="1" applyAlignment="1">
      <alignment horizontal="center" vertical="center" wrapText="1"/>
    </xf>
    <xf numFmtId="165" fontId="29" fillId="33" borderId="16" xfId="0" applyNumberFormat="1" applyFont="1" applyFill="1" applyBorder="1" applyAlignment="1">
      <alignment horizontal="center" vertical="center" wrapText="1"/>
    </xf>
    <xf numFmtId="0" fontId="35" fillId="33" borderId="17" xfId="0" applyFont="1" applyFill="1" applyBorder="1" applyAlignment="1">
      <alignment horizontal="center" vertical="center" wrapText="1"/>
    </xf>
    <xf numFmtId="0" fontId="1" fillId="33" borderId="17" xfId="0" applyFont="1" applyFill="1" applyBorder="1" applyAlignment="1">
      <alignment horizontal="center" vertical="center"/>
    </xf>
    <xf numFmtId="166" fontId="32" fillId="0" borderId="16" xfId="70" applyNumberFormat="1" applyFont="1" applyBorder="1" applyAlignment="1">
      <alignment horizontal="center" vertical="center" wrapText="1" shrinkToFit="1"/>
    </xf>
    <xf numFmtId="165" fontId="29" fillId="33" borderId="19" xfId="0" applyNumberFormat="1" applyFont="1" applyFill="1" applyBorder="1" applyAlignment="1">
      <alignment horizontal="center" vertical="center" wrapText="1"/>
    </xf>
    <xf numFmtId="0" fontId="1" fillId="33" borderId="18" xfId="0" applyFont="1" applyFill="1" applyBorder="1" applyAlignment="1">
      <alignment horizontal="center" vertical="center"/>
    </xf>
    <xf numFmtId="0" fontId="42" fillId="33" borderId="16" xfId="0" applyFont="1" applyFill="1" applyBorder="1" applyAlignment="1">
      <alignment horizontal="center" vertical="center"/>
    </xf>
    <xf numFmtId="3" fontId="42" fillId="33" borderId="16" xfId="0" applyNumberFormat="1" applyFont="1" applyFill="1" applyBorder="1" applyAlignment="1">
      <alignment horizontal="center" vertical="center"/>
    </xf>
    <xf numFmtId="165" fontId="42" fillId="33" borderId="16" xfId="0" applyNumberFormat="1" applyFont="1" applyFill="1" applyBorder="1" applyAlignment="1">
      <alignment horizontal="center" vertical="center"/>
    </xf>
    <xf numFmtId="3" fontId="42" fillId="34" borderId="16" xfId="0" applyNumberFormat="1" applyFont="1" applyFill="1" applyBorder="1" applyAlignment="1">
      <alignment horizontal="center" vertical="center"/>
    </xf>
    <xf numFmtId="165" fontId="42" fillId="34" borderId="16" xfId="0" applyNumberFormat="1" applyFont="1" applyFill="1" applyBorder="1" applyAlignment="1">
      <alignment horizontal="center" vertical="center"/>
    </xf>
    <xf numFmtId="165" fontId="29" fillId="33" borderId="16" xfId="0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left" vertical="center" wrapText="1"/>
    </xf>
    <xf numFmtId="0" fontId="23" fillId="33" borderId="0" xfId="0" applyFont="1" applyFill="1" applyAlignment="1">
      <alignment vertical="center" wrapText="1"/>
    </xf>
    <xf numFmtId="14" fontId="22" fillId="33" borderId="0" xfId="0" applyNumberFormat="1" applyFont="1" applyFill="1" applyAlignment="1">
      <alignment horizontal="left" vertical="center" wrapText="1"/>
    </xf>
    <xf numFmtId="0" fontId="37" fillId="0" borderId="14" xfId="36" applyFont="1" applyBorder="1" applyAlignment="1">
      <alignment horizontal="right" vertical="center" wrapText="1" shrinkToFit="1"/>
    </xf>
    <xf numFmtId="0" fontId="33" fillId="0" borderId="14" xfId="36" applyFont="1" applyBorder="1" applyAlignment="1">
      <alignment horizontal="left" vertical="center" wrapText="1" shrinkToFit="1"/>
    </xf>
    <xf numFmtId="0" fontId="37" fillId="0" borderId="0" xfId="36" applyFont="1" applyAlignment="1">
      <alignment horizontal="right" vertical="center" wrapText="1" shrinkToFit="1"/>
    </xf>
    <xf numFmtId="0" fontId="33" fillId="0" borderId="0" xfId="36" applyFont="1" applyAlignment="1">
      <alignment horizontal="left" vertical="center" wrapText="1" shrinkToFit="1"/>
    </xf>
    <xf numFmtId="0" fontId="17" fillId="34" borderId="0" xfId="0" applyFont="1" applyFill="1">
      <alignment vertical="center"/>
    </xf>
  </cellXfs>
  <cellStyles count="72">
    <cellStyle name="20% - Accent1" xfId="56" builtinId="30" customBuiltin="1"/>
    <cellStyle name="20% - Accent2" xfId="2" builtinId="34" customBuiltin="1"/>
    <cellStyle name="20% - Accent2 2" xfId="59" xr:uid="{483C39B7-681F-4DEC-A99E-E159715D7ED7}"/>
    <cellStyle name="20% - Accent3" xfId="4" builtinId="38" customBuiltin="1"/>
    <cellStyle name="20% - Accent3 2" xfId="60" xr:uid="{D2F23A5C-C03A-4F90-B6B5-2FE48B0A29BD}"/>
    <cellStyle name="20% - Accent4" xfId="6" builtinId="42" customBuiltin="1"/>
    <cellStyle name="20% - Accent4 2" xfId="61" xr:uid="{B961FBE4-62CE-4967-BB37-FAB681CD8C99}"/>
    <cellStyle name="20% - Accent5" xfId="8" builtinId="46" customBuiltin="1"/>
    <cellStyle name="20% - Accent5 2" xfId="62" xr:uid="{150C2A8A-E989-4C34-802D-27FAE416B91D}"/>
    <cellStyle name="20% - Accent6" xfId="10" builtinId="50" customBuiltin="1"/>
    <cellStyle name="20% - Accent6 2" xfId="63" xr:uid="{6727EC0F-3F7C-4EC6-808B-576DA902EE52}"/>
    <cellStyle name="20% - 着色 1 2" xfId="1" xr:uid="{00000000-0005-0000-0000-000001000000}"/>
    <cellStyle name="20% - 着色 2 2" xfId="3" xr:uid="{00000000-0005-0000-0000-000003000000}"/>
    <cellStyle name="20% - 着色 3 2" xfId="5" xr:uid="{00000000-0005-0000-0000-000005000000}"/>
    <cellStyle name="20% - 着色 4 2" xfId="7" xr:uid="{00000000-0005-0000-0000-000007000000}"/>
    <cellStyle name="20% - 着色 5 2" xfId="9" xr:uid="{00000000-0005-0000-0000-000009000000}"/>
    <cellStyle name="20% - 着色 6 2" xfId="11" xr:uid="{00000000-0005-0000-0000-00000B000000}"/>
    <cellStyle name="40% - Accent1" xfId="12" builtinId="31" customBuiltin="1"/>
    <cellStyle name="40% - Accent1 2" xfId="64" xr:uid="{776935F7-604A-44AB-AD80-09A92365A81C}"/>
    <cellStyle name="40% - Accent2" xfId="14" builtinId="35" customBuiltin="1"/>
    <cellStyle name="40% - Accent2 2" xfId="65" xr:uid="{A960FFD4-EA30-4412-910B-931C43CDDBA4}"/>
    <cellStyle name="40% - Accent3" xfId="16" builtinId="39" customBuiltin="1"/>
    <cellStyle name="40% - Accent3 2" xfId="66" xr:uid="{172AAC90-3FF2-4B4E-ABB1-2628232733D8}"/>
    <cellStyle name="40% - Accent4" xfId="18" builtinId="43" customBuiltin="1"/>
    <cellStyle name="40% - Accent4 2" xfId="67" xr:uid="{8EF62E0E-253D-4AD4-A10D-2A5593D11052}"/>
    <cellStyle name="40% - Accent5" xfId="20" builtinId="47" customBuiltin="1"/>
    <cellStyle name="40% - Accent5 2" xfId="68" xr:uid="{E5492D3B-ADE1-451A-8213-D685736B64A0}"/>
    <cellStyle name="40% - Accent6" xfId="22" builtinId="51" customBuiltin="1"/>
    <cellStyle name="40% - Accent6 2" xfId="69" xr:uid="{87E5B09D-17D0-4E80-A0F3-E3314E2FE51B}"/>
    <cellStyle name="40% - 着色 1 2" xfId="13" xr:uid="{00000000-0005-0000-0000-00000D000000}"/>
    <cellStyle name="40% - 着色 2 2" xfId="15" xr:uid="{00000000-0005-0000-0000-00000F000000}"/>
    <cellStyle name="40% - 着色 3 2" xfId="17" xr:uid="{00000000-0005-0000-0000-000011000000}"/>
    <cellStyle name="40% - 着色 4 2" xfId="19" xr:uid="{00000000-0005-0000-0000-000013000000}"/>
    <cellStyle name="40% - 着色 5 2" xfId="21" xr:uid="{00000000-0005-0000-0000-000015000000}"/>
    <cellStyle name="40% - 着色 6 2" xfId="23" xr:uid="{00000000-0005-0000-0000-000017000000}"/>
    <cellStyle name="60% - Accent1" xfId="24" builtinId="32" customBuiltin="1"/>
    <cellStyle name="60% - Accent2" xfId="25" builtinId="36" customBuiltin="1"/>
    <cellStyle name="60% - Accent3" xfId="26" builtinId="40" customBuiltin="1"/>
    <cellStyle name="60% - Accent4" xfId="27" builtinId="44" customBuiltin="1"/>
    <cellStyle name="60% - Accent5" xfId="28" builtinId="48" customBuiltin="1"/>
    <cellStyle name="60% - Accent6" xfId="29" builtinId="52" customBuiltin="1"/>
    <cellStyle name="Accent1" xfId="48" builtinId="29" customBuiltin="1"/>
    <cellStyle name="Accent2" xfId="49" builtinId="33" customBuiltin="1"/>
    <cellStyle name="Accent3" xfId="50" builtinId="37" customBuiltin="1"/>
    <cellStyle name="Accent4" xfId="51" builtinId="41" customBuiltin="1"/>
    <cellStyle name="Accent5" xfId="52" builtinId="45" customBuiltin="1"/>
    <cellStyle name="Accent6" xfId="53" builtinId="49" customBuiltin="1"/>
    <cellStyle name="Bad" xfId="35" builtinId="27" customBuiltin="1"/>
    <cellStyle name="Calculation" xfId="40" builtinId="22" customBuiltin="1"/>
    <cellStyle name="Check Cell" xfId="41" builtinId="23" customBuiltin="1"/>
    <cellStyle name="Explanatory Text" xfId="42" builtinId="53" customBuiltin="1"/>
    <cellStyle name="Good" xfId="38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47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57" xr:uid="{D4AB83B7-6C6A-4974-9302-DF2320813C33}"/>
    <cellStyle name="Normal 2 2" xfId="58" xr:uid="{FB131FB4-95E2-4B81-A527-073B31DCCE60}"/>
    <cellStyle name="Output" xfId="46" builtinId="21" customBuiltin="1"/>
    <cellStyle name="Title" xfId="30" builtinId="15" customBuiltin="1"/>
    <cellStyle name="Total" xfId="39" builtinId="25" customBuiltin="1"/>
    <cellStyle name="Warning Text" xfId="43" builtinId="11" customBuiltin="1"/>
    <cellStyle name="常规 2" xfId="36" xr:uid="{00000000-0005-0000-0000-000025000000}"/>
    <cellStyle name="常规 2 2" xfId="70" xr:uid="{455C91CE-8B6A-4875-9317-7326FD8C034A}"/>
    <cellStyle name="常规 3" xfId="37" xr:uid="{00000000-0005-0000-0000-000026000000}"/>
    <cellStyle name="注释 2" xfId="54" xr:uid="{00000000-0005-0000-0000-000037000000}"/>
    <cellStyle name="注释 2 2" xfId="71" xr:uid="{0F27186F-1D5E-4F20-888E-3B500327ED12}"/>
    <cellStyle name="注释 3" xfId="55" xr:uid="{00000000-0005-0000-0000-00003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347133</xdr:colOff>
      <xdr:row>1</xdr:row>
      <xdr:rowOff>67734</xdr:rowOff>
    </xdr:from>
    <xdr:to>
      <xdr:col>16</xdr:col>
      <xdr:colOff>499730</xdr:colOff>
      <xdr:row>4</xdr:row>
      <xdr:rowOff>112252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0A6688-B61F-C1A4-B6ED-0751BFCD3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5733" y="584201"/>
          <a:ext cx="3810196" cy="1314518"/>
        </a:xfrm>
        <a:prstGeom prst="rect">
          <a:avLst/>
        </a:prstGeom>
      </xdr:spPr>
    </xdr:pic>
    <xdr:clientData/>
  </xdr:twoCellAnchor>
  <xdr:twoCellAnchor editAs="oneCell">
    <xdr:from>
      <xdr:col>10</xdr:col>
      <xdr:colOff>364067</xdr:colOff>
      <xdr:row>4</xdr:row>
      <xdr:rowOff>293970</xdr:rowOff>
    </xdr:from>
    <xdr:to>
      <xdr:col>28</xdr:col>
      <xdr:colOff>309630</xdr:colOff>
      <xdr:row>12</xdr:row>
      <xdr:rowOff>27689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8C5B17-D27A-254D-C169-00626A8C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2667" y="2080437"/>
          <a:ext cx="10918364" cy="3120385"/>
        </a:xfrm>
        <a:prstGeom prst="rect">
          <a:avLst/>
        </a:prstGeom>
      </xdr:spPr>
    </xdr:pic>
    <xdr:clientData/>
  </xdr:twoCellAnchor>
  <xdr:twoCellAnchor editAs="oneCell">
    <xdr:from>
      <xdr:col>10</xdr:col>
      <xdr:colOff>539749</xdr:colOff>
      <xdr:row>12</xdr:row>
      <xdr:rowOff>243417</xdr:rowOff>
    </xdr:from>
    <xdr:to>
      <xdr:col>18</xdr:col>
      <xdr:colOff>341024</xdr:colOff>
      <xdr:row>20</xdr:row>
      <xdr:rowOff>349429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51FF6F-74BF-4D28-61C3-3CC87FEB0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11416" y="5418667"/>
          <a:ext cx="4711942" cy="3492679"/>
        </a:xfrm>
        <a:prstGeom prst="rect">
          <a:avLst/>
        </a:prstGeom>
      </xdr:spPr>
    </xdr:pic>
    <xdr:clientData/>
  </xdr:twoCellAnchor>
  <xdr:twoCellAnchor editAs="oneCell">
    <xdr:from>
      <xdr:col>10</xdr:col>
      <xdr:colOff>511256</xdr:colOff>
      <xdr:row>21</xdr:row>
      <xdr:rowOff>23962</xdr:rowOff>
    </xdr:from>
    <xdr:to>
      <xdr:col>25</xdr:col>
      <xdr:colOff>450375</xdr:colOff>
      <xdr:row>27</xdr:row>
      <xdr:rowOff>136276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A6A8E0-A705-4D53-EF3A-34B05BC55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55102" y="9138654"/>
          <a:ext cx="9024504" cy="2925853"/>
        </a:xfrm>
        <a:prstGeom prst="rect">
          <a:avLst/>
        </a:prstGeom>
      </xdr:spPr>
    </xdr:pic>
    <xdr:clientData/>
  </xdr:twoCellAnchor>
  <xdr:twoCellAnchor editAs="oneCell">
    <xdr:from>
      <xdr:col>10</xdr:col>
      <xdr:colOff>512884</xdr:colOff>
      <xdr:row>32</xdr:row>
      <xdr:rowOff>73269</xdr:rowOff>
    </xdr:from>
    <xdr:to>
      <xdr:col>16</xdr:col>
      <xdr:colOff>315790</xdr:colOff>
      <xdr:row>50</xdr:row>
      <xdr:rowOff>19538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48C44C-5D74-62CD-ACED-717F96BC1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6730" y="12748846"/>
          <a:ext cx="3495675" cy="311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</xdr:colOff>
      <xdr:row>0</xdr:row>
      <xdr:rowOff>142875</xdr:rowOff>
    </xdr:from>
    <xdr:to>
      <xdr:col>0</xdr:col>
      <xdr:colOff>749300</xdr:colOff>
      <xdr:row>4</xdr:row>
      <xdr:rowOff>6350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F71EBACF-AB12-43D7-8DB8-6893FE96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925" y="142875"/>
          <a:ext cx="7175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E1EE-4598-4713-B4F3-20C4E62B5F19}">
  <dimension ref="A1:S31"/>
  <sheetViews>
    <sheetView tabSelected="1" topLeftCell="A15" zoomScale="65" zoomScaleNormal="65" workbookViewId="0">
      <selection activeCell="H38" sqref="H38"/>
    </sheetView>
  </sheetViews>
  <sheetFormatPr defaultRowHeight="14.5" x14ac:dyDescent="0.35"/>
  <cols>
    <col min="1" max="1" width="27.1796875" customWidth="1"/>
    <col min="2" max="2" width="14.7265625" customWidth="1"/>
    <col min="3" max="3" width="33.81640625" customWidth="1"/>
    <col min="4" max="4" width="16.54296875" customWidth="1"/>
    <col min="5" max="6" width="10.453125" customWidth="1"/>
    <col min="7" max="7" width="10.1796875" customWidth="1"/>
    <col min="8" max="8" width="10.6328125" customWidth="1"/>
    <col min="9" max="9" width="10.36328125" customWidth="1"/>
    <col min="10" max="10" width="10.90625" customWidth="1"/>
  </cols>
  <sheetData>
    <row r="1" spans="1:10" s="42" customFormat="1" ht="40.5" customHeight="1" x14ac:dyDescent="0.25">
      <c r="A1" s="76" t="s">
        <v>70</v>
      </c>
      <c r="B1" s="76" t="s">
        <v>125</v>
      </c>
      <c r="C1" s="76" t="s">
        <v>71</v>
      </c>
      <c r="D1" s="76" t="s">
        <v>72</v>
      </c>
      <c r="E1" s="77" t="s">
        <v>134</v>
      </c>
      <c r="F1" s="85" t="s">
        <v>132</v>
      </c>
      <c r="G1" s="85" t="s">
        <v>126</v>
      </c>
      <c r="H1" s="85" t="s">
        <v>127</v>
      </c>
      <c r="I1" s="85" t="s">
        <v>133</v>
      </c>
      <c r="J1" s="85" t="s">
        <v>135</v>
      </c>
    </row>
    <row r="2" spans="1:10" ht="33.5" customHeight="1" x14ac:dyDescent="0.35">
      <c r="A2" s="78" t="s">
        <v>82</v>
      </c>
      <c r="B2" s="78" t="s">
        <v>128</v>
      </c>
      <c r="C2" s="79" t="s">
        <v>102</v>
      </c>
      <c r="D2" s="80" t="s">
        <v>104</v>
      </c>
      <c r="E2" s="81">
        <v>592</v>
      </c>
      <c r="F2" s="82">
        <f>E2/2</f>
        <v>296</v>
      </c>
      <c r="G2" s="82">
        <f>F2/6</f>
        <v>49.333333333333336</v>
      </c>
      <c r="H2" s="93">
        <f>SUM(G2:G7)</f>
        <v>157.16666666666669</v>
      </c>
      <c r="I2" s="82">
        <f t="shared" ref="I2:I25" si="0">F2</f>
        <v>296</v>
      </c>
      <c r="J2" s="93">
        <f>SUM(I2:I7)</f>
        <v>943</v>
      </c>
    </row>
    <row r="3" spans="1:10" ht="33.5" customHeight="1" x14ac:dyDescent="0.35">
      <c r="A3" s="78" t="s">
        <v>83</v>
      </c>
      <c r="B3" s="78" t="s">
        <v>128</v>
      </c>
      <c r="C3" s="79" t="s">
        <v>102</v>
      </c>
      <c r="D3" s="80" t="s">
        <v>105</v>
      </c>
      <c r="E3" s="81">
        <v>340</v>
      </c>
      <c r="F3" s="82">
        <f t="shared" ref="F3:F25" si="1">E3/2</f>
        <v>170</v>
      </c>
      <c r="G3" s="82">
        <f t="shared" ref="G3:G25" si="2">F3/6</f>
        <v>28.333333333333332</v>
      </c>
      <c r="H3" s="93"/>
      <c r="I3" s="82">
        <f t="shared" si="0"/>
        <v>170</v>
      </c>
      <c r="J3" s="93"/>
    </row>
    <row r="4" spans="1:10" ht="33.5" customHeight="1" x14ac:dyDescent="0.35">
      <c r="A4" s="78" t="s">
        <v>86</v>
      </c>
      <c r="B4" s="78" t="s">
        <v>128</v>
      </c>
      <c r="C4" s="79" t="s">
        <v>102</v>
      </c>
      <c r="D4" s="80" t="s">
        <v>106</v>
      </c>
      <c r="E4" s="81">
        <v>188</v>
      </c>
      <c r="F4" s="82">
        <f t="shared" si="1"/>
        <v>94</v>
      </c>
      <c r="G4" s="82">
        <f t="shared" si="2"/>
        <v>15.666666666666666</v>
      </c>
      <c r="H4" s="93"/>
      <c r="I4" s="82">
        <f t="shared" si="0"/>
        <v>94</v>
      </c>
      <c r="J4" s="93"/>
    </row>
    <row r="5" spans="1:10" ht="33.5" customHeight="1" x14ac:dyDescent="0.35">
      <c r="A5" s="78" t="s">
        <v>87</v>
      </c>
      <c r="B5" s="78" t="s">
        <v>128</v>
      </c>
      <c r="C5" s="79" t="s">
        <v>102</v>
      </c>
      <c r="D5" s="80" t="s">
        <v>107</v>
      </c>
      <c r="E5" s="81">
        <v>200</v>
      </c>
      <c r="F5" s="82">
        <f t="shared" si="1"/>
        <v>100</v>
      </c>
      <c r="G5" s="82">
        <f t="shared" si="2"/>
        <v>16.666666666666668</v>
      </c>
      <c r="H5" s="93"/>
      <c r="I5" s="82">
        <f t="shared" si="0"/>
        <v>100</v>
      </c>
      <c r="J5" s="93"/>
    </row>
    <row r="6" spans="1:10" ht="33.5" customHeight="1" x14ac:dyDescent="0.35">
      <c r="A6" s="78" t="s">
        <v>88</v>
      </c>
      <c r="B6" s="78" t="s">
        <v>128</v>
      </c>
      <c r="C6" s="79" t="s">
        <v>102</v>
      </c>
      <c r="D6" s="80" t="s">
        <v>108</v>
      </c>
      <c r="E6" s="81">
        <v>188</v>
      </c>
      <c r="F6" s="82">
        <f t="shared" si="1"/>
        <v>94</v>
      </c>
      <c r="G6" s="82">
        <f t="shared" si="2"/>
        <v>15.666666666666666</v>
      </c>
      <c r="H6" s="93"/>
      <c r="I6" s="82">
        <f t="shared" si="0"/>
        <v>94</v>
      </c>
      <c r="J6" s="93"/>
    </row>
    <row r="7" spans="1:10" ht="33.5" customHeight="1" x14ac:dyDescent="0.35">
      <c r="A7" s="78" t="s">
        <v>89</v>
      </c>
      <c r="B7" s="78" t="s">
        <v>128</v>
      </c>
      <c r="C7" s="79" t="s">
        <v>102</v>
      </c>
      <c r="D7" s="80" t="s">
        <v>109</v>
      </c>
      <c r="E7" s="81">
        <v>378</v>
      </c>
      <c r="F7" s="82">
        <f t="shared" si="1"/>
        <v>189</v>
      </c>
      <c r="G7" s="82">
        <f t="shared" si="2"/>
        <v>31.5</v>
      </c>
      <c r="H7" s="93"/>
      <c r="I7" s="82">
        <f t="shared" si="0"/>
        <v>189</v>
      </c>
      <c r="J7" s="93"/>
    </row>
    <row r="8" spans="1:10" ht="33.5" customHeight="1" x14ac:dyDescent="0.35">
      <c r="A8" s="78" t="s">
        <v>78</v>
      </c>
      <c r="B8" s="78" t="s">
        <v>129</v>
      </c>
      <c r="C8" s="79" t="s">
        <v>102</v>
      </c>
      <c r="D8" s="80" t="s">
        <v>104</v>
      </c>
      <c r="E8" s="81">
        <v>732</v>
      </c>
      <c r="F8" s="82">
        <f t="shared" si="1"/>
        <v>366</v>
      </c>
      <c r="G8" s="82">
        <f t="shared" si="2"/>
        <v>61</v>
      </c>
      <c r="H8" s="93">
        <f>SUM(G8:G13)</f>
        <v>203.33333333333334</v>
      </c>
      <c r="I8" s="82">
        <f t="shared" si="0"/>
        <v>366</v>
      </c>
      <c r="J8" s="93">
        <f>SUM(I8:I13)</f>
        <v>1220</v>
      </c>
    </row>
    <row r="9" spans="1:10" ht="33.5" customHeight="1" x14ac:dyDescent="0.35">
      <c r="A9" s="78" t="s">
        <v>80</v>
      </c>
      <c r="B9" s="78" t="s">
        <v>129</v>
      </c>
      <c r="C9" s="79" t="s">
        <v>102</v>
      </c>
      <c r="D9" s="80" t="s">
        <v>105</v>
      </c>
      <c r="E9" s="81">
        <v>312</v>
      </c>
      <c r="F9" s="82">
        <f t="shared" si="1"/>
        <v>156</v>
      </c>
      <c r="G9" s="82">
        <f t="shared" si="2"/>
        <v>26</v>
      </c>
      <c r="H9" s="93"/>
      <c r="I9" s="82">
        <f t="shared" si="0"/>
        <v>156</v>
      </c>
      <c r="J9" s="93"/>
    </row>
    <row r="10" spans="1:10" ht="33.5" customHeight="1" x14ac:dyDescent="0.35">
      <c r="A10" s="78" t="s">
        <v>90</v>
      </c>
      <c r="B10" s="78" t="s">
        <v>129</v>
      </c>
      <c r="C10" s="79" t="s">
        <v>102</v>
      </c>
      <c r="D10" s="80" t="s">
        <v>110</v>
      </c>
      <c r="E10" s="81">
        <v>392</v>
      </c>
      <c r="F10" s="82">
        <f t="shared" si="1"/>
        <v>196</v>
      </c>
      <c r="G10" s="82">
        <f t="shared" si="2"/>
        <v>32.666666666666664</v>
      </c>
      <c r="H10" s="93"/>
      <c r="I10" s="82">
        <f t="shared" si="0"/>
        <v>196</v>
      </c>
      <c r="J10" s="93"/>
    </row>
    <row r="11" spans="1:10" ht="33.5" customHeight="1" x14ac:dyDescent="0.35">
      <c r="A11" s="78" t="s">
        <v>91</v>
      </c>
      <c r="B11" s="78" t="s">
        <v>129</v>
      </c>
      <c r="C11" s="79" t="s">
        <v>102</v>
      </c>
      <c r="D11" s="80" t="s">
        <v>107</v>
      </c>
      <c r="E11" s="81">
        <v>400</v>
      </c>
      <c r="F11" s="82">
        <f t="shared" si="1"/>
        <v>200</v>
      </c>
      <c r="G11" s="82">
        <f t="shared" si="2"/>
        <v>33.333333333333336</v>
      </c>
      <c r="H11" s="93"/>
      <c r="I11" s="82">
        <f t="shared" si="0"/>
        <v>200</v>
      </c>
      <c r="J11" s="93"/>
    </row>
    <row r="12" spans="1:10" ht="33.5" customHeight="1" x14ac:dyDescent="0.35">
      <c r="A12" s="78" t="s">
        <v>92</v>
      </c>
      <c r="B12" s="78" t="s">
        <v>129</v>
      </c>
      <c r="C12" s="79" t="s">
        <v>102</v>
      </c>
      <c r="D12" s="80" t="s">
        <v>108</v>
      </c>
      <c r="E12" s="81">
        <v>298</v>
      </c>
      <c r="F12" s="82">
        <f t="shared" si="1"/>
        <v>149</v>
      </c>
      <c r="G12" s="82">
        <f t="shared" si="2"/>
        <v>24.833333333333332</v>
      </c>
      <c r="H12" s="93"/>
      <c r="I12" s="82">
        <f t="shared" si="0"/>
        <v>149</v>
      </c>
      <c r="J12" s="93"/>
    </row>
    <row r="13" spans="1:10" ht="33.5" customHeight="1" x14ac:dyDescent="0.35">
      <c r="A13" s="78" t="s">
        <v>93</v>
      </c>
      <c r="B13" s="78" t="s">
        <v>129</v>
      </c>
      <c r="C13" s="79" t="s">
        <v>102</v>
      </c>
      <c r="D13" s="80" t="s">
        <v>109</v>
      </c>
      <c r="E13" s="81">
        <v>306</v>
      </c>
      <c r="F13" s="82">
        <f t="shared" si="1"/>
        <v>153</v>
      </c>
      <c r="G13" s="82">
        <f t="shared" si="2"/>
        <v>25.5</v>
      </c>
      <c r="H13" s="93"/>
      <c r="I13" s="82">
        <f t="shared" si="0"/>
        <v>153</v>
      </c>
      <c r="J13" s="93"/>
    </row>
    <row r="14" spans="1:10" ht="33.5" customHeight="1" x14ac:dyDescent="0.35">
      <c r="A14" s="78" t="s">
        <v>79</v>
      </c>
      <c r="B14" s="78" t="s">
        <v>130</v>
      </c>
      <c r="C14" s="79" t="s">
        <v>102</v>
      </c>
      <c r="D14" s="80" t="s">
        <v>104</v>
      </c>
      <c r="E14" s="81">
        <v>724</v>
      </c>
      <c r="F14" s="82">
        <f t="shared" si="1"/>
        <v>362</v>
      </c>
      <c r="G14" s="82">
        <f t="shared" si="2"/>
        <v>60.333333333333336</v>
      </c>
      <c r="H14" s="93">
        <f>SUM(G14:G19)</f>
        <v>234.33333333333331</v>
      </c>
      <c r="I14" s="82">
        <f t="shared" si="0"/>
        <v>362</v>
      </c>
      <c r="J14" s="93">
        <f>SUM(I14:I19)</f>
        <v>1406</v>
      </c>
    </row>
    <row r="15" spans="1:10" ht="33.5" customHeight="1" x14ac:dyDescent="0.35">
      <c r="A15" s="78" t="s">
        <v>81</v>
      </c>
      <c r="B15" s="78" t="s">
        <v>130</v>
      </c>
      <c r="C15" s="79" t="s">
        <v>102</v>
      </c>
      <c r="D15" s="80" t="s">
        <v>105</v>
      </c>
      <c r="E15" s="81">
        <v>452</v>
      </c>
      <c r="F15" s="82">
        <f t="shared" si="1"/>
        <v>226</v>
      </c>
      <c r="G15" s="82">
        <f t="shared" si="2"/>
        <v>37.666666666666664</v>
      </c>
      <c r="H15" s="93"/>
      <c r="I15" s="82">
        <f t="shared" si="0"/>
        <v>226</v>
      </c>
      <c r="J15" s="93"/>
    </row>
    <row r="16" spans="1:10" ht="33.5" customHeight="1" x14ac:dyDescent="0.35">
      <c r="A16" s="78" t="s">
        <v>94</v>
      </c>
      <c r="B16" s="78" t="s">
        <v>130</v>
      </c>
      <c r="C16" s="79" t="s">
        <v>102</v>
      </c>
      <c r="D16" s="80" t="s">
        <v>110</v>
      </c>
      <c r="E16" s="81">
        <v>292</v>
      </c>
      <c r="F16" s="82">
        <f t="shared" si="1"/>
        <v>146</v>
      </c>
      <c r="G16" s="82">
        <f t="shared" si="2"/>
        <v>24.333333333333332</v>
      </c>
      <c r="H16" s="93"/>
      <c r="I16" s="82">
        <f t="shared" si="0"/>
        <v>146</v>
      </c>
      <c r="J16" s="93"/>
    </row>
    <row r="17" spans="1:19" ht="33.5" customHeight="1" x14ac:dyDescent="0.35">
      <c r="A17" s="78" t="s">
        <v>95</v>
      </c>
      <c r="B17" s="78" t="s">
        <v>130</v>
      </c>
      <c r="C17" s="79" t="s">
        <v>102</v>
      </c>
      <c r="D17" s="80" t="s">
        <v>107</v>
      </c>
      <c r="E17" s="81">
        <v>424</v>
      </c>
      <c r="F17" s="82">
        <f t="shared" si="1"/>
        <v>212</v>
      </c>
      <c r="G17" s="82">
        <f t="shared" si="2"/>
        <v>35.333333333333336</v>
      </c>
      <c r="H17" s="93"/>
      <c r="I17" s="82">
        <f t="shared" si="0"/>
        <v>212</v>
      </c>
      <c r="J17" s="93"/>
    </row>
    <row r="18" spans="1:19" ht="33.5" customHeight="1" x14ac:dyDescent="0.35">
      <c r="A18" s="78" t="s">
        <v>96</v>
      </c>
      <c r="B18" s="78" t="s">
        <v>130</v>
      </c>
      <c r="C18" s="79" t="s">
        <v>102</v>
      </c>
      <c r="D18" s="80" t="s">
        <v>108</v>
      </c>
      <c r="E18" s="81">
        <v>392</v>
      </c>
      <c r="F18" s="82">
        <f t="shared" si="1"/>
        <v>196</v>
      </c>
      <c r="G18" s="82">
        <f t="shared" si="2"/>
        <v>32.666666666666664</v>
      </c>
      <c r="H18" s="93"/>
      <c r="I18" s="82">
        <f t="shared" si="0"/>
        <v>196</v>
      </c>
      <c r="J18" s="93"/>
    </row>
    <row r="19" spans="1:19" ht="33.5" customHeight="1" x14ac:dyDescent="0.35">
      <c r="A19" s="78" t="s">
        <v>97</v>
      </c>
      <c r="B19" s="78" t="s">
        <v>130</v>
      </c>
      <c r="C19" s="79" t="s">
        <v>102</v>
      </c>
      <c r="D19" s="80" t="s">
        <v>109</v>
      </c>
      <c r="E19" s="81">
        <v>528</v>
      </c>
      <c r="F19" s="82">
        <f t="shared" si="1"/>
        <v>264</v>
      </c>
      <c r="G19" s="82">
        <f t="shared" si="2"/>
        <v>44</v>
      </c>
      <c r="H19" s="93"/>
      <c r="I19" s="82">
        <f t="shared" si="0"/>
        <v>264</v>
      </c>
      <c r="J19" s="93"/>
    </row>
    <row r="20" spans="1:19" ht="33.5" customHeight="1" x14ac:dyDescent="0.35">
      <c r="A20" s="78" t="s">
        <v>84</v>
      </c>
      <c r="B20" s="78" t="s">
        <v>131</v>
      </c>
      <c r="C20" s="79" t="s">
        <v>102</v>
      </c>
      <c r="D20" s="80" t="s">
        <v>104</v>
      </c>
      <c r="E20" s="81">
        <v>586</v>
      </c>
      <c r="F20" s="82">
        <f t="shared" si="1"/>
        <v>293</v>
      </c>
      <c r="G20" s="82">
        <f t="shared" si="2"/>
        <v>48.833333333333336</v>
      </c>
      <c r="H20" s="93">
        <f>SUM(G20:G25)</f>
        <v>169.33333333333334</v>
      </c>
      <c r="I20" s="82">
        <f t="shared" si="0"/>
        <v>293</v>
      </c>
      <c r="J20" s="93">
        <f>SUM(I20:I25)</f>
        <v>1016</v>
      </c>
    </row>
    <row r="21" spans="1:19" ht="33.5" customHeight="1" x14ac:dyDescent="0.35">
      <c r="A21" s="78" t="s">
        <v>85</v>
      </c>
      <c r="B21" s="78" t="s">
        <v>131</v>
      </c>
      <c r="C21" s="79" t="s">
        <v>102</v>
      </c>
      <c r="D21" s="80" t="s">
        <v>105</v>
      </c>
      <c r="E21" s="81">
        <v>208</v>
      </c>
      <c r="F21" s="82">
        <f t="shared" si="1"/>
        <v>104</v>
      </c>
      <c r="G21" s="82">
        <f t="shared" si="2"/>
        <v>17.333333333333332</v>
      </c>
      <c r="H21" s="93"/>
      <c r="I21" s="82">
        <f t="shared" si="0"/>
        <v>104</v>
      </c>
      <c r="J21" s="93"/>
    </row>
    <row r="22" spans="1:19" ht="33.5" customHeight="1" x14ac:dyDescent="0.35">
      <c r="A22" s="78" t="s">
        <v>98</v>
      </c>
      <c r="B22" s="78" t="s">
        <v>131</v>
      </c>
      <c r="C22" s="79" t="s">
        <v>102</v>
      </c>
      <c r="D22" s="80" t="s">
        <v>110</v>
      </c>
      <c r="E22" s="81">
        <v>282</v>
      </c>
      <c r="F22" s="82">
        <f t="shared" si="1"/>
        <v>141</v>
      </c>
      <c r="G22" s="82">
        <f t="shared" si="2"/>
        <v>23.5</v>
      </c>
      <c r="H22" s="93"/>
      <c r="I22" s="82">
        <f t="shared" si="0"/>
        <v>141</v>
      </c>
      <c r="J22" s="93"/>
    </row>
    <row r="23" spans="1:19" ht="33.5" customHeight="1" x14ac:dyDescent="0.35">
      <c r="A23" s="78" t="s">
        <v>99</v>
      </c>
      <c r="B23" s="78" t="s">
        <v>131</v>
      </c>
      <c r="C23" s="79" t="s">
        <v>102</v>
      </c>
      <c r="D23" s="80" t="s">
        <v>107</v>
      </c>
      <c r="E23" s="81">
        <v>200</v>
      </c>
      <c r="F23" s="82">
        <f t="shared" si="1"/>
        <v>100</v>
      </c>
      <c r="G23" s="82">
        <f t="shared" si="2"/>
        <v>16.666666666666668</v>
      </c>
      <c r="H23" s="93"/>
      <c r="I23" s="82">
        <f t="shared" si="0"/>
        <v>100</v>
      </c>
      <c r="J23" s="93"/>
    </row>
    <row r="24" spans="1:19" ht="33.5" customHeight="1" x14ac:dyDescent="0.35">
      <c r="A24" s="78" t="s">
        <v>100</v>
      </c>
      <c r="B24" s="78" t="s">
        <v>131</v>
      </c>
      <c r="C24" s="79" t="s">
        <v>103</v>
      </c>
      <c r="D24" s="80" t="s">
        <v>108</v>
      </c>
      <c r="E24" s="81">
        <v>372</v>
      </c>
      <c r="F24" s="82">
        <f t="shared" si="1"/>
        <v>186</v>
      </c>
      <c r="G24" s="82">
        <f t="shared" si="2"/>
        <v>31</v>
      </c>
      <c r="H24" s="93"/>
      <c r="I24" s="82">
        <f t="shared" si="0"/>
        <v>186</v>
      </c>
      <c r="J24" s="93"/>
    </row>
    <row r="25" spans="1:19" ht="33.5" customHeight="1" x14ac:dyDescent="0.35">
      <c r="A25" s="78" t="s">
        <v>101</v>
      </c>
      <c r="B25" s="78" t="s">
        <v>131</v>
      </c>
      <c r="C25" s="83" t="s">
        <v>103</v>
      </c>
      <c r="D25" s="84" t="s">
        <v>109</v>
      </c>
      <c r="E25" s="86">
        <v>384</v>
      </c>
      <c r="F25" s="82">
        <f t="shared" si="1"/>
        <v>192</v>
      </c>
      <c r="G25" s="82">
        <f t="shared" si="2"/>
        <v>32</v>
      </c>
      <c r="H25" s="93"/>
      <c r="I25" s="82">
        <f t="shared" si="0"/>
        <v>192</v>
      </c>
      <c r="J25" s="93"/>
    </row>
    <row r="26" spans="1:19" ht="71.5" customHeight="1" x14ac:dyDescent="0.35">
      <c r="A26" s="80"/>
      <c r="B26" s="80"/>
      <c r="C26" s="87"/>
      <c r="D26" s="88" t="s">
        <v>113</v>
      </c>
      <c r="E26" s="89">
        <f t="shared" ref="E26:J26" si="3">SUM(E2:E25)</f>
        <v>9170</v>
      </c>
      <c r="F26" s="91">
        <f t="shared" si="3"/>
        <v>4585</v>
      </c>
      <c r="G26" s="90">
        <f t="shared" si="3"/>
        <v>764.16666666666663</v>
      </c>
      <c r="H26" s="92">
        <f t="shared" si="3"/>
        <v>764.16666666666663</v>
      </c>
      <c r="I26" s="90">
        <f t="shared" si="3"/>
        <v>4585</v>
      </c>
      <c r="J26" s="92">
        <f t="shared" si="3"/>
        <v>4585</v>
      </c>
    </row>
    <row r="31" spans="1:19" x14ac:dyDescent="0.35">
      <c r="L31" s="105" t="s">
        <v>136</v>
      </c>
      <c r="M31" s="105"/>
      <c r="N31" s="105"/>
      <c r="O31" s="105"/>
      <c r="P31" s="105"/>
      <c r="Q31" s="105"/>
      <c r="R31" s="105"/>
      <c r="S31" s="105"/>
    </row>
  </sheetData>
  <mergeCells count="8">
    <mergeCell ref="H2:H7"/>
    <mergeCell ref="H8:H13"/>
    <mergeCell ref="H14:H19"/>
    <mergeCell ref="H20:H25"/>
    <mergeCell ref="J2:J7"/>
    <mergeCell ref="J8:J13"/>
    <mergeCell ref="J14:J19"/>
    <mergeCell ref="J20:J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103"/>
  <sheetViews>
    <sheetView showGridLines="0" topLeftCell="A33" zoomScale="130" zoomScaleNormal="130" workbookViewId="0">
      <selection activeCell="K12" sqref="K12"/>
    </sheetView>
  </sheetViews>
  <sheetFormatPr defaultRowHeight="14.5" x14ac:dyDescent="0.35"/>
  <cols>
    <col min="1" max="1" width="10.54296875" style="3" customWidth="1"/>
    <col min="2" max="2" width="9.81640625" style="3" customWidth="1"/>
    <col min="3" max="3" width="10.7265625" style="3" customWidth="1"/>
    <col min="4" max="4" width="20.54296875" style="3" customWidth="1"/>
    <col min="5" max="5" width="7.453125" style="3" customWidth="1"/>
    <col min="6" max="6" width="9.81640625" style="3" customWidth="1"/>
    <col min="7" max="7" width="13.36328125" style="3" customWidth="1"/>
    <col min="8" max="8" width="6.81640625" style="3" customWidth="1"/>
    <col min="9" max="9" width="4.453125" style="3" customWidth="1"/>
    <col min="10" max="10" width="4.90625" style="3" customWidth="1"/>
    <col min="11" max="11" width="10.26953125" style="3" customWidth="1"/>
    <col min="12" max="12" width="5.26953125" style="3" customWidth="1"/>
    <col min="13" max="13" width="3.90625" style="3" customWidth="1"/>
    <col min="14" max="14" width="4.90625" style="3" customWidth="1"/>
    <col min="15" max="15" width="5.90625" style="3" customWidth="1"/>
    <col min="16" max="16" width="5.54296875" style="3" customWidth="1"/>
    <col min="17" max="17" width="10.36328125" style="3" customWidth="1"/>
    <col min="18" max="18" width="6.453125" style="3" customWidth="1"/>
    <col min="19" max="19" width="6.6328125" style="3" customWidth="1"/>
    <col min="20" max="20" width="7.90625" style="4" customWidth="1"/>
    <col min="21" max="21" width="4" style="3" customWidth="1"/>
    <col min="22" max="22" width="7.453125" style="4" customWidth="1"/>
    <col min="23" max="16381" width="9" style="3" customWidth="1"/>
    <col min="16382" max="16384" width="8.7265625" style="5"/>
  </cols>
  <sheetData>
    <row r="1" spans="1:22 16377:16381" ht="11.25" customHeight="1" x14ac:dyDescent="0.35"/>
    <row r="2" spans="1:22 16377:16381" ht="20" x14ac:dyDescent="0.35">
      <c r="A2" s="94" t="s">
        <v>0</v>
      </c>
      <c r="B2" s="94"/>
      <c r="C2" s="94"/>
      <c r="D2" s="94"/>
      <c r="E2" s="94"/>
      <c r="F2" s="94"/>
    </row>
    <row r="3" spans="1:22 16377:16381" x14ac:dyDescent="0.35">
      <c r="A3" s="95" t="s">
        <v>1</v>
      </c>
      <c r="B3" s="95"/>
      <c r="C3" s="95"/>
      <c r="D3" s="95"/>
      <c r="E3" s="95"/>
      <c r="F3" s="95"/>
    </row>
    <row r="4" spans="1:22 16377:16381" ht="11.25" customHeight="1" x14ac:dyDescent="0.35">
      <c r="A4" s="95" t="s">
        <v>2</v>
      </c>
      <c r="B4" s="95"/>
      <c r="C4" s="95"/>
      <c r="D4" s="95"/>
    </row>
    <row r="5" spans="1:22 16377:16381" ht="23" x14ac:dyDescent="0.35">
      <c r="A5" s="96" t="s">
        <v>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2 16377:16381" ht="21" customHeight="1" x14ac:dyDescent="0.35">
      <c r="A6" s="6" t="s">
        <v>4</v>
      </c>
      <c r="B6" s="7" t="s">
        <v>58</v>
      </c>
      <c r="C6" s="6" t="s">
        <v>5</v>
      </c>
      <c r="D6" s="34">
        <v>45705</v>
      </c>
      <c r="E6" s="6" t="s">
        <v>6</v>
      </c>
      <c r="F6" s="100">
        <v>45725</v>
      </c>
      <c r="G6" s="98"/>
      <c r="H6" s="97" t="s">
        <v>7</v>
      </c>
      <c r="I6" s="97"/>
      <c r="J6" s="98" t="s">
        <v>59</v>
      </c>
      <c r="K6" s="98"/>
      <c r="L6" s="6" t="s">
        <v>8</v>
      </c>
      <c r="M6" s="97" t="s">
        <v>9</v>
      </c>
      <c r="N6" s="97"/>
      <c r="O6" s="97"/>
      <c r="P6" s="97" t="s">
        <v>10</v>
      </c>
      <c r="Q6" s="97"/>
      <c r="R6" s="97" t="s">
        <v>60</v>
      </c>
      <c r="S6" s="97"/>
      <c r="T6" s="97"/>
      <c r="U6" s="99"/>
      <c r="V6" s="8"/>
    </row>
    <row r="7" spans="1:22 16377:16381" s="11" customFormat="1" ht="17.25" customHeight="1" x14ac:dyDescent="0.35">
      <c r="A7" s="9" t="s">
        <v>11</v>
      </c>
      <c r="B7" s="9" t="s">
        <v>12</v>
      </c>
      <c r="C7" s="9" t="s">
        <v>53</v>
      </c>
      <c r="D7" s="33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9" t="s">
        <v>25</v>
      </c>
      <c r="Q7" s="10" t="s">
        <v>120</v>
      </c>
      <c r="R7" s="62" t="s">
        <v>121</v>
      </c>
    </row>
    <row r="8" spans="1:22 16377:16381" ht="20" x14ac:dyDescent="0.35">
      <c r="A8" s="24" t="s">
        <v>28</v>
      </c>
      <c r="B8" s="25" t="s">
        <v>43</v>
      </c>
      <c r="C8" s="31">
        <v>675716548209</v>
      </c>
      <c r="D8" s="1" t="s">
        <v>54</v>
      </c>
      <c r="E8" s="26" t="s">
        <v>56</v>
      </c>
      <c r="F8" s="26" t="s">
        <v>122</v>
      </c>
      <c r="G8" s="26" t="s">
        <v>57</v>
      </c>
      <c r="H8" s="31">
        <f>K8/J8</f>
        <v>366</v>
      </c>
      <c r="I8" s="24"/>
      <c r="J8" s="24">
        <v>2</v>
      </c>
      <c r="K8" s="31">
        <v>732</v>
      </c>
      <c r="L8" s="24">
        <v>11.61</v>
      </c>
      <c r="M8" s="24">
        <v>8.26</v>
      </c>
      <c r="N8" s="24">
        <v>9.64</v>
      </c>
      <c r="O8" s="61">
        <f>0.54/35.31</f>
        <v>1.5293118096856415E-2</v>
      </c>
      <c r="P8" s="60">
        <v>6.8</v>
      </c>
      <c r="Q8" s="60">
        <f t="shared" ref="Q8:Q31" si="0">H8*P8</f>
        <v>2488.7999999999997</v>
      </c>
      <c r="R8" s="63">
        <f>H8*O8</f>
        <v>5.597281223449448</v>
      </c>
      <c r="T8" s="3"/>
      <c r="V8" s="3"/>
      <c r="XEW8" s="5"/>
      <c r="XEX8" s="5"/>
      <c r="XEY8" s="5"/>
      <c r="XEZ8" s="5"/>
      <c r="XFA8" s="5"/>
    </row>
    <row r="9" spans="1:22 16377:16381" ht="20" x14ac:dyDescent="0.35">
      <c r="A9" s="24" t="s">
        <v>29</v>
      </c>
      <c r="B9" s="25" t="s">
        <v>43</v>
      </c>
      <c r="C9" s="31">
        <v>675716548223</v>
      </c>
      <c r="D9" s="1" t="s">
        <v>54</v>
      </c>
      <c r="E9" s="26" t="s">
        <v>56</v>
      </c>
      <c r="F9" s="26" t="s">
        <v>122</v>
      </c>
      <c r="G9" s="26" t="s">
        <v>57</v>
      </c>
      <c r="H9" s="31">
        <f t="shared" ref="H9:H31" si="1">K9/J9</f>
        <v>362</v>
      </c>
      <c r="I9" s="24"/>
      <c r="J9" s="24">
        <v>2</v>
      </c>
      <c r="K9" s="31">
        <v>724</v>
      </c>
      <c r="L9" s="24">
        <v>11.61</v>
      </c>
      <c r="M9" s="24">
        <v>8.26</v>
      </c>
      <c r="N9" s="24">
        <v>10.62</v>
      </c>
      <c r="O9" s="60">
        <f>0.6/35.31</f>
        <v>1.6992353440951569E-2</v>
      </c>
      <c r="P9" s="60">
        <v>7.46</v>
      </c>
      <c r="Q9" s="60">
        <f t="shared" si="0"/>
        <v>2700.52</v>
      </c>
      <c r="R9" s="63">
        <f t="shared" ref="R9:R31" si="2">H9*O9</f>
        <v>6.1512319456244677</v>
      </c>
      <c r="T9" s="3"/>
      <c r="V9" s="3"/>
      <c r="XEW9" s="5"/>
      <c r="XEX9" s="5"/>
      <c r="XEY9" s="5"/>
      <c r="XEZ9" s="5"/>
      <c r="XFA9" s="5"/>
    </row>
    <row r="10" spans="1:22 16377:16381" ht="20" x14ac:dyDescent="0.35">
      <c r="A10" s="24" t="s">
        <v>30</v>
      </c>
      <c r="B10" s="25" t="s">
        <v>43</v>
      </c>
      <c r="C10" s="31">
        <v>675716564544</v>
      </c>
      <c r="D10" s="1" t="s">
        <v>54</v>
      </c>
      <c r="E10" s="26" t="s">
        <v>56</v>
      </c>
      <c r="F10" s="26" t="s">
        <v>122</v>
      </c>
      <c r="G10" s="26" t="s">
        <v>57</v>
      </c>
      <c r="H10" s="31">
        <f t="shared" si="1"/>
        <v>156</v>
      </c>
      <c r="I10" s="24"/>
      <c r="J10" s="24">
        <v>2</v>
      </c>
      <c r="K10" s="31">
        <v>312</v>
      </c>
      <c r="L10" s="24">
        <v>11.61</v>
      </c>
      <c r="M10" s="24">
        <v>8.26</v>
      </c>
      <c r="N10" s="24">
        <v>9.64</v>
      </c>
      <c r="O10" s="60">
        <f>0.54/35.31</f>
        <v>1.5293118096856415E-2</v>
      </c>
      <c r="P10" s="60">
        <v>6.8</v>
      </c>
      <c r="Q10" s="60">
        <f t="shared" si="0"/>
        <v>1060.8</v>
      </c>
      <c r="R10" s="63">
        <f t="shared" si="2"/>
        <v>2.3857264231096007</v>
      </c>
      <c r="T10" s="3"/>
      <c r="V10" s="3"/>
      <c r="XEW10" s="5"/>
      <c r="XEX10" s="5"/>
      <c r="XEY10" s="5"/>
      <c r="XEZ10" s="5"/>
      <c r="XFA10" s="5"/>
    </row>
    <row r="11" spans="1:22 16377:16381" ht="20" x14ac:dyDescent="0.35">
      <c r="A11" s="24" t="s">
        <v>31</v>
      </c>
      <c r="B11" s="25" t="s">
        <v>43</v>
      </c>
      <c r="C11" s="31">
        <v>675716564551</v>
      </c>
      <c r="D11" s="1" t="s">
        <v>54</v>
      </c>
      <c r="E11" s="26" t="s">
        <v>56</v>
      </c>
      <c r="F11" s="26" t="s">
        <v>122</v>
      </c>
      <c r="G11" s="26" t="s">
        <v>57</v>
      </c>
      <c r="H11" s="31">
        <f t="shared" si="1"/>
        <v>226</v>
      </c>
      <c r="I11" s="24"/>
      <c r="J11" s="24">
        <v>2</v>
      </c>
      <c r="K11" s="31">
        <v>452</v>
      </c>
      <c r="L11" s="24">
        <v>11.61</v>
      </c>
      <c r="M11" s="24">
        <v>8.26</v>
      </c>
      <c r="N11" s="24">
        <v>10.62</v>
      </c>
      <c r="O11" s="60">
        <f>0.6/35.31</f>
        <v>1.6992353440951569E-2</v>
      </c>
      <c r="P11" s="60">
        <v>7.37</v>
      </c>
      <c r="Q11" s="60">
        <f t="shared" si="0"/>
        <v>1665.6200000000001</v>
      </c>
      <c r="R11" s="63">
        <f t="shared" si="2"/>
        <v>3.8402718776550544</v>
      </c>
      <c r="T11" s="3"/>
      <c r="V11" s="3"/>
      <c r="XEW11" s="5"/>
      <c r="XEX11" s="5"/>
      <c r="XEY11" s="5"/>
      <c r="XEZ11" s="5"/>
      <c r="XFA11" s="5"/>
    </row>
    <row r="12" spans="1:22 16377:16381" ht="20" x14ac:dyDescent="0.35">
      <c r="A12" s="24" t="s">
        <v>32</v>
      </c>
      <c r="B12" s="25" t="s">
        <v>43</v>
      </c>
      <c r="C12" s="31">
        <v>675716565381</v>
      </c>
      <c r="D12" s="1" t="s">
        <v>54</v>
      </c>
      <c r="E12" s="26" t="s">
        <v>56</v>
      </c>
      <c r="F12" s="26" t="s">
        <v>122</v>
      </c>
      <c r="G12" s="26" t="s">
        <v>57</v>
      </c>
      <c r="H12" s="31">
        <f t="shared" si="1"/>
        <v>296</v>
      </c>
      <c r="I12" s="24"/>
      <c r="J12" s="24">
        <v>2</v>
      </c>
      <c r="K12" s="31">
        <v>592</v>
      </c>
      <c r="L12" s="24">
        <v>11.61</v>
      </c>
      <c r="M12" s="24">
        <v>7.87</v>
      </c>
      <c r="N12" s="24">
        <v>7.48</v>
      </c>
      <c r="O12" s="60">
        <f>0.4/35.31</f>
        <v>1.1328235627301047E-2</v>
      </c>
      <c r="P12" s="60">
        <v>5.55</v>
      </c>
      <c r="Q12" s="60">
        <f t="shared" si="0"/>
        <v>1642.8</v>
      </c>
      <c r="R12" s="63">
        <f t="shared" si="2"/>
        <v>3.3531577456811097</v>
      </c>
      <c r="T12" s="3"/>
      <c r="V12" s="3"/>
      <c r="XEW12" s="5"/>
      <c r="XEX12" s="5"/>
      <c r="XEY12" s="5"/>
      <c r="XEZ12" s="5"/>
      <c r="XFA12" s="5"/>
    </row>
    <row r="13" spans="1:22 16377:16381" ht="20" x14ac:dyDescent="0.35">
      <c r="A13" s="24" t="s">
        <v>33</v>
      </c>
      <c r="B13" s="25" t="s">
        <v>43</v>
      </c>
      <c r="C13" s="31">
        <v>675716565404</v>
      </c>
      <c r="D13" s="1" t="s">
        <v>54</v>
      </c>
      <c r="E13" s="26" t="s">
        <v>56</v>
      </c>
      <c r="F13" s="26" t="s">
        <v>122</v>
      </c>
      <c r="G13" s="26" t="s">
        <v>57</v>
      </c>
      <c r="H13" s="31">
        <f t="shared" si="1"/>
        <v>170</v>
      </c>
      <c r="I13" s="24"/>
      <c r="J13" s="24">
        <v>2</v>
      </c>
      <c r="K13" s="31">
        <v>340</v>
      </c>
      <c r="L13" s="24">
        <v>11.61</v>
      </c>
      <c r="M13" s="24">
        <v>8.26</v>
      </c>
      <c r="N13" s="24">
        <v>7.87</v>
      </c>
      <c r="O13" s="60">
        <f>0.44/35.31</f>
        <v>1.2461059190031152E-2</v>
      </c>
      <c r="P13" s="60">
        <v>5.55</v>
      </c>
      <c r="Q13" s="60">
        <f t="shared" si="0"/>
        <v>943.5</v>
      </c>
      <c r="R13" s="63">
        <f t="shared" si="2"/>
        <v>2.1183800623052957</v>
      </c>
      <c r="T13" s="3"/>
      <c r="V13" s="3"/>
      <c r="XEW13" s="5"/>
      <c r="XEX13" s="5"/>
      <c r="XEY13" s="5"/>
      <c r="XEZ13" s="5"/>
      <c r="XFA13" s="5"/>
    </row>
    <row r="14" spans="1:22 16377:16381" ht="20" x14ac:dyDescent="0.35">
      <c r="A14" s="24" t="s">
        <v>34</v>
      </c>
      <c r="B14" s="25" t="s">
        <v>43</v>
      </c>
      <c r="C14" s="31">
        <v>675716565411</v>
      </c>
      <c r="D14" s="1" t="s">
        <v>54</v>
      </c>
      <c r="E14" s="26" t="s">
        <v>56</v>
      </c>
      <c r="F14" s="26" t="s">
        <v>122</v>
      </c>
      <c r="G14" s="26" t="s">
        <v>57</v>
      </c>
      <c r="H14" s="31">
        <f t="shared" si="1"/>
        <v>293</v>
      </c>
      <c r="I14" s="24"/>
      <c r="J14" s="24">
        <v>2</v>
      </c>
      <c r="K14" s="31">
        <v>586</v>
      </c>
      <c r="L14" s="24">
        <v>11.61</v>
      </c>
      <c r="M14" s="24">
        <v>8.26</v>
      </c>
      <c r="N14" s="24">
        <v>11.22</v>
      </c>
      <c r="O14" s="60">
        <f>0.63/35.31</f>
        <v>1.784197111299915E-2</v>
      </c>
      <c r="P14" s="60">
        <v>8.17</v>
      </c>
      <c r="Q14" s="60">
        <f t="shared" si="0"/>
        <v>2393.81</v>
      </c>
      <c r="R14" s="63">
        <f t="shared" si="2"/>
        <v>5.2276975361087512</v>
      </c>
      <c r="T14" s="3"/>
      <c r="V14" s="3"/>
      <c r="XEW14" s="5"/>
      <c r="XEX14" s="5"/>
      <c r="XEY14" s="5"/>
      <c r="XEZ14" s="5"/>
      <c r="XFA14" s="5"/>
    </row>
    <row r="15" spans="1:22 16377:16381" ht="20" x14ac:dyDescent="0.35">
      <c r="A15" s="24" t="s">
        <v>35</v>
      </c>
      <c r="B15" s="25" t="s">
        <v>43</v>
      </c>
      <c r="C15" s="31">
        <v>675716565435</v>
      </c>
      <c r="D15" s="1" t="s">
        <v>54</v>
      </c>
      <c r="E15" s="26" t="s">
        <v>56</v>
      </c>
      <c r="F15" s="26" t="s">
        <v>122</v>
      </c>
      <c r="G15" s="26" t="s">
        <v>57</v>
      </c>
      <c r="H15" s="31">
        <f t="shared" si="1"/>
        <v>104</v>
      </c>
      <c r="I15" s="24"/>
      <c r="J15" s="24">
        <v>2</v>
      </c>
      <c r="K15" s="31">
        <v>208</v>
      </c>
      <c r="L15" s="24">
        <v>11.61</v>
      </c>
      <c r="M15" s="24">
        <v>8.26</v>
      </c>
      <c r="N15" s="24">
        <v>11.02</v>
      </c>
      <c r="O15" s="60">
        <f>0.62/35.31</f>
        <v>1.7558765222316624E-2</v>
      </c>
      <c r="P15" s="60">
        <v>8.17</v>
      </c>
      <c r="Q15" s="60">
        <f t="shared" si="0"/>
        <v>849.68</v>
      </c>
      <c r="R15" s="63">
        <f t="shared" si="2"/>
        <v>1.8261115831209289</v>
      </c>
      <c r="T15" s="3"/>
      <c r="V15" s="3"/>
      <c r="XEW15" s="5"/>
      <c r="XEX15" s="5"/>
      <c r="XEY15" s="5"/>
      <c r="XEZ15" s="5"/>
      <c r="XFA15" s="5"/>
    </row>
    <row r="16" spans="1:22 16377:16381" ht="20" x14ac:dyDescent="0.35">
      <c r="A16" s="24" t="s">
        <v>36</v>
      </c>
      <c r="B16" s="25" t="s">
        <v>43</v>
      </c>
      <c r="C16" s="31">
        <v>675716470203</v>
      </c>
      <c r="D16" s="1" t="s">
        <v>54</v>
      </c>
      <c r="E16" s="26" t="s">
        <v>56</v>
      </c>
      <c r="F16" s="24" t="s">
        <v>122</v>
      </c>
      <c r="G16" s="26" t="s">
        <v>57</v>
      </c>
      <c r="H16" s="31">
        <f t="shared" si="1"/>
        <v>94</v>
      </c>
      <c r="I16" s="24"/>
      <c r="J16" s="24">
        <v>2</v>
      </c>
      <c r="K16" s="31">
        <v>188</v>
      </c>
      <c r="L16" s="24">
        <v>11.61</v>
      </c>
      <c r="M16" s="24">
        <v>8.26</v>
      </c>
      <c r="N16" s="24">
        <v>7.87</v>
      </c>
      <c r="O16" s="60">
        <f>0.44/35.31</f>
        <v>1.2461059190031152E-2</v>
      </c>
      <c r="P16" s="60">
        <v>5.55</v>
      </c>
      <c r="Q16" s="60">
        <f t="shared" si="0"/>
        <v>521.69999999999993</v>
      </c>
      <c r="R16" s="63">
        <f t="shared" si="2"/>
        <v>1.1713395638629283</v>
      </c>
      <c r="T16" s="3"/>
      <c r="V16" s="3"/>
      <c r="XEW16" s="5"/>
      <c r="XEX16" s="5"/>
      <c r="XEY16" s="5"/>
      <c r="XEZ16" s="5"/>
      <c r="XFA16" s="5"/>
    </row>
    <row r="17" spans="1:22 16377:16381" ht="20" x14ac:dyDescent="0.35">
      <c r="A17" s="24" t="s">
        <v>37</v>
      </c>
      <c r="B17" s="25" t="s">
        <v>43</v>
      </c>
      <c r="C17" s="31">
        <v>675716470210</v>
      </c>
      <c r="D17" s="1" t="s">
        <v>54</v>
      </c>
      <c r="E17" s="26" t="s">
        <v>56</v>
      </c>
      <c r="F17" s="26" t="s">
        <v>122</v>
      </c>
      <c r="G17" s="26" t="s">
        <v>57</v>
      </c>
      <c r="H17" s="31">
        <f t="shared" si="1"/>
        <v>100</v>
      </c>
      <c r="I17" s="24"/>
      <c r="J17" s="24">
        <v>2</v>
      </c>
      <c r="K17" s="31">
        <v>200</v>
      </c>
      <c r="L17" s="24">
        <v>11.61</v>
      </c>
      <c r="M17" s="24">
        <v>8.26</v>
      </c>
      <c r="N17" s="24">
        <v>7.87</v>
      </c>
      <c r="O17" s="60">
        <f>0.44/35.31</f>
        <v>1.2461059190031152E-2</v>
      </c>
      <c r="P17" s="60">
        <v>5.55</v>
      </c>
      <c r="Q17" s="60">
        <f t="shared" si="0"/>
        <v>555</v>
      </c>
      <c r="R17" s="63">
        <f t="shared" si="2"/>
        <v>1.2461059190031152</v>
      </c>
      <c r="T17" s="3"/>
      <c r="V17" s="3"/>
      <c r="XEW17" s="5"/>
      <c r="XEX17" s="5"/>
      <c r="XEY17" s="5"/>
      <c r="XEZ17" s="5"/>
      <c r="XFA17" s="5"/>
    </row>
    <row r="18" spans="1:22 16377:16381" ht="20" x14ac:dyDescent="0.35">
      <c r="A18" s="24" t="s">
        <v>38</v>
      </c>
      <c r="B18" s="25" t="s">
        <v>43</v>
      </c>
      <c r="C18" s="31">
        <v>675716470227</v>
      </c>
      <c r="D18" s="1" t="s">
        <v>54</v>
      </c>
      <c r="E18" s="26" t="s">
        <v>56</v>
      </c>
      <c r="F18" s="26" t="s">
        <v>122</v>
      </c>
      <c r="G18" s="26" t="s">
        <v>57</v>
      </c>
      <c r="H18" s="31">
        <f t="shared" si="1"/>
        <v>94</v>
      </c>
      <c r="I18" s="24"/>
      <c r="J18" s="24">
        <v>2</v>
      </c>
      <c r="K18" s="31">
        <v>188</v>
      </c>
      <c r="L18" s="24">
        <v>11.61</v>
      </c>
      <c r="M18" s="24">
        <v>8.26</v>
      </c>
      <c r="N18" s="24">
        <v>7.87</v>
      </c>
      <c r="O18" s="60">
        <f>0.44/35.31</f>
        <v>1.2461059190031152E-2</v>
      </c>
      <c r="P18" s="60">
        <v>5.55</v>
      </c>
      <c r="Q18" s="60">
        <f t="shared" si="0"/>
        <v>521.69999999999993</v>
      </c>
      <c r="R18" s="63">
        <f t="shared" si="2"/>
        <v>1.1713395638629283</v>
      </c>
      <c r="T18" s="3"/>
      <c r="V18" s="3"/>
      <c r="XEW18" s="5"/>
      <c r="XEX18" s="5"/>
      <c r="XEY18" s="5"/>
      <c r="XEZ18" s="5"/>
      <c r="XFA18" s="5"/>
    </row>
    <row r="19" spans="1:22 16377:16381" ht="20" x14ac:dyDescent="0.35">
      <c r="A19" s="24" t="s">
        <v>39</v>
      </c>
      <c r="B19" s="25" t="s">
        <v>43</v>
      </c>
      <c r="C19" s="31">
        <v>675716470234</v>
      </c>
      <c r="D19" s="1" t="s">
        <v>54</v>
      </c>
      <c r="E19" s="26" t="s">
        <v>56</v>
      </c>
      <c r="F19" s="26" t="s">
        <v>122</v>
      </c>
      <c r="G19" s="26" t="s">
        <v>57</v>
      </c>
      <c r="H19" s="31">
        <f t="shared" si="1"/>
        <v>189</v>
      </c>
      <c r="I19" s="24"/>
      <c r="J19" s="24">
        <v>2</v>
      </c>
      <c r="K19" s="31">
        <v>378</v>
      </c>
      <c r="L19" s="24">
        <v>11.61</v>
      </c>
      <c r="M19" s="24">
        <v>8.26</v>
      </c>
      <c r="N19" s="24">
        <v>7.87</v>
      </c>
      <c r="O19" s="60">
        <f>0.44/35.31</f>
        <v>1.2461059190031152E-2</v>
      </c>
      <c r="P19" s="60">
        <v>5.55</v>
      </c>
      <c r="Q19" s="60">
        <f t="shared" si="0"/>
        <v>1048.95</v>
      </c>
      <c r="R19" s="63">
        <f t="shared" si="2"/>
        <v>2.3551401869158877</v>
      </c>
      <c r="T19" s="3"/>
      <c r="V19" s="3"/>
      <c r="XEW19" s="5"/>
      <c r="XEX19" s="5"/>
      <c r="XEY19" s="5"/>
      <c r="XEZ19" s="5"/>
      <c r="XFA19" s="5"/>
    </row>
    <row r="20" spans="1:22 16377:16381" ht="20" x14ac:dyDescent="0.35">
      <c r="A20" s="24" t="s">
        <v>40</v>
      </c>
      <c r="B20" s="25" t="s">
        <v>43</v>
      </c>
      <c r="C20" s="31">
        <v>675716470272</v>
      </c>
      <c r="D20" s="1" t="s">
        <v>54</v>
      </c>
      <c r="E20" s="26" t="s">
        <v>56</v>
      </c>
      <c r="F20" s="26" t="s">
        <v>122</v>
      </c>
      <c r="G20" s="26" t="s">
        <v>57</v>
      </c>
      <c r="H20" s="31">
        <f t="shared" si="1"/>
        <v>196</v>
      </c>
      <c r="I20" s="24"/>
      <c r="J20" s="24">
        <v>2</v>
      </c>
      <c r="K20" s="31">
        <v>392</v>
      </c>
      <c r="L20" s="26">
        <v>11.61</v>
      </c>
      <c r="M20" s="24">
        <v>8.26</v>
      </c>
      <c r="N20" s="24">
        <v>9.64</v>
      </c>
      <c r="O20" s="60">
        <f>0.54/35.31</f>
        <v>1.5293118096856415E-2</v>
      </c>
      <c r="P20" s="60">
        <v>6.8</v>
      </c>
      <c r="Q20" s="60">
        <f t="shared" si="0"/>
        <v>1332.8</v>
      </c>
      <c r="R20" s="63">
        <f t="shared" si="2"/>
        <v>2.9974511469838574</v>
      </c>
      <c r="T20" s="3"/>
      <c r="V20" s="3"/>
      <c r="XEW20" s="5"/>
      <c r="XEX20" s="5"/>
      <c r="XEY20" s="5"/>
      <c r="XEZ20" s="5"/>
      <c r="XFA20" s="5"/>
    </row>
    <row r="21" spans="1:22 16377:16381" ht="20" x14ac:dyDescent="0.35">
      <c r="A21" s="24" t="s">
        <v>41</v>
      </c>
      <c r="B21" s="25" t="s">
        <v>43</v>
      </c>
      <c r="C21" s="31">
        <v>675716470289</v>
      </c>
      <c r="D21" s="1" t="s">
        <v>54</v>
      </c>
      <c r="E21" s="26" t="s">
        <v>56</v>
      </c>
      <c r="F21" s="26" t="s">
        <v>122</v>
      </c>
      <c r="G21" s="26" t="s">
        <v>57</v>
      </c>
      <c r="H21" s="31">
        <f t="shared" si="1"/>
        <v>200</v>
      </c>
      <c r="I21" s="24"/>
      <c r="J21" s="24">
        <v>2</v>
      </c>
      <c r="K21" s="31">
        <v>400</v>
      </c>
      <c r="L21" s="24">
        <v>11.61</v>
      </c>
      <c r="M21" s="24">
        <v>8.26</v>
      </c>
      <c r="N21" s="24">
        <v>9.64</v>
      </c>
      <c r="O21" s="60">
        <f>0.55/35.31</f>
        <v>1.5576323987538941E-2</v>
      </c>
      <c r="P21" s="60">
        <v>6.85</v>
      </c>
      <c r="Q21" s="60">
        <f t="shared" si="0"/>
        <v>1370</v>
      </c>
      <c r="R21" s="63">
        <f t="shared" si="2"/>
        <v>3.1152647975077881</v>
      </c>
      <c r="T21" s="3"/>
      <c r="V21" s="3"/>
      <c r="XEW21" s="5"/>
      <c r="XEX21" s="5"/>
      <c r="XEY21" s="5"/>
      <c r="XEZ21" s="5"/>
      <c r="XFA21" s="5"/>
    </row>
    <row r="22" spans="1:22 16377:16381" ht="20" x14ac:dyDescent="0.35">
      <c r="A22" s="24" t="s">
        <v>42</v>
      </c>
      <c r="B22" s="25" t="s">
        <v>43</v>
      </c>
      <c r="C22" s="32">
        <v>675716470296</v>
      </c>
      <c r="D22" s="2" t="s">
        <v>54</v>
      </c>
      <c r="E22" s="26" t="s">
        <v>56</v>
      </c>
      <c r="F22" s="26" t="s">
        <v>122</v>
      </c>
      <c r="G22" s="26" t="s">
        <v>57</v>
      </c>
      <c r="H22" s="31">
        <f t="shared" si="1"/>
        <v>149</v>
      </c>
      <c r="I22" s="24"/>
      <c r="J22" s="24">
        <v>2</v>
      </c>
      <c r="K22" s="32">
        <v>298</v>
      </c>
      <c r="L22" s="24">
        <v>11.61</v>
      </c>
      <c r="M22" s="24">
        <v>8.26</v>
      </c>
      <c r="N22" s="24">
        <v>9.64</v>
      </c>
      <c r="O22" s="60">
        <f>0.54/35.31</f>
        <v>1.5293118096856415E-2</v>
      </c>
      <c r="P22" s="60">
        <v>6.8</v>
      </c>
      <c r="Q22" s="60">
        <f t="shared" si="0"/>
        <v>1013.1999999999999</v>
      </c>
      <c r="R22" s="63">
        <f t="shared" si="2"/>
        <v>2.278674596431606</v>
      </c>
      <c r="T22" s="3"/>
      <c r="V22" s="3"/>
      <c r="XEW22" s="5"/>
      <c r="XEX22" s="5"/>
      <c r="XEY22" s="5"/>
      <c r="XEZ22" s="5"/>
      <c r="XFA22" s="5"/>
    </row>
    <row r="23" spans="1:22 16377:16381" ht="20" x14ac:dyDescent="0.35">
      <c r="A23" s="26" t="s">
        <v>44</v>
      </c>
      <c r="B23" s="25" t="s">
        <v>43</v>
      </c>
      <c r="C23" s="31">
        <v>675716470302</v>
      </c>
      <c r="D23" s="1" t="s">
        <v>54</v>
      </c>
      <c r="E23" s="26" t="s">
        <v>56</v>
      </c>
      <c r="F23" s="26" t="s">
        <v>122</v>
      </c>
      <c r="G23" s="26" t="s">
        <v>57</v>
      </c>
      <c r="H23" s="31">
        <f t="shared" si="1"/>
        <v>153</v>
      </c>
      <c r="I23" s="24"/>
      <c r="J23" s="24">
        <v>2</v>
      </c>
      <c r="K23" s="31">
        <v>306</v>
      </c>
      <c r="L23" s="24">
        <v>11.61</v>
      </c>
      <c r="M23" s="24">
        <v>8.26</v>
      </c>
      <c r="N23" s="24">
        <v>9.64</v>
      </c>
      <c r="O23" s="60">
        <f>0.54/35.31</f>
        <v>1.5293118096856415E-2</v>
      </c>
      <c r="P23" s="60">
        <v>6.8</v>
      </c>
      <c r="Q23" s="60">
        <f t="shared" si="0"/>
        <v>1040.3999999999999</v>
      </c>
      <c r="R23" s="63">
        <f t="shared" si="2"/>
        <v>2.3398470688190316</v>
      </c>
      <c r="T23" s="3"/>
      <c r="V23" s="3"/>
      <c r="XEW23" s="5"/>
      <c r="XEX23" s="5"/>
      <c r="XEY23" s="5"/>
      <c r="XEZ23" s="5"/>
      <c r="XFA23" s="5"/>
    </row>
    <row r="24" spans="1:22 16377:16381" ht="20" x14ac:dyDescent="0.35">
      <c r="A24" s="26" t="s">
        <v>45</v>
      </c>
      <c r="B24" s="25" t="s">
        <v>43</v>
      </c>
      <c r="C24" s="31">
        <v>675716470340</v>
      </c>
      <c r="D24" s="1" t="s">
        <v>54</v>
      </c>
      <c r="E24" s="26" t="s">
        <v>56</v>
      </c>
      <c r="F24" s="26" t="s">
        <v>122</v>
      </c>
      <c r="G24" s="26" t="s">
        <v>57</v>
      </c>
      <c r="H24" s="31">
        <f t="shared" si="1"/>
        <v>146</v>
      </c>
      <c r="I24" s="24"/>
      <c r="J24" s="24">
        <v>2</v>
      </c>
      <c r="K24" s="31">
        <v>292</v>
      </c>
      <c r="L24" s="24">
        <v>11.61</v>
      </c>
      <c r="M24" s="24">
        <v>8.26</v>
      </c>
      <c r="N24" s="24">
        <v>10.62</v>
      </c>
      <c r="O24" s="60">
        <f>0.6/35.31</f>
        <v>1.6992353440951569E-2</v>
      </c>
      <c r="P24" s="60">
        <v>7.37</v>
      </c>
      <c r="Q24" s="60">
        <f t="shared" si="0"/>
        <v>1076.02</v>
      </c>
      <c r="R24" s="63">
        <f t="shared" si="2"/>
        <v>2.4808836023789289</v>
      </c>
      <c r="T24" s="3"/>
      <c r="V24" s="3"/>
      <c r="XEW24" s="5"/>
      <c r="XEX24" s="5"/>
      <c r="XEY24" s="5"/>
      <c r="XEZ24" s="5"/>
      <c r="XFA24" s="5"/>
    </row>
    <row r="25" spans="1:22 16377:16381" ht="20" x14ac:dyDescent="0.35">
      <c r="A25" s="26" t="s">
        <v>46</v>
      </c>
      <c r="B25" s="25" t="s">
        <v>43</v>
      </c>
      <c r="C25" s="31">
        <v>675716470357</v>
      </c>
      <c r="D25" s="1" t="s">
        <v>54</v>
      </c>
      <c r="E25" s="26" t="s">
        <v>56</v>
      </c>
      <c r="F25" s="26" t="s">
        <v>122</v>
      </c>
      <c r="G25" s="26" t="s">
        <v>57</v>
      </c>
      <c r="H25" s="31">
        <f t="shared" si="1"/>
        <v>212</v>
      </c>
      <c r="I25" s="24"/>
      <c r="J25" s="24">
        <v>2</v>
      </c>
      <c r="K25" s="31">
        <v>424</v>
      </c>
      <c r="L25" s="24">
        <v>11.61</v>
      </c>
      <c r="M25" s="24">
        <v>8.26</v>
      </c>
      <c r="N25" s="24">
        <v>10.62</v>
      </c>
      <c r="O25" s="60">
        <f>0.6/35.31</f>
        <v>1.6992353440951569E-2</v>
      </c>
      <c r="P25" s="60">
        <v>7.37</v>
      </c>
      <c r="Q25" s="60">
        <f t="shared" si="0"/>
        <v>1562.44</v>
      </c>
      <c r="R25" s="63">
        <f t="shared" si="2"/>
        <v>3.6023789294817323</v>
      </c>
      <c r="T25" s="3"/>
      <c r="V25" s="3"/>
      <c r="XEW25" s="5"/>
      <c r="XEX25" s="5"/>
      <c r="XEY25" s="5"/>
      <c r="XEZ25" s="5"/>
      <c r="XFA25" s="5"/>
    </row>
    <row r="26" spans="1:22 16377:16381" ht="20" x14ac:dyDescent="0.35">
      <c r="A26" s="26" t="s">
        <v>47</v>
      </c>
      <c r="B26" s="25" t="s">
        <v>43</v>
      </c>
      <c r="C26" s="31">
        <v>675716470364</v>
      </c>
      <c r="D26" s="1" t="s">
        <v>54</v>
      </c>
      <c r="E26" s="26" t="s">
        <v>56</v>
      </c>
      <c r="F26" s="26" t="s">
        <v>122</v>
      </c>
      <c r="G26" s="26" t="s">
        <v>57</v>
      </c>
      <c r="H26" s="31">
        <f t="shared" si="1"/>
        <v>196</v>
      </c>
      <c r="I26" s="24"/>
      <c r="J26" s="24">
        <v>2</v>
      </c>
      <c r="K26" s="31">
        <v>392</v>
      </c>
      <c r="L26" s="24">
        <v>11.61</v>
      </c>
      <c r="M26" s="24">
        <v>8.26</v>
      </c>
      <c r="N26" s="24">
        <v>10.62</v>
      </c>
      <c r="O26" s="60">
        <f>0.6/35.31</f>
        <v>1.6992353440951569E-2</v>
      </c>
      <c r="P26" s="60">
        <v>7.37</v>
      </c>
      <c r="Q26" s="60">
        <f t="shared" si="0"/>
        <v>1444.52</v>
      </c>
      <c r="R26" s="63">
        <f t="shared" si="2"/>
        <v>3.3305012744265072</v>
      </c>
      <c r="T26" s="3"/>
      <c r="V26" s="3"/>
      <c r="XEW26" s="5"/>
      <c r="XEX26" s="5"/>
      <c r="XEY26" s="5"/>
      <c r="XEZ26" s="5"/>
      <c r="XFA26" s="5"/>
    </row>
    <row r="27" spans="1:22 16377:16381" ht="20" x14ac:dyDescent="0.35">
      <c r="A27" s="26" t="s">
        <v>48</v>
      </c>
      <c r="B27" s="25" t="s">
        <v>43</v>
      </c>
      <c r="C27" s="31">
        <v>675716470371</v>
      </c>
      <c r="D27" s="1" t="s">
        <v>54</v>
      </c>
      <c r="E27" s="26" t="s">
        <v>56</v>
      </c>
      <c r="F27" s="26" t="s">
        <v>122</v>
      </c>
      <c r="G27" s="26" t="s">
        <v>57</v>
      </c>
      <c r="H27" s="31">
        <f t="shared" si="1"/>
        <v>264</v>
      </c>
      <c r="I27" s="24"/>
      <c r="J27" s="24">
        <v>2</v>
      </c>
      <c r="K27" s="31">
        <v>528</v>
      </c>
      <c r="L27" s="24">
        <v>11.61</v>
      </c>
      <c r="M27" s="24">
        <v>8.26</v>
      </c>
      <c r="N27" s="24">
        <v>10.62</v>
      </c>
      <c r="O27" s="60">
        <f>0.6/35.31</f>
        <v>1.6992353440951569E-2</v>
      </c>
      <c r="P27" s="60">
        <v>7.37</v>
      </c>
      <c r="Q27" s="60">
        <f t="shared" si="0"/>
        <v>1945.68</v>
      </c>
      <c r="R27" s="63">
        <f t="shared" si="2"/>
        <v>4.4859813084112137</v>
      </c>
      <c r="T27" s="3"/>
      <c r="V27" s="3"/>
      <c r="XEW27" s="5"/>
      <c r="XEX27" s="5"/>
      <c r="XEY27" s="5"/>
      <c r="XEZ27" s="5"/>
      <c r="XFA27" s="5"/>
    </row>
    <row r="28" spans="1:22 16377:16381" ht="20" x14ac:dyDescent="0.35">
      <c r="A28" s="26" t="s">
        <v>49</v>
      </c>
      <c r="B28" s="25" t="s">
        <v>43</v>
      </c>
      <c r="C28" s="31">
        <v>675716470418</v>
      </c>
      <c r="D28" s="1" t="s">
        <v>54</v>
      </c>
      <c r="E28" s="26" t="s">
        <v>56</v>
      </c>
      <c r="F28" s="26" t="s">
        <v>122</v>
      </c>
      <c r="G28" s="26" t="s">
        <v>57</v>
      </c>
      <c r="H28" s="31">
        <f t="shared" si="1"/>
        <v>141</v>
      </c>
      <c r="I28" s="24"/>
      <c r="J28" s="24">
        <v>2</v>
      </c>
      <c r="K28" s="31">
        <v>282</v>
      </c>
      <c r="L28" s="24">
        <v>11.61</v>
      </c>
      <c r="M28" s="24">
        <v>8.26</v>
      </c>
      <c r="N28" s="24">
        <v>11.02</v>
      </c>
      <c r="O28" s="60">
        <f>0.62/35.31</f>
        <v>1.7558765222316624E-2</v>
      </c>
      <c r="P28" s="60">
        <v>8.17</v>
      </c>
      <c r="Q28" s="60">
        <f t="shared" si="0"/>
        <v>1151.97</v>
      </c>
      <c r="R28" s="63">
        <f t="shared" si="2"/>
        <v>2.4757858963466441</v>
      </c>
      <c r="T28" s="3"/>
      <c r="V28" s="3"/>
      <c r="XEW28" s="5"/>
      <c r="XEX28" s="5"/>
      <c r="XEY28" s="5"/>
      <c r="XEZ28" s="5"/>
      <c r="XFA28" s="5"/>
    </row>
    <row r="29" spans="1:22 16377:16381" ht="20" x14ac:dyDescent="0.35">
      <c r="A29" s="26" t="s">
        <v>50</v>
      </c>
      <c r="B29" s="25" t="s">
        <v>43</v>
      </c>
      <c r="C29" s="31">
        <v>675716470425</v>
      </c>
      <c r="D29" s="1" t="s">
        <v>54</v>
      </c>
      <c r="E29" s="26" t="s">
        <v>56</v>
      </c>
      <c r="F29" s="26" t="s">
        <v>122</v>
      </c>
      <c r="G29" s="26" t="s">
        <v>57</v>
      </c>
      <c r="H29" s="31">
        <f t="shared" si="1"/>
        <v>100</v>
      </c>
      <c r="I29" s="24"/>
      <c r="J29" s="24">
        <v>2</v>
      </c>
      <c r="K29" s="31">
        <v>200</v>
      </c>
      <c r="L29" s="24">
        <v>11.81</v>
      </c>
      <c r="M29" s="24">
        <v>8.26</v>
      </c>
      <c r="N29" s="24">
        <v>11.22</v>
      </c>
      <c r="O29" s="60">
        <f>0.64/35.31</f>
        <v>1.8125177003681676E-2</v>
      </c>
      <c r="P29" s="60">
        <v>8.2100000000000009</v>
      </c>
      <c r="Q29" s="60">
        <f t="shared" si="0"/>
        <v>821.00000000000011</v>
      </c>
      <c r="R29" s="63">
        <f t="shared" si="2"/>
        <v>1.8125177003681676</v>
      </c>
      <c r="T29" s="3"/>
      <c r="V29" s="3"/>
      <c r="XEW29" s="5"/>
      <c r="XEX29" s="5"/>
      <c r="XEY29" s="5"/>
      <c r="XEZ29" s="5"/>
      <c r="XFA29" s="5"/>
    </row>
    <row r="30" spans="1:22 16377:16381" ht="20" x14ac:dyDescent="0.35">
      <c r="A30" s="26" t="s">
        <v>51</v>
      </c>
      <c r="B30" s="25" t="s">
        <v>43</v>
      </c>
      <c r="C30" s="31">
        <v>675716470432</v>
      </c>
      <c r="D30" s="1" t="s">
        <v>55</v>
      </c>
      <c r="E30" s="26" t="s">
        <v>56</v>
      </c>
      <c r="F30" s="26" t="s">
        <v>122</v>
      </c>
      <c r="G30" s="26" t="s">
        <v>57</v>
      </c>
      <c r="H30" s="31">
        <f t="shared" si="1"/>
        <v>186</v>
      </c>
      <c r="I30" s="24"/>
      <c r="J30" s="24">
        <v>2</v>
      </c>
      <c r="K30" s="31">
        <v>372</v>
      </c>
      <c r="L30" s="24">
        <v>12</v>
      </c>
      <c r="M30" s="24">
        <v>8.07</v>
      </c>
      <c r="N30" s="24">
        <v>10.82</v>
      </c>
      <c r="O30" s="60">
        <f>0.61/35.31</f>
        <v>1.7275559331634098E-2</v>
      </c>
      <c r="P30" s="60">
        <v>8.17</v>
      </c>
      <c r="Q30" s="60">
        <f t="shared" si="0"/>
        <v>1519.62</v>
      </c>
      <c r="R30" s="63">
        <f t="shared" si="2"/>
        <v>3.2132540356839421</v>
      </c>
      <c r="T30" s="3"/>
      <c r="V30" s="3"/>
      <c r="XEW30" s="5"/>
      <c r="XEX30" s="5"/>
      <c r="XEY30" s="5"/>
      <c r="XEZ30" s="5"/>
      <c r="XFA30" s="5"/>
    </row>
    <row r="31" spans="1:22 16377:16381" ht="20" x14ac:dyDescent="0.35">
      <c r="A31" s="26" t="s">
        <v>52</v>
      </c>
      <c r="B31" s="25" t="s">
        <v>43</v>
      </c>
      <c r="C31" s="32">
        <v>675716470449</v>
      </c>
      <c r="D31" s="2" t="s">
        <v>55</v>
      </c>
      <c r="E31" s="26" t="s">
        <v>56</v>
      </c>
      <c r="F31" s="26" t="s">
        <v>122</v>
      </c>
      <c r="G31" s="26" t="s">
        <v>57</v>
      </c>
      <c r="H31" s="31">
        <f t="shared" si="1"/>
        <v>192</v>
      </c>
      <c r="I31" s="24"/>
      <c r="J31" s="24">
        <v>2</v>
      </c>
      <c r="K31" s="32">
        <v>384</v>
      </c>
      <c r="L31" s="24">
        <v>12.01</v>
      </c>
      <c r="M31" s="24">
        <v>8.07</v>
      </c>
      <c r="N31" s="24">
        <v>11.01</v>
      </c>
      <c r="O31" s="60">
        <f>0.62/35.31</f>
        <v>1.7558765222316624E-2</v>
      </c>
      <c r="P31" s="60">
        <v>8.17</v>
      </c>
      <c r="Q31" s="60">
        <f t="shared" si="0"/>
        <v>1568.6399999999999</v>
      </c>
      <c r="R31" s="63">
        <f t="shared" si="2"/>
        <v>3.3712829226847916</v>
      </c>
      <c r="T31" s="3"/>
      <c r="V31" s="3"/>
      <c r="XEW31" s="5"/>
      <c r="XEX31" s="5"/>
      <c r="XEY31" s="5"/>
      <c r="XEZ31" s="5"/>
      <c r="XFA31" s="5"/>
    </row>
    <row r="32" spans="1:22 16377:16381" x14ac:dyDescent="0.35">
      <c r="A32" s="27"/>
      <c r="B32" s="27"/>
      <c r="C32" s="27"/>
      <c r="D32" s="27"/>
      <c r="E32" s="28"/>
      <c r="F32" s="28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60">
        <v>50</v>
      </c>
      <c r="R32" s="63"/>
      <c r="T32" s="3"/>
      <c r="V32" s="3"/>
      <c r="XEW32" s="5"/>
      <c r="XEX32" s="5"/>
      <c r="XEY32" s="5"/>
      <c r="XEZ32" s="5"/>
      <c r="XFA32" s="5"/>
    </row>
    <row r="33" spans="1:22 16377:16381" x14ac:dyDescent="0.35">
      <c r="A33" s="27" t="s">
        <v>123</v>
      </c>
      <c r="B33" s="27"/>
      <c r="C33" s="27"/>
      <c r="D33" s="27"/>
      <c r="E33" s="28"/>
      <c r="F33" s="28"/>
      <c r="G33" s="28"/>
      <c r="H33" s="29"/>
      <c r="I33" s="29"/>
      <c r="J33" s="29"/>
      <c r="K33" s="29"/>
      <c r="L33" s="29"/>
      <c r="M33" s="29"/>
      <c r="N33" s="29"/>
      <c r="O33" s="29"/>
      <c r="P33" s="29"/>
      <c r="Q33" s="75"/>
      <c r="R33" s="63"/>
      <c r="T33" s="3"/>
      <c r="V33" s="3"/>
      <c r="XEW33" s="5"/>
      <c r="XEX33" s="5"/>
      <c r="XEY33" s="5"/>
      <c r="XEZ33" s="5"/>
      <c r="XFA33" s="5"/>
    </row>
    <row r="34" spans="1:22 16377:16381" x14ac:dyDescent="0.35">
      <c r="A34" s="17"/>
      <c r="B34" s="17"/>
      <c r="C34" s="17"/>
      <c r="D34" s="17"/>
      <c r="E34" s="18" t="s">
        <v>26</v>
      </c>
      <c r="F34" s="18"/>
      <c r="G34" s="18"/>
      <c r="H34" s="19">
        <f>SUM(H8:H33)</f>
        <v>4585</v>
      </c>
      <c r="I34" s="19"/>
      <c r="J34" s="19"/>
      <c r="K34" s="19">
        <f>SUM(K8:K33)</f>
        <v>9170</v>
      </c>
      <c r="L34" s="20"/>
      <c r="M34" s="20"/>
      <c r="N34" s="20"/>
      <c r="O34" s="21"/>
      <c r="P34" s="22"/>
      <c r="Q34" s="22">
        <f>SUM(Q8:Q33)</f>
        <v>32289.170000000002</v>
      </c>
      <c r="R34" s="63">
        <f>SUM(R8:R33)</f>
        <v>71.947606910223726</v>
      </c>
      <c r="T34" s="3"/>
      <c r="V34" s="3"/>
      <c r="XEW34" s="5"/>
      <c r="XEX34" s="5"/>
      <c r="XEY34" s="5"/>
      <c r="XEZ34" s="5"/>
      <c r="XFA34" s="5"/>
    </row>
    <row r="35" spans="1:22 16377:16381" s="14" customFormat="1" ht="11.25" customHeight="1" x14ac:dyDescent="0.35">
      <c r="A35" s="30"/>
      <c r="B35" s="30"/>
      <c r="C35" s="30"/>
      <c r="D35" s="30"/>
      <c r="E35" s="68" t="s">
        <v>27</v>
      </c>
      <c r="F35" s="30"/>
      <c r="G35" s="30"/>
      <c r="H35" s="65">
        <f>H34</f>
        <v>4585</v>
      </c>
      <c r="I35" s="66"/>
      <c r="J35" s="66"/>
      <c r="K35" s="65">
        <f>K34</f>
        <v>9170</v>
      </c>
      <c r="L35" s="67"/>
      <c r="M35" s="67"/>
      <c r="N35" s="67"/>
      <c r="O35" s="67"/>
      <c r="P35" s="67"/>
      <c r="Q35" s="67">
        <f>Q34</f>
        <v>32289.170000000002</v>
      </c>
      <c r="R35" s="64">
        <f>R34</f>
        <v>71.947606910223726</v>
      </c>
    </row>
    <row r="36" spans="1:22 16377:16381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3"/>
      <c r="S36" s="16"/>
      <c r="T36" s="23"/>
      <c r="U36" s="16"/>
      <c r="V36" s="3"/>
      <c r="XEZ36" s="5"/>
      <c r="XFA36" s="5"/>
    </row>
    <row r="37" spans="1:22 16377:16381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3"/>
      <c r="S37" s="16"/>
      <c r="T37" s="23"/>
      <c r="U37" s="16"/>
      <c r="V37" s="3"/>
      <c r="XEZ37" s="5"/>
      <c r="XFA37" s="5"/>
    </row>
    <row r="38" spans="1:22 16377:16381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3"/>
      <c r="S38" s="16"/>
      <c r="T38" s="23"/>
      <c r="U38" s="16"/>
      <c r="V38" s="3"/>
      <c r="XEZ38" s="5"/>
      <c r="XFA38" s="5"/>
    </row>
    <row r="39" spans="1:22 16377:16381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3"/>
      <c r="S39" s="16"/>
      <c r="T39" s="23"/>
      <c r="U39" s="16"/>
      <c r="V39" s="3"/>
      <c r="XEZ39" s="5"/>
      <c r="XFA39" s="5"/>
    </row>
    <row r="40" spans="1:22 16377:16381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3"/>
      <c r="S40" s="16"/>
      <c r="T40" s="23"/>
      <c r="U40" s="16"/>
      <c r="V40" s="3"/>
      <c r="XEZ40" s="5"/>
      <c r="XFA40" s="5"/>
    </row>
    <row r="41" spans="1:22 16377:16381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23"/>
      <c r="S41" s="16"/>
      <c r="T41" s="23"/>
      <c r="U41" s="16"/>
      <c r="V41" s="3"/>
      <c r="XEZ41" s="5"/>
      <c r="XFA41" s="5"/>
    </row>
    <row r="42" spans="1:22 16377:16381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23"/>
      <c r="S42" s="16"/>
      <c r="T42" s="23"/>
      <c r="U42" s="16"/>
      <c r="V42" s="3"/>
      <c r="XEZ42" s="5"/>
      <c r="XFA42" s="5"/>
    </row>
    <row r="43" spans="1:22 16377:16381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23"/>
      <c r="S43" s="16"/>
      <c r="T43" s="23"/>
      <c r="U43" s="16"/>
      <c r="V43" s="3"/>
      <c r="XEZ43" s="5"/>
      <c r="XFA43" s="5"/>
    </row>
    <row r="44" spans="1:22 16377:16381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3"/>
      <c r="S44" s="16"/>
      <c r="T44" s="23"/>
      <c r="U44" s="16"/>
      <c r="V44" s="3"/>
      <c r="XEZ44" s="5"/>
      <c r="XFA44" s="5"/>
    </row>
    <row r="45" spans="1:22 16377:16381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3"/>
      <c r="S45" s="16"/>
      <c r="T45" s="23"/>
      <c r="U45" s="16"/>
      <c r="V45" s="3"/>
      <c r="XEZ45" s="5"/>
      <c r="XFA45" s="5"/>
    </row>
    <row r="46" spans="1:22 16377:16381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3"/>
      <c r="S46" s="16"/>
      <c r="T46" s="23"/>
      <c r="U46" s="16"/>
      <c r="V46" s="3"/>
      <c r="XEZ46" s="5"/>
      <c r="XFA46" s="5"/>
    </row>
    <row r="47" spans="1:22 16377:16381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3"/>
      <c r="S47" s="16"/>
      <c r="T47" s="23"/>
      <c r="U47" s="16"/>
      <c r="V47" s="3"/>
      <c r="XEZ47" s="5"/>
      <c r="XFA47" s="5"/>
    </row>
    <row r="48" spans="1:22 16377:16381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3"/>
      <c r="S48" s="16"/>
      <c r="T48" s="23"/>
      <c r="U48" s="16"/>
      <c r="V48" s="3"/>
      <c r="XEZ48" s="5"/>
      <c r="XFA48" s="5"/>
    </row>
    <row r="49" spans="1:22 16380:16381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23"/>
      <c r="S49" s="16"/>
      <c r="T49" s="23"/>
      <c r="U49" s="16"/>
      <c r="V49" s="3"/>
      <c r="XEZ49" s="5"/>
      <c r="XFA49" s="5"/>
    </row>
    <row r="50" spans="1:22 16380:16381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23"/>
      <c r="S50" s="16"/>
      <c r="T50" s="23"/>
      <c r="U50" s="16"/>
      <c r="V50" s="3"/>
      <c r="XEZ50" s="5"/>
      <c r="XFA50" s="5"/>
    </row>
    <row r="51" spans="1:22 16380:16381" x14ac:dyDescent="0.3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23"/>
      <c r="S51" s="16"/>
      <c r="T51" s="23"/>
      <c r="U51" s="16"/>
      <c r="V51" s="3"/>
      <c r="XEZ51" s="5"/>
      <c r="XFA51" s="5"/>
    </row>
    <row r="52" spans="1:22 16380:16381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23"/>
      <c r="S52" s="16"/>
      <c r="T52" s="23"/>
      <c r="U52" s="16"/>
      <c r="V52" s="3"/>
      <c r="XEZ52" s="5"/>
      <c r="XFA52" s="5"/>
    </row>
    <row r="53" spans="1:22 16380:16381" x14ac:dyDescent="0.3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23"/>
      <c r="S53" s="16"/>
      <c r="T53" s="23"/>
      <c r="U53" s="16"/>
      <c r="V53" s="3"/>
      <c r="XEZ53" s="5"/>
      <c r="XFA53" s="5"/>
    </row>
    <row r="54" spans="1:22 16380:16381" x14ac:dyDescent="0.3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23"/>
      <c r="S54" s="16"/>
      <c r="T54" s="23"/>
      <c r="U54" s="16"/>
      <c r="V54" s="3"/>
      <c r="XEZ54" s="5"/>
      <c r="XFA54" s="5"/>
    </row>
    <row r="55" spans="1:22 16380:16381" x14ac:dyDescent="0.3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23"/>
      <c r="S55" s="16"/>
      <c r="T55" s="23"/>
      <c r="U55" s="16"/>
      <c r="V55" s="3"/>
      <c r="XEZ55" s="5"/>
      <c r="XFA55" s="5"/>
    </row>
    <row r="56" spans="1:22 16380:16381" x14ac:dyDescent="0.3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23"/>
      <c r="S56" s="16"/>
      <c r="T56" s="23"/>
      <c r="U56" s="16"/>
      <c r="V56" s="3"/>
      <c r="XEZ56" s="5"/>
      <c r="XFA56" s="5"/>
    </row>
    <row r="57" spans="1:22 16380:16381" x14ac:dyDescent="0.3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23"/>
      <c r="S57" s="16"/>
      <c r="T57" s="23"/>
      <c r="U57" s="16"/>
      <c r="V57" s="3"/>
      <c r="XEZ57" s="5"/>
      <c r="XFA57" s="5"/>
    </row>
    <row r="58" spans="1:22 16380:16381" x14ac:dyDescent="0.3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23"/>
      <c r="S58" s="16"/>
      <c r="T58" s="23"/>
      <c r="U58" s="16"/>
      <c r="V58" s="3"/>
      <c r="XEZ58" s="5"/>
      <c r="XFA58" s="5"/>
    </row>
    <row r="59" spans="1:22 16380:16381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23"/>
      <c r="S59" s="16"/>
      <c r="T59" s="23"/>
      <c r="U59" s="16"/>
      <c r="V59" s="3"/>
      <c r="XEZ59" s="5"/>
      <c r="XFA59" s="5"/>
    </row>
    <row r="60" spans="1:22 16380:16381" x14ac:dyDescent="0.3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23"/>
      <c r="S60" s="16"/>
      <c r="T60" s="23"/>
      <c r="U60" s="16"/>
      <c r="V60" s="3"/>
      <c r="XEZ60" s="5"/>
      <c r="XFA60" s="5"/>
    </row>
    <row r="61" spans="1:22 16380:16381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23"/>
      <c r="S61" s="16"/>
      <c r="T61" s="23"/>
      <c r="U61" s="16"/>
      <c r="V61" s="3"/>
      <c r="XEZ61" s="5"/>
      <c r="XFA61" s="5"/>
    </row>
    <row r="62" spans="1:22 16380:16381" x14ac:dyDescent="0.3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23"/>
      <c r="S62" s="16"/>
      <c r="T62" s="23"/>
      <c r="U62" s="16"/>
      <c r="V62" s="3"/>
      <c r="XEZ62" s="5"/>
      <c r="XFA62" s="5"/>
    </row>
    <row r="63" spans="1:22 16380:16381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23"/>
      <c r="S63" s="16"/>
      <c r="T63" s="23"/>
      <c r="U63" s="16"/>
      <c r="V63" s="3"/>
      <c r="XEZ63" s="5"/>
      <c r="XFA63" s="5"/>
    </row>
    <row r="64" spans="1:22 16380:16381" x14ac:dyDescent="0.3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23"/>
      <c r="S64" s="16"/>
      <c r="T64" s="23"/>
      <c r="U64" s="16"/>
      <c r="V64" s="3"/>
      <c r="XEZ64" s="5"/>
      <c r="XFA64" s="5"/>
    </row>
    <row r="65" spans="1:22 16380:16381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23"/>
      <c r="S65" s="16"/>
      <c r="T65" s="23"/>
      <c r="U65" s="16"/>
      <c r="V65" s="3"/>
      <c r="XEZ65" s="5"/>
      <c r="XFA65" s="5"/>
    </row>
    <row r="66" spans="1:22 16380:16381" x14ac:dyDescent="0.3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23"/>
      <c r="S66" s="16"/>
      <c r="T66" s="23"/>
      <c r="U66" s="16"/>
      <c r="V66" s="3"/>
      <c r="XEZ66" s="5"/>
      <c r="XFA66" s="5"/>
    </row>
    <row r="67" spans="1:22 16380:16381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23"/>
      <c r="S67" s="16"/>
      <c r="T67" s="23"/>
      <c r="U67" s="16"/>
      <c r="V67" s="3"/>
      <c r="XEZ67" s="5"/>
      <c r="XFA67" s="5"/>
    </row>
    <row r="68" spans="1:22 16380:16381" x14ac:dyDescent="0.3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23"/>
      <c r="S68" s="16"/>
      <c r="T68" s="23"/>
      <c r="U68" s="16"/>
      <c r="V68" s="3"/>
      <c r="XEZ68" s="5"/>
      <c r="XFA68" s="5"/>
    </row>
    <row r="69" spans="1:22 16380:16381" x14ac:dyDescent="0.3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23"/>
      <c r="S69" s="16"/>
      <c r="T69" s="23"/>
      <c r="U69" s="16"/>
      <c r="V69" s="3"/>
      <c r="XEZ69" s="5"/>
      <c r="XFA69" s="5"/>
    </row>
    <row r="70" spans="1:22 16380:16381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23"/>
      <c r="S70" s="16"/>
      <c r="T70" s="23"/>
      <c r="U70" s="16"/>
      <c r="V70" s="3"/>
      <c r="XEZ70" s="5"/>
      <c r="XFA70" s="5"/>
    </row>
    <row r="71" spans="1:22 16380:16381" x14ac:dyDescent="0.3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23"/>
      <c r="S71" s="16"/>
      <c r="T71" s="23"/>
      <c r="U71" s="16"/>
      <c r="V71" s="3"/>
      <c r="XEZ71" s="5"/>
      <c r="XFA71" s="5"/>
    </row>
    <row r="72" spans="1:22 16380:16381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23"/>
      <c r="S72" s="16"/>
      <c r="T72" s="23"/>
      <c r="U72" s="16"/>
      <c r="V72" s="3"/>
      <c r="XEZ72" s="5"/>
      <c r="XFA72" s="5"/>
    </row>
    <row r="73" spans="1:22 16380:16381" x14ac:dyDescent="0.3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23"/>
      <c r="S73" s="16"/>
      <c r="T73" s="23"/>
      <c r="U73" s="16"/>
      <c r="V73" s="3"/>
      <c r="XEZ73" s="5"/>
      <c r="XFA73" s="5"/>
    </row>
    <row r="74" spans="1:22 16380:16381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23"/>
      <c r="S74" s="16"/>
      <c r="T74" s="23"/>
      <c r="U74" s="16"/>
      <c r="V74" s="3"/>
      <c r="XEZ74" s="5"/>
      <c r="XFA74" s="5"/>
    </row>
    <row r="75" spans="1:22 16380:16381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23"/>
      <c r="S75" s="16"/>
      <c r="T75" s="23"/>
      <c r="U75" s="16"/>
      <c r="V75" s="3"/>
      <c r="XEZ75" s="5"/>
      <c r="XFA75" s="5"/>
    </row>
    <row r="76" spans="1:22 16380:16381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23"/>
      <c r="S76" s="16"/>
      <c r="T76" s="23"/>
      <c r="U76" s="16"/>
      <c r="V76" s="3"/>
      <c r="XEZ76" s="5"/>
      <c r="XFA76" s="5"/>
    </row>
    <row r="77" spans="1:22 16380:16381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23"/>
      <c r="S77" s="16"/>
      <c r="T77" s="23"/>
      <c r="U77" s="16"/>
      <c r="V77" s="3"/>
      <c r="XEZ77" s="5"/>
      <c r="XFA77" s="5"/>
    </row>
    <row r="78" spans="1:22 16380:16381" x14ac:dyDescent="0.3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23"/>
      <c r="S78" s="16"/>
      <c r="T78" s="23"/>
      <c r="U78" s="16"/>
      <c r="V78" s="3"/>
      <c r="XEZ78" s="5"/>
      <c r="XFA78" s="5"/>
    </row>
    <row r="79" spans="1:22 16380:16381" x14ac:dyDescent="0.3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23"/>
      <c r="S79" s="16"/>
      <c r="T79" s="23"/>
      <c r="U79" s="16"/>
      <c r="V79" s="3"/>
      <c r="XEZ79" s="5"/>
      <c r="XFA79" s="5"/>
    </row>
    <row r="80" spans="1:22 16380:16381" x14ac:dyDescent="0.3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23"/>
      <c r="S80" s="16"/>
      <c r="T80" s="23"/>
      <c r="U80" s="16"/>
      <c r="V80" s="3"/>
      <c r="XEZ80" s="5"/>
      <c r="XFA80" s="5"/>
    </row>
    <row r="81" spans="1:23 16380:16381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23"/>
      <c r="S81" s="16"/>
      <c r="T81" s="23"/>
      <c r="U81" s="16"/>
      <c r="V81" s="3"/>
      <c r="XEZ81" s="5"/>
      <c r="XFA81" s="5"/>
    </row>
    <row r="82" spans="1:23 16380:16381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23"/>
      <c r="S82" s="16"/>
      <c r="T82" s="23"/>
      <c r="U82" s="16"/>
      <c r="V82" s="3"/>
      <c r="XEZ82" s="5"/>
      <c r="XFA82" s="5"/>
    </row>
    <row r="83" spans="1:23 16380:16381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23"/>
      <c r="S83" s="16"/>
      <c r="T83" s="23"/>
      <c r="U83" s="16"/>
      <c r="V83" s="3"/>
      <c r="XEZ83" s="5"/>
      <c r="XFA83" s="5"/>
    </row>
    <row r="84" spans="1:23 16380:16381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23"/>
      <c r="U84" s="16"/>
      <c r="V84" s="23"/>
      <c r="W84" s="16"/>
    </row>
    <row r="85" spans="1:23 16380:16381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23"/>
      <c r="U85" s="16"/>
      <c r="V85" s="23"/>
      <c r="W85" s="16"/>
    </row>
    <row r="86" spans="1:23 16380:16381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23"/>
      <c r="U86" s="16"/>
      <c r="V86" s="23"/>
      <c r="W86" s="16"/>
    </row>
    <row r="87" spans="1:23 16380:16381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23"/>
      <c r="U87" s="16"/>
      <c r="V87" s="23"/>
      <c r="W87" s="16"/>
    </row>
    <row r="88" spans="1:23 16380:16381" x14ac:dyDescent="0.3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23"/>
      <c r="U88" s="16"/>
      <c r="V88" s="23"/>
      <c r="W88" s="16"/>
    </row>
    <row r="89" spans="1:23 16380:16381" x14ac:dyDescent="0.35">
      <c r="A89" s="16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23"/>
      <c r="U89" s="16"/>
      <c r="V89" s="23"/>
      <c r="W89" s="16"/>
    </row>
    <row r="90" spans="1:23 16380:16381" x14ac:dyDescent="0.35">
      <c r="B90" s="12"/>
    </row>
    <row r="91" spans="1:23 16380:16381" x14ac:dyDescent="0.35">
      <c r="B91" s="12"/>
    </row>
    <row r="92" spans="1:23 16380:16381" x14ac:dyDescent="0.35">
      <c r="B92" s="12"/>
    </row>
    <row r="93" spans="1:23 16380:16381" x14ac:dyDescent="0.35">
      <c r="B93" s="12"/>
    </row>
    <row r="94" spans="1:23 16380:16381" x14ac:dyDescent="0.35">
      <c r="B94" s="12"/>
    </row>
    <row r="95" spans="1:23 16380:16381" x14ac:dyDescent="0.35">
      <c r="B95" s="12"/>
    </row>
    <row r="96" spans="1:23 16380:16381" x14ac:dyDescent="0.35">
      <c r="B96" s="12"/>
    </row>
    <row r="97" spans="2:2" x14ac:dyDescent="0.35">
      <c r="B97" s="12"/>
    </row>
    <row r="98" spans="2:2" x14ac:dyDescent="0.35">
      <c r="B98" s="12"/>
    </row>
    <row r="99" spans="2:2" x14ac:dyDescent="0.35">
      <c r="B99" s="12"/>
    </row>
    <row r="100" spans="2:2" x14ac:dyDescent="0.35">
      <c r="B100" s="12"/>
    </row>
    <row r="101" spans="2:2" x14ac:dyDescent="0.35">
      <c r="B101" s="12"/>
    </row>
    <row r="102" spans="2:2" x14ac:dyDescent="0.35">
      <c r="B102" s="12"/>
    </row>
    <row r="103" spans="2:2" x14ac:dyDescent="0.35">
      <c r="B103" s="13"/>
    </row>
  </sheetData>
  <mergeCells count="10">
    <mergeCell ref="A2:F2"/>
    <mergeCell ref="A3:F3"/>
    <mergeCell ref="A4:D4"/>
    <mergeCell ref="A5:T5"/>
    <mergeCell ref="H6:I6"/>
    <mergeCell ref="J6:K6"/>
    <mergeCell ref="M6:O6"/>
    <mergeCell ref="P6:Q6"/>
    <mergeCell ref="R6:U6"/>
    <mergeCell ref="F6:G6"/>
  </mergeCells>
  <phoneticPr fontId="19" type="noConversion"/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E5EF-0703-4B9F-87E3-1F21D3B49224}">
  <dimension ref="A2:G46"/>
  <sheetViews>
    <sheetView topLeftCell="A32" workbookViewId="0">
      <selection activeCell="B51" sqref="B51"/>
    </sheetView>
  </sheetViews>
  <sheetFormatPr defaultRowHeight="14.5" x14ac:dyDescent="0.35"/>
  <cols>
    <col min="1" max="1" width="27.1796875" customWidth="1"/>
    <col min="2" max="2" width="33.81640625" customWidth="1"/>
    <col min="3" max="3" width="16.54296875" customWidth="1"/>
    <col min="7" max="7" width="13.90625" customWidth="1"/>
  </cols>
  <sheetData>
    <row r="2" spans="1:7" ht="20" x14ac:dyDescent="0.35">
      <c r="B2" s="94" t="s">
        <v>0</v>
      </c>
      <c r="C2" s="94"/>
      <c r="D2" s="94"/>
      <c r="E2" s="94"/>
      <c r="F2" s="94"/>
      <c r="G2" s="94"/>
    </row>
    <row r="3" spans="1:7" x14ac:dyDescent="0.35">
      <c r="B3" s="95" t="s">
        <v>1</v>
      </c>
      <c r="C3" s="95"/>
      <c r="D3" s="95"/>
      <c r="E3" s="95"/>
      <c r="F3" s="95"/>
      <c r="G3" s="95"/>
    </row>
    <row r="4" spans="1:7" x14ac:dyDescent="0.35">
      <c r="B4" s="95" t="s">
        <v>2</v>
      </c>
      <c r="C4" s="95"/>
      <c r="D4" s="95"/>
      <c r="E4" s="95"/>
      <c r="F4" s="3"/>
      <c r="G4" s="3"/>
    </row>
    <row r="6" spans="1:7" ht="46" x14ac:dyDescent="0.35">
      <c r="B6" s="59" t="s">
        <v>119</v>
      </c>
      <c r="E6" s="35"/>
    </row>
    <row r="7" spans="1:7" s="36" customFormat="1" ht="13.5" customHeight="1" x14ac:dyDescent="0.35">
      <c r="A7" s="51" t="s">
        <v>61</v>
      </c>
      <c r="B7" s="43" t="s">
        <v>0</v>
      </c>
      <c r="C7" s="103" t="s">
        <v>62</v>
      </c>
      <c r="D7" s="103"/>
      <c r="E7" s="103"/>
      <c r="F7" s="104" t="s">
        <v>58</v>
      </c>
      <c r="G7" s="104"/>
    </row>
    <row r="8" spans="1:7" s="36" customFormat="1" ht="18.5" customHeight="1" x14ac:dyDescent="0.35">
      <c r="A8" s="51" t="s">
        <v>63</v>
      </c>
      <c r="B8" s="43"/>
      <c r="C8" s="103" t="s">
        <v>4</v>
      </c>
      <c r="D8" s="103"/>
      <c r="E8" s="103"/>
      <c r="F8" s="104" t="s">
        <v>58</v>
      </c>
      <c r="G8" s="104"/>
    </row>
    <row r="9" spans="1:7" s="36" customFormat="1" ht="18.5" x14ac:dyDescent="0.35">
      <c r="A9" s="51" t="s">
        <v>64</v>
      </c>
      <c r="B9" s="50">
        <v>45705</v>
      </c>
      <c r="C9" s="103" t="s">
        <v>65</v>
      </c>
      <c r="D9" s="103"/>
      <c r="E9" s="103"/>
      <c r="F9" s="104" t="s">
        <v>59</v>
      </c>
      <c r="G9" s="104"/>
    </row>
    <row r="10" spans="1:7" s="36" customFormat="1" ht="13.5" customHeight="1" x14ac:dyDescent="0.35">
      <c r="A10" s="51" t="s">
        <v>8</v>
      </c>
      <c r="B10" s="43" t="s">
        <v>9</v>
      </c>
      <c r="C10" s="103" t="s">
        <v>66</v>
      </c>
      <c r="D10" s="103"/>
      <c r="E10" s="103"/>
      <c r="F10" s="104" t="s">
        <v>77</v>
      </c>
      <c r="G10" s="104"/>
    </row>
    <row r="11" spans="1:7" s="36" customFormat="1" ht="18.5" x14ac:dyDescent="0.35">
      <c r="A11" s="51" t="s">
        <v>67</v>
      </c>
      <c r="B11" s="43" t="s">
        <v>111</v>
      </c>
      <c r="C11" s="101" t="s">
        <v>68</v>
      </c>
      <c r="D11" s="101"/>
      <c r="E11" s="101"/>
      <c r="F11" s="102" t="s">
        <v>69</v>
      </c>
      <c r="G11" s="102"/>
    </row>
    <row r="12" spans="1:7" s="42" customFormat="1" ht="10.5" x14ac:dyDescent="0.25">
      <c r="A12" s="37" t="s">
        <v>70</v>
      </c>
      <c r="B12" s="37" t="s">
        <v>71</v>
      </c>
      <c r="C12" s="37" t="s">
        <v>72</v>
      </c>
      <c r="D12" s="38" t="s">
        <v>73</v>
      </c>
      <c r="E12" s="39" t="s">
        <v>74</v>
      </c>
      <c r="F12" s="40" t="s">
        <v>75</v>
      </c>
      <c r="G12" s="41" t="s">
        <v>76</v>
      </c>
    </row>
    <row r="13" spans="1:7" ht="33.5" customHeight="1" x14ac:dyDescent="0.35">
      <c r="A13" s="44" t="s">
        <v>78</v>
      </c>
      <c r="B13" s="45" t="s">
        <v>102</v>
      </c>
      <c r="C13" s="46" t="s">
        <v>104</v>
      </c>
      <c r="D13" s="47">
        <v>732</v>
      </c>
      <c r="E13" s="46" t="s">
        <v>112</v>
      </c>
      <c r="F13" s="48">
        <v>10.381</v>
      </c>
      <c r="G13" s="49">
        <f>D13*F13</f>
        <v>7598.8919999999998</v>
      </c>
    </row>
    <row r="14" spans="1:7" ht="33.5" customHeight="1" x14ac:dyDescent="0.35">
      <c r="A14" s="44" t="s">
        <v>79</v>
      </c>
      <c r="B14" s="45" t="s">
        <v>102</v>
      </c>
      <c r="C14" s="46" t="s">
        <v>104</v>
      </c>
      <c r="D14" s="47">
        <v>724</v>
      </c>
      <c r="E14" s="46" t="s">
        <v>112</v>
      </c>
      <c r="F14" s="48">
        <v>11.298999999999999</v>
      </c>
      <c r="G14" s="49">
        <f t="shared" ref="G14:G36" si="0">D14*F14</f>
        <v>8180.4759999999997</v>
      </c>
    </row>
    <row r="15" spans="1:7" ht="33.5" customHeight="1" x14ac:dyDescent="0.35">
      <c r="A15" s="44" t="s">
        <v>80</v>
      </c>
      <c r="B15" s="45" t="s">
        <v>102</v>
      </c>
      <c r="C15" s="46" t="s">
        <v>105</v>
      </c>
      <c r="D15" s="47">
        <v>312</v>
      </c>
      <c r="E15" s="46" t="s">
        <v>112</v>
      </c>
      <c r="F15" s="48">
        <v>10.381</v>
      </c>
      <c r="G15" s="49">
        <f t="shared" si="0"/>
        <v>3238.8720000000003</v>
      </c>
    </row>
    <row r="16" spans="1:7" ht="33.5" customHeight="1" x14ac:dyDescent="0.35">
      <c r="A16" s="44" t="s">
        <v>81</v>
      </c>
      <c r="B16" s="45" t="s">
        <v>102</v>
      </c>
      <c r="C16" s="46" t="s">
        <v>105</v>
      </c>
      <c r="D16" s="47">
        <v>452</v>
      </c>
      <c r="E16" s="46" t="s">
        <v>112</v>
      </c>
      <c r="F16" s="48">
        <v>11.298999999999999</v>
      </c>
      <c r="G16" s="49">
        <f t="shared" si="0"/>
        <v>5107.1480000000001</v>
      </c>
    </row>
    <row r="17" spans="1:7" ht="33.5" customHeight="1" x14ac:dyDescent="0.35">
      <c r="A17" s="44" t="s">
        <v>82</v>
      </c>
      <c r="B17" s="45" t="s">
        <v>102</v>
      </c>
      <c r="C17" s="46" t="s">
        <v>104</v>
      </c>
      <c r="D17" s="47">
        <v>592</v>
      </c>
      <c r="E17" s="46" t="s">
        <v>112</v>
      </c>
      <c r="F17" s="48">
        <v>8.5169999999999995</v>
      </c>
      <c r="G17" s="49">
        <f t="shared" si="0"/>
        <v>5042.0639999999994</v>
      </c>
    </row>
    <row r="18" spans="1:7" ht="33.5" customHeight="1" x14ac:dyDescent="0.35">
      <c r="A18" s="44" t="s">
        <v>83</v>
      </c>
      <c r="B18" s="45" t="s">
        <v>102</v>
      </c>
      <c r="C18" s="46" t="s">
        <v>105</v>
      </c>
      <c r="D18" s="47">
        <v>340</v>
      </c>
      <c r="E18" s="46" t="s">
        <v>112</v>
      </c>
      <c r="F18" s="48">
        <v>8.5169999999999995</v>
      </c>
      <c r="G18" s="49">
        <f t="shared" si="0"/>
        <v>2895.7799999999997</v>
      </c>
    </row>
    <row r="19" spans="1:7" ht="33.5" customHeight="1" x14ac:dyDescent="0.35">
      <c r="A19" s="44" t="s">
        <v>84</v>
      </c>
      <c r="B19" s="45" t="s">
        <v>102</v>
      </c>
      <c r="C19" s="46" t="s">
        <v>104</v>
      </c>
      <c r="D19" s="47">
        <v>586</v>
      </c>
      <c r="E19" s="46" t="s">
        <v>112</v>
      </c>
      <c r="F19" s="48">
        <v>12.07</v>
      </c>
      <c r="G19" s="49">
        <f t="shared" si="0"/>
        <v>7073.02</v>
      </c>
    </row>
    <row r="20" spans="1:7" ht="33.5" customHeight="1" x14ac:dyDescent="0.35">
      <c r="A20" s="44" t="s">
        <v>85</v>
      </c>
      <c r="B20" s="45" t="s">
        <v>102</v>
      </c>
      <c r="C20" s="46" t="s">
        <v>105</v>
      </c>
      <c r="D20" s="47">
        <v>208</v>
      </c>
      <c r="E20" s="46" t="s">
        <v>112</v>
      </c>
      <c r="F20" s="48">
        <v>12.07</v>
      </c>
      <c r="G20" s="49">
        <f t="shared" si="0"/>
        <v>2510.56</v>
      </c>
    </row>
    <row r="21" spans="1:7" ht="33.5" customHeight="1" x14ac:dyDescent="0.35">
      <c r="A21" s="44" t="s">
        <v>86</v>
      </c>
      <c r="B21" s="45" t="s">
        <v>102</v>
      </c>
      <c r="C21" s="46" t="s">
        <v>106</v>
      </c>
      <c r="D21" s="47">
        <v>188</v>
      </c>
      <c r="E21" s="46" t="s">
        <v>112</v>
      </c>
      <c r="F21" s="48">
        <v>8.5169999999999995</v>
      </c>
      <c r="G21" s="49">
        <f t="shared" si="0"/>
        <v>1601.1959999999999</v>
      </c>
    </row>
    <row r="22" spans="1:7" ht="33.5" customHeight="1" x14ac:dyDescent="0.35">
      <c r="A22" s="44" t="s">
        <v>87</v>
      </c>
      <c r="B22" s="45" t="s">
        <v>102</v>
      </c>
      <c r="C22" s="46" t="s">
        <v>107</v>
      </c>
      <c r="D22" s="47">
        <v>200</v>
      </c>
      <c r="E22" s="46" t="s">
        <v>112</v>
      </c>
      <c r="F22" s="48">
        <v>8.5169999999999995</v>
      </c>
      <c r="G22" s="49">
        <f t="shared" si="0"/>
        <v>1703.3999999999999</v>
      </c>
    </row>
    <row r="23" spans="1:7" ht="33.5" customHeight="1" x14ac:dyDescent="0.35">
      <c r="A23" s="44" t="s">
        <v>88</v>
      </c>
      <c r="B23" s="45" t="s">
        <v>102</v>
      </c>
      <c r="C23" s="46" t="s">
        <v>108</v>
      </c>
      <c r="D23" s="47">
        <v>188</v>
      </c>
      <c r="E23" s="46" t="s">
        <v>112</v>
      </c>
      <c r="F23" s="48">
        <v>8.5169999999999995</v>
      </c>
      <c r="G23" s="49">
        <f t="shared" si="0"/>
        <v>1601.1959999999999</v>
      </c>
    </row>
    <row r="24" spans="1:7" ht="33.5" customHeight="1" x14ac:dyDescent="0.35">
      <c r="A24" s="44" t="s">
        <v>89</v>
      </c>
      <c r="B24" s="45" t="s">
        <v>102</v>
      </c>
      <c r="C24" s="46" t="s">
        <v>109</v>
      </c>
      <c r="D24" s="47">
        <v>378</v>
      </c>
      <c r="E24" s="46" t="s">
        <v>112</v>
      </c>
      <c r="F24" s="48">
        <v>8.5169999999999995</v>
      </c>
      <c r="G24" s="49">
        <f t="shared" si="0"/>
        <v>3219.4259999999999</v>
      </c>
    </row>
    <row r="25" spans="1:7" ht="33.5" customHeight="1" x14ac:dyDescent="0.35">
      <c r="A25" s="44" t="s">
        <v>90</v>
      </c>
      <c r="B25" s="45" t="s">
        <v>102</v>
      </c>
      <c r="C25" s="46" t="s">
        <v>110</v>
      </c>
      <c r="D25" s="47">
        <v>392</v>
      </c>
      <c r="E25" s="46" t="s">
        <v>112</v>
      </c>
      <c r="F25" s="48">
        <v>10.381</v>
      </c>
      <c r="G25" s="49">
        <f t="shared" si="0"/>
        <v>4069.3519999999999</v>
      </c>
    </row>
    <row r="26" spans="1:7" ht="33.5" customHeight="1" x14ac:dyDescent="0.35">
      <c r="A26" s="44" t="s">
        <v>91</v>
      </c>
      <c r="B26" s="45" t="s">
        <v>102</v>
      </c>
      <c r="C26" s="46" t="s">
        <v>107</v>
      </c>
      <c r="D26" s="47">
        <v>400</v>
      </c>
      <c r="E26" s="46" t="s">
        <v>112</v>
      </c>
      <c r="F26" s="48">
        <v>10.381</v>
      </c>
      <c r="G26" s="49">
        <f t="shared" si="0"/>
        <v>4152.3999999999996</v>
      </c>
    </row>
    <row r="27" spans="1:7" ht="33.5" customHeight="1" x14ac:dyDescent="0.35">
      <c r="A27" s="44" t="s">
        <v>92</v>
      </c>
      <c r="B27" s="45" t="s">
        <v>102</v>
      </c>
      <c r="C27" s="46" t="s">
        <v>108</v>
      </c>
      <c r="D27" s="47">
        <v>298</v>
      </c>
      <c r="E27" s="46" t="s">
        <v>112</v>
      </c>
      <c r="F27" s="48">
        <v>10.381</v>
      </c>
      <c r="G27" s="49">
        <f t="shared" si="0"/>
        <v>3093.538</v>
      </c>
    </row>
    <row r="28" spans="1:7" ht="33.5" customHeight="1" x14ac:dyDescent="0.35">
      <c r="A28" s="44" t="s">
        <v>93</v>
      </c>
      <c r="B28" s="45" t="s">
        <v>102</v>
      </c>
      <c r="C28" s="46" t="s">
        <v>109</v>
      </c>
      <c r="D28" s="47">
        <v>306</v>
      </c>
      <c r="E28" s="46" t="s">
        <v>112</v>
      </c>
      <c r="F28" s="48">
        <v>10.381</v>
      </c>
      <c r="G28" s="49">
        <f t="shared" si="0"/>
        <v>3176.5860000000002</v>
      </c>
    </row>
    <row r="29" spans="1:7" ht="33.5" customHeight="1" x14ac:dyDescent="0.35">
      <c r="A29" s="44" t="s">
        <v>94</v>
      </c>
      <c r="B29" s="45" t="s">
        <v>102</v>
      </c>
      <c r="C29" s="46" t="s">
        <v>110</v>
      </c>
      <c r="D29" s="47">
        <v>292</v>
      </c>
      <c r="E29" s="46" t="s">
        <v>112</v>
      </c>
      <c r="F29" s="48">
        <v>11.298999999999999</v>
      </c>
      <c r="G29" s="49">
        <f t="shared" si="0"/>
        <v>3299.308</v>
      </c>
    </row>
    <row r="30" spans="1:7" ht="33.5" customHeight="1" x14ac:dyDescent="0.35">
      <c r="A30" s="44" t="s">
        <v>95</v>
      </c>
      <c r="B30" s="45" t="s">
        <v>102</v>
      </c>
      <c r="C30" s="46" t="s">
        <v>107</v>
      </c>
      <c r="D30" s="47">
        <v>424</v>
      </c>
      <c r="E30" s="46" t="s">
        <v>112</v>
      </c>
      <c r="F30" s="48">
        <v>11.298999999999999</v>
      </c>
      <c r="G30" s="49">
        <f t="shared" si="0"/>
        <v>4790.7759999999998</v>
      </c>
    </row>
    <row r="31" spans="1:7" ht="33.5" customHeight="1" x14ac:dyDescent="0.35">
      <c r="A31" s="44" t="s">
        <v>96</v>
      </c>
      <c r="B31" s="45" t="s">
        <v>102</v>
      </c>
      <c r="C31" s="46" t="s">
        <v>108</v>
      </c>
      <c r="D31" s="47">
        <v>392</v>
      </c>
      <c r="E31" s="46" t="s">
        <v>112</v>
      </c>
      <c r="F31" s="48">
        <v>11.298999999999999</v>
      </c>
      <c r="G31" s="49">
        <f t="shared" si="0"/>
        <v>4429.2079999999996</v>
      </c>
    </row>
    <row r="32" spans="1:7" ht="33.5" customHeight="1" x14ac:dyDescent="0.35">
      <c r="A32" s="44" t="s">
        <v>97</v>
      </c>
      <c r="B32" s="45" t="s">
        <v>102</v>
      </c>
      <c r="C32" s="46" t="s">
        <v>109</v>
      </c>
      <c r="D32" s="47">
        <v>528</v>
      </c>
      <c r="E32" s="46" t="s">
        <v>112</v>
      </c>
      <c r="F32" s="48">
        <v>11.298999999999999</v>
      </c>
      <c r="G32" s="49">
        <f t="shared" si="0"/>
        <v>5965.8719999999994</v>
      </c>
    </row>
    <row r="33" spans="1:7" ht="33.5" customHeight="1" x14ac:dyDescent="0.35">
      <c r="A33" s="44" t="s">
        <v>98</v>
      </c>
      <c r="B33" s="45" t="s">
        <v>102</v>
      </c>
      <c r="C33" s="46" t="s">
        <v>110</v>
      </c>
      <c r="D33" s="47">
        <v>282</v>
      </c>
      <c r="E33" s="46" t="s">
        <v>112</v>
      </c>
      <c r="F33" s="48">
        <v>12.07</v>
      </c>
      <c r="G33" s="49">
        <f t="shared" si="0"/>
        <v>3403.7400000000002</v>
      </c>
    </row>
    <row r="34" spans="1:7" ht="33.5" customHeight="1" x14ac:dyDescent="0.35">
      <c r="A34" s="44" t="s">
        <v>99</v>
      </c>
      <c r="B34" s="45" t="s">
        <v>102</v>
      </c>
      <c r="C34" s="46" t="s">
        <v>107</v>
      </c>
      <c r="D34" s="47">
        <v>200</v>
      </c>
      <c r="E34" s="46" t="s">
        <v>112</v>
      </c>
      <c r="F34" s="48">
        <v>12.07</v>
      </c>
      <c r="G34" s="49">
        <f t="shared" si="0"/>
        <v>2414</v>
      </c>
    </row>
    <row r="35" spans="1:7" ht="33.5" customHeight="1" x14ac:dyDescent="0.35">
      <c r="A35" s="44" t="s">
        <v>100</v>
      </c>
      <c r="B35" s="45" t="s">
        <v>103</v>
      </c>
      <c r="C35" s="46" t="s">
        <v>108</v>
      </c>
      <c r="D35" s="47">
        <v>372</v>
      </c>
      <c r="E35" s="46" t="s">
        <v>112</v>
      </c>
      <c r="F35" s="48">
        <v>12.07</v>
      </c>
      <c r="G35" s="49">
        <f t="shared" si="0"/>
        <v>4490.04</v>
      </c>
    </row>
    <row r="36" spans="1:7" ht="33.5" customHeight="1" x14ac:dyDescent="0.35">
      <c r="A36" s="44" t="s">
        <v>101</v>
      </c>
      <c r="B36" s="45" t="s">
        <v>103</v>
      </c>
      <c r="C36" s="46" t="s">
        <v>109</v>
      </c>
      <c r="D36" s="47">
        <v>384</v>
      </c>
      <c r="E36" s="46" t="s">
        <v>112</v>
      </c>
      <c r="F36" s="48">
        <v>12.07</v>
      </c>
      <c r="G36" s="49">
        <f t="shared" si="0"/>
        <v>4634.88</v>
      </c>
    </row>
    <row r="37" spans="1:7" x14ac:dyDescent="0.35">
      <c r="A37" s="46"/>
      <c r="B37" s="46"/>
      <c r="C37" s="46"/>
      <c r="D37" s="46"/>
      <c r="E37" s="46"/>
      <c r="F37" s="46"/>
      <c r="G37" s="46"/>
    </row>
    <row r="38" spans="1:7" x14ac:dyDescent="0.35">
      <c r="A38" s="46"/>
      <c r="B38" s="46"/>
      <c r="C38" s="52" t="s">
        <v>113</v>
      </c>
      <c r="D38" s="53">
        <f>SUM(D13:D37)</f>
        <v>9170</v>
      </c>
      <c r="E38" s="52"/>
      <c r="F38" s="52"/>
      <c r="G38" s="54">
        <f>SUM(G13:G37)</f>
        <v>97691.73</v>
      </c>
    </row>
    <row r="42" spans="1:7" x14ac:dyDescent="0.35">
      <c r="A42" s="69" t="s">
        <v>114</v>
      </c>
      <c r="B42" s="70"/>
      <c r="C42" s="55"/>
      <c r="D42" s="56"/>
      <c r="E42" s="55"/>
      <c r="F42" s="57"/>
      <c r="G42" s="58"/>
    </row>
    <row r="43" spans="1:7" x14ac:dyDescent="0.35">
      <c r="A43" s="71" t="s">
        <v>115</v>
      </c>
      <c r="B43" s="72">
        <v>4585</v>
      </c>
      <c r="C43" s="55"/>
      <c r="D43" s="56"/>
      <c r="E43" s="55"/>
      <c r="F43" s="57"/>
      <c r="G43" s="58"/>
    </row>
    <row r="44" spans="1:7" x14ac:dyDescent="0.35">
      <c r="A44" s="71" t="s">
        <v>116</v>
      </c>
      <c r="B44" s="73" t="s">
        <v>124</v>
      </c>
      <c r="C44" s="55"/>
      <c r="D44" s="56"/>
      <c r="E44" s="55"/>
      <c r="F44" s="57"/>
      <c r="G44" s="58"/>
    </row>
    <row r="45" spans="1:7" x14ac:dyDescent="0.35">
      <c r="A45" s="71" t="s">
        <v>117</v>
      </c>
      <c r="B45" s="72">
        <v>71.947999999999993</v>
      </c>
      <c r="C45" s="55"/>
      <c r="D45" s="56"/>
      <c r="E45" s="55"/>
      <c r="F45" s="57"/>
      <c r="G45" s="58"/>
    </row>
    <row r="46" spans="1:7" x14ac:dyDescent="0.35">
      <c r="A46" s="71" t="s">
        <v>118</v>
      </c>
      <c r="B46" s="74">
        <v>97691.73</v>
      </c>
      <c r="C46" s="55"/>
      <c r="D46" s="56"/>
      <c r="E46" s="55"/>
      <c r="F46" s="57"/>
      <c r="G46" s="58"/>
    </row>
  </sheetData>
  <mergeCells count="13">
    <mergeCell ref="C11:E11"/>
    <mergeCell ref="F11:G11"/>
    <mergeCell ref="B2:G2"/>
    <mergeCell ref="B3:G3"/>
    <mergeCell ref="B4:E4"/>
    <mergeCell ref="C7:E7"/>
    <mergeCell ref="F7:G7"/>
    <mergeCell ref="C8:E8"/>
    <mergeCell ref="F8:G8"/>
    <mergeCell ref="C9:E9"/>
    <mergeCell ref="F9:G9"/>
    <mergeCell ref="C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qty 2 25</vt:lpstr>
      <vt:lpstr>PackingList</vt:lpstr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2025-05-07T18:23:00Z</dcterms:modified>
</cp:coreProperties>
</file>