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<sst xmlns="http://schemas.openxmlformats.org/spreadsheetml/2006/main" count="51" uniqueCount="51">
  <si>
    <t>Date Type:</t>
  </si>
  <si>
    <t>Order Date</t>
  </si>
  <si>
    <t>Start Date:</t>
  </si>
  <si>
    <t>04/21/2025</t>
  </si>
  <si>
    <t>End Date:</t>
  </si>
  <si>
    <t>05/04/2025</t>
  </si>
  <si>
    <t>Report Run Date:</t>
  </si>
  <si>
    <t>05/05/2025</t>
  </si>
  <si>
    <t>Division</t>
  </si>
  <si>
    <t>Current And Future Inventory</t>
  </si>
  <si>
    <t>Current And History Sales Comparison</t>
  </si>
  <si>
    <t>MACY02</t>
  </si>
  <si>
    <t>KOHLDSN</t>
  </si>
  <si>
    <t>TGTDVS</t>
  </si>
  <si>
    <t>JCPENNEY01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</si>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</sst>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737744</v>
      </c>
      <c r="C5" s="11">
        <f>=ROUNDDOWN(28.8271334792123,0)</f>
      </c>
      <c r="D5" s="11">
        <v>113315</v>
      </c>
      <c r="E5" s="12">
        <v>0.9579</v>
      </c>
      <c r="F5" s="11"/>
      <c r="G5" s="11">
        <f>=ROUNDDOWN({0},0)</f>
      </c>
      <c r="H5" s="11"/>
      <c r="I5" s="12">
        <v>1</v>
      </c>
      <c r="J5" s="11">
        <v>12451</v>
      </c>
      <c r="K5" s="13">
        <v>623091.08</v>
      </c>
      <c r="L5" s="11">
        <v>1819</v>
      </c>
      <c r="M5" s="14">
        <v>342.55</v>
      </c>
      <c r="N5" s="11">
        <v>27071</v>
      </c>
      <c r="O5" s="13">
        <v>1315498.38</v>
      </c>
      <c r="P5" s="11">
        <v>1669</v>
      </c>
      <c r="Q5" s="14">
        <v>788.2</v>
      </c>
      <c r="R5" s="12">
        <v>-0.5401</v>
      </c>
      <c r="S5" s="12">
        <v>-0.5263</v>
      </c>
      <c r="T5" s="12">
        <v>0.0899</v>
      </c>
      <c r="U5" s="12">
        <v>-0.5654</v>
      </c>
      <c r="V5" s="11">
        <v>4434</v>
      </c>
      <c r="W5" s="13">
        <v>239634.33</v>
      </c>
      <c r="X5" s="11">
        <v>1499</v>
      </c>
      <c r="Y5" s="11">
        <v>7213</v>
      </c>
      <c r="Z5" s="13">
        <v>386628.17</v>
      </c>
      <c r="AA5" s="11">
        <v>1456</v>
      </c>
      <c r="AB5" s="12">
        <v>-0.3853</v>
      </c>
      <c r="AC5" s="12">
        <v>-0.3802</v>
      </c>
      <c r="AD5" s="11">
        <v>4442</v>
      </c>
      <c r="AE5" s="13">
        <v>216203.62</v>
      </c>
      <c r="AF5" s="11">
        <v>1465</v>
      </c>
      <c r="AG5" s="11">
        <v>11470</v>
      </c>
      <c r="AH5" s="13">
        <v>480432.33</v>
      </c>
      <c r="AI5" s="11">
        <v>1611</v>
      </c>
      <c r="AJ5" s="12">
        <v>-0.6127</v>
      </c>
      <c r="AK5" s="12">
        <v>-0.55</v>
      </c>
      <c r="AL5" s="11">
        <v>1203</v>
      </c>
      <c r="AM5" s="13">
        <v>52624.83</v>
      </c>
      <c r="AN5" s="11">
        <v>1055</v>
      </c>
      <c r="AO5" s="11">
        <v>3888</v>
      </c>
      <c r="AP5" s="13">
        <v>195789.05</v>
      </c>
      <c r="AQ5" s="11">
        <v>1487</v>
      </c>
      <c r="AR5" s="12">
        <v>-0.6906</v>
      </c>
      <c r="AS5" s="12">
        <v>-0.7312</v>
      </c>
      <c r="AT5" s="11">
        <v>2372</v>
      </c>
      <c r="AU5" s="13">
        <v>114628.3</v>
      </c>
      <c r="AV5" s="11">
        <v>1459</v>
      </c>
      <c r="AW5" s="11">
        <v>4500</v>
      </c>
      <c r="AX5" s="13">
        <v>252648.83</v>
      </c>
      <c r="AY5" s="11">
        <v>1554</v>
      </c>
      <c r="AZ5" s="12">
        <v>-0.4729</v>
      </c>
      <c r="BA5" s="12">
        <v>-0.5463</v>
      </c>
    </row>
    <row r="6">
      <c r="A6" s="10" t="s">
        <v>36</v>
      </c>
      <c r="B6" s="11">
        <v>48539</v>
      </c>
      <c r="C6" s="11">
        <f>=ROUNDDOWN(87.3317740194314,0)</f>
      </c>
      <c r="D6" s="11">
        <v>10230</v>
      </c>
      <c r="E6" s="12">
        <v>0.2044</v>
      </c>
      <c r="F6" s="11"/>
      <c r="G6" s="11">
        <f>=ROUNDDOWN({0},0)</f>
      </c>
      <c r="H6" s="11"/>
      <c r="I6" s="12"/>
      <c r="J6" s="11">
        <v>531</v>
      </c>
      <c r="K6" s="13">
        <v>7540.07</v>
      </c>
      <c r="L6" s="11">
        <v>71</v>
      </c>
      <c r="M6" s="14">
        <v>106.2</v>
      </c>
      <c r="N6" s="11">
        <v>1035</v>
      </c>
      <c r="O6" s="13">
        <v>11983.43</v>
      </c>
      <c r="P6" s="11">
        <v>615</v>
      </c>
      <c r="Q6" s="14">
        <v>19.49</v>
      </c>
      <c r="R6" s="12">
        <v>-0.487</v>
      </c>
      <c r="S6" s="12">
        <v>-0.3708</v>
      </c>
      <c r="T6" s="12">
        <v>-0.8846</v>
      </c>
      <c r="U6" s="12">
        <v>4.4489</v>
      </c>
      <c r="V6" s="11">
        <v>396</v>
      </c>
      <c r="W6" s="13">
        <v>5159.49</v>
      </c>
      <c r="X6" s="11">
        <v>71</v>
      </c>
      <c r="Y6" s="11">
        <v>1018</v>
      </c>
      <c r="Z6" s="13">
        <v>11777.43</v>
      </c>
      <c r="AA6" s="11">
        <v>615</v>
      </c>
      <c r="AB6" s="12">
        <v>-0.611</v>
      </c>
      <c r="AC6" s="12">
        <v>-0.5619</v>
      </c>
      <c r="AD6" s="11">
        <v>47</v>
      </c>
      <c r="AE6" s="13">
        <v>924.08</v>
      </c>
      <c r="AF6" s="11">
        <v>31</v>
      </c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>
        <v>88</v>
      </c>
      <c r="AU6" s="13">
        <v>1456.5</v>
      </c>
      <c r="AV6" s="11">
        <v>31</v>
      </c>
      <c r="AW6" s="11">
        <v>17</v>
      </c>
      <c r="AX6" s="13">
        <v>206</v>
      </c>
      <c r="AY6" s="11">
        <v>36</v>
      </c>
      <c r="AZ6" s="12">
        <v>4.1765</v>
      </c>
      <c r="BA6" s="12">
        <v>6.0704</v>
      </c>
    </row>
    <row r="7">
      <c r="A7" s="10" t="s">
        <v>37</v>
      </c>
      <c r="B7" s="11">
        <v>19383</v>
      </c>
      <c r="C7" s="11">
        <f>=ROUNDDOWN(14.8756715272448,0)</f>
      </c>
      <c r="D7" s="11">
        <v>8174</v>
      </c>
      <c r="E7" s="12">
        <v>0.9241</v>
      </c>
      <c r="F7" s="11"/>
      <c r="G7" s="11">
        <f>=ROUNDDOWN({0},0)</f>
      </c>
      <c r="H7" s="11"/>
      <c r="I7" s="12"/>
      <c r="J7" s="11">
        <v>407</v>
      </c>
      <c r="K7" s="13">
        <v>15530.66</v>
      </c>
      <c r="L7" s="11">
        <v>158</v>
      </c>
      <c r="M7" s="14">
        <v>98.3</v>
      </c>
      <c r="N7" s="11">
        <v>733</v>
      </c>
      <c r="O7" s="13">
        <v>35808.32</v>
      </c>
      <c r="P7" s="11">
        <v>173</v>
      </c>
      <c r="Q7" s="14">
        <v>206.98</v>
      </c>
      <c r="R7" s="12">
        <v>-0.4447</v>
      </c>
      <c r="S7" s="12">
        <v>-0.5663</v>
      </c>
      <c r="T7" s="12">
        <v>-0.0867</v>
      </c>
      <c r="U7" s="12">
        <v>-0.5251</v>
      </c>
      <c r="V7" s="11">
        <v>74</v>
      </c>
      <c r="W7" s="13">
        <v>3237.59</v>
      </c>
      <c r="X7" s="11">
        <v>137</v>
      </c>
      <c r="Y7" s="11">
        <v>35</v>
      </c>
      <c r="Z7" s="13">
        <v>1581.85</v>
      </c>
      <c r="AA7" s="11">
        <v>159</v>
      </c>
      <c r="AB7" s="12">
        <v>1.1143</v>
      </c>
      <c r="AC7" s="12">
        <v>1.0467</v>
      </c>
      <c r="AD7" s="11">
        <v>154</v>
      </c>
      <c r="AE7" s="13">
        <v>3336.38</v>
      </c>
      <c r="AF7" s="11">
        <v>123</v>
      </c>
      <c r="AG7" s="11">
        <v>492</v>
      </c>
      <c r="AH7" s="13">
        <v>22540.04</v>
      </c>
      <c r="AI7" s="11">
        <v>117</v>
      </c>
      <c r="AJ7" s="12">
        <v>-0.687</v>
      </c>
      <c r="AK7" s="12">
        <v>-0.852</v>
      </c>
      <c r="AL7" s="11">
        <v>144</v>
      </c>
      <c r="AM7" s="13">
        <v>7780.95</v>
      </c>
      <c r="AN7" s="11">
        <v>123</v>
      </c>
      <c r="AO7" s="11">
        <v>167</v>
      </c>
      <c r="AP7" s="13">
        <v>9725.49</v>
      </c>
      <c r="AQ7" s="11">
        <v>114</v>
      </c>
      <c r="AR7" s="12">
        <v>-0.1377</v>
      </c>
      <c r="AS7" s="12">
        <v>-0.1999</v>
      </c>
      <c r="AT7" s="11">
        <v>35</v>
      </c>
      <c r="AU7" s="13">
        <v>1175.74</v>
      </c>
      <c r="AV7" s="11">
        <v>97</v>
      </c>
      <c r="AW7" s="11">
        <v>39</v>
      </c>
      <c r="AX7" s="13">
        <v>1960.94</v>
      </c>
      <c r="AY7" s="11">
        <v>62</v>
      </c>
      <c r="AZ7" s="12">
        <v>-0.1026</v>
      </c>
      <c r="BA7" s="12">
        <v>-0.4004</v>
      </c>
    </row>
    <row r="8">
      <c r="A8" s="10" t="s">
        <v>38</v>
      </c>
      <c r="B8" s="11">
        <v>141660</v>
      </c>
      <c r="C8" s="11">
        <f>=ROUNDDOWN(23.8268240993037,0)</f>
      </c>
      <c r="D8" s="11">
        <v>83133</v>
      </c>
      <c r="E8" s="12">
        <v>0.9853</v>
      </c>
      <c r="F8" s="11"/>
      <c r="G8" s="11">
        <f>=ROUNDDOWN({0},0)</f>
      </c>
      <c r="H8" s="11"/>
      <c r="I8" s="12"/>
      <c r="J8" s="11">
        <v>2889</v>
      </c>
      <c r="K8" s="13">
        <v>86687.87</v>
      </c>
      <c r="L8" s="11">
        <v>259</v>
      </c>
      <c r="M8" s="14">
        <v>334.7</v>
      </c>
      <c r="N8" s="11">
        <v>5049</v>
      </c>
      <c r="O8" s="13">
        <v>145910.01</v>
      </c>
      <c r="P8" s="11">
        <v>270</v>
      </c>
      <c r="Q8" s="14">
        <v>540.41</v>
      </c>
      <c r="R8" s="12">
        <v>-0.4278</v>
      </c>
      <c r="S8" s="12">
        <v>-0.4059</v>
      </c>
      <c r="T8" s="12">
        <v>-0.0407</v>
      </c>
      <c r="U8" s="12">
        <v>-0.3807</v>
      </c>
      <c r="V8" s="11">
        <v>857</v>
      </c>
      <c r="W8" s="13">
        <v>27121.25</v>
      </c>
      <c r="X8" s="11">
        <v>243</v>
      </c>
      <c r="Y8" s="11">
        <v>722</v>
      </c>
      <c r="Z8" s="13">
        <v>23621.43</v>
      </c>
      <c r="AA8" s="11">
        <v>238</v>
      </c>
      <c r="AB8" s="12">
        <v>0.187</v>
      </c>
      <c r="AC8" s="12">
        <v>0.1482</v>
      </c>
      <c r="AD8" s="11">
        <v>851</v>
      </c>
      <c r="AE8" s="13">
        <v>25687.32</v>
      </c>
      <c r="AF8" s="11">
        <v>212</v>
      </c>
      <c r="AG8" s="11">
        <v>2201</v>
      </c>
      <c r="AH8" s="13">
        <v>58541.23</v>
      </c>
      <c r="AI8" s="11">
        <v>245</v>
      </c>
      <c r="AJ8" s="12">
        <v>-0.6134</v>
      </c>
      <c r="AK8" s="12">
        <v>-0.5612</v>
      </c>
      <c r="AL8" s="11">
        <v>490</v>
      </c>
      <c r="AM8" s="13">
        <v>14301.63</v>
      </c>
      <c r="AN8" s="11">
        <v>197</v>
      </c>
      <c r="AO8" s="11">
        <v>1446</v>
      </c>
      <c r="AP8" s="13">
        <v>46020.12</v>
      </c>
      <c r="AQ8" s="11">
        <v>241</v>
      </c>
      <c r="AR8" s="12">
        <v>-0.6611</v>
      </c>
      <c r="AS8" s="12">
        <v>-0.6892</v>
      </c>
      <c r="AT8" s="11">
        <v>691</v>
      </c>
      <c r="AU8" s="13">
        <v>19577.67</v>
      </c>
      <c r="AV8" s="11">
        <v>200</v>
      </c>
      <c r="AW8" s="11">
        <v>680</v>
      </c>
      <c r="AX8" s="13">
        <v>17727.23</v>
      </c>
      <c r="AY8" s="11">
        <v>223</v>
      </c>
      <c r="AZ8" s="12">
        <v>0.0162</v>
      </c>
      <c r="BA8" s="12">
        <v>0.1044</v>
      </c>
    </row>
    <row r="9">
      <c r="A9" s="10" t="s">
        <v>39</v>
      </c>
      <c r="B9" s="11">
        <v>262417</v>
      </c>
      <c r="C9" s="11">
        <f>=ROUNDDOWN(27.8518133285218,0)</f>
      </c>
      <c r="D9" s="11">
        <v>217084</v>
      </c>
      <c r="E9" s="12">
        <v>0.9895</v>
      </c>
      <c r="F9" s="11"/>
      <c r="G9" s="11">
        <f>=ROUNDDOWN({0},0)</f>
      </c>
      <c r="H9" s="11"/>
      <c r="I9" s="12"/>
      <c r="J9" s="11">
        <v>4643</v>
      </c>
      <c r="K9" s="13">
        <v>88496.58</v>
      </c>
      <c r="L9" s="11">
        <v>338</v>
      </c>
      <c r="M9" s="14">
        <v>261.82</v>
      </c>
      <c r="N9" s="11">
        <v>7584</v>
      </c>
      <c r="O9" s="13">
        <v>140774.36</v>
      </c>
      <c r="P9" s="11">
        <v>260</v>
      </c>
      <c r="Q9" s="14">
        <v>541.44</v>
      </c>
      <c r="R9" s="12">
        <v>-0.3878</v>
      </c>
      <c r="S9" s="12">
        <v>-0.3714</v>
      </c>
      <c r="T9" s="12">
        <v>0.3</v>
      </c>
      <c r="U9" s="12">
        <v>-0.5164</v>
      </c>
      <c r="V9" s="11">
        <v>2535</v>
      </c>
      <c r="W9" s="13">
        <v>49411.38</v>
      </c>
      <c r="X9" s="11">
        <v>251</v>
      </c>
      <c r="Y9" s="11">
        <v>1437</v>
      </c>
      <c r="Z9" s="13">
        <v>27523.59</v>
      </c>
      <c r="AA9" s="11">
        <v>216</v>
      </c>
      <c r="AB9" s="12">
        <v>0.7641</v>
      </c>
      <c r="AC9" s="12">
        <v>0.7952</v>
      </c>
      <c r="AD9" s="11">
        <v>901</v>
      </c>
      <c r="AE9" s="13">
        <v>16695.05</v>
      </c>
      <c r="AF9" s="11">
        <v>235</v>
      </c>
      <c r="AG9" s="11">
        <v>3907</v>
      </c>
      <c r="AH9" s="13">
        <v>69865.98</v>
      </c>
      <c r="AI9" s="11">
        <v>251</v>
      </c>
      <c r="AJ9" s="12">
        <v>-0.7694</v>
      </c>
      <c r="AK9" s="12">
        <v>-0.761</v>
      </c>
      <c r="AL9" s="11">
        <v>596</v>
      </c>
      <c r="AM9" s="13">
        <v>11080.59</v>
      </c>
      <c r="AN9" s="11">
        <v>149</v>
      </c>
      <c r="AO9" s="11">
        <v>1540</v>
      </c>
      <c r="AP9" s="13">
        <v>30396.79</v>
      </c>
      <c r="AQ9" s="11">
        <v>232</v>
      </c>
      <c r="AR9" s="12">
        <v>-0.613</v>
      </c>
      <c r="AS9" s="12">
        <v>-0.6355</v>
      </c>
      <c r="AT9" s="11">
        <v>611</v>
      </c>
      <c r="AU9" s="13">
        <v>11309.56</v>
      </c>
      <c r="AV9" s="11">
        <v>192</v>
      </c>
      <c r="AW9" s="11">
        <v>700</v>
      </c>
      <c r="AX9" s="13">
        <v>12988</v>
      </c>
      <c r="AY9" s="11">
        <v>229</v>
      </c>
      <c r="AZ9" s="12">
        <v>-0.1271</v>
      </c>
      <c r="BA9" s="12">
        <v>-0.1292</v>
      </c>
    </row>
    <row r="10">
      <c r="A10" s="10" t="s">
        <v>40</v>
      </c>
      <c r="B10" s="11">
        <v>487964</v>
      </c>
      <c r="C10" s="11">
        <f>=ROUNDDOWN(28.8027104877934,0)</f>
      </c>
      <c r="D10" s="11">
        <v>275379</v>
      </c>
      <c r="E10" s="12">
        <v>0.9009</v>
      </c>
      <c r="F10" s="11"/>
      <c r="G10" s="11">
        <f>=ROUNDDOWN({0},0)</f>
      </c>
      <c r="H10" s="11"/>
      <c r="I10" s="12"/>
      <c r="J10" s="11">
        <v>6718</v>
      </c>
      <c r="K10" s="13">
        <v>217556.25</v>
      </c>
      <c r="L10" s="11">
        <v>1139</v>
      </c>
      <c r="M10" s="14">
        <v>191.01</v>
      </c>
      <c r="N10" s="11">
        <v>10986</v>
      </c>
      <c r="O10" s="13">
        <v>333108.39</v>
      </c>
      <c r="P10" s="11">
        <v>1160</v>
      </c>
      <c r="Q10" s="14">
        <v>287.16</v>
      </c>
      <c r="R10" s="12">
        <v>-0.3885</v>
      </c>
      <c r="S10" s="12">
        <v>-0.3469</v>
      </c>
      <c r="T10" s="12">
        <v>-0.0181</v>
      </c>
      <c r="U10" s="12">
        <v>-0.3348</v>
      </c>
      <c r="V10" s="11">
        <v>2164</v>
      </c>
      <c r="W10" s="13">
        <v>74938.23</v>
      </c>
      <c r="X10" s="11">
        <v>864</v>
      </c>
      <c r="Y10" s="11">
        <v>2636</v>
      </c>
      <c r="Z10" s="13">
        <v>77034.85</v>
      </c>
      <c r="AA10" s="11">
        <v>916</v>
      </c>
      <c r="AB10" s="12">
        <v>-0.1791</v>
      </c>
      <c r="AC10" s="12">
        <v>-0.0272</v>
      </c>
      <c r="AD10" s="11">
        <v>2186</v>
      </c>
      <c r="AE10" s="13">
        <v>64780.63</v>
      </c>
      <c r="AF10" s="11">
        <v>766</v>
      </c>
      <c r="AG10" s="11">
        <v>4267</v>
      </c>
      <c r="AH10" s="13">
        <v>131991.53</v>
      </c>
      <c r="AI10" s="11">
        <v>988</v>
      </c>
      <c r="AJ10" s="12">
        <v>-0.4877</v>
      </c>
      <c r="AK10" s="12">
        <v>-0.5092</v>
      </c>
      <c r="AL10" s="11">
        <v>1335</v>
      </c>
      <c r="AM10" s="13">
        <v>43516.05</v>
      </c>
      <c r="AN10" s="11">
        <v>681</v>
      </c>
      <c r="AO10" s="11">
        <v>3067</v>
      </c>
      <c r="AP10" s="13">
        <v>89091.53</v>
      </c>
      <c r="AQ10" s="11">
        <v>870</v>
      </c>
      <c r="AR10" s="12">
        <v>-0.5647</v>
      </c>
      <c r="AS10" s="12">
        <v>-0.5116</v>
      </c>
      <c r="AT10" s="11">
        <v>1033</v>
      </c>
      <c r="AU10" s="13">
        <v>34321.34</v>
      </c>
      <c r="AV10" s="11">
        <v>698</v>
      </c>
      <c r="AW10" s="11">
        <v>1016</v>
      </c>
      <c r="AX10" s="13">
        <v>34990.48</v>
      </c>
      <c r="AY10" s="11">
        <v>738</v>
      </c>
      <c r="AZ10" s="12">
        <v>0.0167</v>
      </c>
      <c r="BA10" s="12">
        <v>-0.0191</v>
      </c>
    </row>
    <row r="11">
      <c r="A11" s="10" t="s">
        <v>41</v>
      </c>
      <c r="B11" s="11">
        <v>101540</v>
      </c>
      <c r="C11" s="11">
        <f>=ROUNDDOWN(18.6500137753696,0)</f>
      </c>
      <c r="D11" s="11">
        <v>72629</v>
      </c>
      <c r="E11" s="12">
        <v>0.9453</v>
      </c>
      <c r="F11" s="11"/>
      <c r="G11" s="11">
        <f>=ROUNDDOWN({0},0)</f>
      </c>
      <c r="H11" s="11">
        <v>8437</v>
      </c>
      <c r="I11" s="12">
        <v>0.8647</v>
      </c>
      <c r="J11" s="11">
        <v>1600</v>
      </c>
      <c r="K11" s="13">
        <v>227296.76</v>
      </c>
      <c r="L11" s="11">
        <v>506</v>
      </c>
      <c r="M11" s="14">
        <v>449.2</v>
      </c>
      <c r="N11" s="11">
        <v>2924</v>
      </c>
      <c r="O11" s="13">
        <v>414964.09</v>
      </c>
      <c r="P11" s="11">
        <v>674</v>
      </c>
      <c r="Q11" s="14">
        <v>615.67</v>
      </c>
      <c r="R11" s="12">
        <v>-0.4528</v>
      </c>
      <c r="S11" s="12">
        <v>-0.4522</v>
      </c>
      <c r="T11" s="12">
        <v>-0.2493</v>
      </c>
      <c r="U11" s="12">
        <v>-0.2704</v>
      </c>
      <c r="V11" s="11">
        <v>228</v>
      </c>
      <c r="W11" s="13">
        <v>30304.77</v>
      </c>
      <c r="X11" s="11">
        <v>415</v>
      </c>
      <c r="Y11" s="11">
        <v>258</v>
      </c>
      <c r="Z11" s="13">
        <v>43204.55</v>
      </c>
      <c r="AA11" s="11">
        <v>554</v>
      </c>
      <c r="AB11" s="12">
        <v>-0.1163</v>
      </c>
      <c r="AC11" s="12">
        <v>-0.2986</v>
      </c>
      <c r="AD11" s="11">
        <v>197</v>
      </c>
      <c r="AE11" s="13">
        <v>31094.38</v>
      </c>
      <c r="AF11" s="11">
        <v>465</v>
      </c>
      <c r="AG11" s="11">
        <v>426</v>
      </c>
      <c r="AH11" s="13">
        <v>68953.27</v>
      </c>
      <c r="AI11" s="11">
        <v>633</v>
      </c>
      <c r="AJ11" s="12">
        <v>-0.5376</v>
      </c>
      <c r="AK11" s="12">
        <v>-0.5491</v>
      </c>
      <c r="AL11" s="11">
        <v>1103</v>
      </c>
      <c r="AM11" s="13">
        <v>146379.8</v>
      </c>
      <c r="AN11" s="11">
        <v>304</v>
      </c>
      <c r="AO11" s="11">
        <v>2216</v>
      </c>
      <c r="AP11" s="13">
        <v>298541.04</v>
      </c>
      <c r="AQ11" s="11">
        <v>501</v>
      </c>
      <c r="AR11" s="12">
        <v>-0.5023</v>
      </c>
      <c r="AS11" s="12">
        <v>-0.5097</v>
      </c>
      <c r="AT11" s="11">
        <v>72</v>
      </c>
      <c r="AU11" s="13">
        <v>19517.81</v>
      </c>
      <c r="AV11" s="11">
        <v>225</v>
      </c>
      <c r="AW11" s="11">
        <v>24</v>
      </c>
      <c r="AX11" s="13">
        <v>4265.23</v>
      </c>
      <c r="AY11" s="11">
        <v>269</v>
      </c>
      <c r="AZ11" s="12">
        <v>2</v>
      </c>
      <c r="BA11" s="12">
        <v>3.576</v>
      </c>
    </row>
    <row r="12">
      <c r="A12" s="10" t="s">
        <v>42</v>
      </c>
      <c r="B12" s="11">
        <v>10717</v>
      </c>
      <c r="C12" s="11">
        <f>=ROUNDDOWN(19.313389799964,0)</f>
      </c>
      <c r="D12" s="11">
        <v>10810</v>
      </c>
      <c r="E12" s="12">
        <v>0.8782</v>
      </c>
      <c r="F12" s="11"/>
      <c r="G12" s="11">
        <f>=ROUNDDOWN({0},0)</f>
      </c>
      <c r="H12" s="11"/>
      <c r="I12" s="12"/>
      <c r="J12" s="11">
        <v>104</v>
      </c>
      <c r="K12" s="13">
        <v>6304.67</v>
      </c>
      <c r="L12" s="11">
        <v>115</v>
      </c>
      <c r="M12" s="14">
        <v>54.82</v>
      </c>
      <c r="N12" s="11">
        <v>183</v>
      </c>
      <c r="O12" s="13">
        <v>13165.08</v>
      </c>
      <c r="P12" s="11">
        <v>139</v>
      </c>
      <c r="Q12" s="14">
        <v>94.71</v>
      </c>
      <c r="R12" s="12">
        <v>-0.4317</v>
      </c>
      <c r="S12" s="12">
        <v>-0.5211</v>
      </c>
      <c r="T12" s="12">
        <v>-0.1727</v>
      </c>
      <c r="U12" s="12">
        <v>-0.4212</v>
      </c>
      <c r="V12" s="11">
        <v>17</v>
      </c>
      <c r="W12" s="13">
        <v>944.94</v>
      </c>
      <c r="X12" s="11">
        <v>115</v>
      </c>
      <c r="Y12" s="11">
        <v>9</v>
      </c>
      <c r="Z12" s="13">
        <v>747.55</v>
      </c>
      <c r="AA12" s="11">
        <v>130</v>
      </c>
      <c r="AB12" s="12">
        <v>0.8889</v>
      </c>
      <c r="AC12" s="12">
        <v>0.264</v>
      </c>
      <c r="AD12" s="11">
        <v>26</v>
      </c>
      <c r="AE12" s="13">
        <v>1553.34</v>
      </c>
      <c r="AF12" s="11">
        <v>115</v>
      </c>
      <c r="AG12" s="11">
        <v>82</v>
      </c>
      <c r="AH12" s="13">
        <v>4605.91</v>
      </c>
      <c r="AI12" s="11">
        <v>138</v>
      </c>
      <c r="AJ12" s="12">
        <v>-0.6829</v>
      </c>
      <c r="AK12" s="12">
        <v>-0.6628</v>
      </c>
      <c r="AL12" s="11">
        <v>45</v>
      </c>
      <c r="AM12" s="13">
        <v>2582.58</v>
      </c>
      <c r="AN12" s="11">
        <v>77</v>
      </c>
      <c r="AO12" s="11">
        <v>69</v>
      </c>
      <c r="AP12" s="13">
        <v>6120.55</v>
      </c>
      <c r="AQ12" s="11">
        <v>102</v>
      </c>
      <c r="AR12" s="12">
        <v>-0.3478</v>
      </c>
      <c r="AS12" s="12">
        <v>-0.578</v>
      </c>
      <c r="AT12" s="11">
        <v>16</v>
      </c>
      <c r="AU12" s="13">
        <v>1223.81</v>
      </c>
      <c r="AV12" s="11">
        <v>77</v>
      </c>
      <c r="AW12" s="11">
        <v>23</v>
      </c>
      <c r="AX12" s="13">
        <v>1691.07</v>
      </c>
      <c r="AY12" s="11">
        <v>102</v>
      </c>
      <c r="AZ12" s="12">
        <v>-0.3043</v>
      </c>
      <c r="BA12" s="12">
        <v>-0.2763</v>
      </c>
    </row>
    <row r="13">
      <c r="A13" s="10" t="s">
        <v>43</v>
      </c>
      <c r="B13" s="11">
        <v>10133</v>
      </c>
      <c r="C13" s="11">
        <f>=ROUNDDOWN(189.401869158878,0)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18</v>
      </c>
      <c r="K13" s="13">
        <v>133.48</v>
      </c>
      <c r="L13" s="11">
        <v>22</v>
      </c>
      <c r="M13" s="14">
        <v>6.07</v>
      </c>
      <c r="N13" s="11"/>
      <c r="O13" s="13"/>
      <c r="P13" s="11">
        <v>22</v>
      </c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  <c r="AD13" s="11">
        <v>18</v>
      </c>
      <c r="AE13" s="13">
        <v>133.48</v>
      </c>
      <c r="AF13" s="11">
        <v>7</v>
      </c>
      <c r="AG13" s="11"/>
      <c r="AH13" s="13"/>
      <c r="AI13" s="11">
        <v>4</v>
      </c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29306</v>
      </c>
      <c r="C14" s="11">
        <f>=ROUNDDOWN(65.3131268107867,0)</f>
      </c>
      <c r="D14" s="11">
        <v>5950</v>
      </c>
      <c r="E14" s="12">
        <v>1</v>
      </c>
      <c r="F14" s="11"/>
      <c r="G14" s="11">
        <f>=ROUNDDOWN({0},0)</f>
      </c>
      <c r="H14" s="11"/>
      <c r="I14" s="12"/>
      <c r="J14" s="11">
        <v>26</v>
      </c>
      <c r="K14" s="13">
        <v>792.52</v>
      </c>
      <c r="L14" s="11">
        <v>81</v>
      </c>
      <c r="M14" s="14">
        <v>9.78</v>
      </c>
      <c r="N14" s="11">
        <v>63</v>
      </c>
      <c r="O14" s="13">
        <v>2378.91</v>
      </c>
      <c r="P14" s="11">
        <v>112</v>
      </c>
      <c r="Q14" s="14">
        <v>21.24</v>
      </c>
      <c r="R14" s="12">
        <v>-0.5873</v>
      </c>
      <c r="S14" s="12">
        <v>-0.6669</v>
      </c>
      <c r="T14" s="12">
        <v>-0.2768</v>
      </c>
      <c r="U14" s="12">
        <v>-0.5395</v>
      </c>
      <c r="V14" s="11"/>
      <c r="W14" s="13"/>
      <c r="X14" s="11">
        <v>1</v>
      </c>
      <c r="Y14" s="11"/>
      <c r="Z14" s="13"/>
      <c r="AA14" s="11"/>
      <c r="AB14" s="12"/>
      <c r="AC14" s="12"/>
      <c r="AD14" s="11">
        <v>26</v>
      </c>
      <c r="AE14" s="13">
        <v>792.52</v>
      </c>
      <c r="AF14" s="11">
        <v>44</v>
      </c>
      <c r="AG14" s="11">
        <v>63</v>
      </c>
      <c r="AH14" s="13">
        <v>2378.91</v>
      </c>
      <c r="AI14" s="11">
        <v>69</v>
      </c>
      <c r="AJ14" s="12">
        <v>-0.5873</v>
      </c>
      <c r="AK14" s="12">
        <v>-0.6669</v>
      </c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>
        <v>5139</v>
      </c>
      <c r="C15" s="11">
        <f>=ROUNDDOWN(298.779069767442,0)</f>
      </c>
      <c r="D15" s="11"/>
      <c r="E15" s="12"/>
      <c r="F15" s="11"/>
      <c r="G15" s="11">
        <f>=ROUNDDOWN({0},0)</f>
      </c>
      <c r="H15" s="11"/>
      <c r="I15" s="12"/>
      <c r="J15" s="11">
        <v>4</v>
      </c>
      <c r="K15" s="13">
        <v>225.97</v>
      </c>
      <c r="L15" s="11"/>
      <c r="M15" s="14"/>
      <c r="N15" s="11">
        <v>47</v>
      </c>
      <c r="O15" s="13">
        <v>3121.64</v>
      </c>
      <c r="P15" s="11">
        <v>90</v>
      </c>
      <c r="Q15" s="14">
        <v>34.68</v>
      </c>
      <c r="R15" s="12">
        <v>-0.9149</v>
      </c>
      <c r="S15" s="12">
        <v>-0.9276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>
        <v>5</v>
      </c>
      <c r="AH15" s="13">
        <v>257.15</v>
      </c>
      <c r="AI15" s="11">
        <v>90</v>
      </c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>
        <v>4</v>
      </c>
      <c r="AU15" s="13">
        <v>225.97</v>
      </c>
      <c r="AV15" s="11"/>
      <c r="AW15" s="11">
        <v>42</v>
      </c>
      <c r="AX15" s="13">
        <v>2864.49</v>
      </c>
      <c r="AY15" s="11">
        <v>67</v>
      </c>
      <c r="AZ15" s="12">
        <v>-0.9048</v>
      </c>
      <c r="BA15" s="12">
        <v>-0.9211</v>
      </c>
    </row>
    <row r="16">
      <c r="A16" s="10" t="s">
        <v>46</v>
      </c>
      <c r="B16" s="11">
        <v>409694</v>
      </c>
      <c r="C16" s="11">
        <f>=ROUNDDOWN(24.4274053625409,0)</f>
      </c>
      <c r="D16" s="11">
        <v>272696</v>
      </c>
      <c r="E16" s="12">
        <v>0.8888</v>
      </c>
      <c r="F16" s="11"/>
      <c r="G16" s="11">
        <f>=ROUNDDOWN({0},0)</f>
      </c>
      <c r="H16" s="11"/>
      <c r="I16" s="12"/>
      <c r="J16" s="11">
        <v>6112</v>
      </c>
      <c r="K16" s="13">
        <v>164081.62</v>
      </c>
      <c r="L16" s="11">
        <v>1362</v>
      </c>
      <c r="M16" s="14">
        <v>120.47</v>
      </c>
      <c r="N16" s="11">
        <v>10210</v>
      </c>
      <c r="O16" s="13">
        <v>274037.35</v>
      </c>
      <c r="P16" s="11">
        <v>1305</v>
      </c>
      <c r="Q16" s="14">
        <v>209.99</v>
      </c>
      <c r="R16" s="12">
        <v>-0.4014</v>
      </c>
      <c r="S16" s="12">
        <v>-0.4012</v>
      </c>
      <c r="T16" s="12">
        <v>0.0437</v>
      </c>
      <c r="U16" s="12">
        <v>-0.4263</v>
      </c>
      <c r="V16" s="11">
        <v>2913</v>
      </c>
      <c r="W16" s="13">
        <v>84993.83</v>
      </c>
      <c r="X16" s="11">
        <v>1011</v>
      </c>
      <c r="Y16" s="11">
        <v>3171</v>
      </c>
      <c r="Z16" s="13">
        <v>82127.5</v>
      </c>
      <c r="AA16" s="11">
        <v>1000</v>
      </c>
      <c r="AB16" s="12">
        <v>-0.0814</v>
      </c>
      <c r="AC16" s="12">
        <v>0.0349</v>
      </c>
      <c r="AD16" s="11">
        <v>1266</v>
      </c>
      <c r="AE16" s="13">
        <v>29988.65</v>
      </c>
      <c r="AF16" s="11">
        <v>993</v>
      </c>
      <c r="AG16" s="11">
        <v>2599</v>
      </c>
      <c r="AH16" s="13">
        <v>72029.27</v>
      </c>
      <c r="AI16" s="11">
        <v>1060</v>
      </c>
      <c r="AJ16" s="12">
        <v>-0.5129</v>
      </c>
      <c r="AK16" s="12">
        <v>-0.5837</v>
      </c>
      <c r="AL16" s="11">
        <v>676</v>
      </c>
      <c r="AM16" s="13">
        <v>12442.7</v>
      </c>
      <c r="AN16" s="11">
        <v>823</v>
      </c>
      <c r="AO16" s="11">
        <v>1703</v>
      </c>
      <c r="AP16" s="13">
        <v>37962.83</v>
      </c>
      <c r="AQ16" s="11">
        <v>843</v>
      </c>
      <c r="AR16" s="12">
        <v>-0.6031</v>
      </c>
      <c r="AS16" s="12">
        <v>-0.6722</v>
      </c>
      <c r="AT16" s="11">
        <v>1257</v>
      </c>
      <c r="AU16" s="13">
        <v>36656.44</v>
      </c>
      <c r="AV16" s="11">
        <v>951</v>
      </c>
      <c r="AW16" s="11">
        <v>2737</v>
      </c>
      <c r="AX16" s="13">
        <v>81917.75</v>
      </c>
      <c r="AY16" s="11">
        <v>980</v>
      </c>
      <c r="AZ16" s="12">
        <v>-0.5407</v>
      </c>
      <c r="BA16" s="12">
        <v>-0.5525</v>
      </c>
    </row>
    <row r="17">
      <c r="A17" s="10" t="s">
        <v>47</v>
      </c>
      <c r="B17" s="11">
        <v>162379</v>
      </c>
      <c r="C17" s="11">
        <f>=ROUNDDOWN(53.7572005561809,0)</f>
      </c>
      <c r="D17" s="11">
        <v>57489</v>
      </c>
      <c r="E17" s="12">
        <v>1</v>
      </c>
      <c r="F17" s="11"/>
      <c r="G17" s="11">
        <f>=ROUNDDOWN({0},0)</f>
      </c>
      <c r="H17" s="11"/>
      <c r="I17" s="12"/>
      <c r="J17" s="11">
        <v>2660</v>
      </c>
      <c r="K17" s="13">
        <v>85554.25</v>
      </c>
      <c r="L17" s="11">
        <v>160</v>
      </c>
      <c r="M17" s="14">
        <v>534.71</v>
      </c>
      <c r="N17" s="11">
        <v>6938</v>
      </c>
      <c r="O17" s="13">
        <v>221788.65</v>
      </c>
      <c r="P17" s="11">
        <v>123</v>
      </c>
      <c r="Q17" s="14">
        <v>1803.16</v>
      </c>
      <c r="R17" s="12">
        <v>-0.6166</v>
      </c>
      <c r="S17" s="12">
        <v>-0.6143</v>
      </c>
      <c r="T17" s="12">
        <v>0.3008</v>
      </c>
      <c r="U17" s="12">
        <v>-0.7035</v>
      </c>
      <c r="V17" s="11">
        <v>1372</v>
      </c>
      <c r="W17" s="13">
        <v>47372.76</v>
      </c>
      <c r="X17" s="11">
        <v>160</v>
      </c>
      <c r="Y17" s="11">
        <v>1082</v>
      </c>
      <c r="Z17" s="13">
        <v>39376.61</v>
      </c>
      <c r="AA17" s="11">
        <v>122</v>
      </c>
      <c r="AB17" s="12">
        <v>0.268</v>
      </c>
      <c r="AC17" s="12">
        <v>0.2031</v>
      </c>
      <c r="AD17" s="11">
        <v>395</v>
      </c>
      <c r="AE17" s="13">
        <v>11589.84</v>
      </c>
      <c r="AF17" s="11">
        <v>160</v>
      </c>
      <c r="AG17" s="11">
        <v>1799</v>
      </c>
      <c r="AH17" s="13">
        <v>52972.72</v>
      </c>
      <c r="AI17" s="11">
        <v>123</v>
      </c>
      <c r="AJ17" s="12">
        <v>-0.7804</v>
      </c>
      <c r="AK17" s="12">
        <v>-0.7812</v>
      </c>
      <c r="AL17" s="11">
        <v>353</v>
      </c>
      <c r="AM17" s="13">
        <v>11448.19</v>
      </c>
      <c r="AN17" s="11">
        <v>75</v>
      </c>
      <c r="AO17" s="11">
        <v>3313</v>
      </c>
      <c r="AP17" s="13">
        <v>108596.94</v>
      </c>
      <c r="AQ17" s="11">
        <v>111</v>
      </c>
      <c r="AR17" s="12">
        <v>-0.8935</v>
      </c>
      <c r="AS17" s="12">
        <v>-0.8946</v>
      </c>
      <c r="AT17" s="11">
        <v>540</v>
      </c>
      <c r="AU17" s="13">
        <v>15143.46</v>
      </c>
      <c r="AV17" s="11">
        <v>160</v>
      </c>
      <c r="AW17" s="11">
        <v>744</v>
      </c>
      <c r="AX17" s="13">
        <v>20842.38</v>
      </c>
      <c r="AY17" s="11">
        <v>118</v>
      </c>
      <c r="AZ17" s="12">
        <v>-0.2742</v>
      </c>
      <c r="BA17" s="12">
        <v>-0.2734</v>
      </c>
    </row>
    <row r="18">
      <c r="A18" s="10" t="s">
        <v>48</v>
      </c>
      <c r="B18" s="11">
        <v>303996</v>
      </c>
      <c r="C18" s="11">
        <f>=ROUNDDOWN(30.8669252482586,0)</f>
      </c>
      <c r="D18" s="11">
        <v>100928</v>
      </c>
      <c r="E18" s="12">
        <v>0.9993</v>
      </c>
      <c r="F18" s="11"/>
      <c r="G18" s="11">
        <f>=ROUNDDOWN({0},0)</f>
      </c>
      <c r="H18" s="11"/>
      <c r="I18" s="12"/>
      <c r="J18" s="11">
        <v>4018</v>
      </c>
      <c r="K18" s="13">
        <v>75762.72</v>
      </c>
      <c r="L18" s="11">
        <v>545</v>
      </c>
      <c r="M18" s="14">
        <v>139.01</v>
      </c>
      <c r="N18" s="11">
        <v>9259</v>
      </c>
      <c r="O18" s="13">
        <v>174557.19</v>
      </c>
      <c r="P18" s="11">
        <v>648</v>
      </c>
      <c r="Q18" s="14">
        <v>269.38</v>
      </c>
      <c r="R18" s="12">
        <v>-0.566</v>
      </c>
      <c r="S18" s="12">
        <v>-0.566</v>
      </c>
      <c r="T18" s="12">
        <v>-0.159</v>
      </c>
      <c r="U18" s="12">
        <v>-0.484</v>
      </c>
      <c r="V18" s="11">
        <v>53</v>
      </c>
      <c r="W18" s="13">
        <v>1366.61</v>
      </c>
      <c r="X18" s="11">
        <v>21</v>
      </c>
      <c r="Y18" s="11">
        <v>73</v>
      </c>
      <c r="Z18" s="13">
        <v>1973.47</v>
      </c>
      <c r="AA18" s="11">
        <v>14</v>
      </c>
      <c r="AB18" s="12">
        <v>-0.274</v>
      </c>
      <c r="AC18" s="12">
        <v>-0.3075</v>
      </c>
      <c r="AD18" s="11">
        <v>791</v>
      </c>
      <c r="AE18" s="13">
        <v>15452.84</v>
      </c>
      <c r="AF18" s="11">
        <v>478</v>
      </c>
      <c r="AG18" s="11">
        <v>3898</v>
      </c>
      <c r="AH18" s="13">
        <v>70955.89</v>
      </c>
      <c r="AI18" s="11">
        <v>636</v>
      </c>
      <c r="AJ18" s="12">
        <v>-0.7971</v>
      </c>
      <c r="AK18" s="12">
        <v>-0.7822</v>
      </c>
      <c r="AL18" s="11">
        <v>574</v>
      </c>
      <c r="AM18" s="13">
        <v>11261.43</v>
      </c>
      <c r="AN18" s="11">
        <v>195</v>
      </c>
      <c r="AO18" s="11">
        <v>2204</v>
      </c>
      <c r="AP18" s="13">
        <v>45686.74</v>
      </c>
      <c r="AQ18" s="11">
        <v>469</v>
      </c>
      <c r="AR18" s="12">
        <v>-0.7396</v>
      </c>
      <c r="AS18" s="12">
        <v>-0.7535</v>
      </c>
      <c r="AT18" s="11">
        <v>2600</v>
      </c>
      <c r="AU18" s="13">
        <v>47681.84</v>
      </c>
      <c r="AV18" s="11">
        <v>479</v>
      </c>
      <c r="AW18" s="11">
        <v>3084</v>
      </c>
      <c r="AX18" s="13">
        <v>55941.09</v>
      </c>
      <c r="AY18" s="11">
        <v>642</v>
      </c>
      <c r="AZ18" s="12">
        <v>-0.1569</v>
      </c>
      <c r="BA18" s="12">
        <v>-0.1476</v>
      </c>
    </row>
    <row r="19">
      <c r="A19" s="10" t="s">
        <v>49</v>
      </c>
      <c r="B19" s="11">
        <v>157255</v>
      </c>
      <c r="C19" s="11">
        <f>=ROUNDDOWN(34.3464016599323,0)</f>
      </c>
      <c r="D19" s="11">
        <v>33196</v>
      </c>
      <c r="E19" s="12">
        <v>0.9474</v>
      </c>
      <c r="F19" s="11"/>
      <c r="G19" s="11">
        <f>=ROUNDDOWN({0},0)</f>
      </c>
      <c r="H19" s="11"/>
      <c r="I19" s="12"/>
      <c r="J19" s="11">
        <v>2095</v>
      </c>
      <c r="K19" s="13">
        <v>83175.34</v>
      </c>
      <c r="L19" s="11">
        <v>503</v>
      </c>
      <c r="M19" s="14">
        <v>165.36</v>
      </c>
      <c r="N19" s="11">
        <v>4643</v>
      </c>
      <c r="O19" s="13">
        <v>188990.57</v>
      </c>
      <c r="P19" s="11">
        <v>573</v>
      </c>
      <c r="Q19" s="14">
        <v>329.83</v>
      </c>
      <c r="R19" s="12">
        <v>-0.5488</v>
      </c>
      <c r="S19" s="12">
        <v>-0.5599</v>
      </c>
      <c r="T19" s="12">
        <v>-0.1222</v>
      </c>
      <c r="U19" s="12">
        <v>-0.4987</v>
      </c>
      <c r="V19" s="11">
        <v>481</v>
      </c>
      <c r="W19" s="13">
        <v>19216.2</v>
      </c>
      <c r="X19" s="11">
        <v>437</v>
      </c>
      <c r="Y19" s="11">
        <v>1017</v>
      </c>
      <c r="Z19" s="13">
        <v>36437.98</v>
      </c>
      <c r="AA19" s="11">
        <v>422</v>
      </c>
      <c r="AB19" s="12">
        <v>-0.527</v>
      </c>
      <c r="AC19" s="12">
        <v>-0.4726</v>
      </c>
      <c r="AD19" s="11">
        <v>502</v>
      </c>
      <c r="AE19" s="13">
        <v>19824.26</v>
      </c>
      <c r="AF19" s="11">
        <v>441</v>
      </c>
      <c r="AG19" s="11">
        <v>1491</v>
      </c>
      <c r="AH19" s="13">
        <v>58622.63</v>
      </c>
      <c r="AI19" s="11">
        <v>554</v>
      </c>
      <c r="AJ19" s="12">
        <v>-0.6633</v>
      </c>
      <c r="AK19" s="12">
        <v>-0.6618</v>
      </c>
      <c r="AL19" s="11">
        <v>797</v>
      </c>
      <c r="AM19" s="13">
        <v>31900.42</v>
      </c>
      <c r="AN19" s="11">
        <v>368</v>
      </c>
      <c r="AO19" s="11">
        <v>1633</v>
      </c>
      <c r="AP19" s="13">
        <v>74230.28</v>
      </c>
      <c r="AQ19" s="11">
        <v>516</v>
      </c>
      <c r="AR19" s="12">
        <v>-0.5119</v>
      </c>
      <c r="AS19" s="12">
        <v>-0.5703</v>
      </c>
      <c r="AT19" s="11">
        <v>315</v>
      </c>
      <c r="AU19" s="13">
        <v>12234.46</v>
      </c>
      <c r="AV19" s="11">
        <v>432</v>
      </c>
      <c r="AW19" s="11">
        <v>502</v>
      </c>
      <c r="AX19" s="13">
        <v>19699.68</v>
      </c>
      <c r="AY19" s="11">
        <v>519</v>
      </c>
      <c r="AZ19" s="12">
        <v>-0.3725</v>
      </c>
      <c r="BA19" s="12">
        <v>-0.379</v>
      </c>
    </row>
    <row r="20">
      <c r="A20" s="19" t="s">
        <v>50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44276</v>
      </c>
      <c r="K20" s="17">
        <v>1682229.84</v>
      </c>
      <c r="L20" s="15">
        <v>7078</v>
      </c>
      <c r="M20" s="18">
        <v>237.67</v>
      </c>
      <c r="N20" s="15">
        <v>86725</v>
      </c>
      <c r="O20" s="17">
        <v>3276086.37</v>
      </c>
      <c r="P20" s="15">
        <v>7833</v>
      </c>
      <c r="Q20" s="18">
        <v>418.24</v>
      </c>
      <c r="R20" s="16">
        <v>-0.4895</v>
      </c>
      <c r="S20" s="16">
        <v>-0.4865</v>
      </c>
      <c r="T20" s="16">
        <v>-0.0964</v>
      </c>
      <c r="U20" s="16">
        <v>-0.4317</v>
      </c>
      <c r="V20" s="15">
        <v>15524</v>
      </c>
      <c r="W20" s="17">
        <v>583701.38</v>
      </c>
      <c r="X20" s="15">
        <v>5225</v>
      </c>
      <c r="Y20" s="15">
        <v>18671</v>
      </c>
      <c r="Z20" s="17">
        <v>732034.98</v>
      </c>
      <c r="AA20" s="15">
        <v>5842</v>
      </c>
      <c r="AB20" s="16">
        <v>-0.1686</v>
      </c>
      <c r="AC20" s="16">
        <v>-0.2026</v>
      </c>
      <c r="AD20" s="15">
        <v>11802</v>
      </c>
      <c r="AE20" s="17">
        <v>438056.39</v>
      </c>
      <c r="AF20" s="15">
        <v>5535</v>
      </c>
      <c r="AG20" s="15">
        <v>32700</v>
      </c>
      <c r="AH20" s="17">
        <v>1094146.86</v>
      </c>
      <c r="AI20" s="15">
        <v>6519</v>
      </c>
      <c r="AJ20" s="16">
        <v>-0.6391</v>
      </c>
      <c r="AK20" s="16">
        <v>-0.5996</v>
      </c>
      <c r="AL20" s="15">
        <v>7316</v>
      </c>
      <c r="AM20" s="17">
        <v>345319.17</v>
      </c>
      <c r="AN20" s="15">
        <v>4047</v>
      </c>
      <c r="AO20" s="15">
        <v>21246</v>
      </c>
      <c r="AP20" s="17">
        <v>942161.36</v>
      </c>
      <c r="AQ20" s="15">
        <v>5486</v>
      </c>
      <c r="AR20" s="16">
        <v>-0.6557</v>
      </c>
      <c r="AS20" s="16">
        <v>-0.6335</v>
      </c>
      <c r="AT20" s="15">
        <v>9634</v>
      </c>
      <c r="AU20" s="17">
        <v>315152.9</v>
      </c>
      <c r="AV20" s="15">
        <v>5001</v>
      </c>
      <c r="AW20" s="15">
        <v>14108</v>
      </c>
      <c r="AX20" s="17">
        <v>507743.17</v>
      </c>
      <c r="AY20" s="15">
        <v>5539</v>
      </c>
      <c r="AZ20" s="16">
        <v>-0.3171</v>
      </c>
      <c r="BA20" s="16">
        <v>-0.3793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