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<sst xmlns="http://schemas.openxmlformats.org/spreadsheetml/2006/main" count="67" uniqueCount="67">
  <si>
    <t>Date Type:</t>
  </si>
  <si>
    <t>Shipped Date</t>
  </si>
  <si>
    <t>Start Date:</t>
  </si>
  <si>
    <t>01/01/2025</t>
  </si>
  <si>
    <t>End Date:</t>
  </si>
  <si>
    <t>03/31/2025</t>
  </si>
  <si>
    <t>Report Run Date:</t>
  </si>
  <si>
    <t>04/17/2025</t>
  </si>
  <si>
    <t>Brand</t>
  </si>
  <si>
    <t>Current And Future Inventory</t>
  </si>
  <si>
    <t>Current And History Sales Comparison</t>
  </si>
  <si>
    <t>ASHFURNDS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</si>
  <si>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</si>
  <si>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</si>
  <si>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</si>
  <si>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</si>
  <si>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</si>
  <si>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</si>
  <si>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</si>
  <si>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</si>
  <si>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</si>
  <si>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</si>
  <si>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</si>
  <si>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</si>
  <si>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</si>
  <si>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</si>
  <si>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</si>
  <si>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</si>
  <si>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</si>
  <si>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</si>
  <si>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</si>
  <si>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</si>
  <si>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</si>
  <si>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510 Design</t>
  </si>
  <si>
    <t>Beautyrest</t>
  </si>
  <si>
    <t xml:space="preserve">Chapel Hill </t>
  </si>
  <si>
    <t>Clean Spaces</t>
  </si>
  <si>
    <t>Comfort Spaces</t>
  </si>
  <si>
    <t>Cozy Max</t>
  </si>
  <si>
    <t>Croscill Classics</t>
  </si>
  <si>
    <t>Friends Forever</t>
  </si>
  <si>
    <t>Hampton Hill</t>
  </si>
  <si>
    <t>Harbor House Blue</t>
  </si>
  <si>
    <t>How To Train Your Dragon</t>
  </si>
  <si>
    <t>INK+IVY</t>
  </si>
  <si>
    <t xml:space="preserve">Intelligent Design </t>
  </si>
  <si>
    <t>Madison Park</t>
  </si>
  <si>
    <t>Madison Park Essentials</t>
  </si>
  <si>
    <t>Madison Park Pure</t>
  </si>
  <si>
    <t>Madison Park Signature</t>
  </si>
  <si>
    <t>Martha Stewart</t>
  </si>
  <si>
    <t>Mi Zone</t>
  </si>
  <si>
    <t>Mi Zone Kids</t>
  </si>
  <si>
    <t>N Natori</t>
  </si>
  <si>
    <t>Peak Performance</t>
  </si>
  <si>
    <t>Regency Heights</t>
  </si>
  <si>
    <t>Serta</t>
  </si>
  <si>
    <t>Sharper Image</t>
  </si>
  <si>
    <t>Sleep Philosophy</t>
  </si>
  <si>
    <t>SunSmart</t>
  </si>
  <si>
    <t>Super Listing</t>
  </si>
  <si>
    <t>True North</t>
  </si>
  <si>
    <t>True North by Sleep Philosophy</t>
  </si>
  <si>
    <t>Urban Habitat</t>
  </si>
  <si>
    <t>Urban Habitat Kids</t>
  </si>
  <si>
    <t>Woolrich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</si>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</sst>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3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43693</v>
      </c>
      <c r="C5" s="11">
        <f>=ROUNDDOWN(29.5442558658462,0)</f>
      </c>
      <c r="D5" s="11">
        <v>21822</v>
      </c>
      <c r="E5" s="12">
        <v>0.9683</v>
      </c>
      <c r="F5" s="11"/>
      <c r="G5" s="11">
        <f>=ROUNDDOWN({0},0)</f>
      </c>
      <c r="H5" s="11"/>
      <c r="I5" s="12"/>
      <c r="J5" s="11">
        <v>168</v>
      </c>
      <c r="K5" s="13">
        <v>7535.26</v>
      </c>
      <c r="L5" s="11">
        <v>142</v>
      </c>
      <c r="M5" s="14">
        <v>53.07</v>
      </c>
      <c r="N5" s="11">
        <v>456</v>
      </c>
      <c r="O5" s="13">
        <v>19923.79</v>
      </c>
      <c r="P5" s="11">
        <v>131</v>
      </c>
      <c r="Q5" s="14">
        <v>152.09</v>
      </c>
      <c r="R5" s="12">
        <v>-0.6316</v>
      </c>
      <c r="S5" s="12">
        <v>-0.6218</v>
      </c>
      <c r="T5" s="12">
        <v>0.084</v>
      </c>
      <c r="U5" s="12">
        <v>-0.6511</v>
      </c>
      <c r="V5" s="11">
        <v>165</v>
      </c>
      <c r="W5" s="13">
        <v>7374.41</v>
      </c>
      <c r="X5" s="11">
        <v>30</v>
      </c>
      <c r="Y5" s="11">
        <v>456</v>
      </c>
      <c r="Z5" s="13">
        <v>19923.79</v>
      </c>
      <c r="AA5" s="11">
        <v>58</v>
      </c>
      <c r="AB5" s="12">
        <v>-0.6382</v>
      </c>
      <c r="AC5" s="12">
        <v>-0.6299</v>
      </c>
      <c r="AD5" s="11">
        <v>3</v>
      </c>
      <c r="AE5" s="13">
        <v>160.85</v>
      </c>
      <c r="AF5" s="11">
        <v>11</v>
      </c>
      <c r="AG5" s="11"/>
      <c r="AH5" s="13"/>
      <c r="AI5" s="11">
        <v>15</v>
      </c>
      <c r="AJ5" s="12"/>
      <c r="AK5" s="12"/>
    </row>
    <row r="6">
      <c r="A6" s="10" t="s">
        <v>34</v>
      </c>
      <c r="B6" s="11">
        <v>178262</v>
      </c>
      <c r="C6" s="11">
        <f>=ROUNDDOWN(28.4850034355475,0)</f>
      </c>
      <c r="D6" s="11">
        <v>91592</v>
      </c>
      <c r="E6" s="12">
        <v>0.9355</v>
      </c>
      <c r="F6" s="11"/>
      <c r="G6" s="11">
        <f>=ROUNDDOWN({0},0)</f>
      </c>
      <c r="H6" s="11"/>
      <c r="I6" s="12"/>
      <c r="J6" s="11">
        <v>59</v>
      </c>
      <c r="K6" s="13">
        <v>3206.27</v>
      </c>
      <c r="L6" s="11">
        <v>355</v>
      </c>
      <c r="M6" s="14">
        <v>9.03</v>
      </c>
      <c r="N6" s="11">
        <v>42</v>
      </c>
      <c r="O6" s="13">
        <v>2286.11</v>
      </c>
      <c r="P6" s="11">
        <v>439</v>
      </c>
      <c r="Q6" s="14">
        <v>5.21</v>
      </c>
      <c r="R6" s="12">
        <v>0.4048</v>
      </c>
      <c r="S6" s="12">
        <v>0.4025</v>
      </c>
      <c r="T6" s="12">
        <v>-0.1913</v>
      </c>
      <c r="U6" s="12">
        <v>0.7332</v>
      </c>
      <c r="V6" s="11">
        <v>59</v>
      </c>
      <c r="W6" s="13">
        <v>3206.27</v>
      </c>
      <c r="X6" s="11">
        <v>139</v>
      </c>
      <c r="Y6" s="11">
        <v>42</v>
      </c>
      <c r="Z6" s="13">
        <v>2286.11</v>
      </c>
      <c r="AA6" s="11">
        <v>166</v>
      </c>
      <c r="AB6" s="12">
        <v>0.4048</v>
      </c>
      <c r="AC6" s="12">
        <v>0.4025</v>
      </c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960</v>
      </c>
      <c r="C7" s="11">
        <f>=ROUNDDOWN(162.71186440678,0)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4</v>
      </c>
      <c r="M7" s="14"/>
      <c r="N7" s="11"/>
      <c r="O7" s="13"/>
      <c r="P7" s="11"/>
      <c r="Q7" s="14"/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</row>
    <row r="8">
      <c r="A8" s="10" t="s">
        <v>36</v>
      </c>
      <c r="B8" s="11">
        <v>6518</v>
      </c>
      <c r="C8" s="11">
        <f>=ROUNDDOWN(56.3840830449827,0)</f>
      </c>
      <c r="D8" s="11">
        <v>2640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17</v>
      </c>
      <c r="M8" s="14"/>
      <c r="N8" s="11"/>
      <c r="O8" s="13"/>
      <c r="P8" s="11">
        <v>31</v>
      </c>
      <c r="Q8" s="14"/>
      <c r="R8" s="12"/>
      <c r="S8" s="12"/>
      <c r="T8" s="12">
        <v>-0.4516</v>
      </c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</row>
    <row r="9">
      <c r="A9" s="10" t="s">
        <v>37</v>
      </c>
      <c r="B9" s="11"/>
      <c r="C9" s="11">
        <f>=ROUNDDOWN({0},0)</f>
      </c>
      <c r="D9" s="11">
        <v>20955</v>
      </c>
      <c r="E9" s="12"/>
      <c r="F9" s="11"/>
      <c r="G9" s="11">
        <f>=ROUNDDOWN({0},0)</f>
      </c>
      <c r="H9" s="11"/>
      <c r="I9" s="12"/>
      <c r="J9" s="11"/>
      <c r="K9" s="13"/>
      <c r="L9" s="11">
        <v>296</v>
      </c>
      <c r="M9" s="14"/>
      <c r="N9" s="11"/>
      <c r="O9" s="13"/>
      <c r="P9" s="11">
        <v>244</v>
      </c>
      <c r="Q9" s="14"/>
      <c r="R9" s="12"/>
      <c r="S9" s="12"/>
      <c r="T9" s="12">
        <v>0.2131</v>
      </c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/>
      <c r="C10" s="11">
        <f>=ROUNDDOWN({0},0)</f>
      </c>
      <c r="D10" s="11"/>
      <c r="E10" s="12"/>
      <c r="F10" s="11"/>
      <c r="G10" s="11">
        <f>=ROUNDDOWN({0},0)</f>
      </c>
      <c r="H10" s="11"/>
      <c r="I10" s="12"/>
      <c r="J10" s="11"/>
      <c r="K10" s="13"/>
      <c r="L10" s="11"/>
      <c r="M10" s="14"/>
      <c r="N10" s="11"/>
      <c r="O10" s="13"/>
      <c r="P10" s="11"/>
      <c r="Q10" s="14"/>
      <c r="R10" s="12"/>
      <c r="S10" s="12"/>
      <c r="T10" s="12"/>
      <c r="U10" s="12"/>
      <c r="V10" s="11"/>
      <c r="W10" s="13"/>
      <c r="X10" s="11"/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</row>
    <row r="11">
      <c r="A11" s="10" t="s">
        <v>39</v>
      </c>
      <c r="B11" s="11"/>
      <c r="C11" s="11">
        <f>=ROUNDDOWN({0},0)</f>
      </c>
      <c r="D11" s="11">
        <v>1705</v>
      </c>
      <c r="E11" s="12"/>
      <c r="F11" s="11"/>
      <c r="G11" s="11">
        <f>=ROUNDDOWN({0},0)</f>
      </c>
      <c r="H11" s="11"/>
      <c r="I11" s="12"/>
      <c r="J11" s="11"/>
      <c r="K11" s="13"/>
      <c r="L11" s="11">
        <v>17</v>
      </c>
      <c r="M11" s="14"/>
      <c r="N11" s="11"/>
      <c r="O11" s="13"/>
      <c r="P11" s="11">
        <v>18</v>
      </c>
      <c r="Q11" s="14"/>
      <c r="R11" s="12"/>
      <c r="S11" s="12"/>
      <c r="T11" s="12">
        <v>-0.0556</v>
      </c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</row>
    <row r="12">
      <c r="A12" s="10" t="s">
        <v>40</v>
      </c>
      <c r="B12" s="11">
        <v>34404</v>
      </c>
      <c r="C12" s="11">
        <f>=ROUNDDOWN(72.2773109243697,0)</f>
      </c>
      <c r="D12" s="11">
        <v>7244</v>
      </c>
      <c r="E12" s="12">
        <v>0.6444</v>
      </c>
      <c r="F12" s="11"/>
      <c r="G12" s="11">
        <f>=ROUNDDOWN({0},0)</f>
      </c>
      <c r="H12" s="11"/>
      <c r="I12" s="12"/>
      <c r="J12" s="11"/>
      <c r="K12" s="13"/>
      <c r="L12" s="11">
        <v>87</v>
      </c>
      <c r="M12" s="14"/>
      <c r="N12" s="11"/>
      <c r="O12" s="13"/>
      <c r="P12" s="11">
        <v>105</v>
      </c>
      <c r="Q12" s="14"/>
      <c r="R12" s="12"/>
      <c r="S12" s="12"/>
      <c r="T12" s="12">
        <v>-0.1714</v>
      </c>
      <c r="U12" s="12"/>
      <c r="V12" s="11"/>
      <c r="W12" s="13"/>
      <c r="X12" s="11"/>
      <c r="Y12" s="11"/>
      <c r="Z12" s="13"/>
      <c r="AA12" s="11"/>
      <c r="AB12" s="12"/>
      <c r="AC12" s="12"/>
      <c r="AD12" s="11"/>
      <c r="AE12" s="13"/>
      <c r="AF12" s="11"/>
      <c r="AG12" s="11"/>
      <c r="AH12" s="13"/>
      <c r="AI12" s="11"/>
      <c r="AJ12" s="12"/>
      <c r="AK12" s="12"/>
    </row>
    <row r="13">
      <c r="A13" s="10" t="s">
        <v>41</v>
      </c>
      <c r="B13" s="11">
        <v>2934</v>
      </c>
      <c r="C13" s="11">
        <f>=ROUNDDOWN(27.3694029850746,0)</f>
      </c>
      <c r="D13" s="11">
        <v>510</v>
      </c>
      <c r="E13" s="12">
        <v>0.9401</v>
      </c>
      <c r="F13" s="11"/>
      <c r="G13" s="11">
        <f>=ROUNDDOWN({0},0)</f>
      </c>
      <c r="H13" s="11"/>
      <c r="I13" s="12"/>
      <c r="J13" s="11">
        <v>49</v>
      </c>
      <c r="K13" s="13">
        <v>6854.12</v>
      </c>
      <c r="L13" s="11">
        <v>22</v>
      </c>
      <c r="M13" s="14">
        <v>311.55</v>
      </c>
      <c r="N13" s="11">
        <v>28</v>
      </c>
      <c r="O13" s="13">
        <v>3916.64</v>
      </c>
      <c r="P13" s="11">
        <v>47</v>
      </c>
      <c r="Q13" s="14">
        <v>83.33</v>
      </c>
      <c r="R13" s="12">
        <v>0.75</v>
      </c>
      <c r="S13" s="12">
        <v>0.75</v>
      </c>
      <c r="T13" s="12">
        <v>-0.5319</v>
      </c>
      <c r="U13" s="12">
        <v>2.7387</v>
      </c>
      <c r="V13" s="11"/>
      <c r="W13" s="13"/>
      <c r="X13" s="11">
        <v>2</v>
      </c>
      <c r="Y13" s="11"/>
      <c r="Z13" s="13"/>
      <c r="AA13" s="11">
        <v>5</v>
      </c>
      <c r="AB13" s="12"/>
      <c r="AC13" s="12"/>
      <c r="AD13" s="11">
        <v>49</v>
      </c>
      <c r="AE13" s="13">
        <v>6854.12</v>
      </c>
      <c r="AF13" s="11">
        <v>9</v>
      </c>
      <c r="AG13" s="11">
        <v>28</v>
      </c>
      <c r="AH13" s="13">
        <v>3916.64</v>
      </c>
      <c r="AI13" s="11">
        <v>16</v>
      </c>
      <c r="AJ13" s="12">
        <v>0.75</v>
      </c>
      <c r="AK13" s="12">
        <v>0.75</v>
      </c>
    </row>
    <row r="14">
      <c r="A14" s="10" t="s">
        <v>42</v>
      </c>
      <c r="B14" s="11">
        <v>11995</v>
      </c>
      <c r="C14" s="11">
        <f>=ROUNDDOWN(24.2274288022622,0)</f>
      </c>
      <c r="D14" s="11">
        <v>14676</v>
      </c>
      <c r="E14" s="12">
        <v>0.9665</v>
      </c>
      <c r="F14" s="11"/>
      <c r="G14" s="11">
        <f>=ROUNDDOWN({0},0)</f>
      </c>
      <c r="H14" s="11"/>
      <c r="I14" s="12"/>
      <c r="J14" s="11">
        <v>7</v>
      </c>
      <c r="K14" s="13">
        <v>755.6</v>
      </c>
      <c r="L14" s="11">
        <v>103</v>
      </c>
      <c r="M14" s="14">
        <v>7.34</v>
      </c>
      <c r="N14" s="11">
        <v>2</v>
      </c>
      <c r="O14" s="13">
        <v>216.03</v>
      </c>
      <c r="P14" s="11"/>
      <c r="Q14" s="14"/>
      <c r="R14" s="12">
        <v>2.5</v>
      </c>
      <c r="S14" s="12">
        <v>2.4977</v>
      </c>
      <c r="T14" s="12"/>
      <c r="U14" s="12"/>
      <c r="V14" s="11">
        <v>7</v>
      </c>
      <c r="W14" s="13">
        <v>755.6</v>
      </c>
      <c r="X14" s="11">
        <v>7</v>
      </c>
      <c r="Y14" s="11">
        <v>2</v>
      </c>
      <c r="Z14" s="13">
        <v>216.03</v>
      </c>
      <c r="AA14" s="11"/>
      <c r="AB14" s="12">
        <v>2.5</v>
      </c>
      <c r="AC14" s="12">
        <v>2.4977</v>
      </c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141590</v>
      </c>
      <c r="C16" s="11">
        <f>=ROUNDDOWN(25.4073356302038,0)</f>
      </c>
      <c r="D16" s="11">
        <v>102402</v>
      </c>
      <c r="E16" s="12">
        <v>0.9735</v>
      </c>
      <c r="F16" s="11"/>
      <c r="G16" s="11">
        <f>=ROUNDDOWN({0},0)</f>
      </c>
      <c r="H16" s="11">
        <v>1104</v>
      </c>
      <c r="I16" s="12">
        <v>0.4912</v>
      </c>
      <c r="J16" s="11">
        <v>2604</v>
      </c>
      <c r="K16" s="13">
        <v>289392.93</v>
      </c>
      <c r="L16" s="11">
        <v>420</v>
      </c>
      <c r="M16" s="14">
        <v>689.03</v>
      </c>
      <c r="N16" s="11">
        <v>2818</v>
      </c>
      <c r="O16" s="13">
        <v>295600.52</v>
      </c>
      <c r="P16" s="11">
        <v>639</v>
      </c>
      <c r="Q16" s="14">
        <v>462.6</v>
      </c>
      <c r="R16" s="12">
        <v>-0.0759</v>
      </c>
      <c r="S16" s="12">
        <v>-0.021</v>
      </c>
      <c r="T16" s="12">
        <v>-0.3427</v>
      </c>
      <c r="U16" s="12">
        <v>0.4895</v>
      </c>
      <c r="V16" s="11">
        <v>2398</v>
      </c>
      <c r="W16" s="13">
        <v>268768.92</v>
      </c>
      <c r="X16" s="11">
        <v>108</v>
      </c>
      <c r="Y16" s="11">
        <v>2283</v>
      </c>
      <c r="Z16" s="13">
        <v>215558.31</v>
      </c>
      <c r="AA16" s="11">
        <v>205</v>
      </c>
      <c r="AB16" s="12">
        <v>0.0504</v>
      </c>
      <c r="AC16" s="12">
        <v>0.2469</v>
      </c>
      <c r="AD16" s="11">
        <v>206</v>
      </c>
      <c r="AE16" s="13">
        <v>20624.01</v>
      </c>
      <c r="AF16" s="11">
        <v>145</v>
      </c>
      <c r="AG16" s="11">
        <v>535</v>
      </c>
      <c r="AH16" s="13">
        <v>80042.21</v>
      </c>
      <c r="AI16" s="11">
        <v>160</v>
      </c>
      <c r="AJ16" s="12">
        <v>-0.615</v>
      </c>
      <c r="AK16" s="12">
        <v>-0.7423</v>
      </c>
    </row>
    <row r="17">
      <c r="A17" s="10" t="s">
        <v>45</v>
      </c>
      <c r="B17" s="11">
        <v>221755</v>
      </c>
      <c r="C17" s="11">
        <f>=ROUNDDOWN(36.3550666426218,0)</f>
      </c>
      <c r="D17" s="11">
        <v>82998</v>
      </c>
      <c r="E17" s="12">
        <v>0.9117</v>
      </c>
      <c r="F17" s="11"/>
      <c r="G17" s="11">
        <f>=ROUNDDOWN({0},0)</f>
      </c>
      <c r="H17" s="11"/>
      <c r="I17" s="12"/>
      <c r="J17" s="11">
        <v>352</v>
      </c>
      <c r="K17" s="13">
        <v>12588.11</v>
      </c>
      <c r="L17" s="11">
        <v>611</v>
      </c>
      <c r="M17" s="14">
        <v>20.6</v>
      </c>
      <c r="N17" s="11">
        <v>343</v>
      </c>
      <c r="O17" s="13">
        <v>9576.31</v>
      </c>
      <c r="P17" s="11">
        <v>623</v>
      </c>
      <c r="Q17" s="14">
        <v>15.37</v>
      </c>
      <c r="R17" s="12">
        <v>0.0262</v>
      </c>
      <c r="S17" s="12">
        <v>0.3145</v>
      </c>
      <c r="T17" s="12">
        <v>-0.0193</v>
      </c>
      <c r="U17" s="12">
        <v>0.3403</v>
      </c>
      <c r="V17" s="11">
        <v>351</v>
      </c>
      <c r="W17" s="13">
        <v>12543.58</v>
      </c>
      <c r="X17" s="11">
        <v>133</v>
      </c>
      <c r="Y17" s="11">
        <v>342</v>
      </c>
      <c r="Z17" s="13">
        <v>9531.78</v>
      </c>
      <c r="AA17" s="11">
        <v>232</v>
      </c>
      <c r="AB17" s="12">
        <v>0.0263</v>
      </c>
      <c r="AC17" s="12">
        <v>0.316</v>
      </c>
      <c r="AD17" s="11">
        <v>1</v>
      </c>
      <c r="AE17" s="13">
        <v>44.53</v>
      </c>
      <c r="AF17" s="11">
        <v>1</v>
      </c>
      <c r="AG17" s="11">
        <v>1</v>
      </c>
      <c r="AH17" s="13">
        <v>44.53</v>
      </c>
      <c r="AI17" s="11">
        <v>2</v>
      </c>
      <c r="AJ17" s="12"/>
      <c r="AK17" s="12"/>
    </row>
    <row r="18">
      <c r="A18" s="10" t="s">
        <v>46</v>
      </c>
      <c r="B18" s="11">
        <v>1035524</v>
      </c>
      <c r="C18" s="11">
        <f>=ROUNDDOWN(30.252738167232,0)</f>
      </c>
      <c r="D18" s="11">
        <v>494987</v>
      </c>
      <c r="E18" s="12">
        <v>0.9782</v>
      </c>
      <c r="F18" s="11"/>
      <c r="G18" s="11">
        <f>=ROUNDDOWN({0},0)</f>
      </c>
      <c r="H18" s="11">
        <v>1381</v>
      </c>
      <c r="I18" s="12">
        <v>0.326</v>
      </c>
      <c r="J18" s="11">
        <v>7211</v>
      </c>
      <c r="K18" s="13">
        <v>952777.46</v>
      </c>
      <c r="L18" s="11">
        <v>2470</v>
      </c>
      <c r="M18" s="14">
        <v>385.74</v>
      </c>
      <c r="N18" s="11">
        <v>4256</v>
      </c>
      <c r="O18" s="13">
        <v>472562.86</v>
      </c>
      <c r="P18" s="11">
        <v>2841</v>
      </c>
      <c r="Q18" s="14">
        <v>166.34</v>
      </c>
      <c r="R18" s="12">
        <v>0.6943</v>
      </c>
      <c r="S18" s="12">
        <v>1.0162</v>
      </c>
      <c r="T18" s="12">
        <v>-0.1306</v>
      </c>
      <c r="U18" s="12">
        <v>1.319</v>
      </c>
      <c r="V18" s="11">
        <v>6878</v>
      </c>
      <c r="W18" s="13">
        <v>916913.45</v>
      </c>
      <c r="X18" s="11">
        <v>837</v>
      </c>
      <c r="Y18" s="11">
        <v>3579</v>
      </c>
      <c r="Z18" s="13">
        <v>360979.84</v>
      </c>
      <c r="AA18" s="11">
        <v>1306</v>
      </c>
      <c r="AB18" s="12">
        <v>0.9218</v>
      </c>
      <c r="AC18" s="12">
        <v>1.5401</v>
      </c>
      <c r="AD18" s="11">
        <v>333</v>
      </c>
      <c r="AE18" s="13">
        <v>35864.01</v>
      </c>
      <c r="AF18" s="11">
        <v>412</v>
      </c>
      <c r="AG18" s="11">
        <v>677</v>
      </c>
      <c r="AH18" s="13">
        <v>111583.02</v>
      </c>
      <c r="AI18" s="11">
        <v>490</v>
      </c>
      <c r="AJ18" s="12">
        <v>-0.5081</v>
      </c>
      <c r="AK18" s="12">
        <v>-0.6786</v>
      </c>
    </row>
    <row r="19">
      <c r="A19" s="10" t="s">
        <v>47</v>
      </c>
      <c r="B19" s="11">
        <v>163807</v>
      </c>
      <c r="C19" s="11">
        <f>=ROUNDDOWN(28.201742304249,0)</f>
      </c>
      <c r="D19" s="11">
        <v>90597</v>
      </c>
      <c r="E19" s="12">
        <v>0.9594</v>
      </c>
      <c r="F19" s="11"/>
      <c r="G19" s="11">
        <f>=ROUNDDOWN({0},0)</f>
      </c>
      <c r="H19" s="11"/>
      <c r="I19" s="12"/>
      <c r="J19" s="11">
        <v>138</v>
      </c>
      <c r="K19" s="13">
        <v>5766.64</v>
      </c>
      <c r="L19" s="11">
        <v>332</v>
      </c>
      <c r="M19" s="14">
        <v>17.37</v>
      </c>
      <c r="N19" s="11">
        <v>64</v>
      </c>
      <c r="O19" s="13">
        <v>1777.3</v>
      </c>
      <c r="P19" s="11">
        <v>364</v>
      </c>
      <c r="Q19" s="14">
        <v>4.88</v>
      </c>
      <c r="R19" s="12">
        <v>1.1562</v>
      </c>
      <c r="S19" s="12">
        <v>2.2446</v>
      </c>
      <c r="T19" s="12">
        <v>-0.0879</v>
      </c>
      <c r="U19" s="12">
        <v>2.5594</v>
      </c>
      <c r="V19" s="11">
        <v>138</v>
      </c>
      <c r="W19" s="13">
        <v>5766.64</v>
      </c>
      <c r="X19" s="11">
        <v>55</v>
      </c>
      <c r="Y19" s="11">
        <v>64</v>
      </c>
      <c r="Z19" s="13">
        <v>1777.3</v>
      </c>
      <c r="AA19" s="11">
        <v>127</v>
      </c>
      <c r="AB19" s="12">
        <v>1.1562</v>
      </c>
      <c r="AC19" s="12">
        <v>2.2446</v>
      </c>
      <c r="AD19" s="11"/>
      <c r="AE19" s="13"/>
      <c r="AF19" s="11"/>
      <c r="AG19" s="11"/>
      <c r="AH19" s="13"/>
      <c r="AI19" s="11"/>
      <c r="AJ19" s="12"/>
      <c r="AK19" s="12"/>
    </row>
    <row r="20">
      <c r="A20" s="10" t="s">
        <v>48</v>
      </c>
      <c r="B20" s="11">
        <v>400</v>
      </c>
      <c r="C20" s="11">
        <f>=ROUNDDOWN(10.958904109589,0)</f>
      </c>
      <c r="D20" s="11">
        <v>800</v>
      </c>
      <c r="E20" s="12">
        <v>1</v>
      </c>
      <c r="F20" s="11"/>
      <c r="G20" s="11">
        <f>=ROUNDDOWN({0},0)</f>
      </c>
      <c r="H20" s="11"/>
      <c r="I20" s="12"/>
      <c r="J20" s="11"/>
      <c r="K20" s="13"/>
      <c r="L20" s="11">
        <v>4</v>
      </c>
      <c r="M20" s="14"/>
      <c r="N20" s="11"/>
      <c r="O20" s="13"/>
      <c r="P20" s="11">
        <v>4</v>
      </c>
      <c r="Q20" s="14"/>
      <c r="R20" s="12"/>
      <c r="S20" s="12"/>
      <c r="T20" s="12"/>
      <c r="U20" s="12"/>
      <c r="V20" s="11"/>
      <c r="W20" s="13"/>
      <c r="X20" s="11"/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</row>
    <row r="21">
      <c r="A21" s="10" t="s">
        <v>49</v>
      </c>
      <c r="B21" s="11">
        <v>121505</v>
      </c>
      <c r="C21" s="11">
        <f>=ROUNDDOWN(22.0038029699384,0)</f>
      </c>
      <c r="D21" s="11">
        <v>166016</v>
      </c>
      <c r="E21" s="12">
        <v>0.9822</v>
      </c>
      <c r="F21" s="11"/>
      <c r="G21" s="11">
        <f>=ROUNDDOWN({0},0)</f>
      </c>
      <c r="H21" s="11">
        <v>3938</v>
      </c>
      <c r="I21" s="12">
        <v>0.213</v>
      </c>
      <c r="J21" s="11">
        <v>110</v>
      </c>
      <c r="K21" s="13">
        <v>18466.05</v>
      </c>
      <c r="L21" s="11">
        <v>252</v>
      </c>
      <c r="M21" s="14">
        <v>73.28</v>
      </c>
      <c r="N21" s="11">
        <v>189</v>
      </c>
      <c r="O21" s="13">
        <v>31606.69</v>
      </c>
      <c r="P21" s="11">
        <v>196</v>
      </c>
      <c r="Q21" s="14">
        <v>161.26</v>
      </c>
      <c r="R21" s="12">
        <v>-0.418</v>
      </c>
      <c r="S21" s="12">
        <v>-0.4158</v>
      </c>
      <c r="T21" s="12">
        <v>0.2857</v>
      </c>
      <c r="U21" s="12">
        <v>-0.5456</v>
      </c>
      <c r="V21" s="11">
        <v>61</v>
      </c>
      <c r="W21" s="13">
        <v>10625.8</v>
      </c>
      <c r="X21" s="11">
        <v>32</v>
      </c>
      <c r="Y21" s="11">
        <v>119</v>
      </c>
      <c r="Z21" s="13">
        <v>18942.99</v>
      </c>
      <c r="AA21" s="11">
        <v>56</v>
      </c>
      <c r="AB21" s="12">
        <v>-0.4874</v>
      </c>
      <c r="AC21" s="12">
        <v>-0.4391</v>
      </c>
      <c r="AD21" s="11">
        <v>49</v>
      </c>
      <c r="AE21" s="13">
        <v>7840.25</v>
      </c>
      <c r="AF21" s="11">
        <v>54</v>
      </c>
      <c r="AG21" s="11">
        <v>70</v>
      </c>
      <c r="AH21" s="13">
        <v>12663.7</v>
      </c>
      <c r="AI21" s="11">
        <v>60</v>
      </c>
      <c r="AJ21" s="12">
        <v>-0.3</v>
      </c>
      <c r="AK21" s="12">
        <v>-0.3809</v>
      </c>
    </row>
    <row r="22">
      <c r="A22" s="10" t="s">
        <v>50</v>
      </c>
      <c r="B22" s="11">
        <v>12205</v>
      </c>
      <c r="C22" s="11">
        <f>=ROUNDDOWN(17.0866582668347,0)</f>
      </c>
      <c r="D22" s="11">
        <v>8602</v>
      </c>
      <c r="E22" s="12">
        <v>0.9669</v>
      </c>
      <c r="F22" s="11"/>
      <c r="G22" s="11">
        <f>=ROUNDDOWN({0},0)</f>
      </c>
      <c r="H22" s="11"/>
      <c r="I22" s="12">
        <v>0.7889</v>
      </c>
      <c r="J22" s="11">
        <v>165</v>
      </c>
      <c r="K22" s="13">
        <v>28459.63</v>
      </c>
      <c r="L22" s="11">
        <v>79</v>
      </c>
      <c r="M22" s="14">
        <v>360.25</v>
      </c>
      <c r="N22" s="11">
        <v>85</v>
      </c>
      <c r="O22" s="13">
        <v>14956.01</v>
      </c>
      <c r="P22" s="11">
        <v>112</v>
      </c>
      <c r="Q22" s="14">
        <v>133.54</v>
      </c>
      <c r="R22" s="12">
        <v>0.9412</v>
      </c>
      <c r="S22" s="12">
        <v>0.9029</v>
      </c>
      <c r="T22" s="12">
        <v>-0.2946</v>
      </c>
      <c r="U22" s="12">
        <v>1.6977</v>
      </c>
      <c r="V22" s="11">
        <v>137</v>
      </c>
      <c r="W22" s="13">
        <v>24536.48</v>
      </c>
      <c r="X22" s="11">
        <v>27</v>
      </c>
      <c r="Y22" s="11">
        <v>54</v>
      </c>
      <c r="Z22" s="13">
        <v>8511.62</v>
      </c>
      <c r="AA22" s="11">
        <v>30</v>
      </c>
      <c r="AB22" s="12">
        <v>1.537</v>
      </c>
      <c r="AC22" s="12">
        <v>1.8827</v>
      </c>
      <c r="AD22" s="11">
        <v>28</v>
      </c>
      <c r="AE22" s="13">
        <v>3923.15</v>
      </c>
      <c r="AF22" s="11">
        <v>63</v>
      </c>
      <c r="AG22" s="11">
        <v>31</v>
      </c>
      <c r="AH22" s="13">
        <v>6444.39</v>
      </c>
      <c r="AI22" s="11">
        <v>70</v>
      </c>
      <c r="AJ22" s="12">
        <v>-0.0968</v>
      </c>
      <c r="AK22" s="12">
        <v>-0.3912</v>
      </c>
    </row>
    <row r="23">
      <c r="A23" s="10" t="s">
        <v>51</v>
      </c>
      <c r="B23" s="11">
        <v>16489</v>
      </c>
      <c r="C23" s="11">
        <f>=ROUNDDOWN(21.287115930803,0)</f>
      </c>
      <c r="D23" s="11">
        <v>9934</v>
      </c>
      <c r="E23" s="12">
        <v>0.9537</v>
      </c>
      <c r="F23" s="11"/>
      <c r="G23" s="11">
        <f>=ROUNDDOWN({0},0)</f>
      </c>
      <c r="H23" s="11"/>
      <c r="I23" s="12"/>
      <c r="J23" s="11">
        <v>9</v>
      </c>
      <c r="K23" s="13">
        <v>319.47</v>
      </c>
      <c r="L23" s="11">
        <v>62</v>
      </c>
      <c r="M23" s="14">
        <v>5.15</v>
      </c>
      <c r="N23" s="11">
        <v>6</v>
      </c>
      <c r="O23" s="13">
        <v>181.6</v>
      </c>
      <c r="P23" s="11">
        <v>74</v>
      </c>
      <c r="Q23" s="14">
        <v>2.45</v>
      </c>
      <c r="R23" s="12">
        <v>0.5</v>
      </c>
      <c r="S23" s="12">
        <v>0.7592</v>
      </c>
      <c r="T23" s="12">
        <v>-0.1622</v>
      </c>
      <c r="U23" s="12">
        <v>1.102</v>
      </c>
      <c r="V23" s="11">
        <v>9</v>
      </c>
      <c r="W23" s="13">
        <v>319.47</v>
      </c>
      <c r="X23" s="11">
        <v>9</v>
      </c>
      <c r="Y23" s="11">
        <v>6</v>
      </c>
      <c r="Z23" s="13">
        <v>181.6</v>
      </c>
      <c r="AA23" s="11">
        <v>47</v>
      </c>
      <c r="AB23" s="12">
        <v>0.5</v>
      </c>
      <c r="AC23" s="12">
        <v>0.7592</v>
      </c>
      <c r="AD23" s="11"/>
      <c r="AE23" s="13"/>
      <c r="AF23" s="11"/>
      <c r="AG23" s="11"/>
      <c r="AH23" s="13"/>
      <c r="AI23" s="11"/>
      <c r="AJ23" s="12"/>
      <c r="AK23" s="12"/>
    </row>
    <row r="24">
      <c r="A24" s="10" t="s">
        <v>52</v>
      </c>
      <c r="B24" s="11">
        <v>8895</v>
      </c>
      <c r="C24" s="11">
        <f>=ROUNDDOWN(16.7325056433409,0)</f>
      </c>
      <c r="D24" s="11">
        <v>10450</v>
      </c>
      <c r="E24" s="12">
        <v>0.9432</v>
      </c>
      <c r="F24" s="11"/>
      <c r="G24" s="11">
        <f>=ROUNDDOWN({0},0)</f>
      </c>
      <c r="H24" s="11"/>
      <c r="I24" s="12"/>
      <c r="J24" s="11">
        <v>11</v>
      </c>
      <c r="K24" s="13">
        <v>426.98</v>
      </c>
      <c r="L24" s="11">
        <v>41</v>
      </c>
      <c r="M24" s="14">
        <v>10.41</v>
      </c>
      <c r="N24" s="11"/>
      <c r="O24" s="13"/>
      <c r="P24" s="11">
        <v>45</v>
      </c>
      <c r="Q24" s="14"/>
      <c r="R24" s="12"/>
      <c r="S24" s="12"/>
      <c r="T24" s="12">
        <v>-0.0889</v>
      </c>
      <c r="U24" s="12"/>
      <c r="V24" s="11">
        <v>11</v>
      </c>
      <c r="W24" s="13">
        <v>426.98</v>
      </c>
      <c r="X24" s="11">
        <v>11</v>
      </c>
      <c r="Y24" s="11"/>
      <c r="Z24" s="13"/>
      <c r="AA24" s="11">
        <v>21</v>
      </c>
      <c r="AB24" s="12"/>
      <c r="AC24" s="12"/>
      <c r="AD24" s="11"/>
      <c r="AE24" s="13"/>
      <c r="AF24" s="11"/>
      <c r="AG24" s="11"/>
      <c r="AH24" s="13"/>
      <c r="AI24" s="11"/>
      <c r="AJ24" s="12"/>
      <c r="AK24" s="12"/>
    </row>
    <row r="25">
      <c r="A25" s="10" t="s">
        <v>53</v>
      </c>
      <c r="B25" s="11">
        <v>4290</v>
      </c>
      <c r="C25" s="11">
        <f>=ROUNDDOWN(29.8331015299026,0)</f>
      </c>
      <c r="D25" s="11">
        <v>3294</v>
      </c>
      <c r="E25" s="12">
        <v>0.9771</v>
      </c>
      <c r="F25" s="11"/>
      <c r="G25" s="11">
        <f>=ROUNDDOWN({0},0)</f>
      </c>
      <c r="H25" s="11"/>
      <c r="I25" s="12"/>
      <c r="J25" s="11">
        <v>20</v>
      </c>
      <c r="K25" s="13">
        <v>1407.36</v>
      </c>
      <c r="L25" s="11">
        <v>32</v>
      </c>
      <c r="M25" s="14">
        <v>43.98</v>
      </c>
      <c r="N25" s="11"/>
      <c r="O25" s="13"/>
      <c r="P25" s="11">
        <v>39</v>
      </c>
      <c r="Q25" s="14"/>
      <c r="R25" s="12"/>
      <c r="S25" s="12"/>
      <c r="T25" s="12">
        <v>-0.1795</v>
      </c>
      <c r="U25" s="12"/>
      <c r="V25" s="11">
        <v>20</v>
      </c>
      <c r="W25" s="13">
        <v>1407.36</v>
      </c>
      <c r="X25" s="11">
        <v>23</v>
      </c>
      <c r="Y25" s="11"/>
      <c r="Z25" s="13"/>
      <c r="AA25" s="11">
        <v>25</v>
      </c>
      <c r="AB25" s="12"/>
      <c r="AC25" s="12"/>
      <c r="AD25" s="11"/>
      <c r="AE25" s="13"/>
      <c r="AF25" s="11"/>
      <c r="AG25" s="11"/>
      <c r="AH25" s="13"/>
      <c r="AI25" s="11"/>
      <c r="AJ25" s="12"/>
      <c r="AK25" s="12"/>
    </row>
    <row r="26">
      <c r="A26" s="10" t="s">
        <v>54</v>
      </c>
      <c r="B26" s="11">
        <v>1820</v>
      </c>
      <c r="C26" s="11">
        <f>=ROUNDDOWN(57.7777777777778,0)</f>
      </c>
      <c r="D26" s="11"/>
      <c r="E26" s="12"/>
      <c r="F26" s="11"/>
      <c r="G26" s="11">
        <f>=ROUNDDOWN({0},0)</f>
      </c>
      <c r="H26" s="11"/>
      <c r="I26" s="12"/>
      <c r="J26" s="11"/>
      <c r="K26" s="13"/>
      <c r="L26" s="11">
        <v>6</v>
      </c>
      <c r="M26" s="14"/>
      <c r="N26" s="11"/>
      <c r="O26" s="13"/>
      <c r="P26" s="11">
        <v>16</v>
      </c>
      <c r="Q26" s="14"/>
      <c r="R26" s="12"/>
      <c r="S26" s="12"/>
      <c r="T26" s="12">
        <v>-0.625</v>
      </c>
      <c r="U26" s="12"/>
      <c r="V26" s="11"/>
      <c r="W26" s="13"/>
      <c r="X26" s="11"/>
      <c r="Y26" s="11"/>
      <c r="Z26" s="13"/>
      <c r="AA26" s="11"/>
      <c r="AB26" s="12"/>
      <c r="AC26" s="12"/>
      <c r="AD26" s="11"/>
      <c r="AE26" s="13"/>
      <c r="AF26" s="11"/>
      <c r="AG26" s="11"/>
      <c r="AH26" s="13"/>
      <c r="AI26" s="11"/>
      <c r="AJ26" s="12"/>
      <c r="AK26" s="12"/>
    </row>
    <row r="27">
      <c r="A27" s="10" t="s">
        <v>55</v>
      </c>
      <c r="B27" s="11"/>
      <c r="C27" s="11">
        <f>=ROUNDDOWN({0},0)</f>
      </c>
      <c r="D27" s="11"/>
      <c r="E27" s="12"/>
      <c r="F27" s="11"/>
      <c r="G27" s="11">
        <f>=ROUNDDOWN({0},0)</f>
      </c>
      <c r="H27" s="11"/>
      <c r="I27" s="12"/>
      <c r="J27" s="11"/>
      <c r="K27" s="13"/>
      <c r="L27" s="11">
        <v>15</v>
      </c>
      <c r="M27" s="14"/>
      <c r="N27" s="11"/>
      <c r="O27" s="13"/>
      <c r="P27" s="11"/>
      <c r="Q27" s="14"/>
      <c r="R27" s="12"/>
      <c r="S27" s="12"/>
      <c r="T27" s="12"/>
      <c r="U27" s="12"/>
      <c r="V27" s="11"/>
      <c r="W27" s="13"/>
      <c r="X27" s="11"/>
      <c r="Y27" s="11"/>
      <c r="Z27" s="13"/>
      <c r="AA27" s="11"/>
      <c r="AB27" s="12"/>
      <c r="AC27" s="12"/>
      <c r="AD27" s="11"/>
      <c r="AE27" s="13"/>
      <c r="AF27" s="11"/>
      <c r="AG27" s="11"/>
      <c r="AH27" s="13"/>
      <c r="AI27" s="11"/>
      <c r="AJ27" s="12"/>
      <c r="AK27" s="12"/>
    </row>
    <row r="28">
      <c r="A28" s="10" t="s">
        <v>56</v>
      </c>
      <c r="B28" s="11">
        <v>26271</v>
      </c>
      <c r="C28" s="11">
        <f>=ROUNDDOWN(17.6090890810376,0)</f>
      </c>
      <c r="D28" s="11">
        <v>12940</v>
      </c>
      <c r="E28" s="12">
        <v>0.8137</v>
      </c>
      <c r="F28" s="11"/>
      <c r="G28" s="11">
        <f>=ROUNDDOWN({0},0)</f>
      </c>
      <c r="H28" s="11"/>
      <c r="I28" s="12"/>
      <c r="J28" s="11"/>
      <c r="K28" s="13"/>
      <c r="L28" s="11">
        <v>260</v>
      </c>
      <c r="M28" s="14"/>
      <c r="N28" s="11"/>
      <c r="O28" s="13"/>
      <c r="P28" s="11">
        <v>249</v>
      </c>
      <c r="Q28" s="14"/>
      <c r="R28" s="12"/>
      <c r="S28" s="12"/>
      <c r="T28" s="12">
        <v>0.0442</v>
      </c>
      <c r="U28" s="12"/>
      <c r="V28" s="11"/>
      <c r="W28" s="13"/>
      <c r="X28" s="11"/>
      <c r="Y28" s="11"/>
      <c r="Z28" s="13"/>
      <c r="AA28" s="11"/>
      <c r="AB28" s="12"/>
      <c r="AC28" s="12"/>
      <c r="AD28" s="11"/>
      <c r="AE28" s="13"/>
      <c r="AF28" s="11"/>
      <c r="AG28" s="11"/>
      <c r="AH28" s="13"/>
      <c r="AI28" s="11"/>
      <c r="AJ28" s="12"/>
      <c r="AK28" s="12"/>
    </row>
    <row r="29">
      <c r="A29" s="10" t="s">
        <v>57</v>
      </c>
      <c r="B29" s="11">
        <v>14816</v>
      </c>
      <c r="C29" s="11">
        <f>=ROUNDDOWN(39.45672436751,0)</f>
      </c>
      <c r="D29" s="11">
        <v>4000</v>
      </c>
      <c r="E29" s="12"/>
      <c r="F29" s="11"/>
      <c r="G29" s="11">
        <f>=ROUNDDOWN({0},0)</f>
      </c>
      <c r="H29" s="11"/>
      <c r="I29" s="12"/>
      <c r="J29" s="11"/>
      <c r="K29" s="13"/>
      <c r="L29" s="11">
        <v>27</v>
      </c>
      <c r="M29" s="14"/>
      <c r="N29" s="11"/>
      <c r="O29" s="13"/>
      <c r="P29" s="11"/>
      <c r="Q29" s="14"/>
      <c r="R29" s="12"/>
      <c r="S29" s="12"/>
      <c r="T29" s="12"/>
      <c r="U29" s="12"/>
      <c r="V29" s="11"/>
      <c r="W29" s="13"/>
      <c r="X29" s="11"/>
      <c r="Y29" s="11"/>
      <c r="Z29" s="13"/>
      <c r="AA29" s="11"/>
      <c r="AB29" s="12"/>
      <c r="AC29" s="12"/>
      <c r="AD29" s="11"/>
      <c r="AE29" s="13"/>
      <c r="AF29" s="11"/>
      <c r="AG29" s="11"/>
      <c r="AH29" s="13"/>
      <c r="AI29" s="11"/>
      <c r="AJ29" s="12"/>
      <c r="AK29" s="12"/>
    </row>
    <row r="30">
      <c r="A30" s="10" t="s">
        <v>58</v>
      </c>
      <c r="B30" s="11">
        <v>47759</v>
      </c>
      <c r="C30" s="11">
        <f>=ROUNDDOWN(25.867410496669,0)</f>
      </c>
      <c r="D30" s="11">
        <v>43275</v>
      </c>
      <c r="E30" s="12">
        <v>0.9982</v>
      </c>
      <c r="F30" s="11"/>
      <c r="G30" s="11">
        <f>=ROUNDDOWN({0},0)</f>
      </c>
      <c r="H30" s="11"/>
      <c r="I30" s="12"/>
      <c r="J30" s="11"/>
      <c r="K30" s="13"/>
      <c r="L30" s="11">
        <v>107</v>
      </c>
      <c r="M30" s="14"/>
      <c r="N30" s="11"/>
      <c r="O30" s="13"/>
      <c r="P30" s="11">
        <v>142</v>
      </c>
      <c r="Q30" s="14"/>
      <c r="R30" s="12"/>
      <c r="S30" s="12"/>
      <c r="T30" s="12">
        <v>-0.2465</v>
      </c>
      <c r="U30" s="12"/>
      <c r="V30" s="11"/>
      <c r="W30" s="13"/>
      <c r="X30" s="11"/>
      <c r="Y30" s="11"/>
      <c r="Z30" s="13"/>
      <c r="AA30" s="11"/>
      <c r="AB30" s="12"/>
      <c r="AC30" s="12"/>
      <c r="AD30" s="11"/>
      <c r="AE30" s="13"/>
      <c r="AF30" s="11"/>
      <c r="AG30" s="11"/>
      <c r="AH30" s="13"/>
      <c r="AI30" s="11"/>
      <c r="AJ30" s="12"/>
      <c r="AK30" s="12"/>
    </row>
    <row r="31">
      <c r="A31" s="10" t="s">
        <v>59</v>
      </c>
      <c r="B31" s="11">
        <v>25081</v>
      </c>
      <c r="C31" s="11">
        <f>=ROUNDDOWN(28.4236174070716,0)</f>
      </c>
      <c r="D31" s="11">
        <v>7244</v>
      </c>
      <c r="E31" s="12">
        <v>1</v>
      </c>
      <c r="F31" s="11"/>
      <c r="G31" s="11">
        <f>=ROUNDDOWN({0},0)</f>
      </c>
      <c r="H31" s="11"/>
      <c r="I31" s="12"/>
      <c r="J31" s="11">
        <v>165</v>
      </c>
      <c r="K31" s="13">
        <v>3592.3</v>
      </c>
      <c r="L31" s="11">
        <v>67</v>
      </c>
      <c r="M31" s="14">
        <v>53.62</v>
      </c>
      <c r="N31" s="11">
        <v>239</v>
      </c>
      <c r="O31" s="13">
        <v>5429.77</v>
      </c>
      <c r="P31" s="11">
        <v>101</v>
      </c>
      <c r="Q31" s="14">
        <v>53.76</v>
      </c>
      <c r="R31" s="12">
        <v>-0.3096</v>
      </c>
      <c r="S31" s="12">
        <v>-0.3384</v>
      </c>
      <c r="T31" s="12">
        <v>-0.3366</v>
      </c>
      <c r="U31" s="12">
        <v>-0.0026</v>
      </c>
      <c r="V31" s="11">
        <v>165</v>
      </c>
      <c r="W31" s="13">
        <v>3592.3</v>
      </c>
      <c r="X31" s="11">
        <v>44</v>
      </c>
      <c r="Y31" s="11">
        <v>239</v>
      </c>
      <c r="Z31" s="13">
        <v>5429.77</v>
      </c>
      <c r="AA31" s="11">
        <v>56</v>
      </c>
      <c r="AB31" s="12">
        <v>-0.3096</v>
      </c>
      <c r="AC31" s="12">
        <v>-0.3384</v>
      </c>
      <c r="AD31" s="11"/>
      <c r="AE31" s="13"/>
      <c r="AF31" s="11"/>
      <c r="AG31" s="11"/>
      <c r="AH31" s="13"/>
      <c r="AI31" s="11"/>
      <c r="AJ31" s="12"/>
      <c r="AK31" s="12"/>
    </row>
    <row r="32">
      <c r="A32" s="10" t="s">
        <v>60</v>
      </c>
      <c r="B32" s="11">
        <v>246788</v>
      </c>
      <c r="C32" s="11">
        <f>=ROUNDDOWN(36.1668327569025,0)</f>
      </c>
      <c r="D32" s="11">
        <v>57007</v>
      </c>
      <c r="E32" s="12">
        <v>0.9388</v>
      </c>
      <c r="F32" s="11"/>
      <c r="G32" s="11">
        <f>=ROUNDDOWN({0},0)</f>
      </c>
      <c r="H32" s="11"/>
      <c r="I32" s="12"/>
      <c r="J32" s="11"/>
      <c r="K32" s="13"/>
      <c r="L32" s="11">
        <v>425</v>
      </c>
      <c r="M32" s="14"/>
      <c r="N32" s="11"/>
      <c r="O32" s="13"/>
      <c r="P32" s="11"/>
      <c r="Q32" s="14"/>
      <c r="R32" s="12"/>
      <c r="S32" s="12"/>
      <c r="T32" s="12"/>
      <c r="U32" s="12"/>
      <c r="V32" s="11"/>
      <c r="W32" s="13"/>
      <c r="X32" s="11"/>
      <c r="Y32" s="11"/>
      <c r="Z32" s="13"/>
      <c r="AA32" s="11"/>
      <c r="AB32" s="12"/>
      <c r="AC32" s="12"/>
      <c r="AD32" s="11"/>
      <c r="AE32" s="13"/>
      <c r="AF32" s="11"/>
      <c r="AG32" s="11"/>
      <c r="AH32" s="13"/>
      <c r="AI32" s="11"/>
      <c r="AJ32" s="12"/>
      <c r="AK32" s="12"/>
    </row>
    <row r="33">
      <c r="A33" s="10" t="s">
        <v>61</v>
      </c>
      <c r="B33" s="11"/>
      <c r="C33" s="11">
        <f>=ROUNDDOWN({0},0)</f>
      </c>
      <c r="D33" s="11">
        <v>5526</v>
      </c>
      <c r="E33" s="12"/>
      <c r="F33" s="11"/>
      <c r="G33" s="11">
        <f>=ROUNDDOWN({0},0)</f>
      </c>
      <c r="H33" s="11"/>
      <c r="I33" s="12"/>
      <c r="J33" s="11"/>
      <c r="K33" s="13"/>
      <c r="L33" s="11"/>
      <c r="M33" s="14"/>
      <c r="N33" s="11"/>
      <c r="O33" s="13"/>
      <c r="P33" s="11"/>
      <c r="Q33" s="14"/>
      <c r="R33" s="12"/>
      <c r="S33" s="12"/>
      <c r="T33" s="12"/>
      <c r="U33" s="12"/>
      <c r="V33" s="11"/>
      <c r="W33" s="13"/>
      <c r="X33" s="11"/>
      <c r="Y33" s="11"/>
      <c r="Z33" s="13"/>
      <c r="AA33" s="11"/>
      <c r="AB33" s="12"/>
      <c r="AC33" s="12"/>
      <c r="AD33" s="11"/>
      <c r="AE33" s="13"/>
      <c r="AF33" s="11"/>
      <c r="AG33" s="11"/>
      <c r="AH33" s="13"/>
      <c r="AI33" s="11"/>
      <c r="AJ33" s="12"/>
      <c r="AK33" s="12"/>
    </row>
    <row r="34">
      <c r="A34" s="10" t="s">
        <v>62</v>
      </c>
      <c r="B34" s="11">
        <v>127751</v>
      </c>
      <c r="C34" s="11">
        <f>=ROUNDDOWN(18.8517840805124,0)</f>
      </c>
      <c r="D34" s="11">
        <v>112136</v>
      </c>
      <c r="E34" s="12">
        <v>0.8411</v>
      </c>
      <c r="F34" s="11"/>
      <c r="G34" s="11">
        <f>=ROUNDDOWN({0},0)</f>
      </c>
      <c r="H34" s="11"/>
      <c r="I34" s="12"/>
      <c r="J34" s="11">
        <v>1</v>
      </c>
      <c r="K34" s="13">
        <v>28.68</v>
      </c>
      <c r="L34" s="11">
        <v>319</v>
      </c>
      <c r="M34" s="14">
        <v>0.09</v>
      </c>
      <c r="N34" s="11">
        <v>44</v>
      </c>
      <c r="O34" s="13">
        <v>1327.11</v>
      </c>
      <c r="P34" s="11">
        <v>342</v>
      </c>
      <c r="Q34" s="14">
        <v>3.88</v>
      </c>
      <c r="R34" s="12">
        <v>-0.9773</v>
      </c>
      <c r="S34" s="12">
        <v>-0.9784</v>
      </c>
      <c r="T34" s="12">
        <v>-0.0673</v>
      </c>
      <c r="U34" s="12">
        <v>-0.9768</v>
      </c>
      <c r="V34" s="11">
        <v>1</v>
      </c>
      <c r="W34" s="13">
        <v>28.68</v>
      </c>
      <c r="X34" s="11">
        <v>1</v>
      </c>
      <c r="Y34" s="11">
        <v>44</v>
      </c>
      <c r="Z34" s="13">
        <v>1327.11</v>
      </c>
      <c r="AA34" s="11">
        <v>31</v>
      </c>
      <c r="AB34" s="12">
        <v>-0.9773</v>
      </c>
      <c r="AC34" s="12">
        <v>-0.9784</v>
      </c>
      <c r="AD34" s="11"/>
      <c r="AE34" s="13"/>
      <c r="AF34" s="11"/>
      <c r="AG34" s="11"/>
      <c r="AH34" s="13"/>
      <c r="AI34" s="11"/>
      <c r="AJ34" s="12"/>
      <c r="AK34" s="12"/>
    </row>
    <row r="35">
      <c r="A35" s="10" t="s">
        <v>63</v>
      </c>
      <c r="B35" s="11">
        <v>20262</v>
      </c>
      <c r="C35" s="11">
        <f>=ROUNDDOWN(55.2851296043656,0)</f>
      </c>
      <c r="D35" s="11">
        <v>680</v>
      </c>
      <c r="E35" s="12">
        <v>1</v>
      </c>
      <c r="F35" s="11"/>
      <c r="G35" s="11">
        <f>=ROUNDDOWN({0},0)</f>
      </c>
      <c r="H35" s="11"/>
      <c r="I35" s="12"/>
      <c r="J35" s="11">
        <v>40</v>
      </c>
      <c r="K35" s="13">
        <v>2557.94</v>
      </c>
      <c r="L35" s="11">
        <v>95</v>
      </c>
      <c r="M35" s="14">
        <v>26.93</v>
      </c>
      <c r="N35" s="11">
        <v>14</v>
      </c>
      <c r="O35" s="13">
        <v>981.97</v>
      </c>
      <c r="P35" s="11">
        <v>136</v>
      </c>
      <c r="Q35" s="14">
        <v>7.22</v>
      </c>
      <c r="R35" s="12">
        <v>1.8571</v>
      </c>
      <c r="S35" s="12">
        <v>1.6049</v>
      </c>
      <c r="T35" s="12">
        <v>-0.3015</v>
      </c>
      <c r="U35" s="12">
        <v>2.7299</v>
      </c>
      <c r="V35" s="11">
        <v>40</v>
      </c>
      <c r="W35" s="13">
        <v>2557.94</v>
      </c>
      <c r="X35" s="11">
        <v>33</v>
      </c>
      <c r="Y35" s="11">
        <v>14</v>
      </c>
      <c r="Z35" s="13">
        <v>981.97</v>
      </c>
      <c r="AA35" s="11">
        <v>48</v>
      </c>
      <c r="AB35" s="12">
        <v>1.8571</v>
      </c>
      <c r="AC35" s="12">
        <v>1.6049</v>
      </c>
      <c r="AD35" s="11"/>
      <c r="AE35" s="13"/>
      <c r="AF35" s="11">
        <v>2</v>
      </c>
      <c r="AG35" s="11"/>
      <c r="AH35" s="13"/>
      <c r="AI35" s="11">
        <v>4</v>
      </c>
      <c r="AJ35" s="12"/>
      <c r="AK35" s="12"/>
    </row>
    <row r="36">
      <c r="A36" s="10" t="s">
        <v>64</v>
      </c>
      <c r="B36" s="11">
        <v>21327</v>
      </c>
      <c r="C36" s="11">
        <f>=ROUNDDOWN(25.6673486580816,0)</f>
      </c>
      <c r="D36" s="11">
        <v>17160</v>
      </c>
      <c r="E36" s="12">
        <v>0.9919</v>
      </c>
      <c r="F36" s="11"/>
      <c r="G36" s="11">
        <f>=ROUNDDOWN({0},0)</f>
      </c>
      <c r="H36" s="11"/>
      <c r="I36" s="12"/>
      <c r="J36" s="11">
        <v>37</v>
      </c>
      <c r="K36" s="13">
        <v>1693.1</v>
      </c>
      <c r="L36" s="11">
        <v>53</v>
      </c>
      <c r="M36" s="14">
        <v>31.95</v>
      </c>
      <c r="N36" s="11">
        <v>2</v>
      </c>
      <c r="O36" s="13">
        <v>109.03</v>
      </c>
      <c r="P36" s="11">
        <v>69</v>
      </c>
      <c r="Q36" s="14">
        <v>1.58</v>
      </c>
      <c r="R36" s="12">
        <v>17.5</v>
      </c>
      <c r="S36" s="12">
        <v>14.5288</v>
      </c>
      <c r="T36" s="12">
        <v>-0.2319</v>
      </c>
      <c r="U36" s="12">
        <v>19.2215</v>
      </c>
      <c r="V36" s="11">
        <v>37</v>
      </c>
      <c r="W36" s="13">
        <v>1693.1</v>
      </c>
      <c r="X36" s="11">
        <v>17</v>
      </c>
      <c r="Y36" s="11">
        <v>2</v>
      </c>
      <c r="Z36" s="13">
        <v>109.03</v>
      </c>
      <c r="AA36" s="11">
        <v>42</v>
      </c>
      <c r="AB36" s="12">
        <v>17.5</v>
      </c>
      <c r="AC36" s="12">
        <v>14.5288</v>
      </c>
      <c r="AD36" s="11"/>
      <c r="AE36" s="13"/>
      <c r="AF36" s="11"/>
      <c r="AG36" s="11"/>
      <c r="AH36" s="13"/>
      <c r="AI36" s="11"/>
      <c r="AJ36" s="12"/>
      <c r="AK36" s="12"/>
    </row>
    <row r="37">
      <c r="A37" s="10" t="s">
        <v>65</v>
      </c>
      <c r="B37" s="11">
        <v>85205</v>
      </c>
      <c r="C37" s="11">
        <f>=ROUNDDOWN(20.6662785903126,0)</f>
      </c>
      <c r="D37" s="11">
        <v>56948</v>
      </c>
      <c r="E37" s="12">
        <v>0.868</v>
      </c>
      <c r="F37" s="11"/>
      <c r="G37" s="11">
        <f>=ROUNDDOWN({0},0)</f>
      </c>
      <c r="H37" s="11"/>
      <c r="I37" s="12"/>
      <c r="J37" s="11">
        <v>123</v>
      </c>
      <c r="K37" s="13">
        <v>6651.57</v>
      </c>
      <c r="L37" s="11">
        <v>253</v>
      </c>
      <c r="M37" s="14">
        <v>26.29</v>
      </c>
      <c r="N37" s="11">
        <v>115</v>
      </c>
      <c r="O37" s="13">
        <v>4162.94</v>
      </c>
      <c r="P37" s="11">
        <v>272</v>
      </c>
      <c r="Q37" s="14">
        <v>15.3</v>
      </c>
      <c r="R37" s="12">
        <v>0.0696</v>
      </c>
      <c r="S37" s="12">
        <v>0.5978</v>
      </c>
      <c r="T37" s="12">
        <v>-0.0699</v>
      </c>
      <c r="U37" s="12">
        <v>0.7183</v>
      </c>
      <c r="V37" s="11">
        <v>123</v>
      </c>
      <c r="W37" s="13">
        <v>6651.57</v>
      </c>
      <c r="X37" s="11">
        <v>51</v>
      </c>
      <c r="Y37" s="11">
        <v>115</v>
      </c>
      <c r="Z37" s="13">
        <v>4162.94</v>
      </c>
      <c r="AA37" s="11">
        <v>125</v>
      </c>
      <c r="AB37" s="12">
        <v>0.0696</v>
      </c>
      <c r="AC37" s="12">
        <v>0.5978</v>
      </c>
      <c r="AD37" s="11"/>
      <c r="AE37" s="13"/>
      <c r="AF37" s="11"/>
      <c r="AG37" s="11"/>
      <c r="AH37" s="13"/>
      <c r="AI37" s="11"/>
      <c r="AJ37" s="12"/>
      <c r="AK37" s="12"/>
    </row>
    <row r="38">
      <c r="A38" s="19" t="s">
        <v>66</v>
      </c>
      <c r="B38" s="15"/>
      <c r="C38" s="15">
        <f>=ROUNDDOWN({0},0)</f>
      </c>
      <c r="D38" s="15"/>
      <c r="E38" s="16"/>
      <c r="F38" s="15"/>
      <c r="G38" s="15">
        <f>=ROUNDDOWN({0},0)</f>
      </c>
      <c r="H38" s="15"/>
      <c r="I38" s="16"/>
      <c r="J38" s="15">
        <v>11269</v>
      </c>
      <c r="K38" s="17">
        <v>1342479.47</v>
      </c>
      <c r="L38" s="15">
        <v>6973</v>
      </c>
      <c r="M38" s="18">
        <v>192.53</v>
      </c>
      <c r="N38" s="15">
        <v>8703</v>
      </c>
      <c r="O38" s="17">
        <v>864614.68</v>
      </c>
      <c r="P38" s="15">
        <v>7279</v>
      </c>
      <c r="Q38" s="18">
        <v>118.78</v>
      </c>
      <c r="R38" s="16">
        <v>0.2948</v>
      </c>
      <c r="S38" s="16">
        <v>0.5527</v>
      </c>
      <c r="T38" s="16">
        <v>-0.042</v>
      </c>
      <c r="U38" s="16">
        <v>0.6209</v>
      </c>
      <c r="V38" s="15">
        <v>10600</v>
      </c>
      <c r="W38" s="17">
        <v>1267168.55</v>
      </c>
      <c r="X38" s="15">
        <v>1559</v>
      </c>
      <c r="Y38" s="15">
        <v>7361</v>
      </c>
      <c r="Z38" s="17">
        <v>649920.19</v>
      </c>
      <c r="AA38" s="15">
        <v>2580</v>
      </c>
      <c r="AB38" s="16">
        <v>0.44</v>
      </c>
      <c r="AC38" s="16">
        <v>0.9497</v>
      </c>
      <c r="AD38" s="15">
        <v>669</v>
      </c>
      <c r="AE38" s="17">
        <v>75310.92</v>
      </c>
      <c r="AF38" s="15">
        <v>697</v>
      </c>
      <c r="AG38" s="15">
        <v>1342</v>
      </c>
      <c r="AH38" s="17">
        <v>214694.49</v>
      </c>
      <c r="AI38" s="15">
        <v>817</v>
      </c>
      <c r="AJ38" s="16">
        <v>-0.5015</v>
      </c>
      <c r="AK38" s="16">
        <v>-0.6492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