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<sst xmlns="http://schemas.openxmlformats.org/spreadsheetml/2006/main" count="51" uniqueCount="51">
  <si>
    <t>Date Type:</t>
  </si>
  <si>
    <t>Order Date</t>
  </si>
  <si>
    <t>Start Date:</t>
  </si>
  <si>
    <t>03/24/2025</t>
  </si>
  <si>
    <t>End Date:</t>
  </si>
  <si>
    <t>04/06/2025</t>
  </si>
  <si>
    <t>Report Run Date:</t>
  </si>
  <si>
    <t>04/07/2025</t>
  </si>
  <si>
    <t>Division</t>
  </si>
  <si>
    <t>Current And Future Inventory</t>
  </si>
  <si>
    <t>Current And History Sales Comparison</t>
  </si>
  <si>
    <t>MACY02</t>
  </si>
  <si>
    <t>KOHLDSN</t>
  </si>
  <si>
    <t>TGTDVS</t>
  </si>
  <si>
    <t>JCPENNEY01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</si>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</sst>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737175</v>
      </c>
      <c r="C5" s="11">
        <f>=ROUNDDOWN(27.2336849105048,0)</f>
      </c>
      <c r="D5" s="11">
        <v>201938</v>
      </c>
      <c r="E5" s="12">
        <v>0.958</v>
      </c>
      <c r="F5" s="11"/>
      <c r="G5" s="11">
        <f>=ROUNDDOWN({0},0)</f>
      </c>
      <c r="H5" s="11">
        <v>480</v>
      </c>
      <c r="I5" s="12">
        <v>1</v>
      </c>
      <c r="J5" s="11">
        <v>15708</v>
      </c>
      <c r="K5" s="13">
        <v>778453.62</v>
      </c>
      <c r="L5" s="11">
        <v>1814</v>
      </c>
      <c r="M5" s="14">
        <v>429.14</v>
      </c>
      <c r="N5" s="11">
        <v>15287</v>
      </c>
      <c r="O5" s="13">
        <v>819508.91</v>
      </c>
      <c r="P5" s="11">
        <v>1690</v>
      </c>
      <c r="Q5" s="14">
        <v>484.92</v>
      </c>
      <c r="R5" s="12">
        <v>0.0275</v>
      </c>
      <c r="S5" s="12">
        <v>-0.0501</v>
      </c>
      <c r="T5" s="12">
        <v>0.0734</v>
      </c>
      <c r="U5" s="12">
        <v>-0.115</v>
      </c>
      <c r="V5" s="11">
        <v>7013</v>
      </c>
      <c r="W5" s="13">
        <v>395172.04</v>
      </c>
      <c r="X5" s="11">
        <v>1569</v>
      </c>
      <c r="Y5" s="11">
        <v>5112</v>
      </c>
      <c r="Z5" s="13">
        <v>296997.74</v>
      </c>
      <c r="AA5" s="11">
        <v>1478</v>
      </c>
      <c r="AB5" s="12">
        <v>0.3719</v>
      </c>
      <c r="AC5" s="12">
        <v>0.3306</v>
      </c>
      <c r="AD5" s="11">
        <v>5355</v>
      </c>
      <c r="AE5" s="13">
        <v>226593.3</v>
      </c>
      <c r="AF5" s="11">
        <v>1712</v>
      </c>
      <c r="AG5" s="11">
        <v>3918</v>
      </c>
      <c r="AH5" s="13">
        <v>184653.27</v>
      </c>
      <c r="AI5" s="11">
        <v>1567</v>
      </c>
      <c r="AJ5" s="12">
        <v>0.3668</v>
      </c>
      <c r="AK5" s="12">
        <v>0.2271</v>
      </c>
      <c r="AL5" s="11">
        <v>1229</v>
      </c>
      <c r="AM5" s="13">
        <v>53648.5</v>
      </c>
      <c r="AN5" s="11">
        <v>1100</v>
      </c>
      <c r="AO5" s="11">
        <v>3031</v>
      </c>
      <c r="AP5" s="13">
        <v>167800.73</v>
      </c>
      <c r="AQ5" s="11">
        <v>1505</v>
      </c>
      <c r="AR5" s="12">
        <v>-0.5945</v>
      </c>
      <c r="AS5" s="12">
        <v>-0.6803</v>
      </c>
      <c r="AT5" s="11">
        <v>2111</v>
      </c>
      <c r="AU5" s="13">
        <v>103039.78</v>
      </c>
      <c r="AV5" s="11">
        <v>1583</v>
      </c>
      <c r="AW5" s="11">
        <v>3226</v>
      </c>
      <c r="AX5" s="13">
        <v>170057.17</v>
      </c>
      <c r="AY5" s="11">
        <v>1576</v>
      </c>
      <c r="AZ5" s="12">
        <v>-0.3456</v>
      </c>
      <c r="BA5" s="12">
        <v>-0.3941</v>
      </c>
    </row>
    <row r="6">
      <c r="A6" s="10" t="s">
        <v>36</v>
      </c>
      <c r="B6" s="11">
        <v>49395</v>
      </c>
      <c r="C6" s="11">
        <f>=ROUNDDOWN(94.3372803666921,0)</f>
      </c>
      <c r="D6" s="11">
        <v>8780</v>
      </c>
      <c r="E6" s="12">
        <v>0.2143</v>
      </c>
      <c r="F6" s="11"/>
      <c r="G6" s="11">
        <f>=ROUNDDOWN({0},0)</f>
      </c>
      <c r="H6" s="11"/>
      <c r="I6" s="12"/>
      <c r="J6" s="11">
        <v>446</v>
      </c>
      <c r="K6" s="13">
        <v>6518.19</v>
      </c>
      <c r="L6" s="11">
        <v>72</v>
      </c>
      <c r="M6" s="14">
        <v>90.53</v>
      </c>
      <c r="N6" s="11">
        <v>660</v>
      </c>
      <c r="O6" s="13">
        <v>7733.93</v>
      </c>
      <c r="P6" s="11">
        <v>630</v>
      </c>
      <c r="Q6" s="14">
        <v>12.28</v>
      </c>
      <c r="R6" s="12">
        <v>-0.3242</v>
      </c>
      <c r="S6" s="12">
        <v>-0.1572</v>
      </c>
      <c r="T6" s="12">
        <v>-0.8857</v>
      </c>
      <c r="U6" s="12">
        <v>6.3721</v>
      </c>
      <c r="V6" s="11">
        <v>322</v>
      </c>
      <c r="W6" s="13">
        <v>4302.07</v>
      </c>
      <c r="X6" s="11">
        <v>60</v>
      </c>
      <c r="Y6" s="11">
        <v>660</v>
      </c>
      <c r="Z6" s="13">
        <v>7733.93</v>
      </c>
      <c r="AA6" s="11">
        <v>630</v>
      </c>
      <c r="AB6" s="12">
        <v>-0.5121</v>
      </c>
      <c r="AC6" s="12">
        <v>-0.4437</v>
      </c>
      <c r="AD6" s="11">
        <v>52</v>
      </c>
      <c r="AE6" s="13">
        <v>1067.12</v>
      </c>
      <c r="AF6" s="11">
        <v>32</v>
      </c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72</v>
      </c>
      <c r="AU6" s="13">
        <v>1149</v>
      </c>
      <c r="AV6" s="11">
        <v>32</v>
      </c>
      <c r="AW6" s="11"/>
      <c r="AX6" s="13"/>
      <c r="AY6" s="11">
        <v>36</v>
      </c>
      <c r="AZ6" s="12"/>
      <c r="BA6" s="12"/>
    </row>
    <row r="7">
      <c r="A7" s="10" t="s">
        <v>37</v>
      </c>
      <c r="B7" s="11">
        <v>22039</v>
      </c>
      <c r="C7" s="11">
        <f>=ROUNDDOWN(14.5356813085345,0)</f>
      </c>
      <c r="D7" s="11">
        <v>17430</v>
      </c>
      <c r="E7" s="12">
        <v>0.9222</v>
      </c>
      <c r="F7" s="11"/>
      <c r="G7" s="11">
        <f>=ROUNDDOWN({0},0)</f>
      </c>
      <c r="H7" s="11"/>
      <c r="I7" s="12"/>
      <c r="J7" s="11">
        <v>265</v>
      </c>
      <c r="K7" s="13">
        <v>12218.65</v>
      </c>
      <c r="L7" s="11">
        <v>165</v>
      </c>
      <c r="M7" s="14">
        <v>74.05</v>
      </c>
      <c r="N7" s="11">
        <v>660</v>
      </c>
      <c r="O7" s="13">
        <v>33715.69</v>
      </c>
      <c r="P7" s="11">
        <v>183</v>
      </c>
      <c r="Q7" s="14">
        <v>184.24</v>
      </c>
      <c r="R7" s="12">
        <v>-0.5985</v>
      </c>
      <c r="S7" s="12">
        <v>-0.6376</v>
      </c>
      <c r="T7" s="12">
        <v>-0.0984</v>
      </c>
      <c r="U7" s="12">
        <v>-0.5981</v>
      </c>
      <c r="V7" s="11">
        <v>69</v>
      </c>
      <c r="W7" s="13">
        <v>2839.26</v>
      </c>
      <c r="X7" s="11">
        <v>148</v>
      </c>
      <c r="Y7" s="11">
        <v>64</v>
      </c>
      <c r="Z7" s="13">
        <v>2624.47</v>
      </c>
      <c r="AA7" s="11">
        <v>172</v>
      </c>
      <c r="AB7" s="12">
        <v>0.0781</v>
      </c>
      <c r="AC7" s="12">
        <v>0.0818</v>
      </c>
      <c r="AD7" s="11">
        <v>51</v>
      </c>
      <c r="AE7" s="13">
        <v>1968.92</v>
      </c>
      <c r="AF7" s="11">
        <v>160</v>
      </c>
      <c r="AG7" s="11">
        <v>362</v>
      </c>
      <c r="AH7" s="13">
        <v>18659.8</v>
      </c>
      <c r="AI7" s="11">
        <v>130</v>
      </c>
      <c r="AJ7" s="12">
        <v>-0.8591</v>
      </c>
      <c r="AK7" s="12">
        <v>-0.8945</v>
      </c>
      <c r="AL7" s="11">
        <v>108</v>
      </c>
      <c r="AM7" s="13">
        <v>6257.85</v>
      </c>
      <c r="AN7" s="11">
        <v>134</v>
      </c>
      <c r="AO7" s="11">
        <v>158</v>
      </c>
      <c r="AP7" s="13">
        <v>8726.08</v>
      </c>
      <c r="AQ7" s="11">
        <v>125</v>
      </c>
      <c r="AR7" s="12">
        <v>-0.3165</v>
      </c>
      <c r="AS7" s="12">
        <v>-0.2829</v>
      </c>
      <c r="AT7" s="11">
        <v>37</v>
      </c>
      <c r="AU7" s="13">
        <v>1152.62</v>
      </c>
      <c r="AV7" s="11">
        <v>102</v>
      </c>
      <c r="AW7" s="11">
        <v>76</v>
      </c>
      <c r="AX7" s="13">
        <v>3705.34</v>
      </c>
      <c r="AY7" s="11">
        <v>67</v>
      </c>
      <c r="AZ7" s="12">
        <v>-0.5132</v>
      </c>
      <c r="BA7" s="12">
        <v>-0.6889</v>
      </c>
    </row>
    <row r="8">
      <c r="A8" s="10" t="s">
        <v>38</v>
      </c>
      <c r="B8" s="11">
        <v>134324</v>
      </c>
      <c r="C8" s="11">
        <f>=ROUNDDOWN(22.5910291124977,0)</f>
      </c>
      <c r="D8" s="11">
        <v>80572</v>
      </c>
      <c r="E8" s="12">
        <v>0.9849</v>
      </c>
      <c r="F8" s="11"/>
      <c r="G8" s="11">
        <f>=ROUNDDOWN({0},0)</f>
      </c>
      <c r="H8" s="11"/>
      <c r="I8" s="12"/>
      <c r="J8" s="11">
        <v>2728</v>
      </c>
      <c r="K8" s="13">
        <v>80985.13</v>
      </c>
      <c r="L8" s="11">
        <v>261</v>
      </c>
      <c r="M8" s="14">
        <v>310.29</v>
      </c>
      <c r="N8" s="11">
        <v>3413</v>
      </c>
      <c r="O8" s="13">
        <v>95541.14</v>
      </c>
      <c r="P8" s="11">
        <v>274</v>
      </c>
      <c r="Q8" s="14">
        <v>348.69</v>
      </c>
      <c r="R8" s="12">
        <v>-0.2007</v>
      </c>
      <c r="S8" s="12">
        <v>-0.1524</v>
      </c>
      <c r="T8" s="12">
        <v>-0.0474</v>
      </c>
      <c r="U8" s="12">
        <v>-0.1101</v>
      </c>
      <c r="V8" s="11">
        <v>952</v>
      </c>
      <c r="W8" s="13">
        <v>32340.81</v>
      </c>
      <c r="X8" s="11">
        <v>246</v>
      </c>
      <c r="Y8" s="11">
        <v>796</v>
      </c>
      <c r="Z8" s="13">
        <v>24964.11</v>
      </c>
      <c r="AA8" s="11">
        <v>241</v>
      </c>
      <c r="AB8" s="12">
        <v>0.196</v>
      </c>
      <c r="AC8" s="12">
        <v>0.2955</v>
      </c>
      <c r="AD8" s="11">
        <v>696</v>
      </c>
      <c r="AE8" s="13">
        <v>16688.79</v>
      </c>
      <c r="AF8" s="11">
        <v>252</v>
      </c>
      <c r="AG8" s="11">
        <v>944</v>
      </c>
      <c r="AH8" s="13">
        <v>23875.81</v>
      </c>
      <c r="AI8" s="11">
        <v>248</v>
      </c>
      <c r="AJ8" s="12">
        <v>-0.2627</v>
      </c>
      <c r="AK8" s="12">
        <v>-0.301</v>
      </c>
      <c r="AL8" s="11">
        <v>499</v>
      </c>
      <c r="AM8" s="13">
        <v>14145.04</v>
      </c>
      <c r="AN8" s="11">
        <v>203</v>
      </c>
      <c r="AO8" s="11">
        <v>1001</v>
      </c>
      <c r="AP8" s="13">
        <v>28840.18</v>
      </c>
      <c r="AQ8" s="11">
        <v>239</v>
      </c>
      <c r="AR8" s="12">
        <v>-0.5015</v>
      </c>
      <c r="AS8" s="12">
        <v>-0.5095</v>
      </c>
      <c r="AT8" s="11">
        <v>581</v>
      </c>
      <c r="AU8" s="13">
        <v>17810.49</v>
      </c>
      <c r="AV8" s="11">
        <v>209</v>
      </c>
      <c r="AW8" s="11">
        <v>672</v>
      </c>
      <c r="AX8" s="13">
        <v>17861.04</v>
      </c>
      <c r="AY8" s="11">
        <v>224</v>
      </c>
      <c r="AZ8" s="12">
        <v>-0.1354</v>
      </c>
      <c r="BA8" s="12">
        <v>-0.0028</v>
      </c>
    </row>
    <row r="9">
      <c r="A9" s="10" t="s">
        <v>39</v>
      </c>
      <c r="B9" s="11">
        <v>231769</v>
      </c>
      <c r="C9" s="11">
        <f>=ROUNDDOWN(23.5229221853464,0)</f>
      </c>
      <c r="D9" s="11">
        <v>176731</v>
      </c>
      <c r="E9" s="12">
        <v>0.9878</v>
      </c>
      <c r="F9" s="11"/>
      <c r="G9" s="11">
        <f>=ROUNDDOWN({0},0)</f>
      </c>
      <c r="H9" s="11"/>
      <c r="I9" s="12"/>
      <c r="J9" s="11">
        <v>4711</v>
      </c>
      <c r="K9" s="13">
        <v>89602.39</v>
      </c>
      <c r="L9" s="11">
        <v>338</v>
      </c>
      <c r="M9" s="14">
        <v>265.1</v>
      </c>
      <c r="N9" s="11">
        <v>5075</v>
      </c>
      <c r="O9" s="13">
        <v>94846.72</v>
      </c>
      <c r="P9" s="11">
        <v>267</v>
      </c>
      <c r="Q9" s="14">
        <v>355.23</v>
      </c>
      <c r="R9" s="12">
        <v>-0.0717</v>
      </c>
      <c r="S9" s="12">
        <v>-0.0553</v>
      </c>
      <c r="T9" s="12">
        <v>0.2659</v>
      </c>
      <c r="U9" s="12">
        <v>-0.2537</v>
      </c>
      <c r="V9" s="11">
        <v>2442</v>
      </c>
      <c r="W9" s="13">
        <v>48249.62</v>
      </c>
      <c r="X9" s="11">
        <v>226</v>
      </c>
      <c r="Y9" s="11">
        <v>1307</v>
      </c>
      <c r="Z9" s="13">
        <v>25595.94</v>
      </c>
      <c r="AA9" s="11">
        <v>221</v>
      </c>
      <c r="AB9" s="12">
        <v>0.8684</v>
      </c>
      <c r="AC9" s="12">
        <v>0.885</v>
      </c>
      <c r="AD9" s="11">
        <v>1246</v>
      </c>
      <c r="AE9" s="13">
        <v>21657.33</v>
      </c>
      <c r="AF9" s="11">
        <v>289</v>
      </c>
      <c r="AG9" s="11">
        <v>1828</v>
      </c>
      <c r="AH9" s="13">
        <v>31724.67</v>
      </c>
      <c r="AI9" s="11">
        <v>256</v>
      </c>
      <c r="AJ9" s="12">
        <v>-0.3184</v>
      </c>
      <c r="AK9" s="12">
        <v>-0.3173</v>
      </c>
      <c r="AL9" s="11">
        <v>560</v>
      </c>
      <c r="AM9" s="13">
        <v>10907.34</v>
      </c>
      <c r="AN9" s="11">
        <v>153</v>
      </c>
      <c r="AO9" s="11">
        <v>1321</v>
      </c>
      <c r="AP9" s="13">
        <v>25898.58</v>
      </c>
      <c r="AQ9" s="11">
        <v>230</v>
      </c>
      <c r="AR9" s="12">
        <v>-0.5761</v>
      </c>
      <c r="AS9" s="12">
        <v>-0.5788</v>
      </c>
      <c r="AT9" s="11">
        <v>463</v>
      </c>
      <c r="AU9" s="13">
        <v>8788.1</v>
      </c>
      <c r="AV9" s="11">
        <v>202</v>
      </c>
      <c r="AW9" s="11">
        <v>619</v>
      </c>
      <c r="AX9" s="13">
        <v>11627.53</v>
      </c>
      <c r="AY9" s="11">
        <v>234</v>
      </c>
      <c r="AZ9" s="12">
        <v>-0.252</v>
      </c>
      <c r="BA9" s="12">
        <v>-0.2442</v>
      </c>
    </row>
    <row r="10">
      <c r="A10" s="10" t="s">
        <v>40</v>
      </c>
      <c r="B10" s="11">
        <v>514732</v>
      </c>
      <c r="C10" s="11">
        <f>=ROUNDDOWN(30.19770729933,0)</f>
      </c>
      <c r="D10" s="11">
        <v>184497</v>
      </c>
      <c r="E10" s="12">
        <v>0.9153</v>
      </c>
      <c r="F10" s="11"/>
      <c r="G10" s="11">
        <f>=ROUNDDOWN({0},0)</f>
      </c>
      <c r="H10" s="11"/>
      <c r="I10" s="12"/>
      <c r="J10" s="11">
        <v>8098</v>
      </c>
      <c r="K10" s="13">
        <v>277787.52</v>
      </c>
      <c r="L10" s="11">
        <v>1140</v>
      </c>
      <c r="M10" s="14">
        <v>243.67</v>
      </c>
      <c r="N10" s="11">
        <v>9544</v>
      </c>
      <c r="O10" s="13">
        <v>303984.2</v>
      </c>
      <c r="P10" s="11">
        <v>1198</v>
      </c>
      <c r="Q10" s="14">
        <v>253.74</v>
      </c>
      <c r="R10" s="12">
        <v>-0.1515</v>
      </c>
      <c r="S10" s="12">
        <v>-0.0862</v>
      </c>
      <c r="T10" s="12">
        <v>-0.0484</v>
      </c>
      <c r="U10" s="12">
        <v>-0.0397</v>
      </c>
      <c r="V10" s="11">
        <v>3205</v>
      </c>
      <c r="W10" s="13">
        <v>109103.49</v>
      </c>
      <c r="X10" s="11">
        <v>877</v>
      </c>
      <c r="Y10" s="11">
        <v>3766</v>
      </c>
      <c r="Z10" s="13">
        <v>123145.35</v>
      </c>
      <c r="AA10" s="11">
        <v>944</v>
      </c>
      <c r="AB10" s="12">
        <v>-0.149</v>
      </c>
      <c r="AC10" s="12">
        <v>-0.114</v>
      </c>
      <c r="AD10" s="11">
        <v>2612</v>
      </c>
      <c r="AE10" s="13">
        <v>89215.58</v>
      </c>
      <c r="AF10" s="11">
        <v>927</v>
      </c>
      <c r="AG10" s="11">
        <v>2056</v>
      </c>
      <c r="AH10" s="13">
        <v>63390.48</v>
      </c>
      <c r="AI10" s="11">
        <v>981</v>
      </c>
      <c r="AJ10" s="12">
        <v>0.2704</v>
      </c>
      <c r="AK10" s="12">
        <v>0.4074</v>
      </c>
      <c r="AL10" s="11">
        <v>1196</v>
      </c>
      <c r="AM10" s="13">
        <v>40790.66</v>
      </c>
      <c r="AN10" s="11">
        <v>701</v>
      </c>
      <c r="AO10" s="11">
        <v>2628</v>
      </c>
      <c r="AP10" s="13">
        <v>77452.96</v>
      </c>
      <c r="AQ10" s="11">
        <v>872</v>
      </c>
      <c r="AR10" s="12">
        <v>-0.5449</v>
      </c>
      <c r="AS10" s="12">
        <v>-0.4733</v>
      </c>
      <c r="AT10" s="11">
        <v>1085</v>
      </c>
      <c r="AU10" s="13">
        <v>38677.79</v>
      </c>
      <c r="AV10" s="11">
        <v>738</v>
      </c>
      <c r="AW10" s="11">
        <v>1094</v>
      </c>
      <c r="AX10" s="13">
        <v>39995.41</v>
      </c>
      <c r="AY10" s="11">
        <v>762</v>
      </c>
      <c r="AZ10" s="12">
        <v>-0.0082</v>
      </c>
      <c r="BA10" s="12">
        <v>-0.0329</v>
      </c>
    </row>
    <row r="11">
      <c r="A11" s="10" t="s">
        <v>41</v>
      </c>
      <c r="B11" s="11">
        <v>104937</v>
      </c>
      <c r="C11" s="11">
        <f>=ROUNDDOWN(18.9910597944115,0)</f>
      </c>
      <c r="D11" s="11">
        <v>63168</v>
      </c>
      <c r="E11" s="12">
        <v>0.9418</v>
      </c>
      <c r="F11" s="11"/>
      <c r="G11" s="11">
        <f>=ROUNDDOWN({0},0)</f>
      </c>
      <c r="H11" s="11">
        <v>6523</v>
      </c>
      <c r="I11" s="12">
        <v>0.7653</v>
      </c>
      <c r="J11" s="11">
        <v>3479</v>
      </c>
      <c r="K11" s="13">
        <v>457643.7</v>
      </c>
      <c r="L11" s="11">
        <v>510</v>
      </c>
      <c r="M11" s="14">
        <v>897.34</v>
      </c>
      <c r="N11" s="11">
        <v>2774</v>
      </c>
      <c r="O11" s="13">
        <v>377017.89</v>
      </c>
      <c r="P11" s="11">
        <v>675</v>
      </c>
      <c r="Q11" s="14">
        <v>558.55</v>
      </c>
      <c r="R11" s="12">
        <v>0.2541</v>
      </c>
      <c r="S11" s="12">
        <v>0.2139</v>
      </c>
      <c r="T11" s="12">
        <v>-0.2444</v>
      </c>
      <c r="U11" s="12">
        <v>0.6066</v>
      </c>
      <c r="V11" s="11">
        <v>333</v>
      </c>
      <c r="W11" s="13">
        <v>36134.25</v>
      </c>
      <c r="X11" s="11">
        <v>422</v>
      </c>
      <c r="Y11" s="11">
        <v>193</v>
      </c>
      <c r="Z11" s="13">
        <v>31406.27</v>
      </c>
      <c r="AA11" s="11">
        <v>560</v>
      </c>
      <c r="AB11" s="12">
        <v>0.7254</v>
      </c>
      <c r="AC11" s="12">
        <v>0.1505</v>
      </c>
      <c r="AD11" s="11">
        <v>669</v>
      </c>
      <c r="AE11" s="13">
        <v>95500.28</v>
      </c>
      <c r="AF11" s="11">
        <v>476</v>
      </c>
      <c r="AG11" s="11">
        <v>245</v>
      </c>
      <c r="AH11" s="13">
        <v>40797.84</v>
      </c>
      <c r="AI11" s="11">
        <v>615</v>
      </c>
      <c r="AJ11" s="12">
        <v>1.7306</v>
      </c>
      <c r="AK11" s="12">
        <v>1.3408</v>
      </c>
      <c r="AL11" s="11">
        <v>2424</v>
      </c>
      <c r="AM11" s="13">
        <v>310952.52</v>
      </c>
      <c r="AN11" s="11">
        <v>312</v>
      </c>
      <c r="AO11" s="11">
        <v>2308</v>
      </c>
      <c r="AP11" s="13">
        <v>300079.92</v>
      </c>
      <c r="AQ11" s="11">
        <v>506</v>
      </c>
      <c r="AR11" s="12">
        <v>0.0503</v>
      </c>
      <c r="AS11" s="12">
        <v>0.0362</v>
      </c>
      <c r="AT11" s="11">
        <v>53</v>
      </c>
      <c r="AU11" s="13">
        <v>15056.65</v>
      </c>
      <c r="AV11" s="11">
        <v>230</v>
      </c>
      <c r="AW11" s="11">
        <v>28</v>
      </c>
      <c r="AX11" s="13">
        <v>4733.86</v>
      </c>
      <c r="AY11" s="11">
        <v>273</v>
      </c>
      <c r="AZ11" s="12">
        <v>0.8929</v>
      </c>
      <c r="BA11" s="12">
        <v>2.1806</v>
      </c>
    </row>
    <row r="12">
      <c r="A12" s="10" t="s">
        <v>42</v>
      </c>
      <c r="B12" s="11">
        <v>12405</v>
      </c>
      <c r="C12" s="11">
        <f>=ROUNDDOWN(22.1162417543234,0)</f>
      </c>
      <c r="D12" s="11">
        <v>7400</v>
      </c>
      <c r="E12" s="12">
        <v>0.9181</v>
      </c>
      <c r="F12" s="11"/>
      <c r="G12" s="11">
        <f>=ROUNDDOWN({0},0)</f>
      </c>
      <c r="H12" s="11"/>
      <c r="I12" s="12"/>
      <c r="J12" s="11">
        <v>131</v>
      </c>
      <c r="K12" s="13">
        <v>7094.91</v>
      </c>
      <c r="L12" s="11">
        <v>117</v>
      </c>
      <c r="M12" s="14">
        <v>60.64</v>
      </c>
      <c r="N12" s="11">
        <v>161</v>
      </c>
      <c r="O12" s="13">
        <v>11109.05</v>
      </c>
      <c r="P12" s="11">
        <v>133</v>
      </c>
      <c r="Q12" s="14">
        <v>83.53</v>
      </c>
      <c r="R12" s="12">
        <v>-0.1863</v>
      </c>
      <c r="S12" s="12">
        <v>-0.3613</v>
      </c>
      <c r="T12" s="12">
        <v>-0.1203</v>
      </c>
      <c r="U12" s="12">
        <v>-0.274</v>
      </c>
      <c r="V12" s="11">
        <v>12</v>
      </c>
      <c r="W12" s="13">
        <v>471.13</v>
      </c>
      <c r="X12" s="11">
        <v>117</v>
      </c>
      <c r="Y12" s="11">
        <v>11</v>
      </c>
      <c r="Z12" s="13">
        <v>774.82</v>
      </c>
      <c r="AA12" s="11">
        <v>121</v>
      </c>
      <c r="AB12" s="12">
        <v>0.0909</v>
      </c>
      <c r="AC12" s="12">
        <v>-0.3919</v>
      </c>
      <c r="AD12" s="11">
        <v>73</v>
      </c>
      <c r="AE12" s="13">
        <v>3925.52</v>
      </c>
      <c r="AF12" s="11">
        <v>117</v>
      </c>
      <c r="AG12" s="11">
        <v>59</v>
      </c>
      <c r="AH12" s="13">
        <v>3069.61</v>
      </c>
      <c r="AI12" s="11">
        <v>122</v>
      </c>
      <c r="AJ12" s="12">
        <v>0.2373</v>
      </c>
      <c r="AK12" s="12">
        <v>0.2788</v>
      </c>
      <c r="AL12" s="11">
        <v>27</v>
      </c>
      <c r="AM12" s="13">
        <v>1355.31</v>
      </c>
      <c r="AN12" s="11">
        <v>79</v>
      </c>
      <c r="AO12" s="11">
        <v>51</v>
      </c>
      <c r="AP12" s="13">
        <v>4309.74</v>
      </c>
      <c r="AQ12" s="11">
        <v>104</v>
      </c>
      <c r="AR12" s="12">
        <v>-0.4706</v>
      </c>
      <c r="AS12" s="12">
        <v>-0.6855</v>
      </c>
      <c r="AT12" s="11">
        <v>19</v>
      </c>
      <c r="AU12" s="13">
        <v>1342.95</v>
      </c>
      <c r="AV12" s="11">
        <v>78</v>
      </c>
      <c r="AW12" s="11">
        <v>40</v>
      </c>
      <c r="AX12" s="13">
        <v>2954.88</v>
      </c>
      <c r="AY12" s="11">
        <v>104</v>
      </c>
      <c r="AZ12" s="12">
        <v>-0.525</v>
      </c>
      <c r="BA12" s="12">
        <v>-0.5455</v>
      </c>
    </row>
    <row r="13">
      <c r="A13" s="10" t="s">
        <v>43</v>
      </c>
      <c r="B13" s="11">
        <v>10130</v>
      </c>
      <c r="C13" s="11">
        <f>=ROUNDDOWN(182.851985559567,0)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21</v>
      </c>
      <c r="K13" s="13">
        <v>166.16</v>
      </c>
      <c r="L13" s="11">
        <v>22</v>
      </c>
      <c r="M13" s="14">
        <v>7.55</v>
      </c>
      <c r="N13" s="11"/>
      <c r="O13" s="13"/>
      <c r="P13" s="11">
        <v>23</v>
      </c>
      <c r="Q13" s="14"/>
      <c r="R13" s="12"/>
      <c r="S13" s="12"/>
      <c r="T13" s="12">
        <v>-0.0435</v>
      </c>
      <c r="U13" s="12"/>
      <c r="V13" s="11"/>
      <c r="W13" s="13"/>
      <c r="X13" s="11"/>
      <c r="Y13" s="11"/>
      <c r="Z13" s="13"/>
      <c r="AA13" s="11"/>
      <c r="AB13" s="12"/>
      <c r="AC13" s="12"/>
      <c r="AD13" s="11">
        <v>21</v>
      </c>
      <c r="AE13" s="13">
        <v>166.16</v>
      </c>
      <c r="AF13" s="11">
        <v>7</v>
      </c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30353</v>
      </c>
      <c r="C14" s="11">
        <f>=ROUNDDOWN(72.8588574171867,0)</f>
      </c>
      <c r="D14" s="11">
        <v>6544</v>
      </c>
      <c r="E14" s="12">
        <v>0.9082</v>
      </c>
      <c r="F14" s="11"/>
      <c r="G14" s="11">
        <f>=ROUNDDOWN({0},0)</f>
      </c>
      <c r="H14" s="11"/>
      <c r="I14" s="12"/>
      <c r="J14" s="11">
        <v>25</v>
      </c>
      <c r="K14" s="13">
        <v>955.91</v>
      </c>
      <c r="L14" s="11">
        <v>81</v>
      </c>
      <c r="M14" s="14">
        <v>11.8</v>
      </c>
      <c r="N14" s="11">
        <v>48</v>
      </c>
      <c r="O14" s="13">
        <v>1607.9</v>
      </c>
      <c r="P14" s="11">
        <v>112</v>
      </c>
      <c r="Q14" s="14">
        <v>14.36</v>
      </c>
      <c r="R14" s="12">
        <v>-0.4792</v>
      </c>
      <c r="S14" s="12">
        <v>-0.4055</v>
      </c>
      <c r="T14" s="12">
        <v>-0.2768</v>
      </c>
      <c r="U14" s="12">
        <v>-0.1783</v>
      </c>
      <c r="V14" s="11"/>
      <c r="W14" s="13"/>
      <c r="X14" s="11">
        <v>1</v>
      </c>
      <c r="Y14" s="11"/>
      <c r="Z14" s="13"/>
      <c r="AA14" s="11">
        <v>28</v>
      </c>
      <c r="AB14" s="12"/>
      <c r="AC14" s="12"/>
      <c r="AD14" s="11">
        <v>25</v>
      </c>
      <c r="AE14" s="13">
        <v>955.91</v>
      </c>
      <c r="AF14" s="11">
        <v>46</v>
      </c>
      <c r="AG14" s="11">
        <v>48</v>
      </c>
      <c r="AH14" s="13">
        <v>1607.9</v>
      </c>
      <c r="AI14" s="11">
        <v>51</v>
      </c>
      <c r="AJ14" s="12">
        <v>-0.4792</v>
      </c>
      <c r="AK14" s="12">
        <v>-0.4055</v>
      </c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>
        <v>5191</v>
      </c>
      <c r="C15" s="11">
        <f>=ROUNDDOWN(270.364583333333,0)</f>
      </c>
      <c r="D15" s="11"/>
      <c r="E15" s="12"/>
      <c r="F15" s="11"/>
      <c r="G15" s="11">
        <f>=ROUNDDOWN({0},0)</f>
      </c>
      <c r="H15" s="11"/>
      <c r="I15" s="12"/>
      <c r="J15" s="11">
        <v>9</v>
      </c>
      <c r="K15" s="13">
        <v>444.12</v>
      </c>
      <c r="L15" s="11"/>
      <c r="M15" s="14"/>
      <c r="N15" s="11">
        <v>19</v>
      </c>
      <c r="O15" s="13">
        <v>1485.86</v>
      </c>
      <c r="P15" s="11">
        <v>94</v>
      </c>
      <c r="Q15" s="14">
        <v>15.81</v>
      </c>
      <c r="R15" s="12">
        <v>-0.5263</v>
      </c>
      <c r="S15" s="12">
        <v>-0.7011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>
        <v>1</v>
      </c>
      <c r="AH15" s="13">
        <v>55.39</v>
      </c>
      <c r="AI15" s="11">
        <v>94</v>
      </c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>
        <v>9</v>
      </c>
      <c r="AU15" s="13">
        <v>444.12</v>
      </c>
      <c r="AV15" s="11"/>
      <c r="AW15" s="11">
        <v>18</v>
      </c>
      <c r="AX15" s="13">
        <v>1430.47</v>
      </c>
      <c r="AY15" s="11">
        <v>71</v>
      </c>
      <c r="AZ15" s="12">
        <v>-0.5</v>
      </c>
      <c r="BA15" s="12">
        <v>-0.6895</v>
      </c>
    </row>
    <row r="16">
      <c r="A16" s="10" t="s">
        <v>46</v>
      </c>
      <c r="B16" s="11">
        <v>407712</v>
      </c>
      <c r="C16" s="11">
        <f>=ROUNDDOWN(23.8217714182213,0)</f>
      </c>
      <c r="D16" s="11">
        <v>271156</v>
      </c>
      <c r="E16" s="12">
        <v>0.8897</v>
      </c>
      <c r="F16" s="11"/>
      <c r="G16" s="11">
        <f>=ROUNDDOWN({0},0)</f>
      </c>
      <c r="H16" s="11"/>
      <c r="I16" s="12"/>
      <c r="J16" s="11">
        <v>5925</v>
      </c>
      <c r="K16" s="13">
        <v>151865.2</v>
      </c>
      <c r="L16" s="11">
        <v>1037</v>
      </c>
      <c r="M16" s="14">
        <v>146.45</v>
      </c>
      <c r="N16" s="11">
        <v>8575</v>
      </c>
      <c r="O16" s="13">
        <v>224271.61</v>
      </c>
      <c r="P16" s="11">
        <v>1055</v>
      </c>
      <c r="Q16" s="14">
        <v>212.58</v>
      </c>
      <c r="R16" s="12">
        <v>-0.309</v>
      </c>
      <c r="S16" s="12">
        <v>-0.3229</v>
      </c>
      <c r="T16" s="12">
        <v>-0.0171</v>
      </c>
      <c r="U16" s="12">
        <v>-0.3111</v>
      </c>
      <c r="V16" s="11">
        <v>3185</v>
      </c>
      <c r="W16" s="13">
        <v>83854.75</v>
      </c>
      <c r="X16" s="11">
        <v>1011</v>
      </c>
      <c r="Y16" s="11">
        <v>2620</v>
      </c>
      <c r="Z16" s="13">
        <v>68233.05</v>
      </c>
      <c r="AA16" s="11">
        <v>1007</v>
      </c>
      <c r="AB16" s="12">
        <v>0.2156</v>
      </c>
      <c r="AC16" s="12">
        <v>0.2289</v>
      </c>
      <c r="AD16" s="11">
        <v>942</v>
      </c>
      <c r="AE16" s="13">
        <v>21378.3</v>
      </c>
      <c r="AF16" s="11">
        <v>1036</v>
      </c>
      <c r="AG16" s="11">
        <v>2354</v>
      </c>
      <c r="AH16" s="13">
        <v>62369.65</v>
      </c>
      <c r="AI16" s="11">
        <v>1027</v>
      </c>
      <c r="AJ16" s="12">
        <v>-0.5998</v>
      </c>
      <c r="AK16" s="12">
        <v>-0.6572</v>
      </c>
      <c r="AL16" s="11">
        <v>578</v>
      </c>
      <c r="AM16" s="13">
        <v>11072.88</v>
      </c>
      <c r="AN16" s="11">
        <v>823</v>
      </c>
      <c r="AO16" s="11">
        <v>1593</v>
      </c>
      <c r="AP16" s="13">
        <v>33399.7</v>
      </c>
      <c r="AQ16" s="11">
        <v>839</v>
      </c>
      <c r="AR16" s="12">
        <v>-0.6372</v>
      </c>
      <c r="AS16" s="12">
        <v>-0.6685</v>
      </c>
      <c r="AT16" s="11">
        <v>1220</v>
      </c>
      <c r="AU16" s="13">
        <v>35559.27</v>
      </c>
      <c r="AV16" s="11">
        <v>951</v>
      </c>
      <c r="AW16" s="11">
        <v>2008</v>
      </c>
      <c r="AX16" s="13">
        <v>60269.21</v>
      </c>
      <c r="AY16" s="11">
        <v>985</v>
      </c>
      <c r="AZ16" s="12">
        <v>-0.3924</v>
      </c>
      <c r="BA16" s="12">
        <v>-0.41</v>
      </c>
    </row>
    <row r="17">
      <c r="A17" s="10" t="s">
        <v>47</v>
      </c>
      <c r="B17" s="11">
        <v>149731</v>
      </c>
      <c r="C17" s="11">
        <f>=ROUNDDOWN(42.7387680538905,0)</f>
      </c>
      <c r="D17" s="11">
        <v>52794</v>
      </c>
      <c r="E17" s="12">
        <v>0.9852</v>
      </c>
      <c r="F17" s="11"/>
      <c r="G17" s="11">
        <f>=ROUNDDOWN({0},0)</f>
      </c>
      <c r="H17" s="11"/>
      <c r="I17" s="12"/>
      <c r="J17" s="11">
        <v>2169</v>
      </c>
      <c r="K17" s="13">
        <v>72169.97</v>
      </c>
      <c r="L17" s="11">
        <v>161</v>
      </c>
      <c r="M17" s="14">
        <v>448.26</v>
      </c>
      <c r="N17" s="11">
        <v>3121</v>
      </c>
      <c r="O17" s="13">
        <v>98812.1</v>
      </c>
      <c r="P17" s="11">
        <v>123</v>
      </c>
      <c r="Q17" s="14">
        <v>803.35</v>
      </c>
      <c r="R17" s="12">
        <v>-0.305</v>
      </c>
      <c r="S17" s="12">
        <v>-0.2696</v>
      </c>
      <c r="T17" s="12">
        <v>0.3089</v>
      </c>
      <c r="U17" s="12">
        <v>-0.442</v>
      </c>
      <c r="V17" s="11">
        <v>1183</v>
      </c>
      <c r="W17" s="13">
        <v>41918.49</v>
      </c>
      <c r="X17" s="11">
        <v>161</v>
      </c>
      <c r="Y17" s="11">
        <v>948</v>
      </c>
      <c r="Z17" s="13">
        <v>34633.52</v>
      </c>
      <c r="AA17" s="11">
        <v>122</v>
      </c>
      <c r="AB17" s="12">
        <v>0.2479</v>
      </c>
      <c r="AC17" s="12">
        <v>0.2103</v>
      </c>
      <c r="AD17" s="11">
        <v>357</v>
      </c>
      <c r="AE17" s="13">
        <v>10715.63</v>
      </c>
      <c r="AF17" s="11">
        <v>161</v>
      </c>
      <c r="AG17" s="11">
        <v>817</v>
      </c>
      <c r="AH17" s="13">
        <v>23052.53</v>
      </c>
      <c r="AI17" s="11">
        <v>123</v>
      </c>
      <c r="AJ17" s="12">
        <v>-0.563</v>
      </c>
      <c r="AK17" s="12">
        <v>-0.5352</v>
      </c>
      <c r="AL17" s="11">
        <v>351</v>
      </c>
      <c r="AM17" s="13">
        <v>11213.22</v>
      </c>
      <c r="AN17" s="11">
        <v>76</v>
      </c>
      <c r="AO17" s="11">
        <v>739</v>
      </c>
      <c r="AP17" s="13">
        <v>23792.32</v>
      </c>
      <c r="AQ17" s="11">
        <v>111</v>
      </c>
      <c r="AR17" s="12">
        <v>-0.525</v>
      </c>
      <c r="AS17" s="12">
        <v>-0.5287</v>
      </c>
      <c r="AT17" s="11">
        <v>278</v>
      </c>
      <c r="AU17" s="13">
        <v>8322.63</v>
      </c>
      <c r="AV17" s="11">
        <v>161</v>
      </c>
      <c r="AW17" s="11">
        <v>617</v>
      </c>
      <c r="AX17" s="13">
        <v>17333.73</v>
      </c>
      <c r="AY17" s="11">
        <v>118</v>
      </c>
      <c r="AZ17" s="12">
        <v>-0.5494</v>
      </c>
      <c r="BA17" s="12">
        <v>-0.5199</v>
      </c>
    </row>
    <row r="18">
      <c r="A18" s="10" t="s">
        <v>48</v>
      </c>
      <c r="B18" s="11">
        <v>296569</v>
      </c>
      <c r="C18" s="11">
        <f>=ROUNDDOWN(28.3337154867679,0)</f>
      </c>
      <c r="D18" s="11">
        <v>126916</v>
      </c>
      <c r="E18" s="12">
        <v>1</v>
      </c>
      <c r="F18" s="11"/>
      <c r="G18" s="11">
        <f>=ROUNDDOWN({0},0)</f>
      </c>
      <c r="H18" s="11"/>
      <c r="I18" s="12"/>
      <c r="J18" s="11">
        <v>2809</v>
      </c>
      <c r="K18" s="13">
        <v>52890.71</v>
      </c>
      <c r="L18" s="11">
        <v>549</v>
      </c>
      <c r="M18" s="14">
        <v>96.34</v>
      </c>
      <c r="N18" s="11">
        <v>5578</v>
      </c>
      <c r="O18" s="13">
        <v>104391.69</v>
      </c>
      <c r="P18" s="11">
        <v>664</v>
      </c>
      <c r="Q18" s="14">
        <v>157.22</v>
      </c>
      <c r="R18" s="12">
        <v>-0.4964</v>
      </c>
      <c r="S18" s="12">
        <v>-0.4933</v>
      </c>
      <c r="T18" s="12">
        <v>-0.1732</v>
      </c>
      <c r="U18" s="12">
        <v>-0.3872</v>
      </c>
      <c r="V18" s="11">
        <v>72</v>
      </c>
      <c r="W18" s="13">
        <v>1696.94</v>
      </c>
      <c r="X18" s="11">
        <v>21</v>
      </c>
      <c r="Y18" s="11">
        <v>122</v>
      </c>
      <c r="Z18" s="13">
        <v>3420.39</v>
      </c>
      <c r="AA18" s="11">
        <v>16</v>
      </c>
      <c r="AB18" s="12">
        <v>-0.4098</v>
      </c>
      <c r="AC18" s="12">
        <v>-0.5039</v>
      </c>
      <c r="AD18" s="11">
        <v>765</v>
      </c>
      <c r="AE18" s="13">
        <v>14318.61</v>
      </c>
      <c r="AF18" s="11">
        <v>496</v>
      </c>
      <c r="AG18" s="11">
        <v>1581</v>
      </c>
      <c r="AH18" s="13">
        <v>26422</v>
      </c>
      <c r="AI18" s="11">
        <v>616</v>
      </c>
      <c r="AJ18" s="12">
        <v>-0.5161</v>
      </c>
      <c r="AK18" s="12">
        <v>-0.4581</v>
      </c>
      <c r="AL18" s="11">
        <v>932</v>
      </c>
      <c r="AM18" s="13">
        <v>17194.21</v>
      </c>
      <c r="AN18" s="11">
        <v>201</v>
      </c>
      <c r="AO18" s="11">
        <v>1670</v>
      </c>
      <c r="AP18" s="13">
        <v>33641.08</v>
      </c>
      <c r="AQ18" s="11">
        <v>481</v>
      </c>
      <c r="AR18" s="12">
        <v>-0.4419</v>
      </c>
      <c r="AS18" s="12">
        <v>-0.4889</v>
      </c>
      <c r="AT18" s="11">
        <v>1040</v>
      </c>
      <c r="AU18" s="13">
        <v>19680.95</v>
      </c>
      <c r="AV18" s="11">
        <v>498</v>
      </c>
      <c r="AW18" s="11">
        <v>2205</v>
      </c>
      <c r="AX18" s="13">
        <v>40908.22</v>
      </c>
      <c r="AY18" s="11">
        <v>660</v>
      </c>
      <c r="AZ18" s="12">
        <v>-0.5283</v>
      </c>
      <c r="BA18" s="12">
        <v>-0.5189</v>
      </c>
    </row>
    <row r="19">
      <c r="A19" s="10" t="s">
        <v>49</v>
      </c>
      <c r="B19" s="11">
        <v>158756</v>
      </c>
      <c r="C19" s="11">
        <f>=ROUNDDOWN(32.6866931581873,0)</f>
      </c>
      <c r="D19" s="11">
        <v>49300</v>
      </c>
      <c r="E19" s="12">
        <v>0.9576</v>
      </c>
      <c r="F19" s="11"/>
      <c r="G19" s="11">
        <f>=ROUNDDOWN({0},0)</f>
      </c>
      <c r="H19" s="11"/>
      <c r="I19" s="12"/>
      <c r="J19" s="11">
        <v>2285</v>
      </c>
      <c r="K19" s="13">
        <v>89829.48</v>
      </c>
      <c r="L19" s="11">
        <v>504</v>
      </c>
      <c r="M19" s="14">
        <v>178.23</v>
      </c>
      <c r="N19" s="11">
        <v>3064</v>
      </c>
      <c r="O19" s="13">
        <v>125694.98</v>
      </c>
      <c r="P19" s="11">
        <v>575</v>
      </c>
      <c r="Q19" s="14">
        <v>218.6</v>
      </c>
      <c r="R19" s="12">
        <v>-0.2542</v>
      </c>
      <c r="S19" s="12">
        <v>-0.2853</v>
      </c>
      <c r="T19" s="12">
        <v>-0.1235</v>
      </c>
      <c r="U19" s="12">
        <v>-0.1847</v>
      </c>
      <c r="V19" s="11">
        <v>753</v>
      </c>
      <c r="W19" s="13">
        <v>29481</v>
      </c>
      <c r="X19" s="11">
        <v>451</v>
      </c>
      <c r="Y19" s="11">
        <v>410</v>
      </c>
      <c r="Z19" s="13">
        <v>16764.42</v>
      </c>
      <c r="AA19" s="11">
        <v>432</v>
      </c>
      <c r="AB19" s="12">
        <v>0.8366</v>
      </c>
      <c r="AC19" s="12">
        <v>0.7585</v>
      </c>
      <c r="AD19" s="11">
        <v>504</v>
      </c>
      <c r="AE19" s="13">
        <v>19162.17</v>
      </c>
      <c r="AF19" s="11">
        <v>480</v>
      </c>
      <c r="AG19" s="11">
        <v>653</v>
      </c>
      <c r="AH19" s="13">
        <v>25392.47</v>
      </c>
      <c r="AI19" s="11">
        <v>526</v>
      </c>
      <c r="AJ19" s="12">
        <v>-0.2282</v>
      </c>
      <c r="AK19" s="12">
        <v>-0.2454</v>
      </c>
      <c r="AL19" s="11">
        <v>756</v>
      </c>
      <c r="AM19" s="13">
        <v>30824.93</v>
      </c>
      <c r="AN19" s="11">
        <v>377</v>
      </c>
      <c r="AO19" s="11">
        <v>1379</v>
      </c>
      <c r="AP19" s="13">
        <v>59905.74</v>
      </c>
      <c r="AQ19" s="11">
        <v>522</v>
      </c>
      <c r="AR19" s="12">
        <v>-0.4518</v>
      </c>
      <c r="AS19" s="12">
        <v>-0.4854</v>
      </c>
      <c r="AT19" s="11">
        <v>272</v>
      </c>
      <c r="AU19" s="13">
        <v>10361.38</v>
      </c>
      <c r="AV19" s="11">
        <v>445</v>
      </c>
      <c r="AW19" s="11">
        <v>622</v>
      </c>
      <c r="AX19" s="13">
        <v>23632.35</v>
      </c>
      <c r="AY19" s="11">
        <v>502</v>
      </c>
      <c r="AZ19" s="12">
        <v>-0.5627</v>
      </c>
      <c r="BA19" s="12">
        <v>-0.5616</v>
      </c>
    </row>
    <row r="20">
      <c r="A20" s="19" t="s">
        <v>50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48809</v>
      </c>
      <c r="K20" s="17">
        <v>2078625.66</v>
      </c>
      <c r="L20" s="15">
        <v>6771</v>
      </c>
      <c r="M20" s="18">
        <v>306.99</v>
      </c>
      <c r="N20" s="15">
        <v>57979</v>
      </c>
      <c r="O20" s="17">
        <v>2299721.67</v>
      </c>
      <c r="P20" s="15">
        <v>7696</v>
      </c>
      <c r="Q20" s="18">
        <v>298.82</v>
      </c>
      <c r="R20" s="16">
        <v>-0.1582</v>
      </c>
      <c r="S20" s="16">
        <v>-0.0961</v>
      </c>
      <c r="T20" s="16">
        <v>-0.1202</v>
      </c>
      <c r="U20" s="16">
        <v>0.0273</v>
      </c>
      <c r="V20" s="15">
        <v>19541</v>
      </c>
      <c r="W20" s="17">
        <v>785563.85</v>
      </c>
      <c r="X20" s="15">
        <v>5310</v>
      </c>
      <c r="Y20" s="15">
        <v>16009</v>
      </c>
      <c r="Z20" s="17">
        <v>636294.01</v>
      </c>
      <c r="AA20" s="15">
        <v>5972</v>
      </c>
      <c r="AB20" s="16">
        <v>0.2206</v>
      </c>
      <c r="AC20" s="16">
        <v>0.2346</v>
      </c>
      <c r="AD20" s="15">
        <v>13368</v>
      </c>
      <c r="AE20" s="17">
        <v>523313.62</v>
      </c>
      <c r="AF20" s="15">
        <v>6191</v>
      </c>
      <c r="AG20" s="15">
        <v>14866</v>
      </c>
      <c r="AH20" s="17">
        <v>505071.42</v>
      </c>
      <c r="AI20" s="15">
        <v>6356</v>
      </c>
      <c r="AJ20" s="16">
        <v>-0.1008</v>
      </c>
      <c r="AK20" s="16">
        <v>0.0361</v>
      </c>
      <c r="AL20" s="15">
        <v>8660</v>
      </c>
      <c r="AM20" s="17">
        <v>508362.46</v>
      </c>
      <c r="AN20" s="15">
        <v>4159</v>
      </c>
      <c r="AO20" s="15">
        <v>15879</v>
      </c>
      <c r="AP20" s="17">
        <v>763847.03</v>
      </c>
      <c r="AQ20" s="15">
        <v>5534</v>
      </c>
      <c r="AR20" s="16">
        <v>-0.4546</v>
      </c>
      <c r="AS20" s="16">
        <v>-0.3345</v>
      </c>
      <c r="AT20" s="15">
        <v>7240</v>
      </c>
      <c r="AU20" s="17">
        <v>261385.73</v>
      </c>
      <c r="AV20" s="15">
        <v>5229</v>
      </c>
      <c r="AW20" s="15">
        <v>11225</v>
      </c>
      <c r="AX20" s="17">
        <v>394509.21</v>
      </c>
      <c r="AY20" s="15">
        <v>5612</v>
      </c>
      <c r="AZ20" s="16">
        <v>-0.355</v>
      </c>
      <c r="BA20" s="16">
        <v>-0.3374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