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<sst xmlns="http://schemas.openxmlformats.org/spreadsheetml/2006/main" count="48" uniqueCount="48">
  <si>
    <t>Date Type:</t>
  </si>
  <si>
    <t>Shipped Date</t>
  </si>
  <si>
    <t>Start Date:</t>
  </si>
  <si>
    <t>03/01/2025</t>
  </si>
  <si>
    <t>End Date:</t>
  </si>
  <si>
    <t>03/31/2025</t>
  </si>
  <si>
    <t>Report Run Date:</t>
  </si>
  <si>
    <t>04/01/2025</t>
  </si>
  <si>
    <t>Division</t>
  </si>
  <si>
    <t>Current And Future Inventory</t>
  </si>
  <si>
    <t>Current And History Sales Comparison</t>
  </si>
  <si>
    <t>MACY02</t>
  </si>
  <si>
    <t>MACY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</si>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</sst>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K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14</v>
      </c>
      <c r="O3" s="4" t="s">
        <v>14</v>
      </c>
      <c r="P3" s="4" t="s">
        <v>14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13</v>
      </c>
      <c r="W3" s="4" t="s">
        <v>13</v>
      </c>
      <c r="X3" s="4" t="s">
        <v>13</v>
      </c>
      <c r="Y3" s="4" t="s">
        <v>14</v>
      </c>
      <c r="Z3" s="4" t="s">
        <v>14</v>
      </c>
      <c r="AA3" s="4" t="s">
        <v>14</v>
      </c>
      <c r="AB3" s="4" t="s">
        <v>15</v>
      </c>
      <c r="AC3" s="4" t="s">
        <v>16</v>
      </c>
      <c r="AD3" s="4" t="s">
        <v>13</v>
      </c>
      <c r="AE3" s="4" t="s">
        <v>13</v>
      </c>
      <c r="AF3" s="4" t="s">
        <v>13</v>
      </c>
      <c r="AG3" s="4" t="s">
        <v>14</v>
      </c>
      <c r="AH3" s="4" t="s">
        <v>14</v>
      </c>
      <c r="AI3" s="4" t="s">
        <v>14</v>
      </c>
      <c r="AJ3" s="4" t="s">
        <v>15</v>
      </c>
      <c r="AK3" s="4" t="s">
        <v>16</v>
      </c>
    </row>
    <row r="4">
      <c r="A4" s="4" t="s">
        <v>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27</v>
      </c>
      <c r="O4" s="4" t="s">
        <v>28</v>
      </c>
      <c r="P4" s="4" t="s">
        <v>29</v>
      </c>
      <c r="Q4" s="4" t="s">
        <v>30</v>
      </c>
      <c r="R4" s="4" t="s">
        <v>15</v>
      </c>
      <c r="S4" s="4" t="s">
        <v>16</v>
      </c>
      <c r="T4" s="4" t="s">
        <v>17</v>
      </c>
      <c r="U4" s="4" t="s">
        <v>18</v>
      </c>
      <c r="V4" s="4" t="s">
        <v>31</v>
      </c>
      <c r="W4" s="4" t="s">
        <v>32</v>
      </c>
      <c r="X4" s="4" t="s">
        <v>29</v>
      </c>
      <c r="Y4" s="4" t="s">
        <v>31</v>
      </c>
      <c r="Z4" s="4" t="s">
        <v>32</v>
      </c>
      <c r="AA4" s="4" t="s">
        <v>29</v>
      </c>
      <c r="AB4" s="4" t="s">
        <v>15</v>
      </c>
      <c r="AC4" s="4" t="s">
        <v>16</v>
      </c>
      <c r="AD4" s="4" t="s">
        <v>31</v>
      </c>
      <c r="AE4" s="4" t="s">
        <v>32</v>
      </c>
      <c r="AF4" s="4" t="s">
        <v>29</v>
      </c>
      <c r="AG4" s="4" t="s">
        <v>31</v>
      </c>
      <c r="AH4" s="4" t="s">
        <v>32</v>
      </c>
      <c r="AI4" s="4" t="s">
        <v>29</v>
      </c>
      <c r="AJ4" s="4" t="s">
        <v>15</v>
      </c>
      <c r="AK4" s="4" t="s">
        <v>16</v>
      </c>
    </row>
    <row r="5">
      <c r="A5" s="10" t="s">
        <v>33</v>
      </c>
      <c r="B5" s="11">
        <v>736753</v>
      </c>
      <c r="C5" s="11">
        <f>=ROUNDDOWN(27.7990627405406,0)</f>
      </c>
      <c r="D5" s="11">
        <v>205013</v>
      </c>
      <c r="E5" s="12">
        <v>0.9584</v>
      </c>
      <c r="F5" s="11"/>
      <c r="G5" s="11">
        <f>=ROUNDDOWN({0},0)</f>
      </c>
      <c r="H5" s="11">
        <v>480</v>
      </c>
      <c r="I5" s="12">
        <v>0.4</v>
      </c>
      <c r="J5" s="11">
        <v>13896</v>
      </c>
      <c r="K5" s="13">
        <v>616676.92</v>
      </c>
      <c r="L5" s="11">
        <v>1903</v>
      </c>
      <c r="M5" s="14">
        <v>324.06</v>
      </c>
      <c r="N5" s="11">
        <v>303838</v>
      </c>
      <c r="O5" s="13">
        <v>13030299.08</v>
      </c>
      <c r="P5" s="11">
        <v>1903</v>
      </c>
      <c r="Q5" s="14">
        <v>6847.24</v>
      </c>
      <c r="R5" s="12">
        <v>-0.9543</v>
      </c>
      <c r="S5" s="12">
        <v>-0.9527</v>
      </c>
      <c r="T5" s="12"/>
      <c r="U5" s="12">
        <v>-0.9527</v>
      </c>
      <c r="V5" s="11">
        <v>10488</v>
      </c>
      <c r="W5" s="13">
        <v>575879.32</v>
      </c>
      <c r="X5" s="11">
        <v>1662</v>
      </c>
      <c r="Y5" s="11">
        <v>189230</v>
      </c>
      <c r="Z5" s="13">
        <v>10618313.58</v>
      </c>
      <c r="AA5" s="11">
        <v>1662</v>
      </c>
      <c r="AB5" s="12">
        <v>-0.9446</v>
      </c>
      <c r="AC5" s="12">
        <v>-0.9458</v>
      </c>
      <c r="AD5" s="11">
        <v>3408</v>
      </c>
      <c r="AE5" s="13">
        <v>40797.6</v>
      </c>
      <c r="AF5" s="11"/>
      <c r="AG5" s="11">
        <v>114608</v>
      </c>
      <c r="AH5" s="13">
        <v>2411985.5</v>
      </c>
      <c r="AI5" s="11"/>
      <c r="AJ5" s="12">
        <v>-0.9703</v>
      </c>
      <c r="AK5" s="12">
        <v>-0.9831</v>
      </c>
    </row>
    <row r="6">
      <c r="A6" s="10" t="s">
        <v>34</v>
      </c>
      <c r="B6" s="11">
        <v>69045</v>
      </c>
      <c r="C6" s="11">
        <f>=ROUNDDOWN(125.742123474777,0)</f>
      </c>
      <c r="D6" s="11">
        <v>8780</v>
      </c>
      <c r="E6" s="12">
        <v>0.2329</v>
      </c>
      <c r="F6" s="11"/>
      <c r="G6" s="11">
        <f>=ROUNDDOWN({0},0)</f>
      </c>
      <c r="H6" s="11"/>
      <c r="I6" s="12"/>
      <c r="J6" s="11">
        <v>436</v>
      </c>
      <c r="K6" s="13">
        <v>5737.97</v>
      </c>
      <c r="L6" s="11">
        <v>72</v>
      </c>
      <c r="M6" s="14">
        <v>79.69</v>
      </c>
      <c r="N6" s="11">
        <v>29789</v>
      </c>
      <c r="O6" s="13">
        <v>326597.68</v>
      </c>
      <c r="P6" s="11">
        <v>72</v>
      </c>
      <c r="Q6" s="14">
        <v>4536.08</v>
      </c>
      <c r="R6" s="12">
        <v>-0.9854</v>
      </c>
      <c r="S6" s="12">
        <v>-0.9824</v>
      </c>
      <c r="T6" s="12"/>
      <c r="U6" s="12">
        <v>-0.9824</v>
      </c>
      <c r="V6" s="11">
        <v>436</v>
      </c>
      <c r="W6" s="13">
        <v>5737.97</v>
      </c>
      <c r="X6" s="11">
        <v>60</v>
      </c>
      <c r="Y6" s="11">
        <v>19077</v>
      </c>
      <c r="Z6" s="13">
        <v>246124.18</v>
      </c>
      <c r="AA6" s="11">
        <v>60</v>
      </c>
      <c r="AB6" s="12">
        <v>-0.9771</v>
      </c>
      <c r="AC6" s="12">
        <v>-0.9767</v>
      </c>
      <c r="AD6" s="11"/>
      <c r="AE6" s="13"/>
      <c r="AF6" s="11"/>
      <c r="AG6" s="11">
        <v>10712</v>
      </c>
      <c r="AH6" s="13">
        <v>80473.5</v>
      </c>
      <c r="AI6" s="11"/>
      <c r="AJ6" s="12"/>
      <c r="AK6" s="12"/>
    </row>
    <row r="7">
      <c r="A7" s="10" t="s">
        <v>35</v>
      </c>
      <c r="B7" s="11">
        <v>22446</v>
      </c>
      <c r="C7" s="11">
        <f>=ROUNDDOWN(14.6686707619919,0)</f>
      </c>
      <c r="D7" s="11">
        <v>19970</v>
      </c>
      <c r="E7" s="12">
        <v>0.9218</v>
      </c>
      <c r="F7" s="11"/>
      <c r="G7" s="11">
        <f>=ROUNDDOWN({0},0)</f>
      </c>
      <c r="H7" s="11"/>
      <c r="I7" s="12"/>
      <c r="J7" s="11">
        <v>94</v>
      </c>
      <c r="K7" s="13">
        <v>3549.66</v>
      </c>
      <c r="L7" s="11">
        <v>164</v>
      </c>
      <c r="M7" s="14">
        <v>21.64</v>
      </c>
      <c r="N7" s="11">
        <v>1221</v>
      </c>
      <c r="O7" s="13">
        <v>50736.08</v>
      </c>
      <c r="P7" s="11">
        <v>164</v>
      </c>
      <c r="Q7" s="14">
        <v>309.37</v>
      </c>
      <c r="R7" s="12">
        <v>-0.923</v>
      </c>
      <c r="S7" s="12">
        <v>-0.93</v>
      </c>
      <c r="T7" s="12"/>
      <c r="U7" s="12">
        <v>-0.9301</v>
      </c>
      <c r="V7" s="11">
        <v>94</v>
      </c>
      <c r="W7" s="13">
        <v>3549.66</v>
      </c>
      <c r="X7" s="11">
        <v>149</v>
      </c>
      <c r="Y7" s="11">
        <v>1221</v>
      </c>
      <c r="Z7" s="13">
        <v>50736.08</v>
      </c>
      <c r="AA7" s="11">
        <v>149</v>
      </c>
      <c r="AB7" s="12">
        <v>-0.923</v>
      </c>
      <c r="AC7" s="12">
        <v>-0.93</v>
      </c>
      <c r="AD7" s="11"/>
      <c r="AE7" s="13"/>
      <c r="AF7" s="11"/>
      <c r="AG7" s="11"/>
      <c r="AH7" s="13"/>
      <c r="AI7" s="11"/>
      <c r="AJ7" s="12"/>
      <c r="AK7" s="12"/>
    </row>
    <row r="8">
      <c r="A8" s="10" t="s">
        <v>36</v>
      </c>
      <c r="B8" s="11">
        <v>131498</v>
      </c>
      <c r="C8" s="11">
        <f>=ROUNDDOWN(22.0198265179678,0)</f>
      </c>
      <c r="D8" s="11">
        <v>93048</v>
      </c>
      <c r="E8" s="12">
        <v>0.978</v>
      </c>
      <c r="F8" s="11"/>
      <c r="G8" s="11">
        <f>=ROUNDDOWN({0},0)</f>
      </c>
      <c r="H8" s="11"/>
      <c r="I8" s="12"/>
      <c r="J8" s="11">
        <v>1678</v>
      </c>
      <c r="K8" s="13">
        <v>57615.74</v>
      </c>
      <c r="L8" s="11">
        <v>261</v>
      </c>
      <c r="M8" s="14">
        <v>220.75</v>
      </c>
      <c r="N8" s="11">
        <v>32502</v>
      </c>
      <c r="O8" s="13">
        <v>1010826.56</v>
      </c>
      <c r="P8" s="11">
        <v>261</v>
      </c>
      <c r="Q8" s="14">
        <v>3872.9</v>
      </c>
      <c r="R8" s="12">
        <v>-0.9484</v>
      </c>
      <c r="S8" s="12">
        <v>-0.943</v>
      </c>
      <c r="T8" s="12"/>
      <c r="U8" s="12">
        <v>-0.943</v>
      </c>
      <c r="V8" s="11">
        <v>1678</v>
      </c>
      <c r="W8" s="13">
        <v>57615.74</v>
      </c>
      <c r="X8" s="11">
        <v>246</v>
      </c>
      <c r="Y8" s="11">
        <v>32094</v>
      </c>
      <c r="Z8" s="13">
        <v>1005834.16</v>
      </c>
      <c r="AA8" s="11">
        <v>246</v>
      </c>
      <c r="AB8" s="12">
        <v>-0.9477</v>
      </c>
      <c r="AC8" s="12">
        <v>-0.9427</v>
      </c>
      <c r="AD8" s="11"/>
      <c r="AE8" s="13"/>
      <c r="AF8" s="11"/>
      <c r="AG8" s="11">
        <v>408</v>
      </c>
      <c r="AH8" s="13">
        <v>4992.4</v>
      </c>
      <c r="AI8" s="11"/>
      <c r="AJ8" s="12"/>
      <c r="AK8" s="12"/>
    </row>
    <row r="9">
      <c r="A9" s="10" t="s">
        <v>37</v>
      </c>
      <c r="B9" s="11">
        <v>234608</v>
      </c>
      <c r="C9" s="11">
        <f>=ROUNDDOWN(24.5518858051823,0)</f>
      </c>
      <c r="D9" s="11">
        <v>173622</v>
      </c>
      <c r="E9" s="12">
        <v>0.988</v>
      </c>
      <c r="F9" s="11"/>
      <c r="G9" s="11">
        <f>=ROUNDDOWN({0},0)</f>
      </c>
      <c r="H9" s="11"/>
      <c r="I9" s="12"/>
      <c r="J9" s="11">
        <v>3685</v>
      </c>
      <c r="K9" s="13">
        <v>72400.18</v>
      </c>
      <c r="L9" s="11">
        <v>338</v>
      </c>
      <c r="M9" s="14">
        <v>214.2</v>
      </c>
      <c r="N9" s="11">
        <v>55785</v>
      </c>
      <c r="O9" s="13">
        <v>1070758.66</v>
      </c>
      <c r="P9" s="11">
        <v>338</v>
      </c>
      <c r="Q9" s="14">
        <v>3167.93</v>
      </c>
      <c r="R9" s="12">
        <v>-0.9339</v>
      </c>
      <c r="S9" s="12">
        <v>-0.9324</v>
      </c>
      <c r="T9" s="12"/>
      <c r="U9" s="12">
        <v>-0.9324</v>
      </c>
      <c r="V9" s="11">
        <v>3685</v>
      </c>
      <c r="W9" s="13">
        <v>72400.18</v>
      </c>
      <c r="X9" s="11">
        <v>226</v>
      </c>
      <c r="Y9" s="11">
        <v>50859</v>
      </c>
      <c r="Z9" s="13">
        <v>1022621.06</v>
      </c>
      <c r="AA9" s="11">
        <v>226</v>
      </c>
      <c r="AB9" s="12">
        <v>-0.9275</v>
      </c>
      <c r="AC9" s="12">
        <v>-0.9292</v>
      </c>
      <c r="AD9" s="11"/>
      <c r="AE9" s="13"/>
      <c r="AF9" s="11"/>
      <c r="AG9" s="11">
        <v>4926</v>
      </c>
      <c r="AH9" s="13">
        <v>48137.6</v>
      </c>
      <c r="AI9" s="11"/>
      <c r="AJ9" s="12"/>
      <c r="AK9" s="12"/>
    </row>
    <row r="10">
      <c r="A10" s="10" t="s">
        <v>38</v>
      </c>
      <c r="B10" s="11">
        <v>518753</v>
      </c>
      <c r="C10" s="11">
        <f>=ROUNDDOWN(27.9693430814355,0)</f>
      </c>
      <c r="D10" s="11">
        <v>178327</v>
      </c>
      <c r="E10" s="12">
        <v>0.8045</v>
      </c>
      <c r="F10" s="11"/>
      <c r="G10" s="11">
        <f>=ROUNDDOWN({0},0)</f>
      </c>
      <c r="H10" s="11"/>
      <c r="I10" s="12"/>
      <c r="J10" s="11">
        <v>5204</v>
      </c>
      <c r="K10" s="13">
        <v>190201.83</v>
      </c>
      <c r="L10" s="11">
        <v>1121</v>
      </c>
      <c r="M10" s="14">
        <v>169.67</v>
      </c>
      <c r="N10" s="11">
        <v>718169</v>
      </c>
      <c r="O10" s="13">
        <v>11027170.95</v>
      </c>
      <c r="P10" s="11">
        <v>1121</v>
      </c>
      <c r="Q10" s="14">
        <v>9836.91</v>
      </c>
      <c r="R10" s="12">
        <v>-0.9928</v>
      </c>
      <c r="S10" s="12">
        <v>-0.9828</v>
      </c>
      <c r="T10" s="12"/>
      <c r="U10" s="12">
        <v>-0.9828</v>
      </c>
      <c r="V10" s="11">
        <v>5204</v>
      </c>
      <c r="W10" s="13">
        <v>190201.83</v>
      </c>
      <c r="X10" s="11">
        <v>877</v>
      </c>
      <c r="Y10" s="11">
        <v>235745</v>
      </c>
      <c r="Z10" s="13">
        <v>7392920.73</v>
      </c>
      <c r="AA10" s="11">
        <v>877</v>
      </c>
      <c r="AB10" s="12">
        <v>-0.9779</v>
      </c>
      <c r="AC10" s="12">
        <v>-0.9743</v>
      </c>
      <c r="AD10" s="11"/>
      <c r="AE10" s="13"/>
      <c r="AF10" s="11"/>
      <c r="AG10" s="11">
        <v>482424</v>
      </c>
      <c r="AH10" s="13">
        <v>3634250.22</v>
      </c>
      <c r="AI10" s="11"/>
      <c r="AJ10" s="12"/>
      <c r="AK10" s="12"/>
    </row>
    <row r="11">
      <c r="A11" s="10" t="s">
        <v>39</v>
      </c>
      <c r="B11" s="11">
        <v>94668</v>
      </c>
      <c r="C11" s="11">
        <f>=ROUNDDOWN(19.8586142518512,0)</f>
      </c>
      <c r="D11" s="11">
        <v>56427</v>
      </c>
      <c r="E11" s="12">
        <v>0.9517</v>
      </c>
      <c r="F11" s="11"/>
      <c r="G11" s="11">
        <f>=ROUNDDOWN({0},0)</f>
      </c>
      <c r="H11" s="11">
        <v>5935</v>
      </c>
      <c r="I11" s="12">
        <v>0.8329</v>
      </c>
      <c r="J11" s="11">
        <v>1097</v>
      </c>
      <c r="K11" s="13">
        <v>123702.24</v>
      </c>
      <c r="L11" s="11">
        <v>497</v>
      </c>
      <c r="M11" s="14">
        <v>248.9</v>
      </c>
      <c r="N11" s="11">
        <v>13757</v>
      </c>
      <c r="O11" s="13">
        <v>2093397.24</v>
      </c>
      <c r="P11" s="11">
        <v>497</v>
      </c>
      <c r="Q11" s="14">
        <v>4212.07</v>
      </c>
      <c r="R11" s="12">
        <v>-0.9203</v>
      </c>
      <c r="S11" s="12">
        <v>-0.9409</v>
      </c>
      <c r="T11" s="12"/>
      <c r="U11" s="12">
        <v>-0.9409</v>
      </c>
      <c r="V11" s="11">
        <v>1097</v>
      </c>
      <c r="W11" s="13">
        <v>123702.24</v>
      </c>
      <c r="X11" s="11">
        <v>425</v>
      </c>
      <c r="Y11" s="11">
        <v>13757</v>
      </c>
      <c r="Z11" s="13">
        <v>2093397.24</v>
      </c>
      <c r="AA11" s="11">
        <v>425</v>
      </c>
      <c r="AB11" s="12">
        <v>-0.9203</v>
      </c>
      <c r="AC11" s="12">
        <v>-0.9409</v>
      </c>
      <c r="AD11" s="11"/>
      <c r="AE11" s="13"/>
      <c r="AF11" s="11"/>
      <c r="AG11" s="11"/>
      <c r="AH11" s="13"/>
      <c r="AI11" s="11"/>
      <c r="AJ11" s="12"/>
      <c r="AK11" s="12"/>
    </row>
    <row r="12">
      <c r="A12" s="10" t="s">
        <v>40</v>
      </c>
      <c r="B12" s="11">
        <v>12798</v>
      </c>
      <c r="C12" s="11">
        <f>=ROUNDDOWN(22.7600924773253,0)</f>
      </c>
      <c r="D12" s="11">
        <v>7400</v>
      </c>
      <c r="E12" s="12">
        <v>0.9317</v>
      </c>
      <c r="F12" s="11"/>
      <c r="G12" s="11">
        <f>=ROUNDDOWN({0},0)</f>
      </c>
      <c r="H12" s="11"/>
      <c r="I12" s="12"/>
      <c r="J12" s="11">
        <v>20</v>
      </c>
      <c r="K12" s="13">
        <v>1004.7</v>
      </c>
      <c r="L12" s="11">
        <v>117</v>
      </c>
      <c r="M12" s="14">
        <v>8.59</v>
      </c>
      <c r="N12" s="11">
        <v>239</v>
      </c>
      <c r="O12" s="13">
        <v>14842.69</v>
      </c>
      <c r="P12" s="11">
        <v>117</v>
      </c>
      <c r="Q12" s="14">
        <v>126.86</v>
      </c>
      <c r="R12" s="12">
        <v>-0.9163</v>
      </c>
      <c r="S12" s="12">
        <v>-0.9323</v>
      </c>
      <c r="T12" s="12"/>
      <c r="U12" s="12">
        <v>-0.9323</v>
      </c>
      <c r="V12" s="11">
        <v>20</v>
      </c>
      <c r="W12" s="13">
        <v>1004.7</v>
      </c>
      <c r="X12" s="11">
        <v>117</v>
      </c>
      <c r="Y12" s="11">
        <v>239</v>
      </c>
      <c r="Z12" s="13">
        <v>14842.69</v>
      </c>
      <c r="AA12" s="11">
        <v>117</v>
      </c>
      <c r="AB12" s="12">
        <v>-0.9163</v>
      </c>
      <c r="AC12" s="12">
        <v>-0.9323</v>
      </c>
      <c r="AD12" s="11"/>
      <c r="AE12" s="13"/>
      <c r="AF12" s="11"/>
      <c r="AG12" s="11"/>
      <c r="AH12" s="13"/>
      <c r="AI12" s="11"/>
      <c r="AJ12" s="12"/>
      <c r="AK12" s="12"/>
    </row>
    <row r="13">
      <c r="A13" s="10" t="s">
        <v>41</v>
      </c>
      <c r="B13" s="11">
        <v>1737</v>
      </c>
      <c r="C13" s="11">
        <f>=ROUNDDOWN(48.5195530726257,0)</f>
      </c>
      <c r="D13" s="11">
        <v>1110</v>
      </c>
      <c r="E13" s="12">
        <v>0.3548</v>
      </c>
      <c r="F13" s="11"/>
      <c r="G13" s="11">
        <f>=ROUNDDOWN({0},0)</f>
      </c>
      <c r="H13" s="11"/>
      <c r="I13" s="12"/>
      <c r="J13" s="11"/>
      <c r="K13" s="13"/>
      <c r="L13" s="11">
        <v>81</v>
      </c>
      <c r="M13" s="14"/>
      <c r="N13" s="11"/>
      <c r="O13" s="13"/>
      <c r="P13" s="11">
        <v>81</v>
      </c>
      <c r="Q13" s="14"/>
      <c r="R13" s="12"/>
      <c r="S13" s="12"/>
      <c r="T13" s="12"/>
      <c r="U13" s="12"/>
      <c r="V13" s="11"/>
      <c r="W13" s="13"/>
      <c r="X13" s="11">
        <v>1</v>
      </c>
      <c r="Y13" s="11"/>
      <c r="Z13" s="13"/>
      <c r="AA13" s="11">
        <v>1</v>
      </c>
      <c r="AB13" s="12"/>
      <c r="AC13" s="12"/>
      <c r="AD13" s="11"/>
      <c r="AE13" s="13"/>
      <c r="AF13" s="11"/>
      <c r="AG13" s="11"/>
      <c r="AH13" s="13"/>
      <c r="AI13" s="11"/>
      <c r="AJ13" s="12"/>
      <c r="AK13" s="12"/>
    </row>
    <row r="14">
      <c r="A14" s="10" t="s">
        <v>42</v>
      </c>
      <c r="B14" s="11">
        <v>5194</v>
      </c>
      <c r="C14" s="11">
        <f>=ROUNDDOWN(263.654822335025,0)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</row>
    <row r="15">
      <c r="A15" s="10" t="s">
        <v>43</v>
      </c>
      <c r="B15" s="11">
        <v>411455</v>
      </c>
      <c r="C15" s="11">
        <f>=ROUNDDOWN(23.3783906635303,0)</f>
      </c>
      <c r="D15" s="11">
        <v>246027</v>
      </c>
      <c r="E15" s="12">
        <v>0.8489</v>
      </c>
      <c r="F15" s="11"/>
      <c r="G15" s="11">
        <f>=ROUNDDOWN({0},0)</f>
      </c>
      <c r="H15" s="11"/>
      <c r="I15" s="12"/>
      <c r="J15" s="11">
        <v>4888</v>
      </c>
      <c r="K15" s="13">
        <v>132696.51</v>
      </c>
      <c r="L15" s="11">
        <v>1037</v>
      </c>
      <c r="M15" s="14">
        <v>127.96</v>
      </c>
      <c r="N15" s="11">
        <v>202449</v>
      </c>
      <c r="O15" s="13">
        <v>5003959.48</v>
      </c>
      <c r="P15" s="11">
        <v>1037</v>
      </c>
      <c r="Q15" s="14">
        <v>4825.42</v>
      </c>
      <c r="R15" s="12">
        <v>-0.9759</v>
      </c>
      <c r="S15" s="12">
        <v>-0.9735</v>
      </c>
      <c r="T15" s="12"/>
      <c r="U15" s="12">
        <v>-0.9735</v>
      </c>
      <c r="V15" s="11">
        <v>4888</v>
      </c>
      <c r="W15" s="13">
        <v>132696.51</v>
      </c>
      <c r="X15" s="11">
        <v>1011</v>
      </c>
      <c r="Y15" s="11">
        <v>189477</v>
      </c>
      <c r="Z15" s="13">
        <v>4889332.33</v>
      </c>
      <c r="AA15" s="11">
        <v>1011</v>
      </c>
      <c r="AB15" s="12">
        <v>-0.9742</v>
      </c>
      <c r="AC15" s="12">
        <v>-0.9729</v>
      </c>
      <c r="AD15" s="11"/>
      <c r="AE15" s="13"/>
      <c r="AF15" s="11"/>
      <c r="AG15" s="11">
        <v>12972</v>
      </c>
      <c r="AH15" s="13">
        <v>114627.15</v>
      </c>
      <c r="AI15" s="11"/>
      <c r="AJ15" s="12"/>
      <c r="AK15" s="12"/>
    </row>
    <row r="16">
      <c r="A16" s="10" t="s">
        <v>44</v>
      </c>
      <c r="B16" s="11">
        <v>151755</v>
      </c>
      <c r="C16" s="11">
        <f>=ROUNDDOWN(46.1766674780915,0)</f>
      </c>
      <c r="D16" s="11">
        <v>50234</v>
      </c>
      <c r="E16" s="12">
        <v>0.9852</v>
      </c>
      <c r="F16" s="11"/>
      <c r="G16" s="11">
        <f>=ROUNDDOWN({0},0)</f>
      </c>
      <c r="H16" s="11"/>
      <c r="I16" s="12"/>
      <c r="J16" s="11">
        <v>2111</v>
      </c>
      <c r="K16" s="13">
        <v>74366.82</v>
      </c>
      <c r="L16" s="11">
        <v>161</v>
      </c>
      <c r="M16" s="14">
        <v>461.91</v>
      </c>
      <c r="N16" s="11">
        <v>35149</v>
      </c>
      <c r="O16" s="13">
        <v>1246163.52</v>
      </c>
      <c r="P16" s="11">
        <v>161</v>
      </c>
      <c r="Q16" s="14">
        <v>7740.15</v>
      </c>
      <c r="R16" s="12">
        <v>-0.9399</v>
      </c>
      <c r="S16" s="12">
        <v>-0.9403</v>
      </c>
      <c r="T16" s="12"/>
      <c r="U16" s="12">
        <v>-0.9403</v>
      </c>
      <c r="V16" s="11">
        <v>2111</v>
      </c>
      <c r="W16" s="13">
        <v>74366.82</v>
      </c>
      <c r="X16" s="11">
        <v>161</v>
      </c>
      <c r="Y16" s="11">
        <v>35149</v>
      </c>
      <c r="Z16" s="13">
        <v>1246163.52</v>
      </c>
      <c r="AA16" s="11">
        <v>161</v>
      </c>
      <c r="AB16" s="12">
        <v>-0.9399</v>
      </c>
      <c r="AC16" s="12">
        <v>-0.9403</v>
      </c>
      <c r="AD16" s="11"/>
      <c r="AE16" s="13"/>
      <c r="AF16" s="11"/>
      <c r="AG16" s="11"/>
      <c r="AH16" s="13"/>
      <c r="AI16" s="11"/>
      <c r="AJ16" s="12"/>
      <c r="AK16" s="12"/>
    </row>
    <row r="17">
      <c r="A17" s="10" t="s">
        <v>45</v>
      </c>
      <c r="B17" s="11">
        <v>94117</v>
      </c>
      <c r="C17" s="11">
        <f>=ROUNDDOWN(28.8551982095226,0)</f>
      </c>
      <c r="D17" s="11">
        <v>57322</v>
      </c>
      <c r="E17" s="12">
        <v>0.9975</v>
      </c>
      <c r="F17" s="11"/>
      <c r="G17" s="11">
        <f>=ROUNDDOWN({0},0)</f>
      </c>
      <c r="H17" s="11"/>
      <c r="I17" s="12"/>
      <c r="J17" s="11">
        <v>118</v>
      </c>
      <c r="K17" s="13">
        <v>2719.53</v>
      </c>
      <c r="L17" s="11">
        <v>532</v>
      </c>
      <c r="M17" s="14">
        <v>5.11</v>
      </c>
      <c r="N17" s="11">
        <v>4374</v>
      </c>
      <c r="O17" s="13">
        <v>109817.92</v>
      </c>
      <c r="P17" s="11">
        <v>532</v>
      </c>
      <c r="Q17" s="14">
        <v>206.42</v>
      </c>
      <c r="R17" s="12">
        <v>-0.973</v>
      </c>
      <c r="S17" s="12">
        <v>-0.9752</v>
      </c>
      <c r="T17" s="12"/>
      <c r="U17" s="12">
        <v>-0.9752</v>
      </c>
      <c r="V17" s="11">
        <v>118</v>
      </c>
      <c r="W17" s="13">
        <v>2719.53</v>
      </c>
      <c r="X17" s="11">
        <v>21</v>
      </c>
      <c r="Y17" s="11">
        <v>4374</v>
      </c>
      <c r="Z17" s="13">
        <v>109817.92</v>
      </c>
      <c r="AA17" s="11">
        <v>21</v>
      </c>
      <c r="AB17" s="12">
        <v>-0.973</v>
      </c>
      <c r="AC17" s="12">
        <v>-0.9752</v>
      </c>
      <c r="AD17" s="11"/>
      <c r="AE17" s="13"/>
      <c r="AF17" s="11"/>
      <c r="AG17" s="11"/>
      <c r="AH17" s="13"/>
      <c r="AI17" s="11"/>
      <c r="AJ17" s="12"/>
      <c r="AK17" s="12"/>
    </row>
    <row r="18">
      <c r="A18" s="10" t="s">
        <v>46</v>
      </c>
      <c r="B18" s="11">
        <v>157702</v>
      </c>
      <c r="C18" s="11">
        <f>=ROUNDDOWN(32.9142403940475,0)</f>
      </c>
      <c r="D18" s="11">
        <v>47890</v>
      </c>
      <c r="E18" s="12">
        <v>0.9603</v>
      </c>
      <c r="F18" s="11"/>
      <c r="G18" s="11">
        <f>=ROUNDDOWN({0},0)</f>
      </c>
      <c r="H18" s="11"/>
      <c r="I18" s="12"/>
      <c r="J18" s="11">
        <v>1516</v>
      </c>
      <c r="K18" s="13">
        <v>60277.02</v>
      </c>
      <c r="L18" s="11">
        <v>504</v>
      </c>
      <c r="M18" s="14">
        <v>119.6</v>
      </c>
      <c r="N18" s="11">
        <v>31159</v>
      </c>
      <c r="O18" s="13">
        <v>1275046.95</v>
      </c>
      <c r="P18" s="11">
        <v>504</v>
      </c>
      <c r="Q18" s="14">
        <v>2529.86</v>
      </c>
      <c r="R18" s="12">
        <v>-0.9513</v>
      </c>
      <c r="S18" s="12">
        <v>-0.9527</v>
      </c>
      <c r="T18" s="12"/>
      <c r="U18" s="12">
        <v>-0.9527</v>
      </c>
      <c r="V18" s="11">
        <v>1516</v>
      </c>
      <c r="W18" s="13">
        <v>60277.02</v>
      </c>
      <c r="X18" s="11">
        <v>451</v>
      </c>
      <c r="Y18" s="11">
        <v>31159</v>
      </c>
      <c r="Z18" s="13">
        <v>1275046.95</v>
      </c>
      <c r="AA18" s="11">
        <v>451</v>
      </c>
      <c r="AB18" s="12">
        <v>-0.9513</v>
      </c>
      <c r="AC18" s="12">
        <v>-0.9527</v>
      </c>
      <c r="AD18" s="11"/>
      <c r="AE18" s="13"/>
      <c r="AF18" s="11"/>
      <c r="AG18" s="11"/>
      <c r="AH18" s="13"/>
      <c r="AI18" s="11"/>
      <c r="AJ18" s="12"/>
      <c r="AK18" s="12"/>
    </row>
    <row r="19">
      <c r="A19" s="19" t="s">
        <v>47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34743</v>
      </c>
      <c r="K19" s="17">
        <v>1340949.12</v>
      </c>
      <c r="L19" s="15">
        <v>6788</v>
      </c>
      <c r="M19" s="18">
        <v>197.55</v>
      </c>
      <c r="N19" s="15">
        <v>1428431</v>
      </c>
      <c r="O19" s="17">
        <v>36259616.81</v>
      </c>
      <c r="P19" s="15">
        <v>6788</v>
      </c>
      <c r="Q19" s="18">
        <v>5341.72</v>
      </c>
      <c r="R19" s="16">
        <v>-0.9757</v>
      </c>
      <c r="S19" s="16">
        <v>-0.963</v>
      </c>
      <c r="T19" s="16"/>
      <c r="U19" s="16">
        <v>-0.963</v>
      </c>
      <c r="V19" s="15">
        <v>31335</v>
      </c>
      <c r="W19" s="17">
        <v>1300151.52</v>
      </c>
      <c r="X19" s="15">
        <v>5407</v>
      </c>
      <c r="Y19" s="15">
        <v>802381</v>
      </c>
      <c r="Z19" s="17">
        <v>29965150.44</v>
      </c>
      <c r="AA19" s="15">
        <v>5407</v>
      </c>
      <c r="AB19" s="16">
        <v>-0.9609</v>
      </c>
      <c r="AC19" s="16">
        <v>-0.9566</v>
      </c>
      <c r="AD19" s="15">
        <v>3408</v>
      </c>
      <c r="AE19" s="17">
        <v>40797.6</v>
      </c>
      <c r="AF19" s="15"/>
      <c r="AG19" s="15">
        <v>626050</v>
      </c>
      <c r="AH19" s="17">
        <v>6294466.37</v>
      </c>
      <c r="AI19" s="15"/>
      <c r="AJ19" s="16">
        <v>-0.9946</v>
      </c>
      <c r="AK19" s="16">
        <v>-0.9935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</mergeCells>
  <headerFooter/>
</worksheet>
</file>