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5\20250228 ROSS Serta Sheets and Pillowcases July POE\PO and Commitment\"/>
    </mc:Choice>
  </mc:AlternateContent>
  <xr:revisionPtr revIDLastSave="0" documentId="13_ncr:1_{9FCE6FC9-4D09-4F6F-BE5D-B410E443B9BF}" xr6:coauthVersionLast="47" xr6:coauthVersionMax="47" xr10:uidLastSave="{00000000-0000-0000-0000-000000000000}"/>
  <bookViews>
    <workbookView xWindow="-108" yWindow="-108" windowWidth="23256" windowHeight="12576" xr2:uid="{00000000-000D-0000-FFFF-FFFF00000000}"/>
  </bookViews>
  <sheets>
    <sheet name="Quote" sheetId="3" r:id="rId1"/>
    <sheet name="July projection" sheetId="31" r:id="rId2"/>
    <sheet name="Costs Reduction 27-02-2025" sheetId="32" r:id="rId3"/>
    <sheet name="Serta Cooling 9-16-2024" sheetId="29" r:id="rId4"/>
    <sheet name="85gsm Serta 10-29" sheetId="30" r:id="rId5"/>
    <sheet name="Serta 05-22 Final" sheetId="20" r:id="rId6"/>
    <sheet name="Serta 05-13" sheetId="18" r:id="rId7"/>
    <sheet name="Quote Sheet Allergen pc" sheetId="21" r:id="rId8"/>
    <sheet name="Allergen pc 09-16-2024" sheetId="2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_xlnm.Print_Area" localSheetId="6">'Serta 05-13'!$A$1:$O$6</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7" i="3" l="1"/>
  <c r="Q66" i="3"/>
  <c r="Q69" i="3"/>
  <c r="Q68" i="3"/>
  <c r="P57" i="3"/>
  <c r="Q56" i="3"/>
  <c r="Q55" i="3"/>
  <c r="Q54" i="3"/>
  <c r="Q53" i="3"/>
  <c r="Q52" i="3"/>
  <c r="A52" i="3"/>
  <c r="P49" i="3"/>
  <c r="Q48" i="3"/>
  <c r="Q47" i="3"/>
  <c r="Q46" i="3"/>
  <c r="Q45" i="3"/>
  <c r="Q44" i="3"/>
  <c r="Q43" i="3"/>
  <c r="Q42" i="3"/>
  <c r="A42" i="3"/>
  <c r="P39" i="3"/>
  <c r="Q38" i="3"/>
  <c r="Q37" i="3"/>
  <c r="Q36" i="3"/>
  <c r="Q35" i="3"/>
  <c r="Q34" i="3"/>
  <c r="Q33" i="3"/>
  <c r="Q32" i="3"/>
  <c r="A32" i="3"/>
  <c r="P29" i="3"/>
  <c r="Q28" i="3"/>
  <c r="Q27" i="3"/>
  <c r="Q26" i="3"/>
  <c r="Q25" i="3"/>
  <c r="Q24" i="3"/>
  <c r="Q23" i="3"/>
  <c r="Q22" i="3"/>
  <c r="A22" i="3"/>
  <c r="P19" i="3"/>
  <c r="I18" i="3"/>
  <c r="I28" i="3" s="1"/>
  <c r="H28" i="3" s="1"/>
  <c r="I12" i="3"/>
  <c r="I22" i="3" s="1"/>
  <c r="H22" i="3" s="1"/>
  <c r="H2" i="32"/>
  <c r="I2" i="32" s="1"/>
  <c r="H3" i="32"/>
  <c r="I3" i="32" s="1"/>
  <c r="H4" i="32"/>
  <c r="I14" i="3" s="1"/>
  <c r="I24" i="3" s="1"/>
  <c r="I34" i="3" s="1"/>
  <c r="H34" i="3" s="1"/>
  <c r="I4" i="32"/>
  <c r="H5" i="32"/>
  <c r="I17" i="3" s="1"/>
  <c r="I27" i="3" s="1"/>
  <c r="H27" i="3" s="1"/>
  <c r="H6" i="32"/>
  <c r="I6" i="32"/>
  <c r="H7" i="32"/>
  <c r="I60" i="3" s="1"/>
  <c r="I68" i="3" s="1"/>
  <c r="H68" i="3" s="1"/>
  <c r="H8" i="32"/>
  <c r="I61" i="3" s="1"/>
  <c r="I69" i="3" s="1"/>
  <c r="H69" i="3" s="1"/>
  <c r="I8" i="32"/>
  <c r="H10" i="32"/>
  <c r="I10" i="32" s="1"/>
  <c r="H11" i="32"/>
  <c r="I11" i="32" s="1"/>
  <c r="H12" i="32"/>
  <c r="I12" i="32"/>
  <c r="H13" i="32"/>
  <c r="I13" i="32" s="1"/>
  <c r="H14" i="32"/>
  <c r="I14" i="32"/>
  <c r="H15" i="32"/>
  <c r="I15" i="32" s="1"/>
  <c r="H16" i="32"/>
  <c r="I16" i="32" s="1"/>
  <c r="H17" i="32"/>
  <c r="I17" i="32" s="1"/>
  <c r="H18" i="32"/>
  <c r="I18" i="32"/>
  <c r="E3" i="31"/>
  <c r="I3" i="31" s="1"/>
  <c r="E4" i="31"/>
  <c r="I4" i="31" s="1"/>
  <c r="E5" i="31"/>
  <c r="I5" i="31"/>
  <c r="E6" i="31"/>
  <c r="I6" i="31" s="1"/>
  <c r="E7" i="31"/>
  <c r="I7" i="31"/>
  <c r="E8" i="31"/>
  <c r="I8" i="31" s="1"/>
  <c r="E9" i="31"/>
  <c r="I9" i="31"/>
  <c r="D10" i="31"/>
  <c r="E12" i="31"/>
  <c r="I12" i="31" s="1"/>
  <c r="E13" i="31"/>
  <c r="I13" i="31"/>
  <c r="E14" i="31"/>
  <c r="I14" i="31" s="1"/>
  <c r="E15" i="31"/>
  <c r="I15" i="31"/>
  <c r="E16" i="31"/>
  <c r="I16" i="31" s="1"/>
  <c r="E17" i="31"/>
  <c r="I17" i="31" s="1"/>
  <c r="E18" i="31"/>
  <c r="I18" i="31" s="1"/>
  <c r="D19" i="31"/>
  <c r="E21" i="31"/>
  <c r="I21" i="31"/>
  <c r="E22" i="31"/>
  <c r="I22" i="31" s="1"/>
  <c r="E23" i="31"/>
  <c r="I23" i="31"/>
  <c r="E24" i="31"/>
  <c r="I24" i="31" s="1"/>
  <c r="E25" i="31"/>
  <c r="I25" i="31"/>
  <c r="E26" i="31"/>
  <c r="I26" i="31" s="1"/>
  <c r="E27" i="31"/>
  <c r="I27" i="31"/>
  <c r="D28" i="31"/>
  <c r="E30" i="31"/>
  <c r="I30" i="31" s="1"/>
  <c r="E31" i="31"/>
  <c r="I31" i="31" s="1"/>
  <c r="E32" i="31"/>
  <c r="I32" i="31" s="1"/>
  <c r="E33" i="31"/>
  <c r="I33" i="31"/>
  <c r="E34" i="31"/>
  <c r="I34" i="31" s="1"/>
  <c r="E35" i="31"/>
  <c r="I35" i="31"/>
  <c r="E36" i="31"/>
  <c r="I36" i="31" s="1"/>
  <c r="D37" i="31"/>
  <c r="E39" i="31"/>
  <c r="I39" i="31"/>
  <c r="E40" i="31"/>
  <c r="I40" i="31" s="1"/>
  <c r="E41" i="31"/>
  <c r="I41" i="31"/>
  <c r="E42" i="31"/>
  <c r="I42" i="31" s="1"/>
  <c r="E43" i="31"/>
  <c r="I43" i="31"/>
  <c r="D44" i="31"/>
  <c r="E45" i="31"/>
  <c r="I45" i="31"/>
  <c r="E46" i="31"/>
  <c r="I46" i="31" s="1"/>
  <c r="E47" i="31"/>
  <c r="I47" i="31"/>
  <c r="E48" i="31"/>
  <c r="I48" i="31" s="1"/>
  <c r="E49" i="31"/>
  <c r="I49" i="31"/>
  <c r="E50" i="31"/>
  <c r="I50" i="31" s="1"/>
  <c r="E51" i="31"/>
  <c r="I51" i="31" s="1"/>
  <c r="E52" i="31"/>
  <c r="I52" i="31"/>
  <c r="E53" i="31"/>
  <c r="I53" i="31" s="1"/>
  <c r="E54" i="31"/>
  <c r="I54" i="31"/>
  <c r="E55" i="31"/>
  <c r="I55" i="31" s="1"/>
  <c r="E56" i="31"/>
  <c r="I56" i="31" s="1"/>
  <c r="D57" i="31"/>
  <c r="H18" i="3" l="1"/>
  <c r="H14" i="3"/>
  <c r="H24" i="3"/>
  <c r="H60" i="3"/>
  <c r="H17" i="3"/>
  <c r="H61" i="3"/>
  <c r="H12" i="3"/>
  <c r="I44" i="31"/>
  <c r="I57" i="31"/>
  <c r="I37" i="31"/>
  <c r="I7" i="32"/>
  <c r="I5" i="32"/>
  <c r="I13" i="3"/>
  <c r="I10" i="31"/>
  <c r="I66" i="3"/>
  <c r="H66" i="3" s="1"/>
  <c r="I67" i="3"/>
  <c r="H67" i="3" s="1"/>
  <c r="Q57" i="3"/>
  <c r="Q49" i="3"/>
  <c r="I32" i="3"/>
  <c r="H32" i="3" s="1"/>
  <c r="I44" i="3"/>
  <c r="H44" i="3" s="1"/>
  <c r="Q39" i="3"/>
  <c r="I37" i="3"/>
  <c r="H37" i="3" s="1"/>
  <c r="I38" i="3"/>
  <c r="H38" i="3" s="1"/>
  <c r="Q29" i="3"/>
  <c r="I28" i="31"/>
  <c r="I19" i="31"/>
  <c r="I23" i="3" l="1"/>
  <c r="H13" i="3"/>
  <c r="R69" i="3"/>
  <c r="R68" i="3"/>
  <c r="R28" i="3"/>
  <c r="I54" i="3"/>
  <c r="H54" i="3" s="1"/>
  <c r="R23" i="3"/>
  <c r="R22" i="3"/>
  <c r="I48" i="3"/>
  <c r="H48" i="3" s="1"/>
  <c r="R37" i="3"/>
  <c r="I47" i="3"/>
  <c r="H47" i="3" s="1"/>
  <c r="I42" i="3"/>
  <c r="H42" i="3" s="1"/>
  <c r="R34" i="3"/>
  <c r="I71" i="3"/>
  <c r="H71" i="3" s="1"/>
  <c r="I70" i="3"/>
  <c r="H70" i="3" s="1"/>
  <c r="P72" i="3"/>
  <c r="Q74" i="3" s="1"/>
  <c r="Q71" i="3"/>
  <c r="Q70" i="3"/>
  <c r="Q65" i="3"/>
  <c r="Q64" i="3"/>
  <c r="Q63" i="3"/>
  <c r="Q62" i="3"/>
  <c r="Q61" i="3"/>
  <c r="Q60" i="3"/>
  <c r="A60" i="3"/>
  <c r="I16" i="3"/>
  <c r="Q16" i="3"/>
  <c r="Q15" i="3"/>
  <c r="Q18" i="3"/>
  <c r="Q17" i="3"/>
  <c r="Q14" i="3"/>
  <c r="Q13" i="3"/>
  <c r="Q12" i="3"/>
  <c r="A12" i="3"/>
  <c r="I26" i="3" l="1"/>
  <c r="H26" i="3" s="1"/>
  <c r="H16" i="3"/>
  <c r="H23" i="3"/>
  <c r="I33" i="3"/>
  <c r="R44" i="3"/>
  <c r="R24" i="3"/>
  <c r="R27" i="3"/>
  <c r="R47" i="3"/>
  <c r="I56" i="3"/>
  <c r="H56" i="3" s="1"/>
  <c r="R48" i="3"/>
  <c r="R54" i="3"/>
  <c r="R42" i="3"/>
  <c r="I52" i="3"/>
  <c r="H52" i="3" s="1"/>
  <c r="R32" i="3"/>
  <c r="R38" i="3"/>
  <c r="R33" i="3"/>
  <c r="I36" i="3"/>
  <c r="H36" i="3" s="1"/>
  <c r="Q19" i="3"/>
  <c r="Q72" i="3"/>
  <c r="I62" i="3"/>
  <c r="H62" i="3" s="1"/>
  <c r="I64" i="3"/>
  <c r="H64" i="3" s="1"/>
  <c r="I63" i="3"/>
  <c r="H63" i="3" s="1"/>
  <c r="I65" i="3"/>
  <c r="H65" i="3" s="1"/>
  <c r="I15" i="3"/>
  <c r="H33" i="3" l="1"/>
  <c r="I43" i="3"/>
  <c r="I25" i="3"/>
  <c r="H25" i="3" s="1"/>
  <c r="H15" i="3"/>
  <c r="Q75" i="3"/>
  <c r="R53" i="3"/>
  <c r="R43" i="3"/>
  <c r="R56" i="3"/>
  <c r="R52" i="3"/>
  <c r="I46" i="3"/>
  <c r="H46" i="3" s="1"/>
  <c r="R26" i="3"/>
  <c r="I35" i="3"/>
  <c r="H35" i="3" s="1"/>
  <c r="R61" i="3"/>
  <c r="R64" i="3"/>
  <c r="R63" i="3"/>
  <c r="R71" i="3"/>
  <c r="R70" i="3"/>
  <c r="R15" i="3"/>
  <c r="R16" i="3"/>
  <c r="R14" i="3"/>
  <c r="R18" i="3"/>
  <c r="R12" i="3"/>
  <c r="R17" i="3"/>
  <c r="R13" i="3"/>
  <c r="H43" i="3" l="1"/>
  <c r="I53" i="3"/>
  <c r="H53" i="3" s="1"/>
  <c r="R67" i="3"/>
  <c r="R46" i="3"/>
  <c r="R36" i="3"/>
  <c r="R35" i="3"/>
  <c r="I45" i="3"/>
  <c r="H45" i="3" s="1"/>
  <c r="R25" i="3"/>
  <c r="R29" i="3" s="1"/>
  <c r="S29" i="3" s="1"/>
  <c r="R60" i="3"/>
  <c r="R19" i="3"/>
  <c r="R62" i="3"/>
  <c r="R65" i="3"/>
  <c r="S19" i="3" l="1"/>
  <c r="R39" i="3"/>
  <c r="S39" i="3" s="1"/>
  <c r="R45" i="3"/>
  <c r="R49" i="3" s="1"/>
  <c r="S49" i="3" s="1"/>
  <c r="I55" i="3"/>
  <c r="H55" i="3" s="1"/>
  <c r="H22" i="30"/>
  <c r="H21" i="30"/>
  <c r="H20" i="30"/>
  <c r="H19" i="30"/>
  <c r="H18" i="30"/>
  <c r="H17" i="30"/>
  <c r="H16" i="30"/>
  <c r="L13" i="30"/>
  <c r="M13" i="30" s="1"/>
  <c r="L12" i="30"/>
  <c r="M12" i="30" s="1"/>
  <c r="L11" i="30"/>
  <c r="M11" i="30" s="1"/>
  <c r="L10" i="30"/>
  <c r="M10" i="30" s="1"/>
  <c r="L9" i="30"/>
  <c r="M9" i="30" s="1"/>
  <c r="L8" i="30"/>
  <c r="M8" i="30" s="1"/>
  <c r="L7" i="30"/>
  <c r="M7" i="30" s="1"/>
  <c r="K7" i="29" l="1"/>
  <c r="L7" i="29" s="1"/>
  <c r="K8" i="29"/>
  <c r="L8" i="29" s="1"/>
  <c r="K9" i="29"/>
  <c r="L9" i="29" s="1"/>
  <c r="K10" i="29"/>
  <c r="L10" i="29" s="1"/>
  <c r="K11" i="29"/>
  <c r="L11" i="29" s="1"/>
  <c r="K12" i="29"/>
  <c r="L12" i="29"/>
  <c r="K13" i="29"/>
  <c r="L13" i="29" s="1"/>
  <c r="R55" i="3" l="1"/>
  <c r="R57" i="3" s="1"/>
  <c r="R66" i="3"/>
  <c r="R72" i="3" s="1"/>
  <c r="S72" i="3" s="1"/>
  <c r="Q8" i="20"/>
  <c r="Q9" i="20"/>
  <c r="Q10" i="20"/>
  <c r="Q11" i="20"/>
  <c r="Q12" i="20"/>
  <c r="Q13" i="20"/>
  <c r="Q7" i="20"/>
  <c r="D3" i="3"/>
  <c r="K7" i="22"/>
  <c r="L7" i="22" s="1"/>
  <c r="K8" i="22"/>
  <c r="L8" i="22" s="1"/>
  <c r="A5" i="21"/>
  <c r="E5" i="21"/>
  <c r="Q5" i="21" s="1"/>
  <c r="K5" i="21"/>
  <c r="L5" i="21" s="1"/>
  <c r="M5" i="21"/>
  <c r="V5" i="21"/>
  <c r="X5" i="21"/>
  <c r="E6" i="21"/>
  <c r="Q6" i="21" s="1"/>
  <c r="K6" i="21"/>
  <c r="L6" i="21"/>
  <c r="M6" i="21"/>
  <c r="N6" i="21"/>
  <c r="V6" i="21"/>
  <c r="X6" i="21"/>
  <c r="L13" i="20"/>
  <c r="M13" i="20" s="1"/>
  <c r="L12" i="20"/>
  <c r="M12" i="20" s="1"/>
  <c r="L11" i="20"/>
  <c r="M11" i="20" s="1"/>
  <c r="L10" i="20"/>
  <c r="M10" i="20" s="1"/>
  <c r="L9" i="20"/>
  <c r="M9" i="20" s="1"/>
  <c r="L8" i="20"/>
  <c r="M8" i="20" s="1"/>
  <c r="L7" i="20"/>
  <c r="M7" i="20" s="1"/>
  <c r="Y6" i="21" l="1"/>
  <c r="S57" i="3"/>
  <c r="Q76" i="3"/>
  <c r="N5" i="21"/>
  <c r="R5" i="21" s="1"/>
  <c r="Z5" i="21" s="1"/>
  <c r="AA5" i="21" s="1"/>
  <c r="R6" i="21"/>
  <c r="Z6" i="21" s="1"/>
  <c r="AA6" i="21" s="1"/>
  <c r="Y5" i="21"/>
  <c r="K31" i="18" l="1"/>
  <c r="L31" i="18" s="1"/>
  <c r="F31" i="18"/>
  <c r="K30" i="18"/>
  <c r="L30" i="18" s="1"/>
  <c r="F30" i="18"/>
  <c r="K29" i="18"/>
  <c r="L29" i="18" s="1"/>
  <c r="F29" i="18"/>
  <c r="K28" i="18"/>
  <c r="L28" i="18" s="1"/>
  <c r="F28" i="18"/>
  <c r="K27" i="18"/>
  <c r="L27" i="18" s="1"/>
  <c r="F27" i="18"/>
  <c r="K26" i="18"/>
  <c r="L26" i="18" s="1"/>
  <c r="F26" i="18"/>
  <c r="K25" i="18"/>
  <c r="L25" i="18" s="1"/>
  <c r="K24" i="18"/>
  <c r="L24" i="18" s="1"/>
  <c r="K23" i="18"/>
  <c r="L23" i="18" s="1"/>
  <c r="K22" i="18"/>
  <c r="L22" i="18" s="1"/>
  <c r="K21" i="18"/>
  <c r="L21" i="18" s="1"/>
  <c r="K20" i="18"/>
  <c r="L20" i="18" s="1"/>
  <c r="K19" i="18"/>
  <c r="L19" i="18" s="1"/>
  <c r="K18" i="18"/>
  <c r="L18" i="18" s="1"/>
  <c r="K17" i="18"/>
  <c r="L17" i="18" s="1"/>
  <c r="K16" i="18"/>
  <c r="L16" i="18" s="1"/>
  <c r="K15" i="18"/>
  <c r="L15" i="18" s="1"/>
  <c r="K14" i="18"/>
  <c r="L14" i="18" s="1"/>
  <c r="K13" i="18"/>
  <c r="L13" i="18" s="1"/>
  <c r="K12" i="18"/>
  <c r="L12" i="18" s="1"/>
  <c r="K11" i="18"/>
  <c r="L11" i="18" s="1"/>
  <c r="K10" i="18"/>
  <c r="L10" i="18" s="1"/>
  <c r="K9" i="18"/>
  <c r="L9" i="18" s="1"/>
  <c r="K8" i="18"/>
  <c r="L8" i="18" s="1"/>
  <c r="K7" i="18"/>
  <c r="L7" i="18" s="1"/>
  <c r="D5" i="3" l="1"/>
  <c r="Q77" i="3" l="1"/>
</calcChain>
</file>

<file path=xl/sharedStrings.xml><?xml version="1.0" encoding="utf-8"?>
<sst xmlns="http://schemas.openxmlformats.org/spreadsheetml/2006/main" count="986" uniqueCount="558">
  <si>
    <t>Customer</t>
  </si>
  <si>
    <t>ROSS</t>
  </si>
  <si>
    <t xml:space="preserve"> </t>
  </si>
  <si>
    <t>Quote date</t>
  </si>
  <si>
    <t>Project Name</t>
  </si>
  <si>
    <t>Quote by</t>
  </si>
  <si>
    <t>Sample #, Factory name</t>
  </si>
  <si>
    <t xml:space="preserve">Lead time, MOQ </t>
  </si>
  <si>
    <t>Item Description</t>
  </si>
  <si>
    <t xml:space="preserve">Fabrication </t>
  </si>
  <si>
    <t>Size / Spec.</t>
  </si>
  <si>
    <t>F.O.B Cost $</t>
  </si>
  <si>
    <t xml:space="preserve">Feight </t>
  </si>
  <si>
    <t xml:space="preserve">Picture </t>
  </si>
  <si>
    <t xml:space="preserve">Carton size </t>
  </si>
  <si>
    <t>Total units per carton</t>
  </si>
  <si>
    <t>Cubic Meter/ per item</t>
  </si>
  <si>
    <t>Total units per 40' Cnt</t>
  </si>
  <si>
    <t>Freight cost per 40'</t>
  </si>
  <si>
    <t>Freight cost per item $</t>
  </si>
  <si>
    <t>L (cm)</t>
  </si>
  <si>
    <t>W (cm)</t>
  </si>
  <si>
    <t xml:space="preserve"> H (cm)</t>
  </si>
  <si>
    <t>Sample #</t>
  </si>
  <si>
    <t xml:space="preserve">Freight </t>
  </si>
  <si>
    <t>Duty</t>
  </si>
  <si>
    <t>LDP Cost $</t>
  </si>
  <si>
    <t>Load (AD,DA, Agent fee, Commission, Storage...)</t>
  </si>
  <si>
    <t>Total Load $</t>
  </si>
  <si>
    <t>JLA POE Price</t>
  </si>
  <si>
    <t>Total Units per Carton</t>
  </si>
  <si>
    <t>weight</t>
  </si>
  <si>
    <t>Freight Cost per 40'</t>
  </si>
  <si>
    <t>HS number</t>
  </si>
  <si>
    <t>Duty Rate</t>
  </si>
  <si>
    <t>Duty Cost per Item$</t>
  </si>
  <si>
    <t>AAVN</t>
  </si>
  <si>
    <t>ad</t>
  </si>
  <si>
    <t>ood</t>
  </si>
  <si>
    <t>royalty</t>
  </si>
  <si>
    <t>broad cast</t>
  </si>
  <si>
    <t>Warehouse</t>
  </si>
  <si>
    <t>100% polyester</t>
  </si>
  <si>
    <t>Dinglifen</t>
  </si>
  <si>
    <t>Serta specs:</t>
  </si>
  <si>
    <t>1. Z hem.</t>
  </si>
  <si>
    <t>Hem = 1/4" on both sides of pillowcases and on flat sheet</t>
  </si>
  <si>
    <t>2. 1” elastic</t>
  </si>
  <si>
    <r>
      <rPr>
        <sz val="10"/>
        <rFont val="Arial"/>
        <family val="2"/>
      </rPr>
      <t>1/4</t>
    </r>
    <r>
      <rPr>
        <sz val="10"/>
        <rFont val="宋体"/>
        <family val="3"/>
        <charset val="134"/>
      </rPr>
      <t>英寸</t>
    </r>
    <r>
      <rPr>
        <sz val="10"/>
        <rFont val="Arial"/>
        <family val="2"/>
      </rPr>
      <t>Z HEM</t>
    </r>
    <r>
      <rPr>
        <sz val="10"/>
        <rFont val="宋体"/>
        <family val="3"/>
        <charset val="134"/>
      </rPr>
      <t>工艺如下图：</t>
    </r>
  </si>
  <si>
    <t>Serta</t>
  </si>
  <si>
    <t>HG</t>
  </si>
  <si>
    <t>30-40 days MOQ 500sets</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</si>
  <si>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 xml:space="preserve">; </t>
    </r>
    <r>
      <rPr>
        <sz val="8"/>
        <rFont val="宋体"/>
        <family val="3"/>
        <charset val="134"/>
      </rPr>
      <t>枕套正背面都是Z hem。床笠一周做</t>
    </r>
    <r>
      <rPr>
        <b/>
        <sz val="8"/>
        <color rgb="FFFF0000"/>
        <rFont val="宋体"/>
        <family val="3"/>
        <charset val="134"/>
      </rPr>
      <t>0.7cm宽橡筋</t>
    </r>
    <r>
      <rPr>
        <sz val="8"/>
        <rFont val="Arial"/>
        <family val="2"/>
      </rPr>
      <t>,</t>
    </r>
    <r>
      <rPr>
        <sz val="8"/>
        <rFont val="宋体"/>
        <family val="3"/>
        <charset val="134"/>
      </rPr>
      <t>床笠四角</t>
    </r>
    <r>
      <rPr>
        <sz val="8"/>
        <rFont val="Arial"/>
        <family val="2"/>
      </rPr>
      <t>1/4"</t>
    </r>
    <r>
      <rPr>
        <sz val="8"/>
        <rFont val="宋体"/>
        <family val="3"/>
        <charset val="134"/>
      </rPr>
      <t>卷边。7.5x9.5”</t>
    </r>
    <r>
      <rPr>
        <sz val="8"/>
        <rFont val="Arial"/>
        <family val="2"/>
      </rPr>
      <t xml:space="preserve">VZB packaging, z hem, Serta Puller, </t>
    </r>
    <r>
      <rPr>
        <sz val="8"/>
        <color rgb="FFFF0000"/>
        <rFont val="Arial"/>
        <family val="2"/>
      </rPr>
      <t>vertial packaging, regular elastic</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</si>
  <si>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</si>
  <si>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rFont val="Arial"/>
        <family val="2"/>
      </rPr>
      <t>TWIN: 66X96"/20x30"(2)/39X75"+</t>
    </r>
    <r>
      <rPr>
        <sz val="8"/>
        <color rgb="FFFF0000"/>
        <rFont val="Arial"/>
        <family val="2"/>
      </rPr>
      <t>12"</t>
    </r>
  </si>
  <si>
    <r>
      <rPr>
        <sz val="8"/>
        <rFont val="Arial"/>
        <family val="2"/>
      </rPr>
      <t>FULL: 81X96"/20x30"(4)/54X75"+</t>
    </r>
    <r>
      <rPr>
        <sz val="8"/>
        <color rgb="FFFF0000"/>
        <rFont val="Arial"/>
        <family val="2"/>
      </rPr>
      <t>12"</t>
    </r>
  </si>
  <si>
    <r>
      <rPr>
        <sz val="8"/>
        <rFont val="Arial"/>
        <family val="2"/>
      </rPr>
      <t>QUEEN: 90x102"/20x30"(4)/60x80"+</t>
    </r>
    <r>
      <rPr>
        <sz val="8"/>
        <color rgb="FFFF0000"/>
        <rFont val="Arial"/>
        <family val="2"/>
      </rPr>
      <t>12"</t>
    </r>
  </si>
  <si>
    <r>
      <rPr>
        <sz val="8"/>
        <rFont val="Arial"/>
        <family val="2"/>
      </rPr>
      <t>KING: 108x102"/20x40"(4)/78x80"+</t>
    </r>
    <r>
      <rPr>
        <sz val="8"/>
        <color rgb="FFFF0000"/>
        <rFont val="Arial"/>
        <family val="2"/>
      </rPr>
      <t>12"</t>
    </r>
  </si>
  <si>
    <t>SPC: 20x30"(2)</t>
  </si>
  <si>
    <t>KPC: 20x40"(2)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</si>
  <si>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 1" elastic</t>
    </r>
  </si>
  <si>
    <r>
      <rPr>
        <sz val="8"/>
        <rFont val="Arial"/>
        <family val="2"/>
      </rPr>
      <t>TWIN: 66X96"/</t>
    </r>
    <r>
      <rPr>
        <sz val="8"/>
        <color rgb="FFFF0000"/>
        <rFont val="Arial"/>
        <family val="2"/>
      </rPr>
      <t>21</t>
    </r>
    <r>
      <rPr>
        <sz val="8"/>
        <rFont val="Arial"/>
        <family val="2"/>
      </rPr>
      <t>x30"(2)/39X75"+</t>
    </r>
    <r>
      <rPr>
        <sz val="8"/>
        <color rgb="FFFF0000"/>
        <rFont val="Arial"/>
        <family val="2"/>
      </rPr>
      <t>13"</t>
    </r>
  </si>
  <si>
    <r>
      <rPr>
        <sz val="8"/>
        <rFont val="Arial"/>
        <family val="2"/>
      </rPr>
      <t>FULL: 81X96"/</t>
    </r>
    <r>
      <rPr>
        <sz val="8"/>
        <color rgb="FFFF0000"/>
        <rFont val="Arial"/>
        <family val="2"/>
      </rPr>
      <t>21</t>
    </r>
    <r>
      <rPr>
        <sz val="8"/>
        <rFont val="Arial"/>
        <family val="2"/>
      </rPr>
      <t>x30"(4)/54X75"+</t>
    </r>
    <r>
      <rPr>
        <sz val="8"/>
        <color rgb="FFFF0000"/>
        <rFont val="Arial"/>
        <family val="2"/>
      </rPr>
      <t>16"</t>
    </r>
  </si>
  <si>
    <r>
      <rPr>
        <sz val="8"/>
        <rFont val="Arial"/>
        <family val="2"/>
      </rPr>
      <t>QUEEN: 90x102"/</t>
    </r>
    <r>
      <rPr>
        <sz val="8"/>
        <color rgb="FFFF0000"/>
        <rFont val="Arial"/>
        <family val="2"/>
      </rPr>
      <t>21</t>
    </r>
    <r>
      <rPr>
        <sz val="8"/>
        <rFont val="Arial"/>
        <family val="2"/>
      </rPr>
      <t>x30"(4)/60x80"+</t>
    </r>
    <r>
      <rPr>
        <sz val="8"/>
        <color rgb="FFFF0000"/>
        <rFont val="Arial"/>
        <family val="2"/>
      </rPr>
      <t>16"</t>
    </r>
  </si>
  <si>
    <r>
      <rPr>
        <sz val="8"/>
        <rFont val="Arial"/>
        <family val="2"/>
      </rPr>
      <t>KING: 108x102"/</t>
    </r>
    <r>
      <rPr>
        <sz val="8"/>
        <color rgb="FFFF0000"/>
        <rFont val="Arial"/>
        <family val="2"/>
      </rPr>
      <t>21</t>
    </r>
    <r>
      <rPr>
        <sz val="8"/>
        <rFont val="Arial"/>
        <family val="2"/>
      </rPr>
      <t>x40"(4)/78x80"+</t>
    </r>
    <r>
      <rPr>
        <sz val="8"/>
        <color rgb="FFFF0000"/>
        <rFont val="Arial"/>
        <family val="2"/>
      </rPr>
      <t>16"</t>
    </r>
  </si>
  <si>
    <r>
      <rPr>
        <sz val="8"/>
        <rFont val="Arial"/>
        <family val="2"/>
      </rPr>
      <t>C-KING: 108x102"/</t>
    </r>
    <r>
      <rPr>
        <sz val="8"/>
        <color rgb="FFFF0000"/>
        <rFont val="Arial"/>
        <family val="2"/>
      </rPr>
      <t>21</t>
    </r>
    <r>
      <rPr>
        <sz val="8"/>
        <rFont val="Arial"/>
        <family val="2"/>
      </rPr>
      <t>x40"(4)/72x84"+</t>
    </r>
    <r>
      <rPr>
        <sz val="8"/>
        <color rgb="FFFF0000"/>
        <rFont val="Arial"/>
        <family val="2"/>
      </rPr>
      <t>16"</t>
    </r>
  </si>
  <si>
    <r>
      <rPr>
        <sz val="8"/>
        <rFont val="Arial"/>
        <family val="2"/>
      </rPr>
      <t xml:space="preserve">SPC: </t>
    </r>
    <r>
      <rPr>
        <sz val="8"/>
        <color rgb="FFFF0000"/>
        <rFont val="Arial"/>
        <family val="2"/>
      </rPr>
      <t>21</t>
    </r>
    <r>
      <rPr>
        <sz val="8"/>
        <rFont val="Arial"/>
        <family val="2"/>
      </rPr>
      <t>x30"(2)</t>
    </r>
  </si>
  <si>
    <r>
      <rPr>
        <sz val="8"/>
        <rFont val="Arial"/>
        <family val="2"/>
      </rPr>
      <t xml:space="preserve">KPC: </t>
    </r>
    <r>
      <rPr>
        <sz val="8"/>
        <color rgb="FFFF0000"/>
        <rFont val="Arial"/>
        <family val="2"/>
      </rPr>
      <t>21</t>
    </r>
    <r>
      <rPr>
        <sz val="8"/>
        <rFont val="Arial"/>
        <family val="2"/>
      </rPr>
      <t>x40"(2)</t>
    </r>
  </si>
  <si>
    <t>BCF</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</si>
  <si>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卷边。11x9"</t>
    </r>
    <r>
      <rPr>
        <sz val="8"/>
        <rFont val="Arial"/>
        <family val="2"/>
      </rPr>
      <t>VZB packaging, z hem, Serta Puller, regular folding, horizontal packaging,1" elastic</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</si>
  <si>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</si>
  <si>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t>国产凉感助剂，</t>
    </r>
    <r>
      <rPr>
        <sz val="10"/>
        <rFont val="Arial"/>
        <family val="2"/>
      </rPr>
      <t>MM-35</t>
    </r>
    <r>
      <rPr>
        <sz val="10"/>
        <rFont val="宋体"/>
        <family val="3"/>
        <charset val="134"/>
      </rPr>
      <t>，</t>
    </r>
    <r>
      <rPr>
        <sz val="10"/>
        <rFont val="Arial"/>
        <family val="2"/>
      </rPr>
      <t>35</t>
    </r>
    <r>
      <rPr>
        <sz val="10"/>
        <rFont val="宋体"/>
        <family val="3"/>
        <charset val="134"/>
      </rPr>
      <t>元</t>
    </r>
    <r>
      <rPr>
        <sz val="10"/>
        <rFont val="Arial"/>
        <family val="2"/>
      </rPr>
      <t>/kg</t>
    </r>
    <r>
      <rPr>
        <sz val="10"/>
        <rFont val="宋体"/>
        <family val="3"/>
        <charset val="134"/>
      </rPr>
      <t>，用量为布重</t>
    </r>
    <r>
      <rPr>
        <sz val="10"/>
        <rFont val="Arial"/>
        <family val="2"/>
      </rPr>
      <t>1.5%</t>
    </r>
  </si>
  <si>
    <t>3.VZB packaging, Serta Puller</t>
  </si>
  <si>
    <r>
      <rPr>
        <sz val="11"/>
        <rFont val="Calibri"/>
        <family val="2"/>
      </rPr>
      <t>4.ROSS with extra handle&amp;Serta hangtag</t>
    </r>
    <r>
      <rPr>
        <sz val="11"/>
        <rFont val="宋体"/>
        <family val="3"/>
        <charset val="134"/>
      </rPr>
      <t>；</t>
    </r>
    <r>
      <rPr>
        <sz val="11"/>
        <rFont val="Calibri"/>
        <family val="2"/>
      </rPr>
      <t>BCF with extra corner insert</t>
    </r>
  </si>
  <si>
    <r>
      <rPr>
        <sz val="10"/>
        <rFont val="Arial"/>
        <family val="2"/>
      </rPr>
      <t>HG</t>
    </r>
    <r>
      <rPr>
        <sz val="10"/>
        <rFont val="宋体"/>
        <family val="3"/>
        <charset val="134"/>
      </rPr>
      <t>包装参考</t>
    </r>
  </si>
  <si>
    <r>
      <rPr>
        <sz val="10"/>
        <rFont val="Arial"/>
        <family val="2"/>
      </rPr>
      <t>ROSS</t>
    </r>
    <r>
      <rPr>
        <sz val="10"/>
        <rFont val="宋体"/>
        <family val="3"/>
        <charset val="134"/>
      </rPr>
      <t>包装参考</t>
    </r>
  </si>
  <si>
    <r>
      <rPr>
        <sz val="10"/>
        <rFont val="Arial"/>
        <family val="2"/>
      </rPr>
      <t>BCF</t>
    </r>
    <r>
      <rPr>
        <sz val="10"/>
        <rFont val="宋体"/>
        <family val="3"/>
        <charset val="134"/>
      </rPr>
      <t>包装参考</t>
    </r>
  </si>
  <si>
    <t>TWIN: 66X96"/21x30"(2)/39X75"+13"</t>
  </si>
  <si>
    <t>QUEEN: 90x102"/21x30"(4)/60x80"+16"</t>
  </si>
  <si>
    <t>KING: 108x102"/21x40"(4)/78x80"+16"</t>
  </si>
  <si>
    <t>加助剂</t>
  </si>
  <si>
    <t>不加助剂</t>
  </si>
  <si>
    <t>HNM</t>
  </si>
  <si>
    <r>
      <rPr>
        <sz val="8"/>
        <rFont val="Arial"/>
        <family val="2"/>
      </rPr>
      <t>FULL: 81X96"/</t>
    </r>
    <r>
      <rPr>
        <sz val="8"/>
        <color rgb="FFFF0000"/>
        <rFont val="Arial"/>
        <family val="2"/>
      </rPr>
      <t>21</t>
    </r>
    <r>
      <rPr>
        <sz val="8"/>
        <rFont val="Arial"/>
        <family val="2"/>
      </rPr>
      <t>x30"(4)/54X75"+</t>
    </r>
    <r>
      <rPr>
        <sz val="8"/>
        <color rgb="FFFF0000"/>
        <rFont val="Arial"/>
        <family val="2"/>
      </rPr>
      <t>13"</t>
    </r>
  </si>
  <si>
    <t>4.ROSS with extra handle&amp;Serta hangtag</t>
  </si>
  <si>
    <t>FULL: 81X96"/21x30"(4)/54X75"+13"</t>
  </si>
  <si>
    <t>C-KING: 108x102"/21x40"(4)/72x84"+16"</t>
  </si>
  <si>
    <t>Total Sales</t>
  </si>
  <si>
    <t>Total Costs</t>
  </si>
  <si>
    <t>Color</t>
  </si>
  <si>
    <t>UCCPM</t>
  </si>
  <si>
    <t xml:space="preserve">                                                                              JLA HOME Commitment Sheet</t>
  </si>
  <si>
    <t>Division</t>
  </si>
  <si>
    <t>SHET</t>
  </si>
  <si>
    <t>Order Type</t>
  </si>
  <si>
    <t>Rollout/Replenishment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</si>
  <si>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</si>
  <si>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</si>
  <si>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</si>
  <si>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</si>
  <si>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</si>
  <si>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</si>
  <si>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</si>
  <si>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</si>
  <si>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</si>
  <si>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</si>
  <si>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</si>
  <si>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</si>
  <si>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</si>
  <si>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</si>
  <si>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</si>
  <si>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</si>
  <si>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</si>
  <si>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</si>
  <si>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</si>
  <si>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</si>
  <si>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</si>
  <si>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</si>
  <si>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</si>
  <si>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</si>
  <si>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</si>
  <si>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</si>
  <si>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</si>
  <si>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</si>
  <si>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</si>
  <si>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</si>
  <si>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</si>
  <si>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</si>
  <si>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</si>
  <si>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</si>
  <si>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</si>
  <si>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</si>
  <si>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</si>
  <si>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</si>
  <si>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</si>
  <si>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</si>
  <si>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</si>
  <si>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</si>
  <si>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</si>
  <si>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</si>
  <si>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</si>
  <si>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</si>
  <si>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</si>
  <si>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</si>
  <si>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</si>
  <si>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</si>
  <si>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</si>
  <si>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</si>
  <si>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</si>
  <si>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</si>
  <si>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</si>
  <si>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</si>
  <si>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</si>
  <si>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</si>
  <si>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</si>
  <si>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</si>
  <si>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</si>
  <si>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</si>
  <si>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</si>
  <si>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</si>
  <si>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</si>
  <si>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</si>
  <si>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</si>
  <si>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</si>
  <si>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</si>
  <si>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</si>
  <si>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</si>
  <si>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</si>
  <si>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</si>
  <si>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Warehouse</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</si>
  <si>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</si>
  <si>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</si>
  <si>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</si>
  <si>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</si>
  <si>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</si>
  <si>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</si>
  <si>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</si>
  <si>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</si>
  <si>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</si>
  <si>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</si>
  <si>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</si>
  <si>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</si>
  <si>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</si>
  <si>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</si>
  <si>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</si>
  <si>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</si>
  <si>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</si>
  <si>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</si>
  <si>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</si>
  <si>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</si>
  <si>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</si>
  <si>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</si>
  <si>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</si>
  <si>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</si>
  <si>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</si>
  <si>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</si>
  <si>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</si>
  <si>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</si>
  <si>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</si>
  <si>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</si>
  <si>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</si>
  <si>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</si>
  <si>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</si>
  <si>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</si>
  <si>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</si>
  <si>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</si>
  <si>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</si>
  <si>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</si>
  <si>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</si>
  <si>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</si>
  <si>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</si>
  <si>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</si>
  <si>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</si>
  <si>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</si>
  <si>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</si>
  <si>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</si>
  <si>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</si>
  <si>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</si>
  <si>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</si>
  <si>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</si>
  <si>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</si>
  <si>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</si>
  <si>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</si>
  <si>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</si>
  <si>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</si>
  <si>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</si>
  <si>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Ship To Location</t>
  </si>
  <si>
    <t>WOD</t>
  </si>
  <si>
    <t>Responsible Party</t>
  </si>
  <si>
    <t>PM</t>
  </si>
  <si>
    <t>Medium: $100K - $200K</t>
  </si>
  <si>
    <t>Big: $100K - $200K</t>
  </si>
  <si>
    <t>Non-Replenishment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</si>
  <si>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</si>
  <si>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</si>
  <si>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</si>
  <si>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</si>
  <si>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</si>
  <si>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</si>
  <si>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</si>
  <si>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</si>
  <si>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</si>
  <si>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</si>
  <si>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</si>
  <si>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</si>
  <si>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</si>
  <si>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</si>
  <si>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</si>
  <si>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</si>
  <si>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</si>
  <si>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</si>
  <si>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</si>
  <si>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</si>
  <si>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</si>
  <si>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</si>
  <si>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</si>
  <si>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</si>
  <si>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</si>
  <si>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</si>
  <si>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</si>
  <si>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</si>
  <si>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</si>
  <si>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</si>
  <si>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</si>
  <si>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</si>
  <si>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</si>
  <si>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</si>
  <si>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</si>
  <si>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</si>
  <si>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</si>
  <si>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</si>
  <si>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</si>
  <si>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</si>
  <si>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Tech Code</t>
  </si>
  <si>
    <t>AVN</t>
  </si>
  <si>
    <t>Est. Total Sales</t>
  </si>
  <si>
    <t>Country of Origin</t>
  </si>
  <si>
    <t>Factory Control</t>
  </si>
  <si>
    <t>Yes</t>
  </si>
  <si>
    <t>Small: &lt; $100K</t>
  </si>
  <si>
    <t>Medium: $150K - $300K</t>
  </si>
  <si>
    <t>Medium: $50K - $100K</t>
  </si>
  <si>
    <t>Direct Import</t>
  </si>
  <si>
    <t>Domestic: Port</t>
  </si>
  <si>
    <t>Domestic: Drop-Ship</t>
  </si>
  <si>
    <t>No</t>
  </si>
  <si>
    <t>Planner</t>
  </si>
  <si>
    <t>SWV</t>
  </si>
  <si>
    <t>Customer Exclusive</t>
  </si>
  <si>
    <t>Program Commit Date</t>
  </si>
  <si>
    <t>Overseas Production Team</t>
  </si>
  <si>
    <t>Vendor Name</t>
  </si>
  <si>
    <t>Small: &lt; $150K</t>
  </si>
  <si>
    <t>Small: &lt; $50K</t>
  </si>
  <si>
    <t>Consolidator</t>
  </si>
  <si>
    <t>Customer DC</t>
  </si>
  <si>
    <t>Pick Up At Port</t>
  </si>
  <si>
    <t>SV2</t>
  </si>
  <si>
    <t>SV3</t>
  </si>
  <si>
    <t>WOD/SV2</t>
  </si>
  <si>
    <t>WOD/SV3</t>
  </si>
  <si>
    <t>60 days MOQ 500sets</t>
  </si>
  <si>
    <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</si>
  <si>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ITEM</t>
    <phoneticPr fontId="5" type="noConversion"/>
  </si>
  <si>
    <t>UPC</t>
    <phoneticPr fontId="5" type="noConversion"/>
  </si>
  <si>
    <t>6302.32.2020</t>
  </si>
  <si>
    <t>100% polyester</t>
    <phoneticPr fontId="89" type="noConversion"/>
  </si>
  <si>
    <t>Meet Keeco Price</t>
  </si>
  <si>
    <t xml:space="preserve">JLA POE Mark up </t>
  </si>
  <si>
    <t>LDP with Load $</t>
  </si>
  <si>
    <r>
      <rPr>
        <sz val="10"/>
        <rFont val="Arial"/>
        <family val="2"/>
      </rPr>
      <t>ROSS</t>
    </r>
    <r>
      <rPr>
        <sz val="10"/>
        <rFont val="宋体"/>
        <family val="3"/>
        <charset val="134"/>
      </rPr>
      <t>包装参考</t>
    </r>
  </si>
  <si>
    <r>
      <rPr>
        <sz val="8"/>
        <color rgb="FFFF0000"/>
        <rFont val="Arial"/>
        <family val="2"/>
      </rPr>
      <t>100gsm</t>
    </r>
    <r>
      <rPr>
        <sz val="8"/>
        <color rgb="FFFF0000"/>
        <rFont val="宋体"/>
        <family val="3"/>
        <charset val="134"/>
      </rPr>
      <t>加密防螨面料</t>
    </r>
    <r>
      <rPr>
        <sz val="8"/>
        <color rgb="FFFF0000"/>
        <rFont val="Arial"/>
        <family val="2"/>
      </rPr>
      <t xml:space="preserve"> </t>
    </r>
    <r>
      <rPr>
        <sz val="8"/>
        <color rgb="FFFF0000"/>
        <rFont val="宋体"/>
        <family val="3"/>
        <charset val="134"/>
      </rPr>
      <t>（根据之前大货品质）</t>
    </r>
  </si>
  <si>
    <r>
      <rPr>
        <sz val="8"/>
        <color rgb="FFFF0000"/>
        <rFont val="宋体"/>
        <family val="3"/>
        <charset val="134"/>
      </rPr>
      <t>枕套</t>
    </r>
    <r>
      <rPr>
        <sz val="8"/>
        <rFont val="宋体"/>
        <family val="3"/>
        <charset val="134"/>
      </rPr>
      <t>：大身联体不裁断翻折做</t>
    </r>
    <r>
      <rPr>
        <sz val="8"/>
        <color rgb="FFFF0000"/>
        <rFont val="宋体"/>
        <family val="3"/>
        <charset val="134"/>
      </rPr>
      <t>常规4"头子，单针明线</t>
    </r>
    <r>
      <rPr>
        <sz val="8"/>
        <rFont val="宋体"/>
        <family val="3"/>
        <charset val="134"/>
      </rPr>
      <t>。枕套正背面一样。PVC拉链袋，普通拉头</t>
    </r>
  </si>
  <si>
    <t>65-70days MOQ 2500 pairs/color</t>
  </si>
  <si>
    <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phoneticPr fontId="7" type="noConversion"/>
  </si>
  <si>
    <t>WHITE</t>
    <phoneticPr fontId="5" type="noConversion"/>
  </si>
  <si>
    <t>Units</t>
    <phoneticPr fontId="5" type="noConversion"/>
  </si>
  <si>
    <t>100gsm poltyeter allergan protection, PVC Bag</t>
    <phoneticPr fontId="7" type="noConversion"/>
  </si>
  <si>
    <t>SPC: 21x30"(2)</t>
  </si>
  <si>
    <t>KPC: 21x40"(2)</t>
  </si>
  <si>
    <t>2pc -- Serta Brand 100gsm Solid Polyester Allergan Protection Pillowcases</t>
    <phoneticPr fontId="7" type="noConversion"/>
  </si>
  <si>
    <t>KPC: 21x40"(2)</t>
    <phoneticPr fontId="5" type="noConversion"/>
  </si>
  <si>
    <t>Total Units</t>
  </si>
  <si>
    <t>Margin</t>
  </si>
  <si>
    <r>
      <rPr>
        <sz val="10"/>
        <rFont val="Arial"/>
        <family val="2"/>
      </rPr>
      <t>ROSS</t>
    </r>
    <r>
      <rPr>
        <sz val="10"/>
        <rFont val="宋体"/>
        <family val="3"/>
        <charset val="134"/>
      </rPr>
      <t>包装参考</t>
    </r>
  </si>
  <si>
    <t>3.VZB packaging, Sheet Set Serta Puller, Pillowcase regular puller</t>
  </si>
  <si>
    <r>
      <rPr>
        <sz val="10"/>
        <rFont val="Arial"/>
        <family val="2"/>
      </rPr>
      <t>1/4</t>
    </r>
    <r>
      <rPr>
        <sz val="10"/>
        <rFont val="宋体"/>
        <family val="3"/>
        <charset val="134"/>
      </rPr>
      <t>英寸</t>
    </r>
    <r>
      <rPr>
        <sz val="10"/>
        <rFont val="Arial"/>
        <family val="2"/>
      </rPr>
      <t>Z HEM</t>
    </r>
    <r>
      <rPr>
        <sz val="10"/>
        <rFont val="宋体"/>
        <family val="3"/>
        <charset val="134"/>
      </rPr>
      <t>工艺如下图：</t>
    </r>
  </si>
  <si>
    <t>2. 3cm elastic</t>
  </si>
  <si>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</si>
  <si>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r>
      <rPr>
        <sz val="8"/>
        <color rgb="FFFF0000"/>
        <rFont val="宋体"/>
        <family val="3"/>
        <charset val="134"/>
      </rPr>
      <t>单独枕套</t>
    </r>
    <r>
      <rPr>
        <sz val="8"/>
        <rFont val="宋体"/>
        <family val="3"/>
        <charset val="134"/>
      </rPr>
      <t>：大身联体翻折做</t>
    </r>
    <r>
      <rPr>
        <sz val="8"/>
        <color rgb="FFFF0000"/>
        <rFont val="宋体"/>
        <family val="3"/>
        <charset val="134"/>
      </rPr>
      <t>常规4"头子，单针明线</t>
    </r>
    <r>
      <rPr>
        <sz val="8"/>
        <rFont val="宋体"/>
        <family val="3"/>
        <charset val="134"/>
      </rPr>
      <t>。枕套正背面一样。PVC拉链袋，普通拉头</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</si>
  <si>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</si>
  <si>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t>
    </r>
  </si>
  <si>
    <t>80gsm
加助剂</t>
  </si>
  <si>
    <t>weight (KG)</t>
    <phoneticPr fontId="5" type="noConversion"/>
  </si>
  <si>
    <r>
      <t xml:space="preserve">100% polyester 80gsm microfiber, VZB packaging, </t>
    </r>
    <r>
      <rPr>
        <sz val="10"/>
        <color rgb="FFFF0000"/>
        <rFont val="Arial"/>
        <family val="2"/>
      </rPr>
      <t>single needle hem</t>
    </r>
    <phoneticPr fontId="5" type="noConversion"/>
  </si>
  <si>
    <t>Xiejuanjuan/Dinglifen</t>
  </si>
  <si>
    <t>85gsm Cooling (加助剂）</t>
  </si>
  <si>
    <t>85gsm Cooling 
(不加助剂）</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</si>
  <si>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3cm宽贴边橡筋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VZB packaging, z hem, Serta Puller,  </t>
    </r>
    <r>
      <rPr>
        <sz val="8"/>
        <color rgb="FFFF0000"/>
        <rFont val="Arial"/>
        <family val="2"/>
      </rPr>
      <t>pc on top folding, handle on top, Serta hangtag,</t>
    </r>
  </si>
  <si>
    <r>
      <t>枕套：</t>
    </r>
    <r>
      <rPr>
        <sz val="8"/>
        <rFont val="宋体"/>
        <family val="3"/>
        <charset val="134"/>
      </rPr>
      <t>大身联体不裁断做常规4"头子，正背面一样。</t>
    </r>
  </si>
  <si>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，布重</t>
    </r>
    <r>
      <rPr>
        <sz val="10"/>
        <rFont val="Arial"/>
        <family val="2"/>
      </rPr>
      <t>1.5%</t>
    </r>
  </si>
  <si>
    <t>件套</t>
  </si>
  <si>
    <r>
      <t>品牌拉头</t>
    </r>
    <r>
      <rPr>
        <sz val="10"/>
        <rFont val="Arial"/>
        <family val="2"/>
      </rPr>
      <t>+</t>
    </r>
    <r>
      <rPr>
        <sz val="10"/>
        <rFont val="宋体"/>
        <family val="3"/>
        <charset val="134"/>
      </rPr>
      <t>提手</t>
    </r>
    <r>
      <rPr>
        <sz val="10"/>
        <rFont val="Arial"/>
        <family val="2"/>
      </rPr>
      <t>+</t>
    </r>
    <r>
      <rPr>
        <sz val="10"/>
        <rFont val="宋体"/>
        <family val="3"/>
        <charset val="134"/>
      </rPr>
      <t>小吊牌</t>
    </r>
  </si>
  <si>
    <t>枕套</t>
  </si>
  <si>
    <t>普通拉头</t>
  </si>
  <si>
    <t>6 piece set -- Serta Brand 85gsm Microfiber Sheets -- Comfy Sleep</t>
    <phoneticPr fontId="5" type="noConversion"/>
  </si>
  <si>
    <t>2pc -- Serta Brand 85gsm Microfiber Pillowcases -- Comfy Sleep</t>
    <phoneticPr fontId="5" type="noConversion"/>
  </si>
  <si>
    <t>17-0808TCX</t>
    <phoneticPr fontId="96" type="noConversion"/>
  </si>
  <si>
    <t>Taupe Gray</t>
    <phoneticPr fontId="96" type="noConversion"/>
  </si>
  <si>
    <t>KG</t>
  </si>
  <si>
    <t>85G SERTA CS BLACK KG</t>
    <phoneticPr fontId="96" type="noConversion"/>
  </si>
  <si>
    <t>BLACK</t>
  </si>
  <si>
    <t>STD</t>
  </si>
  <si>
    <t>85G SERTA CS BLACK STD</t>
    <phoneticPr fontId="96" type="noConversion"/>
  </si>
  <si>
    <t>85G SERTA CS MICROCHIP KG</t>
    <phoneticPr fontId="96" type="noConversion"/>
  </si>
  <si>
    <t>LT GREY</t>
  </si>
  <si>
    <t>85G SERTA CS MICROCHIP STD</t>
    <phoneticPr fontId="96" type="noConversion"/>
  </si>
  <si>
    <t>85G SERTA CS PAGEANT BLUE KG</t>
    <phoneticPr fontId="96" type="noConversion"/>
  </si>
  <si>
    <t>DARK BLUE</t>
  </si>
  <si>
    <t>85G SERTA CS PAGEANT BLUE STD</t>
    <phoneticPr fontId="96" type="noConversion"/>
  </si>
  <si>
    <t>85G SERTA CS TAUPE GREY KG</t>
    <phoneticPr fontId="96" type="noConversion"/>
  </si>
  <si>
    <t>TAUPE</t>
  </si>
  <si>
    <t>85G SERTA CS TAUPE GREY STD</t>
    <phoneticPr fontId="96" type="noConversion"/>
  </si>
  <si>
    <t>85G SERTA CS ALLOY KG</t>
    <phoneticPr fontId="96" type="noConversion"/>
  </si>
  <si>
    <t>DARK GREY</t>
  </si>
  <si>
    <t>85G SERTA CS ALLOY STD</t>
    <phoneticPr fontId="96" type="noConversion"/>
  </si>
  <si>
    <t>85G SERTA CS WHITE KG</t>
    <phoneticPr fontId="96" type="noConversion"/>
  </si>
  <si>
    <t>WHITE</t>
  </si>
  <si>
    <t>85G SERTA CS WHITE STD</t>
    <phoneticPr fontId="96" type="noConversion"/>
  </si>
  <si>
    <t>60659-KING</t>
  </si>
  <si>
    <t>85G 6PC SERTA COMFY SLEEP BLACK K</t>
  </si>
  <si>
    <t>60654-QUEEN</t>
  </si>
  <si>
    <t>85G 6PC SERTA COMFY SLEEP BRT WHITE Q</t>
  </si>
  <si>
    <t>85G 4PC SERTA COMFY SLEEP BLACK Q</t>
  </si>
  <si>
    <t>60640-FULL</t>
  </si>
  <si>
    <t>85G 4PC SERTA COMFY SLEEP BLACK F</t>
  </si>
  <si>
    <t>Container 5#</t>
    <phoneticPr fontId="96" type="noConversion"/>
  </si>
  <si>
    <t>60625-TWIN</t>
  </si>
  <si>
    <t>85G 4PC SERTA COMFY SLEEP BLACK T</t>
  </si>
  <si>
    <t>60660-CA KING</t>
  </si>
  <si>
    <t>85G 6PC SERTA COMFY SLEEP BRT TAUPE GRY CK</t>
  </si>
  <si>
    <t>TAUPE GREY</t>
  </si>
  <si>
    <t>85G 6PC SERTA COMFY SLEEP MICROCHIP K</t>
  </si>
  <si>
    <t>MICROCHIP</t>
  </si>
  <si>
    <t>85G 6PC SERTA COMFY SLEEP TAUPE GRY Q</t>
  </si>
  <si>
    <t>TAUPE GREY</t>
    <phoneticPr fontId="96" type="noConversion"/>
  </si>
  <si>
    <t>85G 6PC SERTA COMFY SLEEP MICROCHIP Q</t>
  </si>
  <si>
    <t>85G 4PC SERTA COMFY SLEEP VINTAGE INDIGO Q</t>
  </si>
  <si>
    <t>VINTAGE INDIGO</t>
  </si>
  <si>
    <t>85G 4PC SERTA COMFY SLEEP VINTAGE INDIGO F</t>
  </si>
  <si>
    <t>Container 4#</t>
    <phoneticPr fontId="96" type="noConversion"/>
  </si>
  <si>
    <t>85G 4PC SERTA COMFY SLEEP VINTAGE INDIGO T</t>
  </si>
  <si>
    <t>85G 6PC SERTA COMFY SLEEP PAGEANT BL CK</t>
  </si>
  <si>
    <t>PAGEANT BLUE</t>
  </si>
  <si>
    <t>85G 6PC SERTA COMFY SLEEP PAGEANT BL K</t>
  </si>
  <si>
    <t>85G 6PC SERTA COMFY SLEEP PAGEANT BL Q</t>
  </si>
  <si>
    <t>85G 6PC SERTA COMFY SLEEP CASTLEROCK Q</t>
  </si>
  <si>
    <t>CASTLEROCK</t>
  </si>
  <si>
    <t>85G 6PC SERTA COMFY SLEEP BRT WHITE F</t>
  </si>
  <si>
    <t>Container 3#</t>
    <phoneticPr fontId="96" type="noConversion"/>
  </si>
  <si>
    <t>85G 4PC SERTA COMFY SLEEP CASTLEROCK T</t>
  </si>
  <si>
    <t>85G 6PC SERTA COMFY SLEEP BLACK CK</t>
  </si>
  <si>
    <t>85G 6PC SERTA COMFY SLEEP BRT WHITE K</t>
  </si>
  <si>
    <t>85G 6PC SERTA COMFY SLEEP BLACK Q</t>
  </si>
  <si>
    <t>85G 6PC SERTA COMFY SLEEP ALLOY Q</t>
  </si>
  <si>
    <t>ALLOY</t>
  </si>
  <si>
    <t>85G 6PC SERTA COMFY SLEEP ALLOY F</t>
  </si>
  <si>
    <t>Container 2#</t>
    <phoneticPr fontId="96" type="noConversion"/>
  </si>
  <si>
    <t>85G 4PC SERTA COMFY SLEEP BRT WHITE  T</t>
  </si>
  <si>
    <t>85G 4PC SERTA COMFY SLEEP STONEWASH CK</t>
  </si>
  <si>
    <t>STONEWASH</t>
  </si>
  <si>
    <t>85G 4PC SERTA COMFY SLEEP ATMOSPHERE K</t>
  </si>
  <si>
    <t>ATMOSPHERE</t>
  </si>
  <si>
    <t>85G 4PC SERTA COMFY SLEEP STONEWASH Q</t>
  </si>
  <si>
    <t>85G 6PC SERTA COMFY SLEEP ATMOSPHERE Q</t>
  </si>
  <si>
    <t>85G 4PC SERTA COMFY SLEEP BRT WHITE Q</t>
  </si>
  <si>
    <t>85G 4PC SERTA COMFY SLEEP BRT WHITE F</t>
  </si>
  <si>
    <t>Container 1#</t>
    <phoneticPr fontId="96" type="noConversion"/>
  </si>
  <si>
    <t>85G 4PC SERTA COMFY SLEEP STONEWASH T</t>
  </si>
  <si>
    <t>Container Fill</t>
    <phoneticPr fontId="96" type="noConversion"/>
  </si>
  <si>
    <t>H</t>
    <phoneticPr fontId="96" type="noConversion"/>
  </si>
  <si>
    <t>W</t>
    <phoneticPr fontId="96" type="noConversion"/>
  </si>
  <si>
    <t>L</t>
    <phoneticPr fontId="96" type="noConversion"/>
  </si>
  <si>
    <t>CTN QTY</t>
    <phoneticPr fontId="96" type="noConversion"/>
  </si>
  <si>
    <t>ORDER QTY</t>
  </si>
  <si>
    <t>SIZE</t>
  </si>
  <si>
    <t>DESCRIPTION</t>
  </si>
  <si>
    <t>VPN</t>
  </si>
  <si>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</si>
  <si>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</si>
  <si>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</si>
  <si>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t>亿家人</t>
  </si>
  <si>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</si>
  <si>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</si>
  <si>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</si>
  <si>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</si>
  <si>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海聆梦</t>
  </si>
  <si>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</si>
  <si>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</si>
  <si>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t>Carton Dimensions</t>
  </si>
  <si>
    <t>Case pack</t>
  </si>
  <si>
    <t>Factory</t>
  </si>
  <si>
    <t>降幅</t>
  </si>
  <si>
    <r>
      <rPr>
        <b/>
        <sz val="10.5"/>
        <color rgb="FFFF0000"/>
        <rFont val="宋体"/>
        <family val="3"/>
        <charset val="134"/>
      </rPr>
      <t xml:space="preserve">关税降价
</t>
    </r>
    <r>
      <rPr>
        <b/>
        <sz val="10.5"/>
        <color rgb="FFFF0000"/>
        <rFont val="Calibri"/>
        <family val="2"/>
      </rPr>
      <t>2025/2/27
(</t>
    </r>
    <r>
      <rPr>
        <b/>
        <sz val="10.5"/>
        <color rgb="FFFF0000"/>
        <rFont val="宋体"/>
        <family val="3"/>
        <charset val="134"/>
      </rPr>
      <t>锁定到2025/8/31)</t>
    </r>
  </si>
  <si>
    <t>Production Price
(RMB)</t>
  </si>
  <si>
    <t>Production Price
(USD)</t>
  </si>
  <si>
    <t>Fabrication</t>
  </si>
  <si>
    <t>Customer/Brand</t>
  </si>
  <si>
    <t>Type</t>
  </si>
  <si>
    <t>DARK GREY</t>
    <phoneticPr fontId="7" type="noConversion"/>
  </si>
  <si>
    <t>TAUPE</t>
    <phoneticPr fontId="7" type="noConversion"/>
  </si>
  <si>
    <t>DARK BLUE</t>
    <phoneticPr fontId="7" type="noConversion"/>
  </si>
  <si>
    <t>LT GREY</t>
    <phoneticPr fontId="7" type="noConversion"/>
  </si>
  <si>
    <t>BLACK</t>
    <phoneticPr fontId="7" type="noConversion"/>
  </si>
  <si>
    <t>Serta</t>
    <phoneticPr fontId="5" type="noConversion"/>
  </si>
  <si>
    <t>100% polyester sheets, VZB packaging, Z hem, 1" elastic</t>
    <phoneticPr fontId="5" type="noConversion"/>
  </si>
  <si>
    <t>100% polyester sheets, VZB packaging, Z hem, 1" elastic</t>
    <phoneticPr fontId="5" type="noConversion"/>
  </si>
  <si>
    <t>ST20-4464</t>
    <phoneticPr fontId="89" type="noConversion"/>
  </si>
  <si>
    <t>ST20-4465</t>
    <phoneticPr fontId="89" type="noConversion"/>
  </si>
  <si>
    <t>ST20-4466</t>
    <phoneticPr fontId="89" type="noConversion"/>
  </si>
  <si>
    <t>ST20-4467</t>
    <phoneticPr fontId="89" type="noConversion"/>
  </si>
  <si>
    <t>ST20-4468</t>
    <phoneticPr fontId="89" type="noConversion"/>
  </si>
  <si>
    <t>ST20-4469</t>
    <phoneticPr fontId="89" type="noConversion"/>
  </si>
  <si>
    <t>ST20-4470</t>
    <phoneticPr fontId="89" type="noConversion"/>
  </si>
  <si>
    <t>ST20-4471</t>
    <phoneticPr fontId="89" type="noConversion"/>
  </si>
  <si>
    <t>ST20-4472</t>
    <phoneticPr fontId="89" type="noConversion"/>
  </si>
  <si>
    <t>ST20-4473</t>
    <phoneticPr fontId="89" type="noConversion"/>
  </si>
  <si>
    <t>ST20-4474</t>
    <phoneticPr fontId="89" type="noConversion"/>
  </si>
  <si>
    <t>ST20-4475</t>
    <phoneticPr fontId="89" type="noConversion"/>
  </si>
  <si>
    <t>ST20-4476</t>
    <phoneticPr fontId="89" type="noConversion"/>
  </si>
  <si>
    <t>ST20-4477</t>
    <phoneticPr fontId="89" type="noConversion"/>
  </si>
  <si>
    <t>ST20-4478</t>
    <phoneticPr fontId="89" type="noConversion"/>
  </si>
  <si>
    <t>ST20-4479</t>
    <phoneticPr fontId="89" type="noConversion"/>
  </si>
  <si>
    <t>ST20-4480</t>
    <phoneticPr fontId="89" type="noConversion"/>
  </si>
  <si>
    <t>ST20-4481</t>
    <phoneticPr fontId="89" type="noConversion"/>
  </si>
  <si>
    <t>ST20-4482</t>
    <phoneticPr fontId="89" type="noConversion"/>
  </si>
  <si>
    <t>ST20-4483</t>
    <phoneticPr fontId="89" type="noConversion"/>
  </si>
  <si>
    <t>ST20-4484</t>
    <phoneticPr fontId="89" type="noConversion"/>
  </si>
  <si>
    <t>ST20-4485</t>
    <phoneticPr fontId="89" type="noConversion"/>
  </si>
  <si>
    <t>ST20-4486</t>
    <phoneticPr fontId="89" type="noConversion"/>
  </si>
  <si>
    <t>ST20-4487</t>
    <phoneticPr fontId="89" type="noConversion"/>
  </si>
  <si>
    <t>ST20-4488</t>
    <phoneticPr fontId="89" type="noConversion"/>
  </si>
  <si>
    <t>ST20-4489</t>
    <phoneticPr fontId="89" type="noConversion"/>
  </si>
  <si>
    <t>ST20-4490</t>
    <phoneticPr fontId="89" type="noConversion"/>
  </si>
  <si>
    <t>ST20-4491</t>
    <phoneticPr fontId="89" type="noConversion"/>
  </si>
  <si>
    <t>ST20-4492</t>
    <phoneticPr fontId="89" type="noConversion"/>
  </si>
  <si>
    <t>ST20-4493</t>
    <phoneticPr fontId="89" type="noConversion"/>
  </si>
  <si>
    <t>ST20-4494</t>
    <phoneticPr fontId="89" type="noConversion"/>
  </si>
  <si>
    <t>ST20-4495</t>
    <phoneticPr fontId="89" type="noConversion"/>
  </si>
  <si>
    <t>ST20-4496</t>
    <phoneticPr fontId="89" type="noConversion"/>
  </si>
  <si>
    <t>ST21-4497</t>
    <phoneticPr fontId="89" type="noConversion"/>
  </si>
  <si>
    <t>ST21-4498</t>
    <phoneticPr fontId="89" type="noConversion"/>
  </si>
  <si>
    <t>ST21-4499</t>
    <phoneticPr fontId="89" type="noConversion"/>
  </si>
  <si>
    <t>ST21-4500</t>
    <phoneticPr fontId="89" type="noConversion"/>
  </si>
  <si>
    <t>ST21-4501</t>
    <phoneticPr fontId="89" type="noConversion"/>
  </si>
  <si>
    <t>ST21-4502</t>
    <phoneticPr fontId="89" type="noConversion"/>
  </si>
  <si>
    <t>ST21-4503</t>
    <phoneticPr fontId="89" type="noConversion"/>
  </si>
  <si>
    <t>ST21-4504</t>
    <phoneticPr fontId="89" type="noConversion"/>
  </si>
  <si>
    <t>ST21-4505</t>
    <phoneticPr fontId="89" type="noConversion"/>
  </si>
  <si>
    <t>ST21-4506</t>
    <phoneticPr fontId="89" type="noConversion"/>
  </si>
  <si>
    <t>ST21-4507</t>
    <phoneticPr fontId="89" type="noConversion"/>
  </si>
  <si>
    <t>ST21-4508</t>
    <phoneticPr fontId="89" type="noConversion"/>
  </si>
  <si>
    <t>022164595048</t>
    <phoneticPr fontId="89" type="noConversion"/>
  </si>
  <si>
    <t>022164595055</t>
    <phoneticPr fontId="89" type="noConversion"/>
  </si>
  <si>
    <t>022164595062</t>
    <phoneticPr fontId="89" type="noConversion"/>
  </si>
  <si>
    <t>022164595079</t>
    <phoneticPr fontId="89" type="noConversion"/>
  </si>
  <si>
    <t>022164595086</t>
    <phoneticPr fontId="89" type="noConversion"/>
  </si>
  <si>
    <t>022164595093</t>
    <phoneticPr fontId="89" type="noConversion"/>
  </si>
  <si>
    <t>022164595109</t>
    <phoneticPr fontId="89" type="noConversion"/>
  </si>
  <si>
    <t>022164595116</t>
    <phoneticPr fontId="89" type="noConversion"/>
  </si>
  <si>
    <t>022164595123</t>
    <phoneticPr fontId="89" type="noConversion"/>
  </si>
  <si>
    <t>022164595130</t>
    <phoneticPr fontId="89" type="noConversion"/>
  </si>
  <si>
    <t>022164595147</t>
    <phoneticPr fontId="89" type="noConversion"/>
  </si>
  <si>
    <t>022164595154</t>
    <phoneticPr fontId="89" type="noConversion"/>
  </si>
  <si>
    <t>022164595161</t>
    <phoneticPr fontId="89" type="noConversion"/>
  </si>
  <si>
    <t>022164595178</t>
    <phoneticPr fontId="89" type="noConversion"/>
  </si>
  <si>
    <t>022164595185</t>
    <phoneticPr fontId="89" type="noConversion"/>
  </si>
  <si>
    <t>022164595192</t>
    <phoneticPr fontId="89" type="noConversion"/>
  </si>
  <si>
    <t>022164595208</t>
    <phoneticPr fontId="89" type="noConversion"/>
  </si>
  <si>
    <t>022164595215</t>
    <phoneticPr fontId="89" type="noConversion"/>
  </si>
  <si>
    <t>022164595222</t>
    <phoneticPr fontId="89" type="noConversion"/>
  </si>
  <si>
    <t>022164595239</t>
    <phoneticPr fontId="89" type="noConversion"/>
  </si>
  <si>
    <t>022164595246</t>
    <phoneticPr fontId="89" type="noConversion"/>
  </si>
  <si>
    <t>022164595253</t>
    <phoneticPr fontId="89" type="noConversion"/>
  </si>
  <si>
    <t>022164595260</t>
    <phoneticPr fontId="89" type="noConversion"/>
  </si>
  <si>
    <t>022164595277</t>
    <phoneticPr fontId="89" type="noConversion"/>
  </si>
  <si>
    <t>022164595284</t>
    <phoneticPr fontId="89" type="noConversion"/>
  </si>
  <si>
    <t>022164595291</t>
    <phoneticPr fontId="89" type="noConversion"/>
  </si>
  <si>
    <t>022164595307</t>
    <phoneticPr fontId="89" type="noConversion"/>
  </si>
  <si>
    <t>022164595314</t>
    <phoneticPr fontId="89" type="noConversion"/>
  </si>
  <si>
    <t>022164595321</t>
    <phoneticPr fontId="89" type="noConversion"/>
  </si>
  <si>
    <t>022164595338</t>
    <phoneticPr fontId="89" type="noConversion"/>
  </si>
  <si>
    <t>022164595345</t>
    <phoneticPr fontId="89" type="noConversion"/>
  </si>
  <si>
    <t>022164595352</t>
    <phoneticPr fontId="89" type="noConversion"/>
  </si>
  <si>
    <t>022164595369</t>
    <phoneticPr fontId="89" type="noConversion"/>
  </si>
  <si>
    <t>022164595376</t>
    <phoneticPr fontId="89" type="noConversion"/>
  </si>
  <si>
    <t>022164595383</t>
    <phoneticPr fontId="89" type="noConversion"/>
  </si>
  <si>
    <t>022164595390</t>
    <phoneticPr fontId="89" type="noConversion"/>
  </si>
  <si>
    <t>022164595406</t>
    <phoneticPr fontId="89" type="noConversion"/>
  </si>
  <si>
    <t>022164595413</t>
    <phoneticPr fontId="89" type="noConversion"/>
  </si>
  <si>
    <t>022164595420</t>
    <phoneticPr fontId="89" type="noConversion"/>
  </si>
  <si>
    <t>022164595437</t>
    <phoneticPr fontId="89" type="noConversion"/>
  </si>
  <si>
    <t>022164595444</t>
    <phoneticPr fontId="89" type="noConversion"/>
  </si>
  <si>
    <t>022164595451</t>
    <phoneticPr fontId="89" type="noConversion"/>
  </si>
  <si>
    <t>022164595468</t>
    <phoneticPr fontId="89" type="noConversion"/>
  </si>
  <si>
    <t>022164595475</t>
    <phoneticPr fontId="89" type="noConversion"/>
  </si>
  <si>
    <t>022164595482</t>
    <phoneticPr fontId="89" type="noConversion"/>
  </si>
  <si>
    <t>ALLOY</t>
    <phoneticPr fontId="5" type="noConversion"/>
  </si>
  <si>
    <t>TAUPE GREY</t>
    <phoneticPr fontId="5" type="noConversion"/>
  </si>
  <si>
    <t>PAGEANT BLUE</t>
    <phoneticPr fontId="5" type="noConversion"/>
  </si>
  <si>
    <t>MICROCHIP</t>
    <phoneticPr fontId="5" type="noConversion"/>
  </si>
  <si>
    <r>
      <t xml:space="preserve">EEC PO#: RS-250304, </t>
    </r>
    <r>
      <rPr>
        <b/>
        <sz val="12"/>
        <color rgb="FFFF0000"/>
        <rFont val="Arial"/>
        <family val="2"/>
      </rPr>
      <t>Customer PO# 11233080</t>
    </r>
    <r>
      <rPr>
        <b/>
        <sz val="12"/>
        <color theme="1"/>
        <rFont val="Arial"/>
        <family val="2"/>
      </rPr>
      <t>,</t>
    </r>
    <r>
      <rPr>
        <b/>
        <sz val="12"/>
        <color rgb="FFFF0000"/>
        <rFont val="Arial"/>
        <family val="2"/>
      </rPr>
      <t xml:space="preserve"> Ship date: 2025/6/6</t>
    </r>
    <r>
      <rPr>
        <b/>
        <sz val="12"/>
        <color theme="1"/>
        <rFont val="Arial"/>
        <family val="2"/>
      </rPr>
      <t xml:space="preserve">, Orde type: POE LA, Load: 5.5%, </t>
    </r>
    <r>
      <rPr>
        <b/>
        <sz val="12"/>
        <color rgb="FFFF0000"/>
        <rFont val="Arial"/>
        <family val="2"/>
      </rPr>
      <t>Note: Port Arrival 7/3, S/W 7/7~7/10</t>
    </r>
    <phoneticPr fontId="5" type="noConversion"/>
  </si>
  <si>
    <r>
      <t xml:space="preserve">EEC PO#: RS-250303, </t>
    </r>
    <r>
      <rPr>
        <b/>
        <sz val="12"/>
        <color rgb="FFFF0000"/>
        <rFont val="Arial"/>
        <family val="2"/>
      </rPr>
      <t>Customer PO# 11233024</t>
    </r>
    <r>
      <rPr>
        <b/>
        <sz val="12"/>
        <color theme="1"/>
        <rFont val="Arial"/>
        <family val="2"/>
      </rPr>
      <t xml:space="preserve">, Ship date: 2025/5/30, Orde type: POE LA, Load: 5.5%, </t>
    </r>
    <r>
      <rPr>
        <b/>
        <sz val="12"/>
        <color rgb="FFFF0000"/>
        <rFont val="Arial"/>
        <family val="2"/>
      </rPr>
      <t>Note: Port Arrival 6/26, S/W 6/30~7/6</t>
    </r>
    <phoneticPr fontId="5" type="noConversion"/>
  </si>
  <si>
    <r>
      <t xml:space="preserve">EEC PO#: RS-250305, </t>
    </r>
    <r>
      <rPr>
        <b/>
        <sz val="12"/>
        <color rgb="FFFF0000"/>
        <rFont val="Arial"/>
        <family val="2"/>
      </rPr>
      <t>Customer PO# 11233058</t>
    </r>
    <r>
      <rPr>
        <b/>
        <sz val="12"/>
        <color theme="1"/>
        <rFont val="Arial"/>
        <family val="2"/>
      </rPr>
      <t>, Ship date: 2025/5/30, Orde type: POE LA, Load: 5.5%,</t>
    </r>
    <r>
      <rPr>
        <b/>
        <sz val="12"/>
        <color rgb="FFFF0000"/>
        <rFont val="Arial"/>
        <family val="2"/>
      </rPr>
      <t xml:space="preserve"> Note:  Port Arrival 6/26, S/W 6/30~7/6</t>
    </r>
    <phoneticPr fontId="5" type="noConversion"/>
  </si>
  <si>
    <r>
      <t xml:space="preserve">EEC PO#: RS-250306, </t>
    </r>
    <r>
      <rPr>
        <b/>
        <sz val="12"/>
        <color rgb="FFFF0000"/>
        <rFont val="Arial"/>
        <family val="2"/>
      </rPr>
      <t>Customer PO# 11233100</t>
    </r>
    <r>
      <rPr>
        <b/>
        <sz val="12"/>
        <color theme="1"/>
        <rFont val="Arial"/>
        <family val="2"/>
      </rPr>
      <t xml:space="preserve">, Ship date: 2025/5/30, Orde type: POE LA, Load: 5.5%, </t>
    </r>
    <r>
      <rPr>
        <b/>
        <sz val="12"/>
        <color rgb="FFFF0000"/>
        <rFont val="Arial"/>
        <family val="2"/>
      </rPr>
      <t>Note: Port Arrival 6/26, S/W 6/30~7/6</t>
    </r>
    <phoneticPr fontId="5" type="noConversion"/>
  </si>
  <si>
    <r>
      <t xml:space="preserve">EEC PO#: RS-250307, </t>
    </r>
    <r>
      <rPr>
        <b/>
        <sz val="12"/>
        <color rgb="FFFF0000"/>
        <rFont val="Arial"/>
        <family val="2"/>
      </rPr>
      <t>Customer PO# 11233117</t>
    </r>
    <r>
      <rPr>
        <b/>
        <sz val="12"/>
        <color theme="1"/>
        <rFont val="Arial"/>
        <family val="2"/>
      </rPr>
      <t xml:space="preserve">, </t>
    </r>
    <r>
      <rPr>
        <b/>
        <sz val="12"/>
        <color rgb="FFFF0000"/>
        <rFont val="Arial"/>
        <family val="2"/>
      </rPr>
      <t>Ship date: 2025/6/6</t>
    </r>
    <r>
      <rPr>
        <b/>
        <sz val="12"/>
        <color theme="1"/>
        <rFont val="Arial"/>
        <family val="2"/>
      </rPr>
      <t xml:space="preserve">, Orde type: POE LA, Load: 5.5%, </t>
    </r>
    <r>
      <rPr>
        <b/>
        <sz val="12"/>
        <color rgb="FFFF0000"/>
        <rFont val="Arial"/>
        <family val="2"/>
      </rPr>
      <t>Note: Port Arrival 7/3, S/W 7/7~7/10</t>
    </r>
    <phoneticPr fontId="5" type="noConversion"/>
  </si>
  <si>
    <r>
      <t xml:space="preserve">EEC PO#: RS-250308, </t>
    </r>
    <r>
      <rPr>
        <b/>
        <sz val="12"/>
        <color rgb="FFFF0000"/>
        <rFont val="Arial"/>
        <family val="2"/>
      </rPr>
      <t>Customer PO# 11234206, Ship date: 2025/6/6</t>
    </r>
    <r>
      <rPr>
        <b/>
        <sz val="12"/>
        <color theme="1"/>
        <rFont val="Arial"/>
        <family val="2"/>
      </rPr>
      <t xml:space="preserve">, Orde type: POE LA, Load: 5.5%, </t>
    </r>
    <r>
      <rPr>
        <b/>
        <sz val="12"/>
        <color rgb="FFFF0000"/>
        <rFont val="Arial"/>
        <family val="2"/>
      </rPr>
      <t>Note: S/W 7/7~7/10</t>
    </r>
    <phoneticPr fontId="5" type="noConversion"/>
  </si>
  <si>
    <t>BLACK</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</si>
</sst>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 #,##0.00_ ;_ \¥* \-#,##0.00_ ;_ \¥* &quot;-&quot;??_ ;_ @_ "/>
    <numFmt numFmtId="179" formatCode="&quot;$&quot;#,##0.00"/>
    <numFmt numFmtId="180" formatCode="0.0000"/>
    <numFmt numFmtId="181" formatCode="&quot;$&quot;#,##0"/>
    <numFmt numFmtId="182" formatCode="0.0%"/>
    <numFmt numFmtId="183" formatCode="_ &quot;Rs.&quot;\ * #,##0.00_ ;_ &quot;Rs.&quot;\ * \-#,##0.00_ ;_ &quot;Rs.&quot;\ * &quot;-&quot;??_ ;_ @_ "/>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0.00_ "/>
    <numFmt numFmtId="192" formatCode="\$#,##0.00;\-\$#,##0.00"/>
    <numFmt numFmtId="193" formatCode="[$$-409]#,##0.00;\-[$$-409]#,##0.00"/>
    <numFmt numFmtId="194" formatCode="0_);[Red]\(0\)"/>
  </numFmts>
  <fonts count="115">
    <font>
      <sz val="10"/>
      <name val="Arial"/>
      <charset val="134"/>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8"/>
      <name val="Arial"/>
      <family val="2"/>
    </font>
    <font>
      <sz val="8"/>
      <color rgb="FFFF0000"/>
      <name val="宋体"/>
      <family val="3"/>
      <charset val="134"/>
    </font>
    <font>
      <sz val="9"/>
      <name val="Arial"/>
      <family val="2"/>
    </font>
    <font>
      <sz val="8"/>
      <name val="宋体"/>
      <family val="3"/>
      <charset val="134"/>
    </font>
    <font>
      <sz val="10"/>
      <name val="宋体"/>
      <family val="3"/>
      <charset val="134"/>
    </font>
    <font>
      <b/>
      <sz val="10"/>
      <name val="Arial"/>
      <family val="2"/>
    </font>
    <font>
      <sz val="10"/>
      <name val="Helv"/>
      <family val="2"/>
    </font>
    <font>
      <sz val="12"/>
      <name val="宋体"/>
      <family val="3"/>
      <charset val="134"/>
    </font>
    <font>
      <sz val="10"/>
      <name val="Arial"/>
      <family val="2"/>
    </font>
    <font>
      <sz val="10"/>
      <name val="Arial"/>
      <family val="2"/>
    </font>
    <font>
      <b/>
      <sz val="16"/>
      <name val="Arial"/>
      <family val="2"/>
    </font>
    <font>
      <b/>
      <sz val="11"/>
      <name val="Arial"/>
      <family val="2"/>
    </font>
    <font>
      <sz val="11"/>
      <name val="Arial"/>
      <family val="2"/>
    </font>
    <font>
      <b/>
      <sz val="10"/>
      <color indexed="12"/>
      <name val="Arial"/>
      <family val="2"/>
    </font>
    <font>
      <b/>
      <sz val="10"/>
      <color indexed="10"/>
      <name val="Arial"/>
      <family val="2"/>
    </font>
    <font>
      <b/>
      <sz val="10"/>
      <color rgb="FFFF0000"/>
      <name val="Arial"/>
      <family val="2"/>
    </font>
    <font>
      <sz val="10"/>
      <color rgb="FFFF0000"/>
      <name val="Arial"/>
      <family val="2"/>
    </font>
    <font>
      <sz val="10"/>
      <color indexed="12"/>
      <name val="Arial"/>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Footlight MT Light"/>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Times New Roman"/>
      <family val="1"/>
    </font>
    <font>
      <sz val="11"/>
      <color indexed="17"/>
      <name val="宋体"/>
      <family val="3"/>
      <charset val="134"/>
    </font>
    <font>
      <sz val="11"/>
      <color indexed="20"/>
      <name val="宋体"/>
      <family val="3"/>
      <charset val="134"/>
    </font>
    <font>
      <sz val="11"/>
      <color indexed="8"/>
      <name val="Tahoma"/>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9"/>
      <color indexed="8"/>
      <name val="Calibri"/>
      <family val="2"/>
    </font>
    <font>
      <sz val="10"/>
      <name val="Times New Roman"/>
      <family val="1"/>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name val="蹈框"/>
      <family val="3"/>
      <charset val="134"/>
    </font>
    <font>
      <sz val="10"/>
      <name val="Arial"/>
      <family val="2"/>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Arial"/>
      <family val="2"/>
    </font>
    <font>
      <sz val="8"/>
      <color rgb="FFFF0000"/>
      <name val="Arial"/>
      <family val="2"/>
    </font>
    <font>
      <sz val="8"/>
      <color rgb="FF000000"/>
      <name val="Arial"/>
      <family val="2"/>
    </font>
    <font>
      <sz val="10"/>
      <color rgb="FF0000FF"/>
      <name val="Arial"/>
      <family val="2"/>
    </font>
    <font>
      <sz val="9"/>
      <name val="Arial"/>
      <family val="2"/>
    </font>
    <font>
      <sz val="10"/>
      <color rgb="FFFF0000"/>
      <name val="Arial"/>
      <family val="2"/>
    </font>
    <font>
      <b/>
      <sz val="8"/>
      <color rgb="FFFF0000"/>
      <name val="宋体"/>
      <family val="3"/>
      <charset val="134"/>
    </font>
    <font>
      <sz val="11"/>
      <name val="Calibri"/>
      <family val="2"/>
    </font>
    <font>
      <sz val="10"/>
      <name val="Arial"/>
      <family val="2"/>
    </font>
    <font>
      <sz val="11"/>
      <name val="宋体"/>
      <family val="3"/>
      <charset val="134"/>
    </font>
    <font>
      <sz val="10"/>
      <color rgb="FF3333FF"/>
      <name val="Arial"/>
      <family val="2"/>
    </font>
    <font>
      <sz val="10"/>
      <name val="Calibri"/>
      <family val="2"/>
    </font>
    <font>
      <sz val="9"/>
      <name val="宋体"/>
      <family val="3"/>
      <charset val="134"/>
    </font>
    <font>
      <b/>
      <sz val="11"/>
      <color theme="1"/>
      <name val="宋体"/>
      <family val="2"/>
      <scheme val="minor"/>
    </font>
    <font>
      <sz val="10"/>
      <name val="宋体"/>
      <family val="3"/>
      <charset val="134"/>
    </font>
    <font>
      <sz val="8"/>
      <name val="宋体"/>
      <family val="3"/>
      <charset val="134"/>
    </font>
    <font>
      <sz val="8"/>
      <color rgb="FFFF0000"/>
      <name val="宋体"/>
      <family val="3"/>
      <charset val="134"/>
    </font>
    <font>
      <b/>
      <sz val="8"/>
      <color rgb="FFFF0000"/>
      <name val="宋体"/>
      <family val="3"/>
      <charset val="134"/>
    </font>
    <font>
      <b/>
      <sz val="14"/>
      <color rgb="FFFF0000"/>
      <name val="宋体"/>
      <family val="3"/>
      <charset val="134"/>
    </font>
    <font>
      <sz val="9"/>
      <name val="宋体"/>
      <family val="3"/>
      <charset val="134"/>
      <scheme val="minor"/>
    </font>
    <font>
      <sz val="11"/>
      <color rgb="FF000000"/>
      <name val="Calibri"/>
      <family val="2"/>
    </font>
    <font>
      <sz val="10"/>
      <color rgb="FF0000FF"/>
      <name val="Calibri"/>
      <family val="2"/>
    </font>
    <font>
      <b/>
      <sz val="11"/>
      <color rgb="FF000000"/>
      <name val="Cambria"/>
      <family val="1"/>
    </font>
    <font>
      <sz val="11"/>
      <color rgb="FF0000FF"/>
      <name val="Calibri"/>
      <family val="2"/>
    </font>
    <font>
      <sz val="11"/>
      <color rgb="FFFF0000"/>
      <name val="Calibri"/>
      <family val="2"/>
    </font>
    <font>
      <b/>
      <sz val="11"/>
      <color rgb="FF000000"/>
      <name val="Calibri"/>
      <family val="2"/>
    </font>
    <font>
      <b/>
      <sz val="11"/>
      <color rgb="FF0000FF"/>
      <name val="宋体"/>
      <family val="3"/>
      <charset val="134"/>
      <scheme val="minor"/>
    </font>
    <font>
      <sz val="11"/>
      <color theme="1"/>
      <name val="宋体"/>
      <family val="3"/>
      <charset val="134"/>
      <scheme val="minor"/>
    </font>
    <font>
      <sz val="10.5"/>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10.5"/>
      <color rgb="FFFF0000"/>
      <name val="宋体"/>
      <family val="3"/>
      <charset val="134"/>
    </font>
    <font>
      <b/>
      <sz val="10.5"/>
      <color rgb="FFFF0000"/>
      <name val="宋体"/>
      <family val="3"/>
      <charset val="134"/>
    </font>
    <font>
      <b/>
      <sz val="10.5"/>
      <name val="宋体"/>
      <family val="3"/>
      <charset val="134"/>
    </font>
    <font>
      <b/>
      <sz val="12"/>
      <color theme="1"/>
      <name val="Arial"/>
      <family val="2"/>
    </font>
    <font>
      <b/>
      <sz val="12"/>
      <color rgb="FFFF0000"/>
      <name val="Arial"/>
      <family val="2"/>
    </font>
  </fonts>
  <fills count="4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FF"/>
        <bgColor indexed="64"/>
      </patternFill>
    </fill>
    <fill>
      <patternFill patternType="solid">
        <fgColor rgb="FFD9D9D9"/>
        <bgColor indexed="64"/>
      </patternFill>
    </fill>
    <fill>
      <patternFill patternType="solid">
        <fgColor rgb="FFB4C6E7"/>
        <bgColor indexed="64"/>
      </patternFill>
    </fill>
    <fill>
      <patternFill patternType="solid">
        <fgColor theme="6" tint="0.79998168889431442"/>
        <bgColor indexed="64"/>
      </patternFill>
    </fill>
    <fill>
      <patternFill patternType="solid">
        <fgColor theme="7" tint="0.79998168889431442"/>
        <bgColor indexed="64"/>
      </patternFill>
    </fill>
  </fills>
  <borders count="6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s>
  <cellStyleXfs count="1655">
    <xf numFmtId="193" fontId="0"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3" fillId="0" borderId="0"/>
    <xf numFmtId="193" fontId="13" fillId="0" borderId="0"/>
    <xf numFmtId="178" fontId="12" fillId="0" borderId="0" applyFont="0" applyFill="0" applyBorder="0" applyAlignment="0" applyProtection="0">
      <alignment vertical="center"/>
    </xf>
    <xf numFmtId="193" fontId="13" fillId="0" borderId="0"/>
    <xf numFmtId="193" fontId="13" fillId="0" borderId="0"/>
    <xf numFmtId="176" fontId="14" fillId="0" borderId="0" applyFont="0" applyFill="0" applyBorder="0" applyAlignment="0" applyProtection="0"/>
    <xf numFmtId="193" fontId="13" fillId="0" borderId="0"/>
    <xf numFmtId="193" fontId="13" fillId="0" borderId="0"/>
    <xf numFmtId="44" fontId="12" fillId="0" borderId="0" applyFont="0" applyFill="0" applyBorder="0" applyAlignment="0" applyProtection="0">
      <alignment vertical="center"/>
    </xf>
    <xf numFmtId="176" fontId="13" fillId="0" borderId="0" applyFont="0" applyFill="0" applyBorder="0" applyAlignment="0" applyProtection="0"/>
    <xf numFmtId="193" fontId="13" fillId="0" borderId="0"/>
    <xf numFmtId="193" fontId="13" fillId="0" borderId="0"/>
    <xf numFmtId="193" fontId="13" fillId="0" borderId="0"/>
    <xf numFmtId="193" fontId="13" fillId="0" borderId="0"/>
    <xf numFmtId="9" fontId="13" fillId="0" borderId="0" applyFont="0" applyFill="0" applyBorder="0" applyAlignment="0" applyProtection="0"/>
    <xf numFmtId="176" fontId="13" fillId="0" borderId="0" applyFont="0" applyFill="0" applyBorder="0" applyAlignment="0" applyProtection="0"/>
    <xf numFmtId="193" fontId="13" fillId="0" borderId="0"/>
    <xf numFmtId="193" fontId="13" fillId="0" borderId="0"/>
    <xf numFmtId="193" fontId="12" fillId="0" borderId="0"/>
    <xf numFmtId="193" fontId="46"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46" fillId="0" borderId="0"/>
    <xf numFmtId="193" fontId="13" fillId="0" borderId="0"/>
    <xf numFmtId="193" fontId="13" fillId="0" borderId="0"/>
    <xf numFmtId="193" fontId="13" fillId="0" borderId="0"/>
    <xf numFmtId="193" fontId="13" fillId="0" borderId="0"/>
    <xf numFmtId="193" fontId="23" fillId="0" borderId="0">
      <alignment vertical="top"/>
    </xf>
    <xf numFmtId="193" fontId="23" fillId="0" borderId="0">
      <alignment vertical="top"/>
    </xf>
    <xf numFmtId="193" fontId="13"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applyNumberFormat="0" applyFont="0" applyFill="0" applyBorder="0" applyProtection="0">
      <alignment vertical="center" wrapText="1"/>
    </xf>
    <xf numFmtId="193" fontId="13" fillId="0" borderId="0"/>
    <xf numFmtId="193" fontId="13" fillId="0" borderId="0"/>
    <xf numFmtId="193" fontId="13" fillId="0" borderId="0"/>
    <xf numFmtId="193" fontId="13" fillId="0" borderId="0"/>
    <xf numFmtId="193" fontId="13" fillId="0" borderId="0" applyNumberFormat="0" applyFont="0" applyFill="0" applyBorder="0" applyProtection="0">
      <alignment vertical="center" wrapText="1"/>
    </xf>
    <xf numFmtId="193" fontId="13" fillId="0" borderId="0"/>
    <xf numFmtId="193" fontId="13" fillId="0" borderId="0" applyNumberFormat="0" applyFont="0" applyFill="0" applyBorder="0" applyProtection="0">
      <alignment vertical="center" wrapText="1"/>
    </xf>
    <xf numFmtId="193" fontId="13" fillId="0" borderId="0"/>
    <xf numFmtId="193" fontId="11" fillId="0" borderId="0"/>
    <xf numFmtId="193" fontId="13" fillId="0" borderId="0"/>
    <xf numFmtId="193" fontId="13" fillId="0" borderId="0"/>
    <xf numFmtId="193" fontId="13" fillId="0" borderId="0"/>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23" fillId="0" borderId="0">
      <alignment vertical="top"/>
    </xf>
    <xf numFmtId="193" fontId="23" fillId="0" borderId="0">
      <alignment vertical="top"/>
    </xf>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23" fillId="0" borderId="0">
      <alignment vertical="top"/>
    </xf>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24" fillId="6" borderId="0" applyNumberFormat="0" applyBorder="0" applyAlignment="0" applyProtection="0"/>
    <xf numFmtId="193" fontId="24" fillId="6" borderId="0" applyNumberFormat="0" applyBorder="0" applyAlignment="0" applyProtection="0"/>
    <xf numFmtId="193" fontId="24" fillId="6" borderId="0" applyNumberFormat="0" applyBorder="0" applyAlignment="0" applyProtection="0"/>
    <xf numFmtId="193" fontId="24" fillId="6" borderId="0" applyNumberFormat="0" applyBorder="0" applyAlignment="0" applyProtection="0"/>
    <xf numFmtId="193" fontId="24" fillId="6" borderId="0" applyNumberFormat="0" applyBorder="0" applyAlignment="0" applyProtection="0"/>
    <xf numFmtId="193" fontId="24" fillId="7" borderId="0" applyNumberFormat="0" applyBorder="0" applyAlignment="0" applyProtection="0"/>
    <xf numFmtId="193" fontId="24" fillId="7" borderId="0" applyNumberFormat="0" applyBorder="0" applyAlignment="0" applyProtection="0"/>
    <xf numFmtId="193" fontId="24" fillId="7" borderId="0" applyNumberFormat="0" applyBorder="0" applyAlignment="0" applyProtection="0"/>
    <xf numFmtId="193" fontId="24" fillId="7" borderId="0" applyNumberFormat="0" applyBorder="0" applyAlignment="0" applyProtection="0"/>
    <xf numFmtId="193" fontId="24" fillId="7" borderId="0" applyNumberFormat="0" applyBorder="0" applyAlignment="0" applyProtection="0"/>
    <xf numFmtId="193" fontId="24" fillId="9" borderId="0" applyNumberFormat="0" applyBorder="0" applyAlignment="0" applyProtection="0"/>
    <xf numFmtId="193" fontId="24" fillId="9" borderId="0" applyNumberFormat="0" applyBorder="0" applyAlignment="0" applyProtection="0"/>
    <xf numFmtId="193" fontId="24" fillId="9" borderId="0" applyNumberFormat="0" applyBorder="0" applyAlignment="0" applyProtection="0"/>
    <xf numFmtId="193" fontId="24" fillId="9" borderId="0" applyNumberFormat="0" applyBorder="0" applyAlignment="0" applyProtection="0"/>
    <xf numFmtId="193" fontId="24" fillId="9"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2" borderId="0" applyNumberFormat="0" applyBorder="0" applyAlignment="0" applyProtection="0"/>
    <xf numFmtId="193" fontId="24" fillId="12" borderId="0" applyNumberFormat="0" applyBorder="0" applyAlignment="0" applyProtection="0"/>
    <xf numFmtId="193" fontId="24" fillId="12" borderId="0" applyNumberFormat="0" applyBorder="0" applyAlignment="0" applyProtection="0"/>
    <xf numFmtId="193" fontId="24" fillId="12" borderId="0" applyNumberFormat="0" applyBorder="0" applyAlignment="0" applyProtection="0"/>
    <xf numFmtId="193" fontId="24" fillId="12" borderId="0" applyNumberFormat="0" applyBorder="0" applyAlignment="0" applyProtection="0"/>
    <xf numFmtId="193" fontId="24" fillId="8" borderId="0" applyNumberFormat="0" applyBorder="0" applyAlignment="0" applyProtection="0"/>
    <xf numFmtId="193" fontId="24" fillId="8" borderId="0" applyNumberFormat="0" applyBorder="0" applyAlignment="0" applyProtection="0"/>
    <xf numFmtId="193" fontId="24" fillId="8" borderId="0" applyNumberFormat="0" applyBorder="0" applyAlignment="0" applyProtection="0"/>
    <xf numFmtId="193" fontId="24" fillId="8" borderId="0" applyNumberFormat="0" applyBorder="0" applyAlignment="0" applyProtection="0"/>
    <xf numFmtId="193" fontId="24" fillId="8" borderId="0" applyNumberFormat="0" applyBorder="0" applyAlignment="0" applyProtection="0"/>
    <xf numFmtId="193" fontId="25" fillId="6" borderId="0" applyNumberFormat="0" applyBorder="0" applyAlignment="0" applyProtection="0">
      <alignment vertical="center"/>
    </xf>
    <xf numFmtId="193" fontId="25" fillId="6" borderId="0" applyNumberFormat="0" applyBorder="0" applyAlignment="0" applyProtection="0">
      <alignment vertical="center"/>
    </xf>
    <xf numFmtId="193" fontId="25" fillId="6" borderId="0" applyNumberFormat="0" applyBorder="0" applyAlignment="0" applyProtection="0">
      <alignment vertical="center"/>
    </xf>
    <xf numFmtId="193" fontId="25" fillId="7" borderId="0" applyNumberFormat="0" applyBorder="0" applyAlignment="0" applyProtection="0">
      <alignment vertical="center"/>
    </xf>
    <xf numFmtId="193" fontId="25" fillId="7" borderId="0" applyNumberFormat="0" applyBorder="0" applyAlignment="0" applyProtection="0">
      <alignment vertical="center"/>
    </xf>
    <xf numFmtId="193" fontId="25" fillId="7" borderId="0" applyNumberFormat="0" applyBorder="0" applyAlignment="0" applyProtection="0">
      <alignment vertical="center"/>
    </xf>
    <xf numFmtId="193" fontId="25" fillId="9" borderId="0" applyNumberFormat="0" applyBorder="0" applyAlignment="0" applyProtection="0">
      <alignment vertical="center"/>
    </xf>
    <xf numFmtId="193" fontId="25" fillId="9" borderId="0" applyNumberFormat="0" applyBorder="0" applyAlignment="0" applyProtection="0">
      <alignment vertical="center"/>
    </xf>
    <xf numFmtId="193" fontId="25" fillId="9" borderId="0" applyNumberFormat="0" applyBorder="0" applyAlignment="0" applyProtection="0">
      <alignment vertical="center"/>
    </xf>
    <xf numFmtId="193" fontId="25" fillId="11" borderId="0" applyNumberFormat="0" applyBorder="0" applyAlignment="0" applyProtection="0">
      <alignment vertical="center"/>
    </xf>
    <xf numFmtId="193" fontId="25" fillId="11" borderId="0" applyNumberFormat="0" applyBorder="0" applyAlignment="0" applyProtection="0">
      <alignment vertical="center"/>
    </xf>
    <xf numFmtId="193" fontId="25" fillId="11" borderId="0" applyNumberFormat="0" applyBorder="0" applyAlignment="0" applyProtection="0">
      <alignment vertical="center"/>
    </xf>
    <xf numFmtId="193" fontId="25" fillId="12" borderId="0" applyNumberFormat="0" applyBorder="0" applyAlignment="0" applyProtection="0">
      <alignment vertical="center"/>
    </xf>
    <xf numFmtId="193" fontId="25" fillId="12" borderId="0" applyNumberFormat="0" applyBorder="0" applyAlignment="0" applyProtection="0">
      <alignment vertical="center"/>
    </xf>
    <xf numFmtId="193" fontId="25" fillId="12" borderId="0" applyNumberFormat="0" applyBorder="0" applyAlignment="0" applyProtection="0">
      <alignment vertical="center"/>
    </xf>
    <xf numFmtId="193" fontId="25" fillId="8" borderId="0" applyNumberFormat="0" applyBorder="0" applyAlignment="0" applyProtection="0">
      <alignment vertical="center"/>
    </xf>
    <xf numFmtId="193" fontId="25" fillId="8" borderId="0" applyNumberFormat="0" applyBorder="0" applyAlignment="0" applyProtection="0">
      <alignment vertical="center"/>
    </xf>
    <xf numFmtId="193" fontId="25" fillId="8" borderId="0" applyNumberFormat="0" applyBorder="0" applyAlignment="0" applyProtection="0">
      <alignment vertical="center"/>
    </xf>
    <xf numFmtId="193" fontId="24" fillId="13"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5" borderId="0" applyNumberFormat="0" applyBorder="0" applyAlignment="0" applyProtection="0"/>
    <xf numFmtId="193" fontId="24" fillId="15" borderId="0" applyNumberFormat="0" applyBorder="0" applyAlignment="0" applyProtection="0"/>
    <xf numFmtId="193" fontId="24" fillId="15" borderId="0" applyNumberFormat="0" applyBorder="0" applyAlignment="0" applyProtection="0"/>
    <xf numFmtId="193" fontId="24" fillId="15" borderId="0" applyNumberFormat="0" applyBorder="0" applyAlignment="0" applyProtection="0"/>
    <xf numFmtId="193" fontId="24" fillId="15" borderId="0" applyNumberFormat="0" applyBorder="0" applyAlignment="0" applyProtection="0"/>
    <xf numFmtId="193" fontId="24" fillId="16" borderId="0" applyNumberFormat="0" applyBorder="0" applyAlignment="0" applyProtection="0"/>
    <xf numFmtId="193" fontId="24" fillId="16" borderId="0" applyNumberFormat="0" applyBorder="0" applyAlignment="0" applyProtection="0"/>
    <xf numFmtId="193" fontId="24" fillId="16" borderId="0" applyNumberFormat="0" applyBorder="0" applyAlignment="0" applyProtection="0"/>
    <xf numFmtId="193" fontId="24" fillId="16" borderId="0" applyNumberFormat="0" applyBorder="0" applyAlignment="0" applyProtection="0"/>
    <xf numFmtId="193" fontId="24" fillId="16"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1"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3" borderId="0" applyNumberFormat="0" applyBorder="0" applyAlignment="0" applyProtection="0"/>
    <xf numFmtId="193" fontId="24" fillId="18" borderId="0" applyNumberFormat="0" applyBorder="0" applyAlignment="0" applyProtection="0"/>
    <xf numFmtId="193" fontId="24" fillId="18" borderId="0" applyNumberFormat="0" applyBorder="0" applyAlignment="0" applyProtection="0"/>
    <xf numFmtId="193" fontId="24" fillId="18" borderId="0" applyNumberFormat="0" applyBorder="0" applyAlignment="0" applyProtection="0"/>
    <xf numFmtId="193" fontId="24" fillId="18" borderId="0" applyNumberFormat="0" applyBorder="0" applyAlignment="0" applyProtection="0"/>
    <xf numFmtId="193" fontId="24" fillId="18" borderId="0" applyNumberFormat="0" applyBorder="0" applyAlignment="0" applyProtection="0"/>
    <xf numFmtId="193" fontId="25" fillId="13" borderId="0" applyNumberFormat="0" applyBorder="0" applyAlignment="0" applyProtection="0">
      <alignment vertical="center"/>
    </xf>
    <xf numFmtId="193" fontId="25" fillId="13" borderId="0" applyNumberFormat="0" applyBorder="0" applyAlignment="0" applyProtection="0">
      <alignment vertical="center"/>
    </xf>
    <xf numFmtId="193" fontId="25" fillId="13" borderId="0" applyNumberFormat="0" applyBorder="0" applyAlignment="0" applyProtection="0">
      <alignment vertical="center"/>
    </xf>
    <xf numFmtId="193" fontId="25" fillId="15" borderId="0" applyNumberFormat="0" applyBorder="0" applyAlignment="0" applyProtection="0">
      <alignment vertical="center"/>
    </xf>
    <xf numFmtId="193" fontId="25" fillId="15" borderId="0" applyNumberFormat="0" applyBorder="0" applyAlignment="0" applyProtection="0">
      <alignment vertical="center"/>
    </xf>
    <xf numFmtId="193" fontId="25" fillId="15" borderId="0" applyNumberFormat="0" applyBorder="0" applyAlignment="0" applyProtection="0">
      <alignment vertical="center"/>
    </xf>
    <xf numFmtId="193" fontId="25" fillId="16" borderId="0" applyNumberFormat="0" applyBorder="0" applyAlignment="0" applyProtection="0">
      <alignment vertical="center"/>
    </xf>
    <xf numFmtId="193" fontId="25" fillId="16" borderId="0" applyNumberFormat="0" applyBorder="0" applyAlignment="0" applyProtection="0">
      <alignment vertical="center"/>
    </xf>
    <xf numFmtId="193" fontId="25" fillId="16" borderId="0" applyNumberFormat="0" applyBorder="0" applyAlignment="0" applyProtection="0">
      <alignment vertical="center"/>
    </xf>
    <xf numFmtId="193" fontId="25" fillId="11" borderId="0" applyNumberFormat="0" applyBorder="0" applyAlignment="0" applyProtection="0">
      <alignment vertical="center"/>
    </xf>
    <xf numFmtId="193" fontId="25" fillId="11" borderId="0" applyNumberFormat="0" applyBorder="0" applyAlignment="0" applyProtection="0">
      <alignment vertical="center"/>
    </xf>
    <xf numFmtId="193" fontId="25" fillId="11" borderId="0" applyNumberFormat="0" applyBorder="0" applyAlignment="0" applyProtection="0">
      <alignment vertical="center"/>
    </xf>
    <xf numFmtId="193" fontId="25" fillId="13" borderId="0" applyNumberFormat="0" applyBorder="0" applyAlignment="0" applyProtection="0">
      <alignment vertical="center"/>
    </xf>
    <xf numFmtId="193" fontId="25" fillId="13" borderId="0" applyNumberFormat="0" applyBorder="0" applyAlignment="0" applyProtection="0">
      <alignment vertical="center"/>
    </xf>
    <xf numFmtId="193" fontId="25" fillId="13" borderId="0" applyNumberFormat="0" applyBorder="0" applyAlignment="0" applyProtection="0">
      <alignment vertical="center"/>
    </xf>
    <xf numFmtId="193" fontId="25" fillId="18" borderId="0" applyNumberFormat="0" applyBorder="0" applyAlignment="0" applyProtection="0">
      <alignment vertical="center"/>
    </xf>
    <xf numFmtId="193" fontId="25" fillId="18" borderId="0" applyNumberFormat="0" applyBorder="0" applyAlignment="0" applyProtection="0">
      <alignment vertical="center"/>
    </xf>
    <xf numFmtId="193" fontId="25" fillId="18" borderId="0" applyNumberFormat="0" applyBorder="0" applyAlignment="0" applyProtection="0">
      <alignment vertical="center"/>
    </xf>
    <xf numFmtId="193" fontId="26" fillId="19" borderId="0" applyNumberFormat="0" applyBorder="0" applyAlignment="0" applyProtection="0"/>
    <xf numFmtId="193" fontId="26" fillId="19" borderId="0" applyNumberFormat="0" applyBorder="0" applyAlignment="0" applyProtection="0"/>
    <xf numFmtId="193" fontId="26" fillId="19" borderId="0" applyNumberFormat="0" applyBorder="0" applyAlignment="0" applyProtection="0"/>
    <xf numFmtId="193" fontId="26" fillId="19" borderId="0" applyNumberFormat="0" applyBorder="0" applyAlignment="0" applyProtection="0"/>
    <xf numFmtId="193" fontId="26" fillId="15" borderId="0" applyNumberFormat="0" applyBorder="0" applyAlignment="0" applyProtection="0"/>
    <xf numFmtId="193" fontId="26" fillId="15" borderId="0" applyNumberFormat="0" applyBorder="0" applyAlignment="0" applyProtection="0"/>
    <xf numFmtId="193" fontId="26" fillId="15" borderId="0" applyNumberFormat="0" applyBorder="0" applyAlignment="0" applyProtection="0"/>
    <xf numFmtId="193" fontId="26" fillId="15" borderId="0" applyNumberFormat="0" applyBorder="0" applyAlignment="0" applyProtection="0"/>
    <xf numFmtId="193" fontId="26" fillId="16" borderId="0" applyNumberFormat="0" applyBorder="0" applyAlignment="0" applyProtection="0"/>
    <xf numFmtId="193" fontId="26" fillId="16" borderId="0" applyNumberFormat="0" applyBorder="0" applyAlignment="0" applyProtection="0"/>
    <xf numFmtId="193" fontId="26" fillId="16" borderId="0" applyNumberFormat="0" applyBorder="0" applyAlignment="0" applyProtection="0"/>
    <xf numFmtId="193" fontId="26" fillId="16" borderId="0" applyNumberFormat="0" applyBorder="0" applyAlignment="0" applyProtection="0"/>
    <xf numFmtId="193" fontId="26" fillId="21" borderId="0" applyNumberFormat="0" applyBorder="0" applyAlignment="0" applyProtection="0"/>
    <xf numFmtId="193" fontId="26" fillId="21" borderId="0" applyNumberFormat="0" applyBorder="0" applyAlignment="0" applyProtection="0"/>
    <xf numFmtId="193" fontId="26" fillId="21" borderId="0" applyNumberFormat="0" applyBorder="0" applyAlignment="0" applyProtection="0"/>
    <xf numFmtId="193" fontId="26" fillId="21" borderId="0" applyNumberFormat="0" applyBorder="0" applyAlignment="0" applyProtection="0"/>
    <xf numFmtId="193" fontId="26" fillId="20" borderId="0" applyNumberFormat="0" applyBorder="0" applyAlignment="0" applyProtection="0"/>
    <xf numFmtId="193" fontId="26" fillId="20" borderId="0" applyNumberFormat="0" applyBorder="0" applyAlignment="0" applyProtection="0"/>
    <xf numFmtId="193" fontId="26" fillId="20" borderId="0" applyNumberFormat="0" applyBorder="0" applyAlignment="0" applyProtection="0"/>
    <xf numFmtId="193" fontId="26" fillId="20" borderId="0" applyNumberFormat="0" applyBorder="0" applyAlignment="0" applyProtection="0"/>
    <xf numFmtId="193" fontId="26" fillId="22" borderId="0" applyNumberFormat="0" applyBorder="0" applyAlignment="0" applyProtection="0"/>
    <xf numFmtId="193" fontId="26" fillId="22" borderId="0" applyNumberFormat="0" applyBorder="0" applyAlignment="0" applyProtection="0"/>
    <xf numFmtId="193" fontId="26" fillId="22" borderId="0" applyNumberFormat="0" applyBorder="0" applyAlignment="0" applyProtection="0"/>
    <xf numFmtId="193" fontId="26" fillId="22" borderId="0" applyNumberFormat="0" applyBorder="0" applyAlignment="0" applyProtection="0"/>
    <xf numFmtId="193" fontId="27" fillId="19" borderId="0" applyNumberFormat="0" applyBorder="0" applyAlignment="0" applyProtection="0">
      <alignment vertical="center"/>
    </xf>
    <xf numFmtId="193" fontId="27" fillId="19" borderId="0" applyNumberFormat="0" applyBorder="0" applyAlignment="0" applyProtection="0">
      <alignment vertical="center"/>
    </xf>
    <xf numFmtId="193" fontId="27" fillId="19" borderId="0" applyNumberFormat="0" applyBorder="0" applyAlignment="0" applyProtection="0">
      <alignment vertical="center"/>
    </xf>
    <xf numFmtId="193" fontId="27" fillId="15" borderId="0" applyNumberFormat="0" applyBorder="0" applyAlignment="0" applyProtection="0">
      <alignment vertical="center"/>
    </xf>
    <xf numFmtId="193" fontId="27" fillId="15" borderId="0" applyNumberFormat="0" applyBorder="0" applyAlignment="0" applyProtection="0">
      <alignment vertical="center"/>
    </xf>
    <xf numFmtId="193" fontId="27" fillId="15" borderId="0" applyNumberFormat="0" applyBorder="0" applyAlignment="0" applyProtection="0">
      <alignment vertical="center"/>
    </xf>
    <xf numFmtId="193" fontId="27" fillId="16" borderId="0" applyNumberFormat="0" applyBorder="0" applyAlignment="0" applyProtection="0">
      <alignment vertical="center"/>
    </xf>
    <xf numFmtId="193" fontId="27" fillId="16" borderId="0" applyNumberFormat="0" applyBorder="0" applyAlignment="0" applyProtection="0">
      <alignment vertical="center"/>
    </xf>
    <xf numFmtId="193" fontId="27" fillId="16" borderId="0" applyNumberFormat="0" applyBorder="0" applyAlignment="0" applyProtection="0">
      <alignment vertical="center"/>
    </xf>
    <xf numFmtId="193" fontId="27" fillId="21" borderId="0" applyNumberFormat="0" applyBorder="0" applyAlignment="0" applyProtection="0">
      <alignment vertical="center"/>
    </xf>
    <xf numFmtId="193" fontId="27" fillId="21" borderId="0" applyNumberFormat="0" applyBorder="0" applyAlignment="0" applyProtection="0">
      <alignment vertical="center"/>
    </xf>
    <xf numFmtId="193" fontId="27" fillId="21" borderId="0" applyNumberFormat="0" applyBorder="0" applyAlignment="0" applyProtection="0">
      <alignment vertical="center"/>
    </xf>
    <xf numFmtId="193" fontId="27" fillId="20" borderId="0" applyNumberFormat="0" applyBorder="0" applyAlignment="0" applyProtection="0">
      <alignment vertical="center"/>
    </xf>
    <xf numFmtId="193" fontId="27" fillId="20" borderId="0" applyNumberFormat="0" applyBorder="0" applyAlignment="0" applyProtection="0">
      <alignment vertical="center"/>
    </xf>
    <xf numFmtId="193" fontId="27" fillId="20" borderId="0" applyNumberFormat="0" applyBorder="0" applyAlignment="0" applyProtection="0">
      <alignment vertical="center"/>
    </xf>
    <xf numFmtId="193" fontId="27" fillId="22" borderId="0" applyNumberFormat="0" applyBorder="0" applyAlignment="0" applyProtection="0">
      <alignment vertical="center"/>
    </xf>
    <xf numFmtId="193" fontId="27" fillId="22" borderId="0" applyNumberFormat="0" applyBorder="0" applyAlignment="0" applyProtection="0">
      <alignment vertical="center"/>
    </xf>
    <xf numFmtId="193" fontId="27" fillId="22" borderId="0" applyNumberFormat="0" applyBorder="0" applyAlignment="0" applyProtection="0">
      <alignment vertical="center"/>
    </xf>
    <xf numFmtId="193" fontId="26" fillId="23" borderId="0" applyNumberFormat="0" applyBorder="0" applyAlignment="0" applyProtection="0"/>
    <xf numFmtId="193" fontId="26" fillId="23" borderId="0" applyNumberFormat="0" applyBorder="0" applyAlignment="0" applyProtection="0"/>
    <xf numFmtId="193" fontId="26" fillId="23" borderId="0" applyNumberFormat="0" applyBorder="0" applyAlignment="0" applyProtection="0"/>
    <xf numFmtId="193" fontId="26" fillId="23" borderId="0" applyNumberFormat="0" applyBorder="0" applyAlignment="0" applyProtection="0"/>
    <xf numFmtId="193" fontId="26" fillId="24" borderId="0" applyNumberFormat="0" applyBorder="0" applyAlignment="0" applyProtection="0"/>
    <xf numFmtId="193" fontId="26" fillId="24" borderId="0" applyNumberFormat="0" applyBorder="0" applyAlignment="0" applyProtection="0"/>
    <xf numFmtId="193" fontId="26" fillId="24" borderId="0" applyNumberFormat="0" applyBorder="0" applyAlignment="0" applyProtection="0"/>
    <xf numFmtId="193" fontId="26" fillId="24" borderId="0" applyNumberFormat="0" applyBorder="0" applyAlignment="0" applyProtection="0"/>
    <xf numFmtId="193" fontId="26" fillId="25" borderId="0" applyNumberFormat="0" applyBorder="0" applyAlignment="0" applyProtection="0"/>
    <xf numFmtId="193" fontId="26" fillId="25" borderId="0" applyNumberFormat="0" applyBorder="0" applyAlignment="0" applyProtection="0"/>
    <xf numFmtId="193" fontId="26" fillId="25" borderId="0" applyNumberFormat="0" applyBorder="0" applyAlignment="0" applyProtection="0"/>
    <xf numFmtId="193" fontId="26" fillId="25" borderId="0" applyNumberFormat="0" applyBorder="0" applyAlignment="0" applyProtection="0"/>
    <xf numFmtId="193" fontId="26" fillId="21" borderId="0" applyNumberFormat="0" applyBorder="0" applyAlignment="0" applyProtection="0"/>
    <xf numFmtId="193" fontId="26" fillId="21" borderId="0" applyNumberFormat="0" applyBorder="0" applyAlignment="0" applyProtection="0"/>
    <xf numFmtId="193" fontId="26" fillId="21" borderId="0" applyNumberFormat="0" applyBorder="0" applyAlignment="0" applyProtection="0"/>
    <xf numFmtId="193" fontId="26" fillId="21" borderId="0" applyNumberFormat="0" applyBorder="0" applyAlignment="0" applyProtection="0"/>
    <xf numFmtId="193" fontId="26" fillId="20" borderId="0" applyNumberFormat="0" applyBorder="0" applyAlignment="0" applyProtection="0"/>
    <xf numFmtId="193" fontId="26" fillId="20" borderId="0" applyNumberFormat="0" applyBorder="0" applyAlignment="0" applyProtection="0"/>
    <xf numFmtId="193" fontId="26" fillId="20" borderId="0" applyNumberFormat="0" applyBorder="0" applyAlignment="0" applyProtection="0"/>
    <xf numFmtId="193" fontId="26" fillId="20" borderId="0" applyNumberFormat="0" applyBorder="0" applyAlignment="0" applyProtection="0"/>
    <xf numFmtId="193" fontId="26" fillId="26" borderId="0" applyNumberFormat="0" applyBorder="0" applyAlignment="0" applyProtection="0"/>
    <xf numFmtId="193" fontId="26" fillId="26" borderId="0" applyNumberFormat="0" applyBorder="0" applyAlignment="0" applyProtection="0"/>
    <xf numFmtId="193" fontId="26" fillId="26" borderId="0" applyNumberFormat="0" applyBorder="0" applyAlignment="0" applyProtection="0"/>
    <xf numFmtId="193" fontId="26" fillId="26"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9" fillId="14" borderId="21" applyNumberFormat="0" applyAlignment="0" applyProtection="0"/>
    <xf numFmtId="193" fontId="29" fillId="14" borderId="21" applyNumberFormat="0" applyAlignment="0" applyProtection="0"/>
    <xf numFmtId="193" fontId="29" fillId="14" borderId="21" applyNumberFormat="0" applyAlignment="0" applyProtection="0"/>
    <xf numFmtId="193" fontId="29" fillId="14" borderId="21" applyNumberFormat="0" applyAlignment="0" applyProtection="0"/>
    <xf numFmtId="193" fontId="30" fillId="27" borderId="22" applyNumberFormat="0" applyAlignment="0" applyProtection="0"/>
    <xf numFmtId="193" fontId="30" fillId="27" borderId="22" applyNumberFormat="0" applyAlignment="0" applyProtection="0"/>
    <xf numFmtId="193" fontId="30" fillId="27" borderId="22" applyNumberFormat="0" applyAlignment="0" applyProtection="0"/>
    <xf numFmtId="193" fontId="30" fillId="27" borderId="22" applyNumberFormat="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13" fillId="0" borderId="0" applyFont="0" applyFill="0" applyBorder="0" applyAlignment="0" applyProtection="0"/>
    <xf numFmtId="177" fontId="24" fillId="0" borderId="0" applyFont="0" applyFill="0" applyBorder="0" applyAlignment="0" applyProtection="0"/>
    <xf numFmtId="183" fontId="13" fillId="0" borderId="0" applyFont="0" applyFill="0" applyBorder="0" applyAlignment="0" applyProtection="0"/>
    <xf numFmtId="176" fontId="31" fillId="0" borderId="0" applyFont="0" applyFill="0" applyBorder="0" applyAlignment="0" applyProtection="0"/>
    <xf numFmtId="176" fontId="13" fillId="0" borderId="0" applyFont="0" applyFill="0" applyBorder="0" applyAlignment="0" applyProtection="0"/>
    <xf numFmtId="176" fontId="11" fillId="0" borderId="0" applyFont="0" applyFill="0" applyBorder="0" applyAlignment="0" applyProtection="0"/>
    <xf numFmtId="176" fontId="13" fillId="0" borderId="0" applyFont="0" applyFill="0" applyBorder="0" applyAlignment="0" applyProtection="0"/>
    <xf numFmtId="176" fontId="7" fillId="0" borderId="0" applyFont="0" applyFill="0" applyBorder="0" applyAlignment="0" applyProtection="0"/>
    <xf numFmtId="44" fontId="12" fillId="0" borderId="0" applyFont="0" applyFill="0" applyBorder="0" applyAlignment="0" applyProtection="0">
      <alignment vertical="center"/>
    </xf>
    <xf numFmtId="176" fontId="13" fillId="0" borderId="0" applyFont="0" applyFill="0" applyBorder="0" applyAlignment="0" applyProtection="0"/>
    <xf numFmtId="176" fontId="12" fillId="0" borderId="0" applyFont="0" applyFill="0" applyBorder="0" applyAlignment="0" applyProtection="0"/>
    <xf numFmtId="176" fontId="13" fillId="0" borderId="0" applyFont="0" applyFill="0" applyBorder="0" applyAlignment="0" applyProtection="0"/>
    <xf numFmtId="176" fontId="24" fillId="0" borderId="0" applyFont="0" applyFill="0" applyBorder="0" applyAlignment="0" applyProtection="0"/>
    <xf numFmtId="176" fontId="13" fillId="0" borderId="0" applyFont="0" applyFill="0" applyBorder="0" applyAlignment="0" applyProtection="0"/>
    <xf numFmtId="176" fontId="24" fillId="0" borderId="0" applyFont="0" applyFill="0" applyBorder="0" applyAlignment="0" applyProtection="0"/>
    <xf numFmtId="193" fontId="32" fillId="0" borderId="0" applyNumberFormat="0" applyFill="0" applyBorder="0" applyAlignment="0" applyProtection="0"/>
    <xf numFmtId="193" fontId="32" fillId="0" borderId="0" applyNumberFormat="0" applyFill="0" applyBorder="0" applyAlignment="0" applyProtection="0"/>
    <xf numFmtId="193" fontId="32" fillId="0" borderId="0" applyNumberFormat="0" applyFill="0" applyBorder="0" applyAlignment="0" applyProtection="0"/>
    <xf numFmtId="193" fontId="32" fillId="0" borderId="0" applyNumberFormat="0" applyFill="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4" fillId="28" borderId="0" applyNumberFormat="0" applyBorder="0" applyAlignment="0" applyProtection="0"/>
    <xf numFmtId="193" fontId="35" fillId="0" borderId="23" applyNumberFormat="0" applyFill="0" applyAlignment="0" applyProtection="0"/>
    <xf numFmtId="193" fontId="35" fillId="0" borderId="23" applyNumberFormat="0" applyFill="0" applyAlignment="0" applyProtection="0"/>
    <xf numFmtId="193" fontId="35" fillId="0" borderId="23" applyNumberFormat="0" applyFill="0" applyAlignment="0" applyProtection="0"/>
    <xf numFmtId="193" fontId="35" fillId="0" borderId="23" applyNumberFormat="0" applyFill="0" applyAlignment="0" applyProtection="0"/>
    <xf numFmtId="193" fontId="36" fillId="0" borderId="24" applyNumberFormat="0" applyFill="0" applyAlignment="0" applyProtection="0"/>
    <xf numFmtId="193" fontId="36" fillId="0" borderId="24" applyNumberFormat="0" applyFill="0" applyAlignment="0" applyProtection="0"/>
    <xf numFmtId="193" fontId="36" fillId="0" borderId="24" applyNumberFormat="0" applyFill="0" applyAlignment="0" applyProtection="0"/>
    <xf numFmtId="193" fontId="36" fillId="0" borderId="24" applyNumberFormat="0" applyFill="0" applyAlignment="0" applyProtection="0"/>
    <xf numFmtId="193" fontId="37" fillId="0" borderId="25" applyNumberFormat="0" applyFill="0" applyAlignment="0" applyProtection="0"/>
    <xf numFmtId="193" fontId="37" fillId="0" borderId="25" applyNumberFormat="0" applyFill="0" applyAlignment="0" applyProtection="0"/>
    <xf numFmtId="193" fontId="37" fillId="0" borderId="25" applyNumberFormat="0" applyFill="0" applyAlignment="0" applyProtection="0"/>
    <xf numFmtId="193" fontId="37" fillId="0" borderId="25" applyNumberFormat="0" applyFill="0" applyAlignment="0" applyProtection="0"/>
    <xf numFmtId="193" fontId="37" fillId="0" borderId="0" applyNumberFormat="0" applyFill="0" applyBorder="0" applyAlignment="0" applyProtection="0"/>
    <xf numFmtId="193" fontId="37" fillId="0" borderId="0" applyNumberFormat="0" applyFill="0" applyBorder="0" applyAlignment="0" applyProtection="0"/>
    <xf numFmtId="193" fontId="37" fillId="0" borderId="0" applyNumberFormat="0" applyFill="0" applyBorder="0" applyAlignment="0" applyProtection="0"/>
    <xf numFmtId="193" fontId="37" fillId="0" borderId="0" applyNumberFormat="0" applyFill="0" applyBorder="0" applyAlignment="0" applyProtection="0"/>
    <xf numFmtId="193" fontId="38" fillId="8" borderId="21" applyNumberFormat="0" applyAlignment="0" applyProtection="0"/>
    <xf numFmtId="193" fontId="38" fillId="8" borderId="21" applyNumberFormat="0" applyAlignment="0" applyProtection="0"/>
    <xf numFmtId="193" fontId="38" fillId="8" borderId="21" applyNumberFormat="0" applyAlignment="0" applyProtection="0"/>
    <xf numFmtId="193" fontId="38" fillId="8" borderId="21" applyNumberFormat="0" applyAlignment="0" applyProtection="0"/>
    <xf numFmtId="193" fontId="39" fillId="0" borderId="26" applyNumberFormat="0" applyFill="0" applyAlignment="0" applyProtection="0"/>
    <xf numFmtId="193" fontId="39" fillId="0" borderId="26" applyNumberFormat="0" applyFill="0" applyAlignment="0" applyProtection="0"/>
    <xf numFmtId="193" fontId="39" fillId="0" borderId="26" applyNumberFormat="0" applyFill="0" applyAlignment="0" applyProtection="0"/>
    <xf numFmtId="193" fontId="39" fillId="0" borderId="26" applyNumberFormat="0" applyFill="0" applyAlignment="0" applyProtection="0"/>
    <xf numFmtId="193" fontId="40" fillId="17" borderId="0" applyNumberFormat="0" applyBorder="0" applyAlignment="0" applyProtection="0"/>
    <xf numFmtId="193" fontId="40" fillId="17" borderId="0" applyNumberFormat="0" applyBorder="0" applyAlignment="0" applyProtection="0"/>
    <xf numFmtId="193" fontId="40" fillId="17" borderId="0" applyNumberFormat="0" applyBorder="0" applyAlignment="0" applyProtection="0"/>
    <xf numFmtId="193" fontId="40" fillId="17" borderId="0" applyNumberFormat="0" applyBorder="0" applyAlignment="0" applyProtection="0"/>
    <xf numFmtId="193" fontId="13" fillId="28" borderId="0" applyNumberFormat="0" applyFont="0" applyBorder="0" applyAlignment="0" applyProtection="0"/>
    <xf numFmtId="193" fontId="13"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13" fillId="0" borderId="0"/>
    <xf numFmtId="193" fontId="13" fillId="0" borderId="0"/>
    <xf numFmtId="193" fontId="13" fillId="0" borderId="0"/>
    <xf numFmtId="193" fontId="11" fillId="0" borderId="0" applyProtection="0"/>
    <xf numFmtId="193" fontId="13"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3"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11" fillId="0" borderId="0" applyProtection="0"/>
    <xf numFmtId="193" fontId="24" fillId="0" borderId="0"/>
    <xf numFmtId="193" fontId="2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2" fillId="0" borderId="0"/>
    <xf numFmtId="193" fontId="12" fillId="0" borderId="0">
      <alignment vertical="top"/>
    </xf>
    <xf numFmtId="193" fontId="12" fillId="0" borderId="0">
      <alignment vertical="top"/>
    </xf>
    <xf numFmtId="193" fontId="12" fillId="0" borderId="0">
      <alignment vertical="top"/>
    </xf>
    <xf numFmtId="193" fontId="11" fillId="0" borderId="0" applyProtection="0"/>
    <xf numFmtId="193" fontId="13" fillId="0" borderId="0"/>
    <xf numFmtId="193" fontId="13" fillId="0" borderId="0"/>
    <xf numFmtId="193" fontId="13" fillId="0" borderId="0"/>
    <xf numFmtId="193" fontId="13" fillId="0" borderId="0"/>
    <xf numFmtId="193" fontId="13"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3"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3" fillId="0" borderId="0"/>
    <xf numFmtId="193" fontId="11" fillId="0" borderId="0" applyProtection="0"/>
    <xf numFmtId="193" fontId="11" fillId="0" borderId="0" applyProtection="0"/>
    <xf numFmtId="193" fontId="11" fillId="0" borderId="0" applyProtection="0"/>
    <xf numFmtId="193" fontId="11" fillId="0" borderId="0" applyProtection="0"/>
    <xf numFmtId="193" fontId="24" fillId="0" borderId="0"/>
    <xf numFmtId="193" fontId="24" fillId="0" borderId="0"/>
    <xf numFmtId="193" fontId="13" fillId="0" borderId="0"/>
    <xf numFmtId="193" fontId="31" fillId="0" borderId="0"/>
    <xf numFmtId="193" fontId="12" fillId="0" borderId="0"/>
    <xf numFmtId="193" fontId="13" fillId="0" borderId="0"/>
    <xf numFmtId="193" fontId="13" fillId="0" borderId="0"/>
    <xf numFmtId="193" fontId="24" fillId="0" borderId="0"/>
    <xf numFmtId="193" fontId="24" fillId="0" borderId="0"/>
    <xf numFmtId="193" fontId="11" fillId="0" borderId="0" applyProtection="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2" fillId="0" borderId="0">
      <alignment vertical="top"/>
    </xf>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12" fillId="0" borderId="0">
      <alignment vertical="top"/>
    </xf>
    <xf numFmtId="193" fontId="12" fillId="0" borderId="0">
      <alignment vertical="top"/>
    </xf>
    <xf numFmtId="193" fontId="12" fillId="0" borderId="0">
      <alignment vertical="top"/>
    </xf>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11" fillId="0" borderId="0" applyProtection="0"/>
    <xf numFmtId="193" fontId="13" fillId="0" borderId="0" applyNumberFormat="0" applyFont="0" applyFill="0" applyBorder="0" applyProtection="0">
      <alignment vertical="center" wrapText="1"/>
    </xf>
    <xf numFmtId="193" fontId="13" fillId="0" borderId="0"/>
    <xf numFmtId="193" fontId="13" fillId="0" borderId="0"/>
    <xf numFmtId="193" fontId="13" fillId="0" borderId="0"/>
    <xf numFmtId="193" fontId="24" fillId="0" borderId="0"/>
    <xf numFmtId="193" fontId="24" fillId="0" borderId="0"/>
    <xf numFmtId="193" fontId="63" fillId="0" borderId="0"/>
    <xf numFmtId="193" fontId="4" fillId="0" borderId="0"/>
    <xf numFmtId="193" fontId="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7" fillId="0" borderId="0"/>
    <xf numFmtId="193" fontId="24" fillId="0" borderId="0"/>
    <xf numFmtId="193" fontId="24" fillId="0" borderId="0"/>
    <xf numFmtId="193" fontId="13" fillId="0" borderId="0"/>
    <xf numFmtId="193" fontId="12"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63" fillId="0" borderId="0"/>
    <xf numFmtId="193" fontId="41"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7"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3" fillId="0" borderId="0"/>
    <xf numFmtId="193" fontId="31"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31"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3"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24" fillId="0" borderId="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11" fillId="0" borderId="0" applyProtection="0"/>
    <xf numFmtId="193" fontId="24" fillId="0" borderId="0"/>
    <xf numFmtId="193" fontId="24" fillId="0" borderId="0"/>
    <xf numFmtId="193" fontId="24" fillId="0" borderId="0"/>
    <xf numFmtId="193" fontId="24" fillId="0" borderId="0"/>
    <xf numFmtId="193" fontId="24" fillId="0" borderId="0"/>
    <xf numFmtId="193" fontId="24" fillId="0" borderId="0"/>
    <xf numFmtId="193" fontId="13" fillId="0" borderId="0" applyFont="0" applyFill="0" applyBorder="0" applyAlignment="0" applyProtection="0"/>
    <xf numFmtId="193" fontId="13"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12"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13"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24" fillId="10" borderId="27" applyNumberFormat="0" applyFont="0" applyAlignment="0" applyProtection="0"/>
    <xf numFmtId="193" fontId="42" fillId="14" borderId="28" applyNumberFormat="0" applyAlignment="0" applyProtection="0"/>
    <xf numFmtId="193" fontId="42" fillId="14" borderId="28" applyNumberFormat="0" applyAlignment="0" applyProtection="0"/>
    <xf numFmtId="193" fontId="42" fillId="14" borderId="28" applyNumberFormat="0" applyAlignment="0" applyProtection="0"/>
    <xf numFmtId="193" fontId="42" fillId="14" borderId="28"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93" fontId="13" fillId="0" borderId="0"/>
    <xf numFmtId="193" fontId="13" fillId="0" borderId="0"/>
    <xf numFmtId="193" fontId="13" fillId="0" borderId="0"/>
    <xf numFmtId="193" fontId="23" fillId="0" borderId="0">
      <alignment vertical="top"/>
    </xf>
    <xf numFmtId="193" fontId="13" fillId="0" borderId="0" applyNumberFormat="0" applyFont="0" applyFill="0" applyBorder="0" applyProtection="0">
      <alignment horizontal="left" wrapText="1"/>
    </xf>
    <xf numFmtId="193" fontId="43" fillId="0" borderId="0" applyNumberFormat="0" applyFill="0" applyBorder="0" applyAlignment="0" applyProtection="0"/>
    <xf numFmtId="193" fontId="43" fillId="0" borderId="0" applyNumberFormat="0" applyFill="0" applyBorder="0" applyAlignment="0" applyProtection="0"/>
    <xf numFmtId="193" fontId="43" fillId="0" borderId="0" applyNumberFormat="0" applyFill="0" applyBorder="0" applyAlignment="0" applyProtection="0"/>
    <xf numFmtId="193" fontId="43" fillId="0" borderId="0" applyNumberFormat="0" applyFill="0" applyBorder="0" applyAlignment="0" applyProtection="0"/>
    <xf numFmtId="193" fontId="44" fillId="0" borderId="29" applyNumberFormat="0" applyFill="0" applyAlignment="0" applyProtection="0"/>
    <xf numFmtId="193" fontId="44" fillId="0" borderId="29" applyNumberFormat="0" applyFill="0" applyAlignment="0" applyProtection="0"/>
    <xf numFmtId="193" fontId="44" fillId="0" borderId="29" applyNumberFormat="0" applyFill="0" applyAlignment="0" applyProtection="0"/>
    <xf numFmtId="193" fontId="44" fillId="0" borderId="29" applyNumberFormat="0" applyFill="0" applyAlignment="0" applyProtection="0"/>
    <xf numFmtId="193" fontId="45" fillId="0" borderId="0" applyNumberFormat="0" applyFill="0" applyBorder="0" applyAlignment="0" applyProtection="0"/>
    <xf numFmtId="193" fontId="45" fillId="0" borderId="0" applyNumberFormat="0" applyFill="0" applyBorder="0" applyAlignment="0" applyProtection="0"/>
    <xf numFmtId="193" fontId="45" fillId="0" borderId="0" applyNumberFormat="0" applyFill="0" applyBorder="0" applyAlignment="0" applyProtection="0"/>
    <xf numFmtId="193" fontId="45" fillId="0" borderId="0" applyNumberFormat="0" applyFill="0" applyBorder="0" applyAlignment="0" applyProtection="0"/>
    <xf numFmtId="38" fontId="65" fillId="0" borderId="0" applyFont="0" applyFill="0" applyBorder="0" applyAlignment="0" applyProtection="0"/>
    <xf numFmtId="40" fontId="65" fillId="0" borderId="0" applyFont="0" applyFill="0" applyBorder="0" applyAlignment="0" applyProtection="0"/>
    <xf numFmtId="193" fontId="65" fillId="0" borderId="0" applyFont="0" applyFill="0" applyBorder="0" applyAlignment="0" applyProtection="0"/>
    <xf numFmtId="193" fontId="65" fillId="0" borderId="0" applyFont="0" applyFill="0" applyBorder="0" applyAlignment="0" applyProtection="0"/>
    <xf numFmtId="193" fontId="66" fillId="0" borderId="0"/>
    <xf numFmtId="193" fontId="46" fillId="0" borderId="0"/>
    <xf numFmtId="184" fontId="46" fillId="0" borderId="0" applyFont="0" applyFill="0" applyBorder="0" applyAlignment="0" applyProtection="0"/>
    <xf numFmtId="185" fontId="46"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193" fontId="47" fillId="9" borderId="0" applyNumberFormat="0" applyBorder="0" applyAlignment="0" applyProtection="0">
      <alignment vertical="center"/>
    </xf>
    <xf numFmtId="193" fontId="47" fillId="9" borderId="0" applyNumberFormat="0" applyBorder="0" applyAlignment="0" applyProtection="0">
      <alignment vertical="center"/>
    </xf>
    <xf numFmtId="193" fontId="47" fillId="9" borderId="0" applyNumberFormat="0" applyBorder="0" applyAlignment="0" applyProtection="0">
      <alignment vertical="center"/>
    </xf>
    <xf numFmtId="193" fontId="47" fillId="14" borderId="0" applyNumberFormat="0" applyBorder="0" applyAlignment="0" applyProtection="0">
      <alignment vertical="center"/>
    </xf>
    <xf numFmtId="193" fontId="33" fillId="29" borderId="0" applyNumberFormat="0" applyBorder="0" applyAlignment="0" applyProtection="0"/>
    <xf numFmtId="193" fontId="47" fillId="30"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alignment vertical="center"/>
    </xf>
    <xf numFmtId="193" fontId="33" fillId="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67" fillId="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2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33" fillId="2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33" fillId="9" borderId="0" applyNumberFormat="0" applyBorder="0" applyAlignment="0" applyProtection="0"/>
    <xf numFmtId="193" fontId="48" fillId="7" borderId="0" applyNumberFormat="0" applyBorder="0" applyAlignment="0" applyProtection="0">
      <alignment vertical="center"/>
    </xf>
    <xf numFmtId="193" fontId="48" fillId="7" borderId="0" applyNumberFormat="0" applyBorder="0" applyAlignment="0" applyProtection="0">
      <alignment vertical="center"/>
    </xf>
    <xf numFmtId="193" fontId="48" fillId="7" borderId="0" applyNumberFormat="0" applyBorder="0" applyAlignment="0" applyProtection="0">
      <alignment vertical="center"/>
    </xf>
    <xf numFmtId="193" fontId="48" fillId="14" borderId="0" applyNumberFormat="0" applyBorder="0" applyAlignment="0" applyProtection="0">
      <alignment vertical="center"/>
    </xf>
    <xf numFmtId="193" fontId="28" fillId="31" borderId="0" applyNumberFormat="0" applyBorder="0" applyAlignment="0" applyProtection="0"/>
    <xf numFmtId="193" fontId="48" fillId="32"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alignment vertical="center"/>
    </xf>
    <xf numFmtId="193" fontId="28" fillId="7"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68" fillId="7"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31"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28" fillId="31"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28" fillId="7" borderId="0" applyNumberFormat="0" applyBorder="0" applyAlignment="0" applyProtection="0"/>
    <xf numFmtId="193" fontId="49" fillId="0" borderId="0"/>
    <xf numFmtId="193" fontId="49" fillId="0" borderId="0"/>
    <xf numFmtId="193" fontId="49" fillId="0" borderId="0"/>
    <xf numFmtId="193" fontId="49" fillId="0" borderId="0"/>
    <xf numFmtId="193" fontId="49" fillId="0" borderId="0"/>
    <xf numFmtId="193" fontId="49" fillId="0" borderId="0"/>
    <xf numFmtId="193" fontId="12" fillId="0" borderId="0"/>
    <xf numFmtId="193" fontId="12" fillId="0" borderId="0">
      <alignment vertical="center"/>
    </xf>
    <xf numFmtId="193" fontId="12" fillId="0" borderId="0">
      <alignment vertical="center"/>
    </xf>
    <xf numFmtId="193" fontId="12" fillId="0" borderId="0">
      <alignment vertical="center"/>
    </xf>
    <xf numFmtId="193" fontId="12" fillId="0" borderId="0">
      <alignment vertical="center"/>
    </xf>
    <xf numFmtId="193" fontId="12" fillId="0" borderId="0">
      <alignment vertical="center"/>
    </xf>
    <xf numFmtId="193" fontId="12" fillId="0" borderId="0">
      <alignment vertical="center"/>
    </xf>
    <xf numFmtId="193" fontId="12" fillId="0" borderId="0">
      <alignment vertical="center"/>
    </xf>
    <xf numFmtId="193" fontId="12" fillId="0" borderId="0" applyProtection="0">
      <alignment vertical="top"/>
    </xf>
    <xf numFmtId="193" fontId="12" fillId="0" borderId="0">
      <alignment vertical="center"/>
    </xf>
    <xf numFmtId="193" fontId="12" fillId="0" borderId="0">
      <alignment vertical="center"/>
    </xf>
    <xf numFmtId="193" fontId="49" fillId="0" borderId="0"/>
    <xf numFmtId="193" fontId="49" fillId="0" borderId="0">
      <alignment vertical="center"/>
    </xf>
    <xf numFmtId="193" fontId="49" fillId="0" borderId="0">
      <alignment vertical="center"/>
    </xf>
    <xf numFmtId="193" fontId="49" fillId="0" borderId="0">
      <alignment vertical="center"/>
    </xf>
    <xf numFmtId="193" fontId="49" fillId="0" borderId="0">
      <alignment vertical="center"/>
    </xf>
    <xf numFmtId="193" fontId="49" fillId="0" borderId="0">
      <alignment vertical="center"/>
    </xf>
    <xf numFmtId="193" fontId="13" fillId="0" borderId="0"/>
    <xf numFmtId="193" fontId="12" fillId="0" borderId="0">
      <alignment vertical="top"/>
    </xf>
    <xf numFmtId="193" fontId="13" fillId="0" borderId="0"/>
    <xf numFmtId="193" fontId="13" fillId="0" borderId="0"/>
    <xf numFmtId="193" fontId="49" fillId="0" borderId="0"/>
    <xf numFmtId="193" fontId="27" fillId="23" borderId="0" applyNumberFormat="0" applyBorder="0" applyAlignment="0" applyProtection="0">
      <alignment vertical="center"/>
    </xf>
    <xf numFmtId="193" fontId="27" fillId="23" borderId="0" applyNumberFormat="0" applyBorder="0" applyAlignment="0" applyProtection="0">
      <alignment vertical="center"/>
    </xf>
    <xf numFmtId="193" fontId="27" fillId="23" borderId="0" applyNumberFormat="0" applyBorder="0" applyAlignment="0" applyProtection="0">
      <alignment vertical="center"/>
    </xf>
    <xf numFmtId="193" fontId="27" fillId="24" borderId="0" applyNumberFormat="0" applyBorder="0" applyAlignment="0" applyProtection="0">
      <alignment vertical="center"/>
    </xf>
    <xf numFmtId="193" fontId="27" fillId="24" borderId="0" applyNumberFormat="0" applyBorder="0" applyAlignment="0" applyProtection="0">
      <alignment vertical="center"/>
    </xf>
    <xf numFmtId="193" fontId="27" fillId="24" borderId="0" applyNumberFormat="0" applyBorder="0" applyAlignment="0" applyProtection="0">
      <alignment vertical="center"/>
    </xf>
    <xf numFmtId="193" fontId="27" fillId="25" borderId="0" applyNumberFormat="0" applyBorder="0" applyAlignment="0" applyProtection="0">
      <alignment vertical="center"/>
    </xf>
    <xf numFmtId="193" fontId="27" fillId="25" borderId="0" applyNumberFormat="0" applyBorder="0" applyAlignment="0" applyProtection="0">
      <alignment vertical="center"/>
    </xf>
    <xf numFmtId="193" fontId="27" fillId="25" borderId="0" applyNumberFormat="0" applyBorder="0" applyAlignment="0" applyProtection="0">
      <alignment vertical="center"/>
    </xf>
    <xf numFmtId="193" fontId="27" fillId="21" borderId="0" applyNumberFormat="0" applyBorder="0" applyAlignment="0" applyProtection="0">
      <alignment vertical="center"/>
    </xf>
    <xf numFmtId="193" fontId="27" fillId="21" borderId="0" applyNumberFormat="0" applyBorder="0" applyAlignment="0" applyProtection="0">
      <alignment vertical="center"/>
    </xf>
    <xf numFmtId="193" fontId="27" fillId="21" borderId="0" applyNumberFormat="0" applyBorder="0" applyAlignment="0" applyProtection="0">
      <alignment vertical="center"/>
    </xf>
    <xf numFmtId="193" fontId="27" fillId="20" borderId="0" applyNumberFormat="0" applyBorder="0" applyAlignment="0" applyProtection="0">
      <alignment vertical="center"/>
    </xf>
    <xf numFmtId="193" fontId="27" fillId="20" borderId="0" applyNumberFormat="0" applyBorder="0" applyAlignment="0" applyProtection="0">
      <alignment vertical="center"/>
    </xf>
    <xf numFmtId="193" fontId="27" fillId="20" borderId="0" applyNumberFormat="0" applyBorder="0" applyAlignment="0" applyProtection="0">
      <alignment vertical="center"/>
    </xf>
    <xf numFmtId="193" fontId="27" fillId="26" borderId="0" applyNumberFormat="0" applyBorder="0" applyAlignment="0" applyProtection="0">
      <alignment vertical="center"/>
    </xf>
    <xf numFmtId="193" fontId="27" fillId="26" borderId="0" applyNumberFormat="0" applyBorder="0" applyAlignment="0" applyProtection="0">
      <alignment vertical="center"/>
    </xf>
    <xf numFmtId="193" fontId="27" fillId="26" borderId="0" applyNumberFormat="0" applyBorder="0" applyAlignment="0" applyProtection="0">
      <alignment vertical="center"/>
    </xf>
    <xf numFmtId="193" fontId="64" fillId="0" borderId="0"/>
    <xf numFmtId="193" fontId="50" fillId="0" borderId="0" applyNumberFormat="0" applyFill="0" applyBorder="0" applyAlignment="0" applyProtection="0">
      <alignment vertical="center"/>
    </xf>
    <xf numFmtId="193" fontId="51" fillId="0" borderId="23" applyNumberFormat="0" applyFill="0" applyAlignment="0" applyProtection="0">
      <alignment vertical="center"/>
    </xf>
    <xf numFmtId="193" fontId="51" fillId="0" borderId="23" applyNumberFormat="0" applyFill="0" applyAlignment="0" applyProtection="0">
      <alignment vertical="center"/>
    </xf>
    <xf numFmtId="193" fontId="51" fillId="0" borderId="23" applyNumberFormat="0" applyFill="0" applyAlignment="0" applyProtection="0">
      <alignment vertical="center"/>
    </xf>
    <xf numFmtId="193" fontId="52" fillId="0" borderId="24" applyNumberFormat="0" applyFill="0" applyAlignment="0" applyProtection="0">
      <alignment vertical="center"/>
    </xf>
    <xf numFmtId="193" fontId="52" fillId="0" borderId="24" applyNumberFormat="0" applyFill="0" applyAlignment="0" applyProtection="0">
      <alignment vertical="center"/>
    </xf>
    <xf numFmtId="193" fontId="52" fillId="0" borderId="24" applyNumberFormat="0" applyFill="0" applyAlignment="0" applyProtection="0">
      <alignment vertical="center"/>
    </xf>
    <xf numFmtId="193" fontId="53" fillId="0" borderId="25" applyNumberFormat="0" applyFill="0" applyAlignment="0" applyProtection="0">
      <alignment vertical="center"/>
    </xf>
    <xf numFmtId="193" fontId="53" fillId="0" borderId="25" applyNumberFormat="0" applyFill="0" applyAlignment="0" applyProtection="0">
      <alignment vertical="center"/>
    </xf>
    <xf numFmtId="193" fontId="53" fillId="0" borderId="25" applyNumberFormat="0" applyFill="0" applyAlignment="0" applyProtection="0">
      <alignment vertical="center"/>
    </xf>
    <xf numFmtId="193" fontId="53" fillId="0" borderId="0" applyNumberFormat="0" applyFill="0" applyBorder="0" applyAlignment="0" applyProtection="0">
      <alignment vertical="center"/>
    </xf>
    <xf numFmtId="193" fontId="53" fillId="0" borderId="0" applyNumberFormat="0" applyFill="0" applyBorder="0" applyAlignment="0" applyProtection="0">
      <alignment vertical="center"/>
    </xf>
    <xf numFmtId="193" fontId="53" fillId="0" borderId="0" applyNumberFormat="0" applyFill="0" applyBorder="0" applyAlignment="0" applyProtection="0">
      <alignment vertical="center"/>
    </xf>
    <xf numFmtId="193" fontId="50" fillId="0" borderId="0" applyNumberFormat="0" applyFill="0" applyBorder="0" applyAlignment="0" applyProtection="0">
      <alignment vertical="center"/>
    </xf>
    <xf numFmtId="193" fontId="50" fillId="0" borderId="0" applyNumberFormat="0" applyFill="0" applyBorder="0" applyAlignment="0" applyProtection="0">
      <alignment vertical="center"/>
    </xf>
    <xf numFmtId="193" fontId="13" fillId="0" borderId="0"/>
    <xf numFmtId="193" fontId="13" fillId="0" borderId="0"/>
    <xf numFmtId="193" fontId="13" fillId="0" borderId="0"/>
    <xf numFmtId="193" fontId="54" fillId="27" borderId="22" applyNumberFormat="0" applyAlignment="0" applyProtection="0">
      <alignment vertical="center"/>
    </xf>
    <xf numFmtId="193" fontId="54" fillId="27" borderId="22" applyNumberFormat="0" applyAlignment="0" applyProtection="0">
      <alignment vertical="center"/>
    </xf>
    <xf numFmtId="193" fontId="54" fillId="27" borderId="22" applyNumberFormat="0" applyAlignment="0" applyProtection="0">
      <alignment vertical="center"/>
    </xf>
    <xf numFmtId="193" fontId="13" fillId="0" borderId="0" applyNumberFormat="0" applyFont="0" applyFill="0" applyBorder="0" applyProtection="0">
      <alignment vertical="center" wrapText="1"/>
    </xf>
    <xf numFmtId="193" fontId="55" fillId="0" borderId="29" applyNumberFormat="0" applyFill="0" applyAlignment="0" applyProtection="0">
      <alignment vertical="center"/>
    </xf>
    <xf numFmtId="193" fontId="55" fillId="0" borderId="29" applyNumberFormat="0" applyFill="0" applyAlignment="0" applyProtection="0">
      <alignment vertical="center"/>
    </xf>
    <xf numFmtId="193" fontId="55" fillId="0" borderId="29" applyNumberFormat="0" applyFill="0" applyAlignment="0" applyProtection="0">
      <alignment vertical="center"/>
    </xf>
    <xf numFmtId="193" fontId="12" fillId="10" borderId="27" applyNumberFormat="0" applyFont="0" applyAlignment="0" applyProtection="0">
      <alignment vertical="center"/>
    </xf>
    <xf numFmtId="193" fontId="12" fillId="10" borderId="27" applyNumberFormat="0" applyFont="0" applyAlignment="0" applyProtection="0">
      <alignment vertical="center"/>
    </xf>
    <xf numFmtId="193" fontId="12" fillId="10" borderId="27" applyNumberFormat="0" applyFont="0" applyAlignment="0" applyProtection="0">
      <alignment vertical="center"/>
    </xf>
    <xf numFmtId="186" fontId="12" fillId="0" borderId="0" applyFont="0" applyFill="0" applyBorder="0" applyAlignment="0" applyProtection="0"/>
    <xf numFmtId="187" fontId="1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93" fontId="56" fillId="0" borderId="0" applyNumberFormat="0" applyFill="0" applyBorder="0" applyAlignment="0" applyProtection="0">
      <alignment vertical="center"/>
    </xf>
    <xf numFmtId="193" fontId="56" fillId="0" borderId="0" applyNumberFormat="0" applyFill="0" applyBorder="0" applyAlignment="0" applyProtection="0">
      <alignment vertical="center"/>
    </xf>
    <xf numFmtId="193" fontId="56" fillId="0" borderId="0" applyNumberFormat="0" applyFill="0" applyBorder="0" applyAlignment="0" applyProtection="0">
      <alignment vertical="center"/>
    </xf>
    <xf numFmtId="193" fontId="57" fillId="0" borderId="0" applyNumberFormat="0" applyFill="0" applyBorder="0" applyAlignment="0" applyProtection="0">
      <alignment vertical="center"/>
    </xf>
    <xf numFmtId="193" fontId="57" fillId="0" borderId="0" applyNumberFormat="0" applyFill="0" applyBorder="0" applyAlignment="0" applyProtection="0">
      <alignment vertical="center"/>
    </xf>
    <xf numFmtId="193" fontId="57" fillId="0" borderId="0" applyNumberFormat="0" applyFill="0" applyBorder="0" applyAlignment="0" applyProtection="0">
      <alignment vertical="center"/>
    </xf>
    <xf numFmtId="193" fontId="58" fillId="14" borderId="21" applyNumberFormat="0" applyAlignment="0" applyProtection="0">
      <alignment vertical="center"/>
    </xf>
    <xf numFmtId="193" fontId="58" fillId="14" borderId="21" applyNumberFormat="0" applyAlignment="0" applyProtection="0">
      <alignment vertical="center"/>
    </xf>
    <xf numFmtId="193" fontId="58" fillId="14" borderId="21" applyNumberFormat="0" applyAlignment="0" applyProtection="0">
      <alignment vertical="center"/>
    </xf>
    <xf numFmtId="44" fontId="12" fillId="0" borderId="0" applyBorder="0" applyProtection="0">
      <alignment vertical="center"/>
    </xf>
    <xf numFmtId="193" fontId="59" fillId="8" borderId="21" applyNumberFormat="0" applyAlignment="0" applyProtection="0">
      <alignment vertical="center"/>
    </xf>
    <xf numFmtId="193" fontId="59" fillId="8" borderId="21" applyNumberFormat="0" applyAlignment="0" applyProtection="0">
      <alignment vertical="center"/>
    </xf>
    <xf numFmtId="193" fontId="59" fillId="8" borderId="21" applyNumberFormat="0" applyAlignment="0" applyProtection="0">
      <alignment vertical="center"/>
    </xf>
    <xf numFmtId="193" fontId="60" fillId="14" borderId="28" applyNumberFormat="0" applyAlignment="0" applyProtection="0">
      <alignment vertical="center"/>
    </xf>
    <xf numFmtId="193" fontId="60" fillId="14" borderId="28" applyNumberFormat="0" applyAlignment="0" applyProtection="0">
      <alignment vertical="center"/>
    </xf>
    <xf numFmtId="193" fontId="60" fillId="14" borderId="28" applyNumberFormat="0" applyAlignment="0" applyProtection="0">
      <alignment vertical="center"/>
    </xf>
    <xf numFmtId="193" fontId="61" fillId="17" borderId="0" applyNumberFormat="0" applyBorder="0" applyAlignment="0" applyProtection="0">
      <alignment vertical="center"/>
    </xf>
    <xf numFmtId="193" fontId="61" fillId="17" borderId="0" applyNumberFormat="0" applyBorder="0" applyAlignment="0" applyProtection="0">
      <alignment vertical="center"/>
    </xf>
    <xf numFmtId="193" fontId="61" fillId="17" borderId="0" applyNumberFormat="0" applyBorder="0" applyAlignment="0" applyProtection="0">
      <alignment vertical="center"/>
    </xf>
    <xf numFmtId="193" fontId="69" fillId="0" borderId="0"/>
    <xf numFmtId="193" fontId="62" fillId="0" borderId="26" applyNumberFormat="0" applyFill="0" applyAlignment="0" applyProtection="0">
      <alignment vertical="center"/>
    </xf>
    <xf numFmtId="193" fontId="62" fillId="0" borderId="26" applyNumberFormat="0" applyFill="0" applyAlignment="0" applyProtection="0">
      <alignment vertical="center"/>
    </xf>
    <xf numFmtId="193" fontId="62" fillId="0" borderId="26" applyNumberFormat="0" applyFill="0" applyAlignment="0" applyProtection="0">
      <alignment vertical="center"/>
    </xf>
    <xf numFmtId="188" fontId="12" fillId="0" borderId="0" applyFont="0" applyFill="0" applyBorder="0" applyAlignment="0" applyProtection="0"/>
    <xf numFmtId="189" fontId="12" fillId="0" borderId="0" applyFont="0" applyFill="0" applyBorder="0" applyAlignment="0" applyProtection="0"/>
    <xf numFmtId="9" fontId="70" fillId="0" borderId="0" applyFont="0" applyFill="0" applyBorder="0" applyAlignment="0" applyProtection="0"/>
    <xf numFmtId="193" fontId="85" fillId="0" borderId="0"/>
    <xf numFmtId="193" fontId="85" fillId="0" borderId="0"/>
    <xf numFmtId="193" fontId="85" fillId="0" borderId="0"/>
    <xf numFmtId="193" fontId="13" fillId="0" borderId="0"/>
    <xf numFmtId="193" fontId="13" fillId="0" borderId="0"/>
    <xf numFmtId="193" fontId="13" fillId="0" borderId="0"/>
    <xf numFmtId="193" fontId="13" fillId="0" borderId="0"/>
    <xf numFmtId="177" fontId="13" fillId="0" borderId="0" applyFont="0" applyFill="0" applyBorder="0" applyAlignment="0" applyProtection="0"/>
    <xf numFmtId="193" fontId="3" fillId="0" borderId="0"/>
    <xf numFmtId="193" fontId="13" fillId="0" borderId="0"/>
    <xf numFmtId="193" fontId="2" fillId="0" borderId="0"/>
    <xf numFmtId="176" fontId="13" fillId="0" borderId="0" applyFont="0" applyFill="0" applyBorder="0" applyAlignment="0" applyProtection="0"/>
    <xf numFmtId="193" fontId="1" fillId="0" borderId="0"/>
    <xf numFmtId="193" fontId="104" fillId="0" borderId="0"/>
    <xf numFmtId="193" fontId="13" fillId="0" borderId="0"/>
  </cellStyleXfs>
  <cellXfs count="449">
    <xf numFmtId="193" fontId="0" fillId="0" borderId="0" xfId="0"/>
    <xf numFmtId="193" fontId="0" fillId="0" borderId="0" xfId="0" applyAlignment="1">
      <alignment horizontal="center" vertical="center"/>
    </xf>
    <xf numFmtId="193" fontId="9" fillId="0" borderId="0" xfId="0" applyFont="1"/>
    <xf numFmtId="193" fontId="0" fillId="0" borderId="12" xfId="0" applyBorder="1"/>
    <xf numFmtId="193" fontId="21" fillId="4" borderId="11" xfId="16" applyFont="1" applyFill="1" applyBorder="1" applyAlignment="1">
      <alignment wrapText="1"/>
    </xf>
    <xf numFmtId="2" fontId="21" fillId="4" borderId="11" xfId="16" applyNumberFormat="1" applyFont="1" applyFill="1" applyBorder="1" applyAlignment="1">
      <alignment horizontal="center" wrapText="1"/>
    </xf>
    <xf numFmtId="179" fontId="21" fillId="4" borderId="11" xfId="16" applyNumberFormat="1" applyFont="1" applyFill="1" applyBorder="1"/>
    <xf numFmtId="193" fontId="22" fillId="0" borderId="0" xfId="15" applyFont="1"/>
    <xf numFmtId="193" fontId="13" fillId="0" borderId="0" xfId="16" applyAlignment="1">
      <alignment wrapText="1"/>
    </xf>
    <xf numFmtId="193" fontId="13" fillId="0" borderId="0" xfId="20" applyAlignment="1">
      <alignment wrapText="1"/>
    </xf>
    <xf numFmtId="193" fontId="13" fillId="0" borderId="0" xfId="15"/>
    <xf numFmtId="193" fontId="13" fillId="0" borderId="0" xfId="15" applyAlignment="1">
      <alignment wrapText="1"/>
    </xf>
    <xf numFmtId="193" fontId="13" fillId="0" borderId="0" xfId="15" applyAlignment="1">
      <alignment vertical="center"/>
    </xf>
    <xf numFmtId="193" fontId="10" fillId="0" borderId="11" xfId="15" applyFont="1" applyBorder="1" applyAlignment="1">
      <alignment horizontal="left" vertical="center" wrapText="1"/>
    </xf>
    <xf numFmtId="193" fontId="13" fillId="0" borderId="0" xfId="15" applyAlignment="1">
      <alignment vertical="center" wrapText="1"/>
    </xf>
    <xf numFmtId="193" fontId="22" fillId="0" borderId="0" xfId="14" applyNumberFormat="1" applyFont="1"/>
    <xf numFmtId="193" fontId="20" fillId="4" borderId="33" xfId="14" applyNumberFormat="1" applyFont="1" applyFill="1" applyBorder="1" applyAlignment="1">
      <alignment horizontal="center" vertical="center"/>
    </xf>
    <xf numFmtId="193" fontId="0" fillId="0" borderId="14" xfId="0" applyBorder="1"/>
    <xf numFmtId="193" fontId="0" fillId="0" borderId="15" xfId="0" applyBorder="1" applyAlignment="1">
      <alignment horizontal="center" vertical="center"/>
    </xf>
    <xf numFmtId="193" fontId="13" fillId="3" borderId="34" xfId="16" applyFill="1" applyBorder="1" applyAlignment="1">
      <alignment wrapText="1"/>
    </xf>
    <xf numFmtId="193" fontId="76" fillId="0" borderId="34" xfId="0" applyFont="1" applyBorder="1"/>
    <xf numFmtId="179" fontId="72" fillId="0" borderId="34" xfId="11" applyNumberFormat="1" applyFont="1" applyFill="1" applyBorder="1" applyAlignment="1">
      <alignment horizontal="center" vertical="center" wrapText="1"/>
    </xf>
    <xf numFmtId="193" fontId="82" fillId="0" borderId="0" xfId="0" applyFont="1"/>
    <xf numFmtId="193" fontId="79" fillId="0" borderId="34" xfId="0" applyFont="1" applyBorder="1" applyAlignment="1">
      <alignment vertical="center" wrapText="1"/>
    </xf>
    <xf numFmtId="193" fontId="84" fillId="0" borderId="0" xfId="0" applyFont="1"/>
    <xf numFmtId="193" fontId="71" fillId="0" borderId="1" xfId="1640" applyFont="1" applyBorder="1" applyAlignment="1">
      <alignment horizontal="left"/>
    </xf>
    <xf numFmtId="193" fontId="71" fillId="0" borderId="2" xfId="1640" applyFont="1" applyBorder="1" applyAlignment="1">
      <alignment horizontal="left"/>
    </xf>
    <xf numFmtId="193" fontId="71" fillId="0" borderId="3" xfId="1640" applyFont="1" applyBorder="1" applyAlignment="1">
      <alignment horizontal="left"/>
    </xf>
    <xf numFmtId="193" fontId="71" fillId="0" borderId="4" xfId="1640" applyFont="1" applyBorder="1" applyAlignment="1">
      <alignment horizontal="left" wrapText="1"/>
    </xf>
    <xf numFmtId="14" fontId="71" fillId="0" borderId="5" xfId="1640" applyNumberFormat="1" applyFont="1" applyBorder="1" applyAlignment="1">
      <alignment horizontal="right"/>
    </xf>
    <xf numFmtId="193" fontId="72" fillId="0" borderId="0" xfId="1640" applyFont="1" applyAlignment="1">
      <alignment horizontal="center"/>
    </xf>
    <xf numFmtId="193" fontId="73" fillId="0" borderId="0" xfId="1640" applyFont="1" applyAlignment="1">
      <alignment horizontal="left"/>
    </xf>
    <xf numFmtId="193" fontId="74" fillId="0" borderId="0" xfId="1640" applyFont="1" applyAlignment="1">
      <alignment horizontal="left"/>
    </xf>
    <xf numFmtId="193" fontId="72" fillId="0" borderId="0" xfId="1640" applyFont="1" applyAlignment="1">
      <alignment horizontal="left"/>
    </xf>
    <xf numFmtId="193" fontId="71" fillId="0" borderId="6" xfId="1640" applyFont="1" applyBorder="1" applyAlignment="1">
      <alignment horizontal="left"/>
    </xf>
    <xf numFmtId="193" fontId="71" fillId="0" borderId="7" xfId="1640" applyFont="1" applyBorder="1" applyAlignment="1">
      <alignment horizontal="left"/>
    </xf>
    <xf numFmtId="193" fontId="71" fillId="0" borderId="8" xfId="1640" applyFont="1" applyBorder="1" applyAlignment="1">
      <alignment horizontal="left" wrapText="1"/>
    </xf>
    <xf numFmtId="193" fontId="71" fillId="0" borderId="9" xfId="1640" applyFont="1" applyBorder="1" applyAlignment="1">
      <alignment horizontal="left" wrapText="1"/>
    </xf>
    <xf numFmtId="193" fontId="71" fillId="0" borderId="10" xfId="1640" applyFont="1" applyBorder="1" applyAlignment="1">
      <alignment horizontal="right" wrapText="1"/>
    </xf>
    <xf numFmtId="193" fontId="71" fillId="0" borderId="16" xfId="1640" applyFont="1" applyBorder="1" applyAlignment="1">
      <alignment horizontal="left" wrapText="1"/>
    </xf>
    <xf numFmtId="193" fontId="71" fillId="0" borderId="34" xfId="1640" applyFont="1" applyBorder="1" applyAlignment="1">
      <alignment horizontal="left" wrapText="1"/>
    </xf>
    <xf numFmtId="193" fontId="71" fillId="2" borderId="34" xfId="1640" applyFont="1" applyFill="1" applyBorder="1" applyAlignment="1">
      <alignment horizontal="center" vertical="center"/>
    </xf>
    <xf numFmtId="193" fontId="71" fillId="2" borderId="34" xfId="1640" applyFont="1" applyFill="1" applyBorder="1" applyAlignment="1">
      <alignment horizontal="center" vertical="center" wrapText="1"/>
    </xf>
    <xf numFmtId="193" fontId="83" fillId="2" borderId="17" xfId="1640" applyFont="1" applyFill="1" applyBorder="1" applyAlignment="1">
      <alignment horizontal="center" vertical="center" wrapText="1"/>
    </xf>
    <xf numFmtId="193" fontId="71" fillId="2" borderId="16" xfId="1640" applyFont="1" applyFill="1" applyBorder="1" applyAlignment="1">
      <alignment horizontal="center" vertical="center" wrapText="1"/>
    </xf>
    <xf numFmtId="193" fontId="75" fillId="2" borderId="34" xfId="1640" applyFont="1" applyFill="1" applyBorder="1" applyAlignment="1">
      <alignment horizontal="center" vertical="center" wrapText="1"/>
    </xf>
    <xf numFmtId="3" fontId="74" fillId="2" borderId="34" xfId="1640" applyNumberFormat="1" applyFont="1" applyFill="1" applyBorder="1" applyAlignment="1">
      <alignment horizontal="center" vertical="center"/>
    </xf>
    <xf numFmtId="179" fontId="74" fillId="2" borderId="34" xfId="1640" applyNumberFormat="1" applyFont="1" applyFill="1" applyBorder="1" applyAlignment="1">
      <alignment horizontal="center" vertical="center" wrapText="1"/>
    </xf>
    <xf numFmtId="193" fontId="72" fillId="0" borderId="34" xfId="0" applyFont="1" applyBorder="1" applyAlignment="1">
      <alignment vertical="center" wrapText="1"/>
    </xf>
    <xf numFmtId="26" fontId="80" fillId="0" borderId="16" xfId="0" applyNumberFormat="1" applyFont="1" applyBorder="1" applyAlignment="1">
      <alignment horizontal="center" wrapText="1"/>
    </xf>
    <xf numFmtId="193" fontId="81" fillId="3" borderId="16" xfId="1641" applyFont="1" applyFill="1" applyBorder="1" applyAlignment="1">
      <alignment horizontal="center" vertical="center" wrapText="1"/>
    </xf>
    <xf numFmtId="193" fontId="81" fillId="3" borderId="34" xfId="1641" applyFont="1" applyFill="1" applyBorder="1" applyAlignment="1">
      <alignment horizontal="center" vertical="center" wrapText="1"/>
    </xf>
    <xf numFmtId="193" fontId="85" fillId="3" borderId="34" xfId="1641" applyFill="1" applyBorder="1" applyAlignment="1">
      <alignment horizontal="center" vertical="center" wrapText="1"/>
    </xf>
    <xf numFmtId="180" fontId="74" fillId="0" borderId="34" xfId="1640" applyNumberFormat="1" applyFont="1" applyBorder="1" applyAlignment="1">
      <alignment horizontal="center" vertical="center"/>
    </xf>
    <xf numFmtId="3" fontId="74" fillId="0" borderId="34" xfId="1640" applyNumberFormat="1" applyFont="1" applyBorder="1" applyAlignment="1">
      <alignment horizontal="center" vertical="center"/>
    </xf>
    <xf numFmtId="193" fontId="72" fillId="3" borderId="34" xfId="1642" applyFont="1" applyFill="1" applyBorder="1" applyAlignment="1">
      <alignment wrapText="1"/>
    </xf>
    <xf numFmtId="193" fontId="72" fillId="4" borderId="34" xfId="0" applyFont="1" applyFill="1" applyBorder="1" applyAlignment="1">
      <alignment vertical="center" wrapText="1"/>
    </xf>
    <xf numFmtId="193" fontId="72" fillId="33" borderId="34" xfId="1642" applyFont="1" applyFill="1" applyBorder="1" applyAlignment="1">
      <alignment wrapText="1"/>
    </xf>
    <xf numFmtId="26" fontId="82" fillId="33" borderId="16" xfId="0" applyNumberFormat="1" applyFont="1" applyFill="1" applyBorder="1" applyAlignment="1">
      <alignment horizontal="center" wrapText="1"/>
    </xf>
    <xf numFmtId="193" fontId="21" fillId="4" borderId="34" xfId="16" applyFont="1" applyFill="1" applyBorder="1" applyAlignment="1">
      <alignment wrapText="1"/>
    </xf>
    <xf numFmtId="193" fontId="21" fillId="4" borderId="34" xfId="16" applyFont="1" applyFill="1" applyBorder="1" applyAlignment="1">
      <alignment vertical="center" wrapText="1"/>
    </xf>
    <xf numFmtId="1" fontId="22" fillId="0" borderId="0" xfId="15" applyNumberFormat="1" applyFont="1"/>
    <xf numFmtId="193" fontId="15" fillId="0" borderId="0" xfId="1597" applyFont="1" applyProtection="1">
      <protection locked="0"/>
    </xf>
    <xf numFmtId="179" fontId="10" fillId="0" borderId="0" xfId="1597" applyNumberFormat="1" applyFont="1" applyAlignment="1" applyProtection="1">
      <alignment horizontal="left"/>
      <protection locked="0"/>
    </xf>
    <xf numFmtId="193" fontId="13" fillId="0" borderId="0" xfId="1597" applyAlignment="1" applyProtection="1">
      <alignment horizontal="left"/>
      <protection locked="0"/>
    </xf>
    <xf numFmtId="179" fontId="13" fillId="0" borderId="0" xfId="1597" applyNumberFormat="1" applyAlignment="1" applyProtection="1">
      <alignment horizontal="left"/>
      <protection locked="0"/>
    </xf>
    <xf numFmtId="193" fontId="13" fillId="0" borderId="0" xfId="1597" applyAlignment="1" applyProtection="1">
      <alignment horizontal="center"/>
      <protection locked="0"/>
    </xf>
    <xf numFmtId="193" fontId="13" fillId="0" borderId="0" xfId="1597" applyAlignment="1">
      <alignment horizontal="left"/>
    </xf>
    <xf numFmtId="193" fontId="16" fillId="0" borderId="19" xfId="1597" applyFont="1" applyBorder="1" applyAlignment="1" applyProtection="1">
      <alignment horizontal="left"/>
      <protection locked="0"/>
    </xf>
    <xf numFmtId="193" fontId="17" fillId="0" borderId="20" xfId="1597" applyFont="1" applyBorder="1" applyAlignment="1" applyProtection="1">
      <alignment horizontal="left"/>
      <protection locked="0"/>
    </xf>
    <xf numFmtId="193" fontId="16" fillId="0" borderId="20" xfId="1597" applyFont="1" applyBorder="1" applyAlignment="1" applyProtection="1">
      <alignment horizontal="left"/>
      <protection locked="0"/>
    </xf>
    <xf numFmtId="9" fontId="13" fillId="0" borderId="0" xfId="1597" applyNumberFormat="1" applyAlignment="1" applyProtection="1">
      <alignment horizontal="center" wrapText="1"/>
      <protection locked="0"/>
    </xf>
    <xf numFmtId="193" fontId="88" fillId="0" borderId="0" xfId="0" applyFont="1"/>
    <xf numFmtId="193" fontId="16" fillId="0" borderId="36" xfId="1597" applyFont="1" applyBorder="1" applyAlignment="1" applyProtection="1">
      <alignment horizontal="left"/>
      <protection locked="0"/>
    </xf>
    <xf numFmtId="193" fontId="17" fillId="0" borderId="34" xfId="1597" applyFont="1" applyBorder="1" applyAlignment="1" applyProtection="1">
      <alignment horizontal="left"/>
      <protection locked="0"/>
    </xf>
    <xf numFmtId="193" fontId="16" fillId="0" borderId="34" xfId="1597" applyFont="1" applyBorder="1" applyAlignment="1" applyProtection="1">
      <alignment horizontal="left"/>
      <protection locked="0"/>
    </xf>
    <xf numFmtId="193" fontId="17" fillId="0" borderId="0" xfId="1643" applyFont="1"/>
    <xf numFmtId="9" fontId="13" fillId="0" borderId="0" xfId="1597" applyNumberFormat="1" applyAlignment="1">
      <alignment horizontal="center" wrapText="1"/>
    </xf>
    <xf numFmtId="181" fontId="17" fillId="0" borderId="34" xfId="1597" applyNumberFormat="1" applyFont="1" applyBorder="1" applyAlignment="1" applyProtection="1">
      <alignment horizontal="left"/>
      <protection locked="0"/>
    </xf>
    <xf numFmtId="9" fontId="13" fillId="0" borderId="0" xfId="1597" applyNumberFormat="1" applyAlignment="1" applyProtection="1">
      <alignment horizontal="center" vertical="center" wrapText="1"/>
      <protection locked="0"/>
    </xf>
    <xf numFmtId="193" fontId="13" fillId="0" borderId="0" xfId="1597"/>
    <xf numFmtId="14" fontId="13" fillId="0" borderId="0" xfId="1597" applyNumberFormat="1"/>
    <xf numFmtId="179" fontId="13" fillId="0" borderId="0" xfId="1597" applyNumberFormat="1" applyAlignment="1">
      <alignment horizontal="left"/>
    </xf>
    <xf numFmtId="193" fontId="16" fillId="0" borderId="38" xfId="1597" applyFont="1" applyBorder="1" applyAlignment="1" applyProtection="1">
      <alignment horizontal="left"/>
      <protection locked="0"/>
    </xf>
    <xf numFmtId="193" fontId="17" fillId="0" borderId="39" xfId="1597" applyFont="1" applyBorder="1" applyAlignment="1" applyProtection="1">
      <alignment horizontal="left"/>
      <protection locked="0"/>
    </xf>
    <xf numFmtId="193" fontId="16" fillId="0" borderId="39" xfId="1597" applyFont="1" applyBorder="1" applyAlignment="1" applyProtection="1">
      <alignment horizontal="left"/>
      <protection locked="0"/>
    </xf>
    <xf numFmtId="14" fontId="17" fillId="0" borderId="39" xfId="1597" applyNumberFormat="1" applyFont="1" applyBorder="1" applyAlignment="1" applyProtection="1">
      <alignment horizontal="left"/>
      <protection locked="0"/>
    </xf>
    <xf numFmtId="193" fontId="71" fillId="0" borderId="1" xfId="1644" applyFont="1" applyBorder="1" applyAlignment="1">
      <alignment horizontal="left"/>
    </xf>
    <xf numFmtId="193" fontId="71" fillId="0" borderId="2" xfId="1644" applyFont="1" applyBorder="1" applyAlignment="1">
      <alignment horizontal="left"/>
    </xf>
    <xf numFmtId="193" fontId="71" fillId="0" borderId="3" xfId="1644" applyFont="1" applyBorder="1" applyAlignment="1">
      <alignment horizontal="left"/>
    </xf>
    <xf numFmtId="193" fontId="71" fillId="0" borderId="4" xfId="1644" applyFont="1" applyBorder="1" applyAlignment="1">
      <alignment horizontal="left" wrapText="1"/>
    </xf>
    <xf numFmtId="14" fontId="71" fillId="0" borderId="5" xfId="1644" applyNumberFormat="1" applyFont="1" applyBorder="1" applyAlignment="1">
      <alignment horizontal="right"/>
    </xf>
    <xf numFmtId="193" fontId="5" fillId="0" borderId="0" xfId="1644" applyFont="1" applyAlignment="1">
      <alignment horizontal="center"/>
    </xf>
    <xf numFmtId="193" fontId="73" fillId="0" borderId="0" xfId="1644" applyFont="1" applyAlignment="1">
      <alignment horizontal="left"/>
    </xf>
    <xf numFmtId="193" fontId="74" fillId="0" borderId="0" xfId="1644" applyFont="1" applyAlignment="1">
      <alignment horizontal="left"/>
    </xf>
    <xf numFmtId="193" fontId="5" fillId="0" borderId="0" xfId="1644" applyFont="1" applyAlignment="1">
      <alignment horizontal="left"/>
    </xf>
    <xf numFmtId="193" fontId="13" fillId="0" borderId="0" xfId="525"/>
    <xf numFmtId="193" fontId="71" fillId="0" borderId="6" xfId="1644" applyFont="1" applyBorder="1" applyAlignment="1">
      <alignment horizontal="left"/>
    </xf>
    <xf numFmtId="193" fontId="71" fillId="0" borderId="7" xfId="1644" applyFont="1" applyBorder="1" applyAlignment="1">
      <alignment horizontal="left"/>
    </xf>
    <xf numFmtId="193" fontId="71" fillId="0" borderId="8" xfId="1644" applyFont="1" applyBorder="1" applyAlignment="1">
      <alignment horizontal="left" wrapText="1"/>
    </xf>
    <xf numFmtId="193" fontId="71" fillId="0" borderId="9" xfId="1644" applyFont="1" applyBorder="1" applyAlignment="1">
      <alignment horizontal="left" wrapText="1"/>
    </xf>
    <xf numFmtId="193" fontId="71" fillId="0" borderId="10" xfId="1644" applyFont="1" applyBorder="1" applyAlignment="1">
      <alignment horizontal="right" wrapText="1"/>
    </xf>
    <xf numFmtId="193" fontId="10" fillId="0" borderId="34" xfId="525" applyFont="1" applyBorder="1"/>
    <xf numFmtId="193" fontId="13" fillId="0" borderId="12" xfId="525" applyBorder="1"/>
    <xf numFmtId="193" fontId="71" fillId="0" borderId="31" xfId="1644" applyFont="1" applyBorder="1" applyAlignment="1">
      <alignment horizontal="left" wrapText="1"/>
    </xf>
    <xf numFmtId="193" fontId="71" fillId="0" borderId="34" xfId="1644" applyFont="1" applyBorder="1" applyAlignment="1">
      <alignment horizontal="left" wrapText="1"/>
    </xf>
    <xf numFmtId="193" fontId="13" fillId="0" borderId="14" xfId="525" applyBorder="1"/>
    <xf numFmtId="193" fontId="71" fillId="2" borderId="34" xfId="1644" applyFont="1" applyFill="1" applyBorder="1" applyAlignment="1">
      <alignment horizontal="center" vertical="center"/>
    </xf>
    <xf numFmtId="193" fontId="71" fillId="2" borderId="34" xfId="1644" applyFont="1" applyFill="1" applyBorder="1" applyAlignment="1">
      <alignment horizontal="center" vertical="center" wrapText="1"/>
    </xf>
    <xf numFmtId="193" fontId="83" fillId="2" borderId="17" xfId="1644" applyFont="1" applyFill="1" applyBorder="1" applyAlignment="1">
      <alignment horizontal="center" vertical="center" wrapText="1"/>
    </xf>
    <xf numFmtId="193" fontId="71" fillId="2" borderId="31" xfId="1644" applyFont="1" applyFill="1" applyBorder="1" applyAlignment="1">
      <alignment horizontal="center" vertical="center" wrapText="1"/>
    </xf>
    <xf numFmtId="193" fontId="75" fillId="2" borderId="34" xfId="1644" applyFont="1" applyFill="1" applyBorder="1" applyAlignment="1">
      <alignment horizontal="center" vertical="center" wrapText="1"/>
    </xf>
    <xf numFmtId="3" fontId="74" fillId="2" borderId="34" xfId="1644" applyNumberFormat="1" applyFont="1" applyFill="1" applyBorder="1" applyAlignment="1">
      <alignment horizontal="center" vertical="center"/>
    </xf>
    <xf numFmtId="179" fontId="74" fillId="2" borderId="34" xfId="1644" applyNumberFormat="1" applyFont="1" applyFill="1" applyBorder="1" applyAlignment="1">
      <alignment horizontal="center" vertical="center" wrapText="1"/>
    </xf>
    <xf numFmtId="193" fontId="13" fillId="0" borderId="15" xfId="525" applyBorder="1" applyAlignment="1">
      <alignment horizontal="center" vertical="center"/>
    </xf>
    <xf numFmtId="193" fontId="13" fillId="0" borderId="0" xfId="525" applyAlignment="1">
      <alignment horizontal="center" vertical="center"/>
    </xf>
    <xf numFmtId="193" fontId="5" fillId="3" borderId="34" xfId="1645" applyFont="1" applyFill="1" applyBorder="1" applyAlignment="1">
      <alignment wrapText="1"/>
    </xf>
    <xf numFmtId="26" fontId="87" fillId="0" borderId="31" xfId="525" applyNumberFormat="1" applyFont="1" applyBorder="1" applyAlignment="1">
      <alignment horizontal="center" wrapText="1"/>
    </xf>
    <xf numFmtId="193" fontId="7" fillId="3" borderId="31" xfId="1646" applyFont="1" applyFill="1" applyBorder="1" applyAlignment="1">
      <alignment horizontal="center" vertical="center" wrapText="1"/>
    </xf>
    <xf numFmtId="193" fontId="7" fillId="3" borderId="34" xfId="1646" applyFont="1" applyFill="1" applyBorder="1" applyAlignment="1">
      <alignment horizontal="center" vertical="center" wrapText="1"/>
    </xf>
    <xf numFmtId="193" fontId="13" fillId="3" borderId="34" xfId="1646" applyFill="1" applyBorder="1" applyAlignment="1">
      <alignment horizontal="center" vertical="center" wrapText="1"/>
    </xf>
    <xf numFmtId="180" fontId="74" fillId="0" borderId="34" xfId="1644" applyNumberFormat="1" applyFont="1" applyBorder="1" applyAlignment="1">
      <alignment horizontal="center" vertical="center"/>
    </xf>
    <xf numFmtId="3" fontId="74" fillId="0" borderId="34" xfId="1644" applyNumberFormat="1" applyFont="1" applyBorder="1" applyAlignment="1">
      <alignment horizontal="center" vertical="center"/>
    </xf>
    <xf numFmtId="179" fontId="5" fillId="0" borderId="34" xfId="11" applyNumberFormat="1" applyFont="1" applyFill="1" applyBorder="1" applyAlignment="1">
      <alignment horizontal="center" vertical="center" wrapText="1"/>
    </xf>
    <xf numFmtId="193" fontId="5" fillId="34" borderId="34" xfId="1645" applyFont="1" applyFill="1" applyBorder="1" applyAlignment="1">
      <alignment wrapText="1"/>
    </xf>
    <xf numFmtId="193" fontId="5" fillId="34" borderId="34" xfId="525" applyFont="1" applyFill="1" applyBorder="1" applyAlignment="1">
      <alignment vertical="center" wrapText="1"/>
    </xf>
    <xf numFmtId="193" fontId="21" fillId="0" borderId="0" xfId="525" applyFont="1"/>
    <xf numFmtId="193" fontId="9" fillId="0" borderId="0" xfId="525" applyFont="1"/>
    <xf numFmtId="193" fontId="84" fillId="0" borderId="0" xfId="525" applyFont="1"/>
    <xf numFmtId="193" fontId="22" fillId="3" borderId="34" xfId="21" applyFont="1" applyFill="1" applyBorder="1" applyAlignment="1">
      <alignment horizontal="right"/>
    </xf>
    <xf numFmtId="193" fontId="21" fillId="4" borderId="34" xfId="16" applyFont="1" applyFill="1" applyBorder="1" applyAlignment="1">
      <alignment horizontal="center"/>
    </xf>
    <xf numFmtId="182" fontId="21" fillId="0" borderId="0" xfId="1639" applyNumberFormat="1" applyFont="1"/>
    <xf numFmtId="190" fontId="13" fillId="0" borderId="0" xfId="1647" applyNumberFormat="1" applyFont="1"/>
    <xf numFmtId="190" fontId="22" fillId="0" borderId="0" xfId="1647" applyNumberFormat="1" applyFont="1"/>
    <xf numFmtId="193" fontId="19" fillId="4" borderId="34" xfId="18" applyNumberFormat="1" applyFont="1" applyFill="1" applyBorder="1" applyAlignment="1"/>
    <xf numFmtId="10" fontId="23" fillId="3" borderId="34" xfId="1612" applyNumberFormat="1" applyFont="1" applyFill="1" applyBorder="1" applyAlignment="1"/>
    <xf numFmtId="179" fontId="22" fillId="0" borderId="34" xfId="16" applyNumberFormat="1" applyFont="1" applyBorder="1"/>
    <xf numFmtId="179" fontId="22" fillId="0" borderId="34" xfId="17" applyNumberFormat="1" applyFont="1" applyFill="1" applyBorder="1" applyAlignment="1"/>
    <xf numFmtId="176" fontId="13" fillId="0" borderId="34" xfId="15" applyNumberFormat="1" applyBorder="1"/>
    <xf numFmtId="176" fontId="22" fillId="0" borderId="34" xfId="22" applyNumberFormat="1" applyFont="1" applyBorder="1"/>
    <xf numFmtId="176" fontId="22" fillId="0" borderId="34" xfId="20" applyNumberFormat="1" applyFont="1" applyBorder="1"/>
    <xf numFmtId="176" fontId="22" fillId="3" borderId="34" xfId="16" applyNumberFormat="1" applyFont="1" applyFill="1" applyBorder="1"/>
    <xf numFmtId="182" fontId="22" fillId="3" borderId="34" xfId="21" applyNumberFormat="1" applyFont="1" applyFill="1" applyBorder="1"/>
    <xf numFmtId="179" fontId="22" fillId="3" borderId="34" xfId="20" applyNumberFormat="1" applyFont="1" applyFill="1" applyBorder="1" applyAlignment="1">
      <alignment wrapText="1"/>
    </xf>
    <xf numFmtId="181" fontId="13" fillId="0" borderId="34" xfId="17" applyNumberFormat="1" applyFont="1" applyFill="1" applyBorder="1" applyAlignment="1">
      <alignment wrapText="1"/>
    </xf>
    <xf numFmtId="3" fontId="22" fillId="3" borderId="34" xfId="20" applyNumberFormat="1" applyFont="1" applyFill="1" applyBorder="1"/>
    <xf numFmtId="180" fontId="22" fillId="3" borderId="34" xfId="20" applyNumberFormat="1" applyFont="1" applyFill="1" applyBorder="1"/>
    <xf numFmtId="193" fontId="13" fillId="3" borderId="34" xfId="16" applyFill="1" applyBorder="1" applyAlignment="1">
      <alignment horizontal="center" vertical="center" wrapText="1"/>
    </xf>
    <xf numFmtId="190" fontId="13" fillId="3" borderId="34" xfId="1647" applyNumberFormat="1" applyFont="1" applyFill="1" applyBorder="1" applyAlignment="1">
      <alignment horizontal="center" vertical="center" wrapText="1"/>
    </xf>
    <xf numFmtId="190" fontId="13" fillId="0" borderId="34" xfId="1647" applyNumberFormat="1" applyFont="1" applyFill="1" applyBorder="1" applyAlignment="1">
      <alignment horizontal="center" vertical="center" wrapText="1"/>
    </xf>
    <xf numFmtId="179" fontId="22" fillId="0" borderId="34" xfId="17" applyNumberFormat="1" applyFont="1" applyFill="1" applyBorder="1" applyAlignment="1">
      <alignment horizontal="center" wrapText="1"/>
    </xf>
    <xf numFmtId="193" fontId="13" fillId="0" borderId="34" xfId="19" applyBorder="1" applyAlignment="1">
      <alignment wrapText="1"/>
    </xf>
    <xf numFmtId="193" fontId="20" fillId="4" borderId="32" xfId="18" applyNumberFormat="1" applyFont="1" applyFill="1" applyBorder="1" applyAlignment="1">
      <alignment horizontal="center"/>
    </xf>
    <xf numFmtId="10" fontId="21" fillId="4" borderId="34" xfId="18" applyNumberFormat="1" applyFont="1" applyFill="1" applyBorder="1" applyAlignment="1"/>
    <xf numFmtId="179" fontId="21" fillId="4" borderId="34" xfId="16" applyNumberFormat="1" applyFont="1" applyFill="1" applyBorder="1"/>
    <xf numFmtId="179" fontId="21" fillId="4" borderId="34" xfId="17" applyNumberFormat="1" applyFont="1" applyFill="1" applyBorder="1" applyAlignment="1"/>
    <xf numFmtId="176" fontId="21" fillId="4" borderId="34" xfId="15" applyNumberFormat="1" applyFont="1" applyFill="1" applyBorder="1"/>
    <xf numFmtId="176" fontId="21" fillId="4" borderId="34" xfId="16" applyNumberFormat="1" applyFont="1" applyFill="1" applyBorder="1"/>
    <xf numFmtId="182" fontId="21" fillId="4" borderId="34" xfId="16" applyNumberFormat="1" applyFont="1" applyFill="1" applyBorder="1"/>
    <xf numFmtId="179" fontId="21" fillId="4" borderId="34" xfId="16" applyNumberFormat="1" applyFont="1" applyFill="1" applyBorder="1" applyAlignment="1">
      <alignment wrapText="1"/>
    </xf>
    <xf numFmtId="181" fontId="21" fillId="4" borderId="34" xfId="16" applyNumberFormat="1" applyFont="1" applyFill="1" applyBorder="1" applyAlignment="1">
      <alignment wrapText="1"/>
    </xf>
    <xf numFmtId="3" fontId="21" fillId="4" borderId="34" xfId="16" applyNumberFormat="1" applyFont="1" applyFill="1" applyBorder="1"/>
    <xf numFmtId="180" fontId="21" fillId="4" borderId="34" xfId="16" applyNumberFormat="1" applyFont="1" applyFill="1" applyBorder="1"/>
    <xf numFmtId="193" fontId="21" fillId="4" borderId="34" xfId="16" applyFont="1" applyFill="1" applyBorder="1" applyAlignment="1">
      <alignment horizontal="center" vertical="center" wrapText="1"/>
    </xf>
    <xf numFmtId="190" fontId="21" fillId="4" borderId="34" xfId="1647" applyNumberFormat="1" applyFont="1" applyFill="1" applyBorder="1" applyAlignment="1">
      <alignment horizontal="center" vertical="center" wrapText="1"/>
    </xf>
    <xf numFmtId="2" fontId="20" fillId="4" borderId="34" xfId="16" applyNumberFormat="1" applyFont="1" applyFill="1" applyBorder="1" applyAlignment="1">
      <alignment horizontal="center"/>
    </xf>
    <xf numFmtId="193" fontId="13" fillId="0" borderId="0" xfId="15" applyAlignment="1">
      <alignment horizontal="center" vertical="center" wrapText="1"/>
    </xf>
    <xf numFmtId="193" fontId="18" fillId="0" borderId="34" xfId="15" applyFont="1" applyBorder="1" applyAlignment="1">
      <alignment horizontal="center" vertical="center" wrapText="1"/>
    </xf>
    <xf numFmtId="9" fontId="10" fillId="0" borderId="34" xfId="15" applyNumberFormat="1" applyFont="1" applyBorder="1" applyAlignment="1">
      <alignment horizontal="center" vertical="center" wrapText="1"/>
    </xf>
    <xf numFmtId="10" fontId="10" fillId="0" borderId="34" xfId="15" applyNumberFormat="1" applyFont="1" applyBorder="1" applyAlignment="1">
      <alignment horizontal="center" vertical="center" wrapText="1"/>
    </xf>
    <xf numFmtId="193" fontId="10" fillId="0" borderId="34" xfId="15" applyFont="1" applyBorder="1" applyAlignment="1">
      <alignment horizontal="center" vertical="center" wrapText="1"/>
    </xf>
    <xf numFmtId="181" fontId="10" fillId="0" borderId="34" xfId="15" applyNumberFormat="1" applyFont="1" applyBorder="1" applyAlignment="1">
      <alignment horizontal="center" vertical="center" wrapText="1"/>
    </xf>
    <xf numFmtId="190" fontId="10" fillId="0" borderId="34" xfId="1647" applyNumberFormat="1" applyFont="1" applyBorder="1" applyAlignment="1">
      <alignment horizontal="center" vertical="center" wrapText="1"/>
    </xf>
    <xf numFmtId="193" fontId="13" fillId="0" borderId="0" xfId="15" applyAlignment="1">
      <alignment horizontal="center" vertical="center"/>
    </xf>
    <xf numFmtId="193" fontId="10" fillId="0" borderId="34" xfId="15" applyFont="1" applyBorder="1" applyAlignment="1">
      <alignment horizontal="center" vertical="center"/>
    </xf>
    <xf numFmtId="193" fontId="18" fillId="0" borderId="34" xfId="15" applyFont="1" applyBorder="1" applyAlignment="1">
      <alignment vertical="center" wrapText="1"/>
    </xf>
    <xf numFmtId="193" fontId="13" fillId="0" borderId="0" xfId="1558"/>
    <xf numFmtId="193" fontId="84" fillId="0" borderId="0" xfId="1558" applyFont="1"/>
    <xf numFmtId="193" fontId="9" fillId="0" borderId="0" xfId="1558" applyFont="1"/>
    <xf numFmtId="193" fontId="21" fillId="0" borderId="0" xfId="1558" applyFont="1"/>
    <xf numFmtId="193" fontId="13" fillId="0" borderId="0" xfId="1558" applyAlignment="1">
      <alignment horizontal="center" vertical="center"/>
    </xf>
    <xf numFmtId="3" fontId="74" fillId="0" borderId="34" xfId="12" applyNumberFormat="1" applyFont="1" applyBorder="1" applyAlignment="1">
      <alignment horizontal="center" vertical="center"/>
    </xf>
    <xf numFmtId="180" fontId="74" fillId="0" borderId="34" xfId="12" applyNumberFormat="1" applyFont="1" applyBorder="1" applyAlignment="1">
      <alignment horizontal="center" vertical="center"/>
    </xf>
    <xf numFmtId="26" fontId="87" fillId="0" borderId="31" xfId="1558" applyNumberFormat="1" applyFont="1" applyBorder="1" applyAlignment="1">
      <alignment horizontal="center" wrapText="1"/>
    </xf>
    <xf numFmtId="193" fontId="5" fillId="3" borderId="34" xfId="16" applyFont="1" applyFill="1" applyBorder="1" applyAlignment="1">
      <alignment vertical="center" wrapText="1"/>
    </xf>
    <xf numFmtId="193" fontId="13" fillId="0" borderId="15" xfId="1558" applyBorder="1" applyAlignment="1">
      <alignment horizontal="center" vertical="center"/>
    </xf>
    <xf numFmtId="179" fontId="74" fillId="2" borderId="34" xfId="12" applyNumberFormat="1" applyFont="1" applyFill="1" applyBorder="1" applyAlignment="1">
      <alignment horizontal="center" vertical="center" wrapText="1"/>
    </xf>
    <xf numFmtId="193" fontId="71" fillId="2" borderId="34" xfId="12" applyFont="1" applyFill="1" applyBorder="1" applyAlignment="1">
      <alignment horizontal="center" vertical="center" wrapText="1"/>
    </xf>
    <xf numFmtId="3" fontId="74" fillId="2" borderId="34" xfId="12" applyNumberFormat="1" applyFont="1" applyFill="1" applyBorder="1" applyAlignment="1">
      <alignment horizontal="center" vertical="center"/>
    </xf>
    <xf numFmtId="193" fontId="75" fillId="2" borderId="34" xfId="12" applyFont="1" applyFill="1" applyBorder="1" applyAlignment="1">
      <alignment horizontal="center" vertical="center" wrapText="1"/>
    </xf>
    <xf numFmtId="193" fontId="71" fillId="2" borderId="31" xfId="12" applyFont="1" applyFill="1" applyBorder="1" applyAlignment="1">
      <alignment horizontal="center" vertical="center" wrapText="1"/>
    </xf>
    <xf numFmtId="193" fontId="83" fillId="2" borderId="17" xfId="12" applyFont="1" applyFill="1" applyBorder="1" applyAlignment="1">
      <alignment horizontal="center" vertical="center" wrapText="1"/>
    </xf>
    <xf numFmtId="193" fontId="71" fillId="2" borderId="34" xfId="12" applyFont="1" applyFill="1" applyBorder="1" applyAlignment="1">
      <alignment horizontal="center" vertical="center"/>
    </xf>
    <xf numFmtId="193" fontId="13" fillId="0" borderId="14" xfId="1558" applyBorder="1"/>
    <xf numFmtId="193" fontId="71" fillId="0" borderId="34" xfId="12" applyFont="1" applyBorder="1" applyAlignment="1">
      <alignment horizontal="left" wrapText="1"/>
    </xf>
    <xf numFmtId="193" fontId="71" fillId="0" borderId="31" xfId="12" applyFont="1" applyBorder="1" applyAlignment="1">
      <alignment horizontal="left" wrapText="1"/>
    </xf>
    <xf numFmtId="193" fontId="13" fillId="0" borderId="12" xfId="1558" applyBorder="1"/>
    <xf numFmtId="193" fontId="10" fillId="0" borderId="34" xfId="1558" applyFont="1" applyBorder="1"/>
    <xf numFmtId="193" fontId="74" fillId="0" borderId="0" xfId="12" applyFont="1" applyAlignment="1">
      <alignment horizontal="left"/>
    </xf>
    <xf numFmtId="193" fontId="5" fillId="0" borderId="0" xfId="12" applyFont="1" applyAlignment="1">
      <alignment horizontal="left"/>
    </xf>
    <xf numFmtId="193" fontId="73" fillId="0" borderId="0" xfId="12" applyFont="1" applyAlignment="1">
      <alignment horizontal="left"/>
    </xf>
    <xf numFmtId="193" fontId="5" fillId="0" borderId="0" xfId="12" applyFont="1" applyAlignment="1">
      <alignment horizontal="center"/>
    </xf>
    <xf numFmtId="193" fontId="71" fillId="0" borderId="10" xfId="12" applyFont="1" applyBorder="1" applyAlignment="1">
      <alignment horizontal="right" wrapText="1"/>
    </xf>
    <xf numFmtId="193" fontId="71" fillId="0" borderId="9" xfId="12" applyFont="1" applyBorder="1" applyAlignment="1">
      <alignment horizontal="left" wrapText="1"/>
    </xf>
    <xf numFmtId="193" fontId="71" fillId="0" borderId="8" xfId="12" applyFont="1" applyBorder="1" applyAlignment="1">
      <alignment horizontal="left" wrapText="1"/>
    </xf>
    <xf numFmtId="193" fontId="71" fillId="0" borderId="7" xfId="12" applyFont="1" applyBorder="1" applyAlignment="1">
      <alignment horizontal="left"/>
    </xf>
    <xf numFmtId="193" fontId="71" fillId="0" borderId="6" xfId="12" applyFont="1" applyBorder="1" applyAlignment="1">
      <alignment horizontal="left"/>
    </xf>
    <xf numFmtId="14" fontId="71" fillId="0" borderId="5" xfId="12" applyNumberFormat="1" applyFont="1" applyBorder="1" applyAlignment="1">
      <alignment horizontal="right"/>
    </xf>
    <xf numFmtId="193" fontId="71" fillId="0" borderId="4" xfId="12" applyFont="1" applyBorder="1" applyAlignment="1">
      <alignment horizontal="left" wrapText="1"/>
    </xf>
    <xf numFmtId="193" fontId="71" fillId="0" borderId="3" xfId="12" applyFont="1" applyBorder="1" applyAlignment="1">
      <alignment horizontal="left"/>
    </xf>
    <xf numFmtId="193" fontId="71" fillId="0" borderId="2" xfId="12" applyFont="1" applyBorder="1" applyAlignment="1">
      <alignment horizontal="left"/>
    </xf>
    <xf numFmtId="193" fontId="71" fillId="0" borderId="1" xfId="12" applyFont="1" applyBorder="1" applyAlignment="1">
      <alignment horizontal="left"/>
    </xf>
    <xf numFmtId="193" fontId="90" fillId="35" borderId="17" xfId="1648" applyFont="1" applyFill="1" applyBorder="1"/>
    <xf numFmtId="1" fontId="22" fillId="0" borderId="34" xfId="16" applyNumberFormat="1" applyFont="1" applyBorder="1" applyAlignment="1">
      <alignment horizontal="center"/>
    </xf>
    <xf numFmtId="193" fontId="90" fillId="35" borderId="45" xfId="1648" applyFont="1" applyFill="1" applyBorder="1"/>
    <xf numFmtId="26" fontId="13" fillId="0" borderId="0" xfId="525" applyNumberFormat="1" applyAlignment="1">
      <alignment horizontal="center" vertical="center"/>
    </xf>
    <xf numFmtId="193" fontId="22" fillId="0" borderId="0" xfId="1649" applyFont="1"/>
    <xf numFmtId="1" fontId="22" fillId="0" borderId="0" xfId="1649" applyNumberFormat="1" applyFont="1"/>
    <xf numFmtId="26" fontId="22" fillId="0" borderId="0" xfId="1649" applyNumberFormat="1" applyFont="1"/>
    <xf numFmtId="10" fontId="22" fillId="0" borderId="0" xfId="1649" applyNumberFormat="1" applyFont="1"/>
    <xf numFmtId="193" fontId="91" fillId="0" borderId="0" xfId="1558" applyFont="1"/>
    <xf numFmtId="193" fontId="5" fillId="3" borderId="34" xfId="16" applyFont="1" applyFill="1" applyBorder="1" applyAlignment="1">
      <alignment wrapText="1"/>
    </xf>
    <xf numFmtId="193" fontId="5" fillId="0" borderId="34" xfId="1558" applyFont="1" applyBorder="1" applyAlignment="1">
      <alignment vertical="center" wrapText="1"/>
    </xf>
    <xf numFmtId="193" fontId="5" fillId="0" borderId="34" xfId="16" applyFont="1" applyBorder="1" applyAlignment="1">
      <alignment wrapText="1"/>
    </xf>
    <xf numFmtId="193" fontId="94" fillId="2" borderId="17" xfId="12" applyFont="1" applyFill="1" applyBorder="1" applyAlignment="1">
      <alignment horizontal="center" vertical="center" wrapText="1"/>
    </xf>
    <xf numFmtId="193" fontId="13" fillId="0" borderId="50" xfId="1558" applyBorder="1"/>
    <xf numFmtId="193" fontId="71" fillId="0" borderId="51" xfId="12" applyFont="1" applyBorder="1" applyAlignment="1">
      <alignment horizontal="right" wrapText="1"/>
    </xf>
    <xf numFmtId="193" fontId="71" fillId="0" borderId="49" xfId="12" applyFont="1" applyBorder="1" applyAlignment="1">
      <alignment horizontal="left" wrapText="1"/>
    </xf>
    <xf numFmtId="193" fontId="71" fillId="0" borderId="47" xfId="12" applyFont="1" applyBorder="1" applyAlignment="1">
      <alignment horizontal="left" wrapText="1"/>
    </xf>
    <xf numFmtId="193" fontId="71" fillId="0" borderId="48" xfId="12" applyFont="1" applyBorder="1" applyAlignment="1">
      <alignment horizontal="left"/>
    </xf>
    <xf numFmtId="193" fontId="71" fillId="0" borderId="52" xfId="12" applyFont="1" applyBorder="1" applyAlignment="1">
      <alignment horizontal="left"/>
    </xf>
    <xf numFmtId="193" fontId="10" fillId="36" borderId="0" xfId="15" applyFont="1" applyFill="1"/>
    <xf numFmtId="193" fontId="13" fillId="36" borderId="0" xfId="15" applyFill="1"/>
    <xf numFmtId="193" fontId="13" fillId="36" borderId="0" xfId="15" applyFill="1" applyAlignment="1">
      <alignment wrapText="1"/>
    </xf>
    <xf numFmtId="193" fontId="10" fillId="0" borderId="34" xfId="0" applyFont="1" applyBorder="1"/>
    <xf numFmtId="193" fontId="0" fillId="0" borderId="50" xfId="0" applyBorder="1"/>
    <xf numFmtId="193" fontId="83" fillId="39" borderId="17" xfId="12" applyFont="1" applyFill="1" applyBorder="1" applyAlignment="1">
      <alignment horizontal="center" vertical="center" wrapText="1"/>
    </xf>
    <xf numFmtId="193" fontId="83" fillId="33" borderId="17" xfId="12" applyFont="1" applyFill="1" applyBorder="1" applyAlignment="1">
      <alignment horizontal="center" vertical="center" wrapText="1"/>
    </xf>
    <xf numFmtId="26" fontId="87" fillId="39" borderId="31" xfId="0" applyNumberFormat="1" applyFont="1" applyFill="1" applyBorder="1" applyAlignment="1">
      <alignment horizontal="center" wrapText="1"/>
    </xf>
    <xf numFmtId="26" fontId="87" fillId="33" borderId="31" xfId="0" applyNumberFormat="1" applyFont="1" applyFill="1" applyBorder="1" applyAlignment="1">
      <alignment horizontal="center" wrapText="1"/>
    </xf>
    <xf numFmtId="193" fontId="5" fillId="0" borderId="34" xfId="0" applyFont="1" applyBorder="1" applyAlignment="1">
      <alignment vertical="center" wrapText="1"/>
    </xf>
    <xf numFmtId="193" fontId="21" fillId="0" borderId="0" xfId="0" applyFont="1"/>
    <xf numFmtId="9" fontId="0" fillId="0" borderId="0" xfId="1639" applyFont="1"/>
    <xf numFmtId="193" fontId="13" fillId="0" borderId="34" xfId="0" applyFont="1" applyBorder="1" applyAlignment="1">
      <alignment wrapText="1"/>
    </xf>
    <xf numFmtId="2" fontId="21" fillId="4" borderId="34" xfId="16" applyNumberFormat="1" applyFont="1" applyFill="1" applyBorder="1" applyAlignment="1">
      <alignment horizontal="center" wrapText="1"/>
    </xf>
    <xf numFmtId="193" fontId="20" fillId="4" borderId="34" xfId="1651" applyNumberFormat="1" applyFont="1" applyFill="1" applyBorder="1" applyAlignment="1">
      <alignment horizontal="center" vertical="center"/>
    </xf>
    <xf numFmtId="193" fontId="19" fillId="5" borderId="34" xfId="1651" applyNumberFormat="1" applyFont="1" applyFill="1" applyBorder="1" applyAlignment="1"/>
    <xf numFmtId="193" fontId="22" fillId="0" borderId="0" xfId="1651" applyNumberFormat="1" applyFont="1"/>
    <xf numFmtId="176" fontId="22" fillId="0" borderId="0" xfId="1651" applyFont="1"/>
    <xf numFmtId="182" fontId="21" fillId="0" borderId="0" xfId="1612" applyNumberFormat="1" applyFont="1"/>
    <xf numFmtId="193" fontId="22" fillId="0" borderId="0" xfId="14" applyNumberFormat="1" applyFont="1" applyBorder="1"/>
    <xf numFmtId="176" fontId="22" fillId="0" borderId="0" xfId="14" applyFont="1" applyBorder="1"/>
    <xf numFmtId="176" fontId="22" fillId="0" borderId="0" xfId="1651" applyFont="1" applyBorder="1"/>
    <xf numFmtId="193" fontId="1" fillId="0" borderId="0" xfId="1652"/>
    <xf numFmtId="193" fontId="97" fillId="0" borderId="0" xfId="1652" applyFont="1" applyAlignment="1">
      <alignment horizontal="left" vertical="center"/>
    </xf>
    <xf numFmtId="191" fontId="98" fillId="40" borderId="34" xfId="1652" applyNumberFormat="1" applyFont="1" applyFill="1" applyBorder="1" applyAlignment="1">
      <alignment horizontal="center" vertical="center"/>
    </xf>
    <xf numFmtId="3" fontId="1" fillId="0" borderId="34" xfId="1652" applyNumberFormat="1" applyBorder="1"/>
    <xf numFmtId="191" fontId="88" fillId="40" borderId="34" xfId="1652" applyNumberFormat="1" applyFont="1" applyFill="1" applyBorder="1" applyAlignment="1">
      <alignment horizontal="center" vertical="center"/>
    </xf>
    <xf numFmtId="3" fontId="99" fillId="0" borderId="34" xfId="1652" applyNumberFormat="1" applyFont="1" applyBorder="1" applyAlignment="1">
      <alignment horizontal="right" vertical="center"/>
    </xf>
    <xf numFmtId="193" fontId="1" fillId="0" borderId="34" xfId="1652" applyBorder="1"/>
    <xf numFmtId="193" fontId="99" fillId="0" borderId="34" xfId="1652" applyFont="1" applyBorder="1" applyAlignment="1">
      <alignment horizontal="right" vertical="center"/>
    </xf>
    <xf numFmtId="193" fontId="97" fillId="0" borderId="34" xfId="1652" applyFont="1" applyBorder="1" applyAlignment="1">
      <alignment horizontal="left" vertical="center"/>
    </xf>
    <xf numFmtId="191" fontId="98" fillId="40" borderId="50" xfId="1652" applyNumberFormat="1" applyFont="1" applyFill="1" applyBorder="1" applyAlignment="1">
      <alignment horizontal="center" vertical="center"/>
    </xf>
    <xf numFmtId="3" fontId="100" fillId="0" borderId="53" xfId="1652" applyNumberFormat="1" applyFont="1" applyBorder="1" applyAlignment="1">
      <alignment horizontal="left" vertical="center"/>
    </xf>
    <xf numFmtId="3" fontId="97" fillId="0" borderId="54" xfId="1652" applyNumberFormat="1" applyFont="1" applyBorder="1" applyAlignment="1">
      <alignment horizontal="left" vertical="center"/>
    </xf>
    <xf numFmtId="193" fontId="97" fillId="0" borderId="54" xfId="1652" applyFont="1" applyBorder="1" applyAlignment="1">
      <alignment horizontal="left" vertical="center"/>
    </xf>
    <xf numFmtId="193" fontId="97" fillId="0" borderId="55" xfId="1652" applyFont="1" applyBorder="1" applyAlignment="1">
      <alignment horizontal="left" vertical="center"/>
    </xf>
    <xf numFmtId="193" fontId="1" fillId="0" borderId="50" xfId="1652" applyBorder="1" applyAlignment="1">
      <alignment vertical="center"/>
    </xf>
    <xf numFmtId="193" fontId="101" fillId="0" borderId="55" xfId="1652" applyFont="1" applyBorder="1" applyAlignment="1">
      <alignment horizontal="left" vertical="center"/>
    </xf>
    <xf numFmtId="3" fontId="100" fillId="0" borderId="54" xfId="1652" applyNumberFormat="1" applyFont="1" applyBorder="1" applyAlignment="1">
      <alignment horizontal="left" vertical="center"/>
    </xf>
    <xf numFmtId="193" fontId="1" fillId="0" borderId="34" xfId="1652" applyBorder="1" applyAlignment="1">
      <alignment vertical="center"/>
    </xf>
    <xf numFmtId="3" fontId="97" fillId="0" borderId="56" xfId="1652" applyNumberFormat="1" applyFont="1" applyBorder="1" applyAlignment="1">
      <alignment horizontal="left" vertical="center"/>
    </xf>
    <xf numFmtId="193" fontId="102" fillId="41" borderId="57" xfId="1652" applyFont="1" applyFill="1" applyBorder="1" applyAlignment="1">
      <alignment horizontal="center" vertical="center" wrapText="1"/>
    </xf>
    <xf numFmtId="193" fontId="102" fillId="41" borderId="58" xfId="1652" applyFont="1" applyFill="1" applyBorder="1" applyAlignment="1">
      <alignment horizontal="center" vertical="center" wrapText="1"/>
    </xf>
    <xf numFmtId="193" fontId="102" fillId="42" borderId="56" xfId="1652" applyFont="1" applyFill="1" applyBorder="1" applyAlignment="1">
      <alignment horizontal="center" vertical="center" wrapText="1"/>
    </xf>
    <xf numFmtId="193" fontId="102" fillId="41" borderId="56" xfId="1652" applyFont="1" applyFill="1" applyBorder="1" applyAlignment="1">
      <alignment horizontal="center" vertical="center" wrapText="1"/>
    </xf>
    <xf numFmtId="193" fontId="102" fillId="41" borderId="59" xfId="1652" applyFont="1" applyFill="1" applyBorder="1" applyAlignment="1">
      <alignment horizontal="center" vertical="center" wrapText="1"/>
    </xf>
    <xf numFmtId="193" fontId="103" fillId="0" borderId="0" xfId="1652" applyFont="1"/>
    <xf numFmtId="193" fontId="105" fillId="0" borderId="0" xfId="1653" applyFont="1" applyAlignment="1">
      <alignment horizontal="center" vertical="center"/>
    </xf>
    <xf numFmtId="193" fontId="105" fillId="37" borderId="0" xfId="1653" applyFont="1" applyFill="1" applyAlignment="1">
      <alignment horizontal="center" vertical="center"/>
    </xf>
    <xf numFmtId="193" fontId="105" fillId="0" borderId="0" xfId="1653" applyFont="1" applyAlignment="1">
      <alignment horizontal="center" vertical="center" wrapText="1"/>
    </xf>
    <xf numFmtId="193" fontId="106" fillId="0" borderId="0" xfId="1653" applyFont="1" applyAlignment="1">
      <alignment horizontal="center" vertical="center"/>
    </xf>
    <xf numFmtId="182" fontId="105" fillId="0" borderId="0" xfId="1653" applyNumberFormat="1" applyFont="1" applyAlignment="1">
      <alignment horizontal="center" vertical="center"/>
    </xf>
    <xf numFmtId="192" fontId="105" fillId="0" borderId="0" xfId="1653" applyNumberFormat="1" applyFont="1" applyAlignment="1">
      <alignment horizontal="center" vertical="center"/>
    </xf>
    <xf numFmtId="193" fontId="105" fillId="0" borderId="0" xfId="1653" applyFont="1" applyAlignment="1">
      <alignment horizontal="left" vertical="center"/>
    </xf>
    <xf numFmtId="193" fontId="105" fillId="37" borderId="34" xfId="1653" applyFont="1" applyFill="1" applyBorder="1" applyAlignment="1">
      <alignment horizontal="center" vertical="center"/>
    </xf>
    <xf numFmtId="193" fontId="105" fillId="0" borderId="34" xfId="1653" applyFont="1" applyBorder="1" applyAlignment="1">
      <alignment horizontal="center" vertical="center" wrapText="1"/>
    </xf>
    <xf numFmtId="182" fontId="105" fillId="0" borderId="50" xfId="1653" applyNumberFormat="1" applyFont="1" applyBorder="1" applyAlignment="1">
      <alignment horizontal="center" vertical="center"/>
    </xf>
    <xf numFmtId="192" fontId="108" fillId="43" borderId="34" xfId="1653" applyNumberFormat="1" applyFont="1" applyFill="1" applyBorder="1" applyAlignment="1">
      <alignment horizontal="center" vertical="center"/>
    </xf>
    <xf numFmtId="192" fontId="105" fillId="0" borderId="34" xfId="1653" applyNumberFormat="1" applyFont="1" applyBorder="1" applyAlignment="1">
      <alignment horizontal="center" vertical="center"/>
    </xf>
    <xf numFmtId="193" fontId="109" fillId="0" borderId="34" xfId="1653" applyFont="1" applyBorder="1" applyAlignment="1">
      <alignment horizontal="left" vertical="center" wrapText="1"/>
    </xf>
    <xf numFmtId="193" fontId="105" fillId="44" borderId="34" xfId="1653" applyFont="1" applyFill="1" applyBorder="1" applyAlignment="1">
      <alignment horizontal="center" vertical="center"/>
    </xf>
    <xf numFmtId="193" fontId="105" fillId="44" borderId="34" xfId="1653" applyFont="1" applyFill="1" applyBorder="1" applyAlignment="1">
      <alignment horizontal="center" vertical="center" wrapText="1"/>
    </xf>
    <xf numFmtId="193" fontId="107" fillId="44" borderId="14" xfId="1653" applyFont="1" applyFill="1" applyBorder="1" applyAlignment="1">
      <alignment horizontal="center" vertical="center"/>
    </xf>
    <xf numFmtId="182" fontId="105" fillId="44" borderId="50" xfId="1653" applyNumberFormat="1" applyFont="1" applyFill="1" applyBorder="1" applyAlignment="1">
      <alignment horizontal="center" vertical="center"/>
    </xf>
    <xf numFmtId="192" fontId="108" fillId="44" borderId="34" xfId="1653" applyNumberFormat="1" applyFont="1" applyFill="1" applyBorder="1" applyAlignment="1">
      <alignment horizontal="center" vertical="center"/>
    </xf>
    <xf numFmtId="193" fontId="107" fillId="44" borderId="14" xfId="1654" applyFont="1" applyFill="1" applyBorder="1" applyAlignment="1">
      <alignment horizontal="center" vertical="center" wrapText="1"/>
    </xf>
    <xf numFmtId="193" fontId="111" fillId="44" borderId="34" xfId="1654" applyFont="1" applyFill="1" applyBorder="1" applyAlignment="1">
      <alignment horizontal="center" vertical="center" wrapText="1"/>
    </xf>
    <xf numFmtId="193" fontId="109" fillId="44" borderId="34" xfId="1653" applyFont="1" applyFill="1" applyBorder="1" applyAlignment="1">
      <alignment horizontal="left" vertical="center" wrapText="1"/>
    </xf>
    <xf numFmtId="193" fontId="109" fillId="44" borderId="34" xfId="1653" applyFont="1" applyFill="1" applyBorder="1" applyAlignment="1">
      <alignment horizontal="center" vertical="center" wrapText="1"/>
    </xf>
    <xf numFmtId="193" fontId="106" fillId="44" borderId="46" xfId="1653" applyFont="1" applyFill="1" applyBorder="1" applyAlignment="1">
      <alignment horizontal="center" vertical="center" wrapText="1"/>
    </xf>
    <xf numFmtId="193" fontId="106" fillId="0" borderId="34" xfId="1653" applyFont="1" applyBorder="1" applyAlignment="1">
      <alignment horizontal="center" vertical="center" wrapText="1"/>
    </xf>
    <xf numFmtId="192" fontId="106" fillId="0" borderId="34" xfId="1653" applyNumberFormat="1" applyFont="1" applyBorder="1" applyAlignment="1">
      <alignment horizontal="center" vertical="center" wrapText="1"/>
    </xf>
    <xf numFmtId="182" fontId="112" fillId="37" borderId="34" xfId="1653" applyNumberFormat="1" applyFont="1" applyFill="1" applyBorder="1" applyAlignment="1">
      <alignment horizontal="center" vertical="center" wrapText="1"/>
    </xf>
    <xf numFmtId="192" fontId="111" fillId="43" borderId="34" xfId="1653" applyNumberFormat="1" applyFont="1" applyFill="1" applyBorder="1" applyAlignment="1">
      <alignment horizontal="center" vertical="center" wrapText="1"/>
    </xf>
    <xf numFmtId="193" fontId="106" fillId="0" borderId="34" xfId="1653" applyFont="1" applyBorder="1" applyAlignment="1">
      <alignment horizontal="center" vertical="center"/>
    </xf>
    <xf numFmtId="193" fontId="21" fillId="3" borderId="34" xfId="16" applyFont="1" applyFill="1" applyBorder="1" applyAlignment="1">
      <alignment horizontal="center" vertical="center" wrapText="1"/>
    </xf>
    <xf numFmtId="193" fontId="113" fillId="35" borderId="0" xfId="1648" applyFont="1" applyFill="1"/>
    <xf numFmtId="194" fontId="13" fillId="3" borderId="34" xfId="16" applyNumberFormat="1" applyFill="1" applyBorder="1" applyAlignment="1">
      <alignment wrapText="1"/>
    </xf>
    <xf numFmtId="194" fontId="13" fillId="0" borderId="34" xfId="16" applyNumberFormat="1" applyBorder="1" applyAlignment="1">
      <alignment wrapText="1"/>
    </xf>
    <xf numFmtId="194" fontId="22" fillId="0" borderId="0" xfId="15" applyNumberFormat="1" applyFont="1"/>
    <xf numFmtId="194" fontId="13" fillId="0" borderId="0" xfId="15" applyNumberFormat="1"/>
    <xf numFmtId="194" fontId="90" fillId="35" borderId="45" xfId="1648" applyNumberFormat="1" applyFont="1" applyFill="1" applyBorder="1"/>
    <xf numFmtId="194" fontId="21" fillId="4" borderId="34" xfId="16" applyNumberFormat="1" applyFont="1" applyFill="1" applyBorder="1" applyAlignment="1">
      <alignment wrapText="1"/>
    </xf>
    <xf numFmtId="194" fontId="21" fillId="4" borderId="11" xfId="16" applyNumberFormat="1" applyFont="1" applyFill="1" applyBorder="1" applyAlignment="1">
      <alignment wrapText="1"/>
    </xf>
    <xf numFmtId="191" fontId="13" fillId="3" borderId="34" xfId="16" applyNumberFormat="1" applyFill="1" applyBorder="1" applyAlignment="1">
      <alignment wrapText="1"/>
    </xf>
    <xf numFmtId="191" fontId="13" fillId="0" borderId="0" xfId="15" applyNumberFormat="1"/>
    <xf numFmtId="191" fontId="90" fillId="35" borderId="45" xfId="1648" applyNumberFormat="1" applyFont="1" applyFill="1" applyBorder="1"/>
    <xf numFmtId="191" fontId="21" fillId="4" borderId="34" xfId="16" applyNumberFormat="1" applyFont="1" applyFill="1" applyBorder="1" applyAlignment="1">
      <alignment wrapText="1"/>
    </xf>
    <xf numFmtId="191" fontId="21" fillId="4" borderId="11" xfId="16" applyNumberFormat="1" applyFont="1" applyFill="1" applyBorder="1" applyAlignment="1">
      <alignment wrapText="1"/>
    </xf>
    <xf numFmtId="193" fontId="19" fillId="38" borderId="34" xfId="1651" applyNumberFormat="1" applyFont="1" applyFill="1" applyBorder="1" applyAlignment="1"/>
    <xf numFmtId="193" fontId="19" fillId="4" borderId="34" xfId="14" applyNumberFormat="1" applyFont="1" applyFill="1" applyBorder="1" applyAlignment="1"/>
    <xf numFmtId="193" fontId="18" fillId="0" borderId="12" xfId="15" applyFont="1" applyBorder="1" applyAlignment="1">
      <alignment horizontal="center" vertical="center" wrapText="1"/>
    </xf>
    <xf numFmtId="193" fontId="18" fillId="0" borderId="14" xfId="15" applyFont="1" applyBorder="1" applyAlignment="1">
      <alignment horizontal="center" vertical="center" wrapText="1"/>
    </xf>
    <xf numFmtId="193" fontId="18" fillId="0" borderId="15" xfId="15" applyFont="1" applyBorder="1" applyAlignment="1">
      <alignment horizontal="center" vertical="center" wrapText="1"/>
    </xf>
    <xf numFmtId="193" fontId="19" fillId="2" borderId="33" xfId="14" applyNumberFormat="1" applyFont="1" applyFill="1" applyBorder="1" applyAlignment="1">
      <alignment horizontal="center" vertical="center" wrapText="1"/>
    </xf>
    <xf numFmtId="193" fontId="10" fillId="0" borderId="11" xfId="15" applyFont="1" applyBorder="1" applyAlignment="1">
      <alignment horizontal="center" vertical="center"/>
    </xf>
    <xf numFmtId="193" fontId="10" fillId="0" borderId="11" xfId="15" applyFont="1" applyBorder="1" applyAlignment="1">
      <alignment horizontal="center" vertical="center" wrapText="1"/>
    </xf>
    <xf numFmtId="193" fontId="16" fillId="0" borderId="34" xfId="1597" applyFont="1" applyBorder="1" applyAlignment="1" applyProtection="1">
      <alignment horizontal="left"/>
      <protection locked="0"/>
    </xf>
    <xf numFmtId="179" fontId="17" fillId="0" borderId="34" xfId="1597" applyNumberFormat="1" applyFont="1" applyBorder="1" applyAlignment="1" applyProtection="1">
      <alignment horizontal="left"/>
      <protection locked="0"/>
    </xf>
    <xf numFmtId="179" fontId="17" fillId="0" borderId="37" xfId="1597" applyNumberFormat="1" applyFont="1" applyBorder="1" applyAlignment="1" applyProtection="1">
      <alignment horizontal="left"/>
      <protection locked="0"/>
    </xf>
    <xf numFmtId="193" fontId="17" fillId="0" borderId="39" xfId="1597" applyFont="1" applyBorder="1" applyAlignment="1" applyProtection="1">
      <alignment horizontal="left"/>
      <protection locked="0"/>
    </xf>
    <xf numFmtId="193" fontId="16" fillId="0" borderId="39" xfId="1597" applyFont="1" applyBorder="1" applyAlignment="1" applyProtection="1">
      <alignment horizontal="left"/>
      <protection locked="0"/>
    </xf>
    <xf numFmtId="179" fontId="17" fillId="0" borderId="39" xfId="1597" applyNumberFormat="1" applyFont="1" applyBorder="1" applyAlignment="1" applyProtection="1">
      <alignment horizontal="left"/>
      <protection locked="0"/>
    </xf>
    <xf numFmtId="179" fontId="17" fillId="0" borderId="40" xfId="1597" applyNumberFormat="1" applyFont="1" applyBorder="1" applyAlignment="1" applyProtection="1">
      <alignment horizontal="left"/>
      <protection locked="0"/>
    </xf>
    <xf numFmtId="193" fontId="17" fillId="0" borderId="34" xfId="1597" applyFont="1" applyBorder="1" applyAlignment="1" applyProtection="1">
      <alignment horizontal="left"/>
      <protection locked="0"/>
    </xf>
    <xf numFmtId="193" fontId="17" fillId="0" borderId="37" xfId="1597" applyFont="1" applyBorder="1" applyAlignment="1" applyProtection="1">
      <alignment horizontal="left"/>
      <protection locked="0"/>
    </xf>
    <xf numFmtId="193" fontId="17" fillId="0" borderId="20" xfId="1597" applyFont="1" applyBorder="1" applyAlignment="1" applyProtection="1">
      <alignment horizontal="left"/>
      <protection locked="0"/>
    </xf>
    <xf numFmtId="193" fontId="16" fillId="0" borderId="20" xfId="1597" applyFont="1" applyBorder="1" applyAlignment="1" applyProtection="1">
      <alignment horizontal="left"/>
      <protection locked="0"/>
    </xf>
    <xf numFmtId="179" fontId="17" fillId="0" borderId="20" xfId="1597" applyNumberFormat="1" applyFont="1" applyBorder="1" applyAlignment="1" applyProtection="1">
      <alignment horizontal="left"/>
      <protection locked="0"/>
    </xf>
    <xf numFmtId="179" fontId="17" fillId="0" borderId="35" xfId="1597" applyNumberFormat="1" applyFont="1" applyBorder="1" applyAlignment="1" applyProtection="1">
      <alignment horizontal="left"/>
      <protection locked="0"/>
    </xf>
    <xf numFmtId="193" fontId="16" fillId="0" borderId="4" xfId="1597" applyFont="1" applyBorder="1" applyAlignment="1" applyProtection="1">
      <alignment horizontal="left"/>
      <protection locked="0"/>
    </xf>
    <xf numFmtId="193" fontId="16" fillId="0" borderId="2" xfId="1597" applyFont="1" applyBorder="1" applyAlignment="1" applyProtection="1">
      <alignment horizontal="left"/>
      <protection locked="0"/>
    </xf>
    <xf numFmtId="193" fontId="16" fillId="0" borderId="3" xfId="1597" applyFont="1" applyBorder="1" applyAlignment="1" applyProtection="1">
      <alignment horizontal="left"/>
      <protection locked="0"/>
    </xf>
    <xf numFmtId="193" fontId="16" fillId="0" borderId="32" xfId="1597" applyFont="1" applyBorder="1" applyAlignment="1" applyProtection="1">
      <alignment horizontal="left"/>
      <protection locked="0"/>
    </xf>
    <xf numFmtId="193" fontId="16" fillId="0" borderId="30" xfId="1597" applyFont="1" applyBorder="1" applyAlignment="1" applyProtection="1">
      <alignment horizontal="left"/>
      <protection locked="0"/>
    </xf>
    <xf numFmtId="193" fontId="16" fillId="0" borderId="31" xfId="1597" applyFont="1" applyBorder="1" applyAlignment="1" applyProtection="1">
      <alignment horizontal="left"/>
      <protection locked="0"/>
    </xf>
    <xf numFmtId="193" fontId="10" fillId="0" borderId="11" xfId="15" applyFont="1" applyBorder="1" applyAlignment="1">
      <alignment horizontal="left" vertical="center" wrapText="1"/>
    </xf>
    <xf numFmtId="193" fontId="10" fillId="0" borderId="41" xfId="15" applyFont="1" applyBorder="1" applyAlignment="1">
      <alignment horizontal="center" vertical="center" wrapText="1"/>
    </xf>
    <xf numFmtId="193" fontId="10" fillId="0" borderId="14" xfId="15" applyFont="1" applyBorder="1" applyAlignment="1">
      <alignment horizontal="center" vertical="center" wrapText="1"/>
    </xf>
    <xf numFmtId="193" fontId="10" fillId="0" borderId="15" xfId="15" applyFont="1" applyBorder="1" applyAlignment="1">
      <alignment horizontal="center" vertical="center" wrapText="1"/>
    </xf>
    <xf numFmtId="193" fontId="16" fillId="0" borderId="42" xfId="1597" applyFont="1" applyBorder="1" applyAlignment="1" applyProtection="1">
      <alignment horizontal="left"/>
      <protection locked="0"/>
    </xf>
    <xf numFmtId="193" fontId="16" fillId="0" borderId="44" xfId="1597" applyFont="1" applyBorder="1" applyAlignment="1" applyProtection="1">
      <alignment horizontal="left"/>
      <protection locked="0"/>
    </xf>
    <xf numFmtId="193" fontId="16" fillId="0" borderId="43" xfId="1597" applyFont="1" applyBorder="1" applyAlignment="1" applyProtection="1">
      <alignment horizontal="left"/>
      <protection locked="0"/>
    </xf>
    <xf numFmtId="193" fontId="20" fillId="4" borderId="32" xfId="15" applyFont="1" applyFill="1" applyBorder="1" applyAlignment="1">
      <alignment horizontal="left"/>
    </xf>
    <xf numFmtId="193" fontId="20" fillId="4" borderId="30" xfId="15" applyFont="1" applyFill="1" applyBorder="1" applyAlignment="1">
      <alignment horizontal="left"/>
    </xf>
    <xf numFmtId="193" fontId="20" fillId="4" borderId="31" xfId="15" applyFont="1" applyFill="1" applyBorder="1" applyAlignment="1">
      <alignment horizontal="left"/>
    </xf>
    <xf numFmtId="193" fontId="13" fillId="0" borderId="50" xfId="12" applyBorder="1" applyAlignment="1">
      <alignment horizontal="center" vertical="center" wrapText="1"/>
    </xf>
    <xf numFmtId="193" fontId="13" fillId="0" borderId="14" xfId="12" applyBorder="1" applyAlignment="1">
      <alignment horizontal="center" vertical="center" wrapText="1"/>
    </xf>
    <xf numFmtId="193" fontId="13" fillId="0" borderId="50" xfId="15" applyBorder="1" applyAlignment="1">
      <alignment horizontal="center" vertical="center" wrapText="1"/>
    </xf>
    <xf numFmtId="193" fontId="13" fillId="0" borderId="14" xfId="15" applyBorder="1" applyAlignment="1">
      <alignment horizontal="center" vertical="center" wrapText="1"/>
    </xf>
    <xf numFmtId="193" fontId="21" fillId="38" borderId="50" xfId="16" applyFont="1" applyFill="1" applyBorder="1" applyAlignment="1">
      <alignment horizontal="center" vertical="center" wrapText="1"/>
    </xf>
    <xf numFmtId="193" fontId="21" fillId="38" borderId="15" xfId="16" applyFont="1" applyFill="1" applyBorder="1" applyAlignment="1">
      <alignment horizontal="center" vertical="center" wrapText="1"/>
    </xf>
    <xf numFmtId="193" fontId="13" fillId="0" borderId="15" xfId="12" applyBorder="1" applyAlignment="1">
      <alignment horizontal="center" vertical="center" wrapText="1"/>
    </xf>
    <xf numFmtId="193" fontId="13" fillId="0" borderId="34" xfId="12" applyBorder="1" applyAlignment="1">
      <alignment horizontal="center" vertical="center" wrapText="1"/>
    </xf>
    <xf numFmtId="193" fontId="13" fillId="3" borderId="50" xfId="16" applyFill="1" applyBorder="1" applyAlignment="1">
      <alignment horizontal="center" vertical="center" wrapText="1"/>
    </xf>
    <xf numFmtId="193" fontId="13" fillId="3" borderId="15" xfId="16" applyFill="1" applyBorder="1" applyAlignment="1">
      <alignment horizontal="center" vertical="center" wrapText="1"/>
    </xf>
    <xf numFmtId="193" fontId="21" fillId="4" borderId="50" xfId="16" applyFont="1" applyFill="1" applyBorder="1" applyAlignment="1">
      <alignment horizontal="center" vertical="center" wrapText="1"/>
    </xf>
    <xf numFmtId="193" fontId="21" fillId="4" borderId="15" xfId="16" applyFont="1" applyFill="1" applyBorder="1" applyAlignment="1">
      <alignment horizontal="center" vertical="center" wrapText="1"/>
    </xf>
    <xf numFmtId="193" fontId="13" fillId="0" borderId="15" xfId="15" applyBorder="1" applyAlignment="1">
      <alignment horizontal="center" vertical="center" wrapText="1"/>
    </xf>
    <xf numFmtId="193" fontId="1" fillId="0" borderId="50" xfId="1652" applyBorder="1" applyAlignment="1">
      <alignment horizontal="center" vertical="center"/>
    </xf>
    <xf numFmtId="193" fontId="1" fillId="0" borderId="14" xfId="1652" applyBorder="1" applyAlignment="1">
      <alignment horizontal="center" vertical="center"/>
    </xf>
    <xf numFmtId="193" fontId="1" fillId="0" borderId="15" xfId="1652" applyBorder="1" applyAlignment="1">
      <alignment horizontal="center" vertical="center"/>
    </xf>
    <xf numFmtId="193" fontId="1" fillId="0" borderId="34" xfId="1652" applyBorder="1" applyAlignment="1">
      <alignment horizontal="center" vertical="center"/>
    </xf>
    <xf numFmtId="193" fontId="106" fillId="0" borderId="34" xfId="1653" applyFont="1" applyBorder="1" applyAlignment="1">
      <alignment horizontal="center" vertical="center" wrapText="1"/>
    </xf>
    <xf numFmtId="193" fontId="111" fillId="0" borderId="50" xfId="1653" applyFont="1" applyBorder="1" applyAlignment="1">
      <alignment horizontal="center" vertical="center"/>
    </xf>
    <xf numFmtId="193" fontId="107" fillId="0" borderId="14" xfId="1653" applyFont="1" applyBorder="1" applyAlignment="1">
      <alignment horizontal="center" vertical="center"/>
    </xf>
    <xf numFmtId="193" fontId="107" fillId="0" borderId="15" xfId="1653" applyFont="1" applyBorder="1" applyAlignment="1">
      <alignment horizontal="center" vertical="center"/>
    </xf>
    <xf numFmtId="193" fontId="109" fillId="0" borderId="34" xfId="1653" applyFont="1" applyBorder="1" applyAlignment="1">
      <alignment horizontal="center" vertical="center" wrapText="1"/>
    </xf>
    <xf numFmtId="193" fontId="109" fillId="0" borderId="50" xfId="1653" applyFont="1" applyBorder="1" applyAlignment="1">
      <alignment horizontal="center" vertical="center" wrapText="1"/>
    </xf>
    <xf numFmtId="193" fontId="109" fillId="0" borderId="15" xfId="1653" applyFont="1" applyBorder="1" applyAlignment="1">
      <alignment horizontal="center" vertical="center" wrapText="1"/>
    </xf>
    <xf numFmtId="193" fontId="106" fillId="0" borderId="50" xfId="1653" applyFont="1" applyBorder="1" applyAlignment="1">
      <alignment horizontal="center" vertical="center"/>
    </xf>
    <xf numFmtId="193" fontId="106" fillId="0" borderId="14" xfId="1653" applyFont="1" applyBorder="1" applyAlignment="1">
      <alignment horizontal="center" vertical="center"/>
    </xf>
    <xf numFmtId="193" fontId="106" fillId="44" borderId="14" xfId="1653" applyFont="1" applyFill="1" applyBorder="1" applyAlignment="1">
      <alignment horizontal="center" vertical="center"/>
    </xf>
    <xf numFmtId="193" fontId="106" fillId="0" borderId="31" xfId="1653" applyFont="1" applyBorder="1" applyAlignment="1">
      <alignment horizontal="center" vertical="center" wrapText="1"/>
    </xf>
    <xf numFmtId="193" fontId="106" fillId="0" borderId="47" xfId="1653" applyFont="1" applyBorder="1" applyAlignment="1">
      <alignment horizontal="center" vertical="center" wrapText="1"/>
    </xf>
    <xf numFmtId="193" fontId="106" fillId="0" borderId="46" xfId="1653" applyFont="1" applyBorder="1" applyAlignment="1">
      <alignment horizontal="center" vertical="center" wrapText="1"/>
    </xf>
    <xf numFmtId="193" fontId="106" fillId="0" borderId="17" xfId="1653" applyFont="1" applyBorder="1" applyAlignment="1">
      <alignment horizontal="center" vertical="center" wrapText="1"/>
    </xf>
    <xf numFmtId="193" fontId="105" fillId="0" borderId="34" xfId="1653" applyFont="1" applyBorder="1" applyAlignment="1">
      <alignment horizontal="center" vertical="center" wrapText="1"/>
    </xf>
    <xf numFmtId="193" fontId="105" fillId="0" borderId="50" xfId="1653" applyFont="1" applyBorder="1" applyAlignment="1">
      <alignment horizontal="center" vertical="center" wrapText="1"/>
    </xf>
    <xf numFmtId="193" fontId="105" fillId="0" borderId="15" xfId="1653" applyFont="1" applyBorder="1" applyAlignment="1">
      <alignment horizontal="center" vertical="center" wrapText="1"/>
    </xf>
    <xf numFmtId="193" fontId="5" fillId="0" borderId="34" xfId="12" applyFont="1" applyBorder="1" applyAlignment="1">
      <alignment horizontal="center" vertical="center" wrapText="1"/>
    </xf>
    <xf numFmtId="193" fontId="93" fillId="0" borderId="50" xfId="12" applyFont="1" applyBorder="1" applyAlignment="1">
      <alignment horizontal="center" vertical="center" wrapText="1"/>
    </xf>
    <xf numFmtId="193" fontId="93" fillId="0" borderId="14" xfId="12" applyFont="1" applyBorder="1" applyAlignment="1">
      <alignment horizontal="center" vertical="center" wrapText="1"/>
    </xf>
    <xf numFmtId="193" fontId="93" fillId="0" borderId="15" xfId="12" applyFont="1" applyBorder="1" applyAlignment="1">
      <alignment horizontal="center" vertical="center" wrapText="1"/>
    </xf>
    <xf numFmtId="193" fontId="78" fillId="0" borderId="50" xfId="12" applyFont="1" applyBorder="1" applyAlignment="1">
      <alignment horizontal="center" vertical="center" wrapText="1"/>
    </xf>
    <xf numFmtId="193" fontId="78" fillId="0" borderId="14" xfId="12" applyFont="1" applyBorder="1" applyAlignment="1">
      <alignment horizontal="center" vertical="center" wrapText="1"/>
    </xf>
    <xf numFmtId="193" fontId="78" fillId="0" borderId="15" xfId="12" applyFont="1" applyBorder="1" applyAlignment="1">
      <alignment horizontal="center" vertical="center" wrapText="1"/>
    </xf>
    <xf numFmtId="193" fontId="92" fillId="0" borderId="15" xfId="12" applyFont="1" applyBorder="1" applyAlignment="1">
      <alignment horizontal="center" vertical="center" wrapText="1"/>
    </xf>
    <xf numFmtId="193" fontId="71" fillId="0" borderId="34" xfId="12" applyFont="1" applyBorder="1" applyAlignment="1">
      <alignment horizontal="center" wrapText="1"/>
    </xf>
    <xf numFmtId="193" fontId="75" fillId="0" borderId="34" xfId="12" applyFont="1" applyBorder="1" applyAlignment="1">
      <alignment horizontal="center" wrapText="1"/>
    </xf>
    <xf numFmtId="193" fontId="75" fillId="0" borderId="50" xfId="12" applyFont="1" applyBorder="1" applyAlignment="1">
      <alignment horizontal="center" wrapText="1"/>
    </xf>
    <xf numFmtId="193" fontId="75" fillId="0" borderId="14" xfId="12" applyFont="1" applyBorder="1" applyAlignment="1">
      <alignment horizontal="center" wrapText="1"/>
    </xf>
    <xf numFmtId="193" fontId="75" fillId="0" borderId="15" xfId="12" applyFont="1" applyBorder="1" applyAlignment="1">
      <alignment horizontal="center" wrapText="1"/>
    </xf>
    <xf numFmtId="193" fontId="71" fillId="0" borderId="32" xfId="12" applyFont="1" applyBorder="1" applyAlignment="1">
      <alignment horizontal="center"/>
    </xf>
    <xf numFmtId="193" fontId="71" fillId="0" borderId="30" xfId="12" applyFont="1" applyBorder="1" applyAlignment="1">
      <alignment horizontal="center"/>
    </xf>
    <xf numFmtId="193" fontId="71" fillId="0" borderId="31" xfId="12" applyFont="1" applyBorder="1" applyAlignment="1">
      <alignment horizontal="center"/>
    </xf>
    <xf numFmtId="193" fontId="71" fillId="0" borderId="34" xfId="12" applyFont="1" applyBorder="1" applyAlignment="1">
      <alignment horizontal="center"/>
    </xf>
    <xf numFmtId="193" fontId="6" fillId="0" borderId="50" xfId="12" applyFont="1" applyBorder="1" applyAlignment="1">
      <alignment horizontal="center" vertical="center" wrapText="1"/>
    </xf>
    <xf numFmtId="193" fontId="6" fillId="0" borderId="14" xfId="12" applyFont="1" applyBorder="1" applyAlignment="1">
      <alignment horizontal="center" vertical="center" wrapText="1"/>
    </xf>
    <xf numFmtId="193" fontId="6" fillId="0" borderId="15" xfId="12" applyFont="1" applyBorder="1" applyAlignment="1">
      <alignment horizontal="center" vertical="center" wrapText="1"/>
    </xf>
    <xf numFmtId="193" fontId="78" fillId="0" borderId="34" xfId="12" applyFont="1" applyBorder="1" applyAlignment="1">
      <alignment horizontal="center" vertical="center" wrapText="1"/>
    </xf>
    <xf numFmtId="193" fontId="95" fillId="0" borderId="0" xfId="12" applyFont="1" applyAlignment="1">
      <alignment horizontal="center"/>
    </xf>
    <xf numFmtId="193" fontId="71" fillId="0" borderId="32" xfId="1644" applyFont="1" applyBorder="1" applyAlignment="1">
      <alignment horizontal="center"/>
    </xf>
    <xf numFmtId="193" fontId="71" fillId="0" borderId="30" xfId="1644" applyFont="1" applyBorder="1" applyAlignment="1">
      <alignment horizontal="center"/>
    </xf>
    <xf numFmtId="193" fontId="71" fillId="0" borderId="31" xfId="1644" applyFont="1" applyBorder="1" applyAlignment="1">
      <alignment horizontal="center"/>
    </xf>
    <xf numFmtId="193" fontId="71" fillId="0" borderId="34" xfId="1644" applyFont="1" applyBorder="1" applyAlignment="1">
      <alignment horizontal="center"/>
    </xf>
    <xf numFmtId="193" fontId="71" fillId="0" borderId="34" xfId="1644" applyFont="1" applyBorder="1" applyAlignment="1">
      <alignment horizontal="center" wrapText="1"/>
    </xf>
    <xf numFmtId="193" fontId="75" fillId="0" borderId="34" xfId="1644" applyFont="1" applyBorder="1" applyAlignment="1">
      <alignment horizontal="center" wrapText="1"/>
    </xf>
    <xf numFmtId="193" fontId="5" fillId="0" borderId="34" xfId="1644" applyFont="1" applyBorder="1" applyAlignment="1">
      <alignment horizontal="center" vertical="center" wrapText="1"/>
    </xf>
    <xf numFmtId="193" fontId="6" fillId="0" borderId="34" xfId="1644" applyFont="1" applyBorder="1" applyAlignment="1">
      <alignment horizontal="center" vertical="center" wrapText="1"/>
    </xf>
    <xf numFmtId="193" fontId="78" fillId="0" borderId="34" xfId="1644" applyFont="1" applyBorder="1" applyAlignment="1">
      <alignment horizontal="center" vertical="center" wrapText="1"/>
    </xf>
    <xf numFmtId="193" fontId="75" fillId="0" borderId="12" xfId="1644" applyFont="1" applyBorder="1" applyAlignment="1">
      <alignment horizontal="center" wrapText="1"/>
    </xf>
    <xf numFmtId="193" fontId="75" fillId="0" borderId="14" xfId="1644" applyFont="1" applyBorder="1" applyAlignment="1">
      <alignment horizontal="center" wrapText="1"/>
    </xf>
    <xf numFmtId="193" fontId="75" fillId="0" borderId="15" xfId="1644" applyFont="1" applyBorder="1" applyAlignment="1">
      <alignment horizontal="center" wrapText="1"/>
    </xf>
    <xf numFmtId="193" fontId="72" fillId="0" borderId="34" xfId="1640" applyFont="1" applyBorder="1" applyAlignment="1">
      <alignment horizontal="center" vertical="center" wrapText="1"/>
    </xf>
    <xf numFmtId="193" fontId="6" fillId="0" borderId="34" xfId="1640" applyFont="1" applyBorder="1" applyAlignment="1">
      <alignment horizontal="center" vertical="center" wrapText="1"/>
    </xf>
    <xf numFmtId="193" fontId="78" fillId="0" borderId="34" xfId="1640" applyFont="1" applyBorder="1" applyAlignment="1">
      <alignment horizontal="center" vertical="center" wrapText="1"/>
    </xf>
    <xf numFmtId="193" fontId="78" fillId="33" borderId="34" xfId="1640" applyFont="1" applyFill="1" applyBorder="1" applyAlignment="1">
      <alignment horizontal="center" vertical="center" wrapText="1"/>
    </xf>
    <xf numFmtId="193" fontId="71" fillId="0" borderId="13" xfId="1640" applyFont="1" applyBorder="1" applyAlignment="1">
      <alignment horizontal="center"/>
    </xf>
    <xf numFmtId="193" fontId="71" fillId="0" borderId="18" xfId="1640" applyFont="1" applyBorder="1" applyAlignment="1">
      <alignment horizontal="center"/>
    </xf>
    <xf numFmtId="193" fontId="71" fillId="0" borderId="16" xfId="1640" applyFont="1" applyBorder="1" applyAlignment="1">
      <alignment horizontal="center"/>
    </xf>
    <xf numFmtId="193" fontId="71" fillId="0" borderId="34" xfId="1640" applyFont="1" applyBorder="1" applyAlignment="1">
      <alignment horizontal="center"/>
    </xf>
    <xf numFmtId="193" fontId="71" fillId="0" borderId="34" xfId="1640" applyFont="1" applyBorder="1" applyAlignment="1">
      <alignment horizontal="center" wrapText="1"/>
    </xf>
    <xf numFmtId="193" fontId="75" fillId="0" borderId="34" xfId="1640" applyFont="1" applyBorder="1" applyAlignment="1">
      <alignment horizontal="center" wrapText="1"/>
    </xf>
    <xf numFmtId="193" fontId="75" fillId="0" borderId="12" xfId="1640" applyFont="1" applyBorder="1" applyAlignment="1">
      <alignment horizontal="center" wrapText="1"/>
    </xf>
    <xf numFmtId="193" fontId="75" fillId="0" borderId="14" xfId="1640" applyFont="1" applyBorder="1" applyAlignment="1">
      <alignment horizontal="center" wrapText="1"/>
    </xf>
    <xf numFmtId="193" fontId="75" fillId="0" borderId="15" xfId="1640" applyFont="1" applyBorder="1" applyAlignment="1">
      <alignment horizontal="center" wrapText="1"/>
    </xf>
    <xf numFmtId="193" fontId="10" fillId="0" borderId="34" xfId="15" applyFont="1" applyBorder="1" applyAlignment="1">
      <alignment horizontal="center" vertical="center" wrapText="1"/>
    </xf>
    <xf numFmtId="193" fontId="18" fillId="0" borderId="34" xfId="15" applyFont="1" applyBorder="1" applyAlignment="1">
      <alignment horizontal="center" vertical="center" wrapText="1"/>
    </xf>
    <xf numFmtId="193" fontId="13" fillId="0" borderId="34" xfId="15" applyBorder="1" applyAlignment="1">
      <alignment horizontal="center" vertical="center" wrapText="1"/>
    </xf>
    <xf numFmtId="193" fontId="0" fillId="0" borderId="34" xfId="15" applyFont="1" applyBorder="1" applyAlignment="1">
      <alignment horizontal="center" vertical="center" wrapText="1"/>
    </xf>
    <xf numFmtId="193" fontId="10" fillId="0" borderId="34" xfId="15" applyFont="1" applyBorder="1" applyAlignment="1">
      <alignment horizontal="center" vertical="center"/>
    </xf>
    <xf numFmtId="193" fontId="19" fillId="4" borderId="32" xfId="15" applyFont="1" applyFill="1" applyBorder="1" applyAlignment="1">
      <alignment horizontal="center" vertical="center" wrapText="1"/>
    </xf>
    <xf numFmtId="193" fontId="18" fillId="4" borderId="34" xfId="15" applyFont="1" applyFill="1" applyBorder="1" applyAlignment="1">
      <alignment horizontal="center" vertical="center" wrapText="1"/>
    </xf>
    <xf numFmtId="190" fontId="10" fillId="0" borderId="34" xfId="1647" applyNumberFormat="1" applyFont="1" applyBorder="1" applyAlignment="1">
      <alignment horizontal="center" vertical="center"/>
    </xf>
    <xf numFmtId="193" fontId="75" fillId="0" borderId="12" xfId="12" applyFont="1" applyBorder="1" applyAlignment="1">
      <alignment horizontal="center" wrapText="1"/>
    </xf>
    <xf numFmtId="193" fontId="6" fillId="0" borderId="12" xfId="12" applyFont="1" applyBorder="1" applyAlignment="1">
      <alignment horizontal="center" vertical="center" wrapText="1"/>
    </xf>
    <xf numFmtId="193" fontId="8" fillId="0" borderId="15" xfId="12" applyFont="1" applyBorder="1" applyAlignment="1">
      <alignment horizontal="center" vertical="center" wrapText="1"/>
    </xf>
  </cellXfs>
  <cellStyles count="1655">
    <cellStyle name=" 1" xfId="25" xr:uid="{00000000-0005-0000-0000-000000000000}"/>
    <cellStyle name=" 1 2" xfId="26" xr:uid="{00000000-0005-0000-0000-000001000000}"/>
    <cellStyle name=" 3]_x000a__x000a_Zoomed=1_x000a__x000a_Row=128_x000a__x000a_Column=101_x000a__x000a_Height=300_x000a__x000a_Width=301_x000a__x000a_FontName=System_x000a__x000a_FontStyle=1_x000a__x000a_FontSize=12_x000a__x000a_PrtFontNa" xfId="27" xr:uid="{00000000-0005-0000-0000-000002000000}"/>
    <cellStyle name="_2011Chuanyang产品价格调整-Jane" xfId="28" xr:uid="{00000000-0005-0000-0000-000003000000}"/>
    <cellStyle name="_Accent Chair warehouse item list 110121" xfId="29" xr:uid="{00000000-0005-0000-0000-000004000000}"/>
    <cellStyle name="_Accent Chair warehouse item list 110121_JLA Accents 4-2013 - Michelle 2 Price" xfId="30" xr:uid="{00000000-0005-0000-0000-000005000000}"/>
    <cellStyle name="_Anna's Linen Electric 90105" xfId="3" xr:uid="{00000000-0005-0000-0000-000006000000}"/>
    <cellStyle name="_Anna's Linen Electric 90105 2" xfId="31" xr:uid="{00000000-0005-0000-0000-000007000000}"/>
    <cellStyle name="_Anna's Linen Electric 90105_JLA Accents 4-2013 - Michelle 2 Price" xfId="32" xr:uid="{00000000-0005-0000-0000-000008000000}"/>
    <cellStyle name="_BBB RA Manor Hamilton Window Panel Quote Sheet-06242009 to jennifer" xfId="33" xr:uid="{00000000-0005-0000-0000-000009000000}"/>
    <cellStyle name="_BBB RA Manor Hamilton Window Panel Quote Sheet-06242009 to jennifer 2" xfId="34" xr:uid="{00000000-0005-0000-0000-00000A000000}"/>
    <cellStyle name="_Blanket Division Item List Macola# and UPC#" xfId="35" xr:uid="{00000000-0005-0000-0000-00000B000000}"/>
    <cellStyle name="_Blanket Division Item List Macola# and UPC# - New" xfId="36" xr:uid="{00000000-0005-0000-0000-00000C000000}"/>
    <cellStyle name="_Blanket Division Item List Macola# and UPC# - New 2" xfId="37" xr:uid="{00000000-0005-0000-0000-00000D000000}"/>
    <cellStyle name="_Blanket Division Item List Macola# and UPC# - New_JLA Accents 4-2013 - Michelle 2 Price" xfId="38" xr:uid="{00000000-0005-0000-0000-00000E000000}"/>
    <cellStyle name="_Blanket Division Item List Macola# and UPC# 2" xfId="39" xr:uid="{00000000-0005-0000-0000-00000F000000}"/>
    <cellStyle name="_Blanket Division Item List Macola# and UPC# 3" xfId="40" xr:uid="{00000000-0005-0000-0000-000010000000}"/>
    <cellStyle name="_Blanket Division Item List Macola# and UPC# 4" xfId="41" xr:uid="{00000000-0005-0000-0000-000011000000}"/>
    <cellStyle name="_Blanket Division Item List Macola# and UPC# test" xfId="42" xr:uid="{00000000-0005-0000-0000-000012000000}"/>
    <cellStyle name="_Blanket Division Item List Macola# and UPC# test 2" xfId="43" xr:uid="{00000000-0005-0000-0000-000013000000}"/>
    <cellStyle name="_Blanket Division Item List Macola# and UPC# test_JLA Accents 4-2013 - Michelle 2 Price" xfId="44" xr:uid="{00000000-0005-0000-0000-000014000000}"/>
    <cellStyle name="_Blanket Division Item List Macola# and UPC#_JLA Accents 4-2013 - Michelle 2 Price" xfId="45" xr:uid="{00000000-0005-0000-0000-000015000000}"/>
    <cellStyle name="_Book1" xfId="46" xr:uid="{00000000-0005-0000-0000-000016000000}"/>
    <cellStyle name="_CCD-HSN  1.14.11" xfId="47" xr:uid="{00000000-0005-0000-0000-000017000000}"/>
    <cellStyle name="_CCD-HSN-cotton &amp; micro thermal blanket 08.17.10" xfId="48" xr:uid="{00000000-0005-0000-0000-000018000000}"/>
    <cellStyle name="_CCD-WMCA Sheet Set 02 10 09" xfId="4" xr:uid="{00000000-0005-0000-0000-000019000000}"/>
    <cellStyle name="_CCD-WMCA Sheet Set 02 10 09 2" xfId="49" xr:uid="{00000000-0005-0000-0000-00001A000000}"/>
    <cellStyle name="_CCD-WMCA Sheet Set 02 10 09_JLA Accents 4-2013 - Michelle 2 Price" xfId="50" xr:uid="{00000000-0005-0000-0000-00001B000000}"/>
    <cellStyle name="_Chairs" xfId="51" xr:uid="{00000000-0005-0000-0000-00001C000000}"/>
    <cellStyle name="_Chairs_1" xfId="52" xr:uid="{00000000-0005-0000-0000-00001D000000}"/>
    <cellStyle name="_commitment" xfId="53" xr:uid="{00000000-0005-0000-0000-00001E000000}"/>
    <cellStyle name="_duckwall and gordman order margin review- 80701" xfId="8" xr:uid="{00000000-0005-0000-0000-00001F000000}"/>
    <cellStyle name="_duckwall and gordman order margin review- 80701_Cellular Blanket prices- Faze3" xfId="54" xr:uid="{00000000-0005-0000-0000-000020000000}"/>
    <cellStyle name="_duckwall and gordman order margin review- 80701_Line Plan Fall 2012 FINAL" xfId="55" xr:uid="{00000000-0005-0000-0000-000021000000}"/>
    <cellStyle name="_Ecommerce_2011fall_cozy spun Sheet set_forecast evaluation_20110718" xfId="56" xr:uid="{00000000-0005-0000-0000-000022000000}"/>
    <cellStyle name="_EE 2011HP quotation sheet-110221-Chairone" xfId="57" xr:uid="{00000000-0005-0000-0000-000023000000}"/>
    <cellStyle name="_EE 2011HP quotation sheet-110221-Chairone (2)" xfId="58" xr:uid="{00000000-0005-0000-0000-000024000000}"/>
    <cellStyle name="_EE 2011HP quotation sheet-110221-Chairone_JLA Accents 4-2013 - Michelle 2 Price" xfId="59" xr:uid="{00000000-0005-0000-0000-000025000000}"/>
    <cellStyle name="_EE 2011HP quotation sheet-110329 (3)" xfId="60" xr:uid="{00000000-0005-0000-0000-000026000000}"/>
    <cellStyle name="_EE 2011HP quotation sheet-110329 (3)_JLA Accents 4-2013 - Michelle 2 Price" xfId="61" xr:uid="{00000000-0005-0000-0000-000027000000}"/>
    <cellStyle name="_EE 2011HP quotation sheet-110905 (3)" xfId="62" xr:uid="{00000000-0005-0000-0000-000028000000}"/>
    <cellStyle name="_EE Furniture Quotation of HH samples-20100906" xfId="63" xr:uid="{00000000-0005-0000-0000-000029000000}"/>
    <cellStyle name="_EE Furniture Quotation of HH samples-20100906 2" xfId="64" xr:uid="{00000000-0005-0000-0000-00002A000000}"/>
    <cellStyle name="_EE Furniture Quotation of HH samples-20100906_JLA Accents 4-2013 - Michelle 2 Price" xfId="65" xr:uid="{00000000-0005-0000-0000-00002B000000}"/>
    <cellStyle name="_ET_STYLE_NoName_00_" xfId="1" xr:uid="{00000000-0005-0000-0000-00002C000000}"/>
    <cellStyle name="_ET_STYLE_NoName_00_ 2" xfId="66" xr:uid="{00000000-0005-0000-0000-00002D000000}"/>
    <cellStyle name="_ET_STYLE_NoName_00_ 3" xfId="67" xr:uid="{00000000-0005-0000-0000-00002E000000}"/>
    <cellStyle name="_ET_STYLE_NoName_00__Beauty Rest Buy Sheet" xfId="68" xr:uid="{00000000-0005-0000-0000-00002F000000}"/>
    <cellStyle name="_ET_STYLE_NoName_00__CO080506-MPD-375" xfId="7" xr:uid="{00000000-0005-0000-0000-000030000000}"/>
    <cellStyle name="_ET_STYLE_NoName_00__CO080506-MPD-375 2" xfId="69" xr:uid="{00000000-0005-0000-0000-000031000000}"/>
    <cellStyle name="_ET_STYLE_NoName_00__CO080506-MPD-375_JLA Accents 4-2013 - Michelle 2 Price" xfId="70" xr:uid="{00000000-0005-0000-0000-000032000000}"/>
    <cellStyle name="_ET_STYLE_NoName_00__CO080506-MPD-500" xfId="6" xr:uid="{00000000-0005-0000-0000-000033000000}"/>
    <cellStyle name="_ET_STYLE_NoName_00__CO080506-MPD-500 2" xfId="71" xr:uid="{00000000-0005-0000-0000-000034000000}"/>
    <cellStyle name="_ET_STYLE_NoName_00__CO080506-MPD-500_JLA Accents 4-2013 - Michelle 2 Price" xfId="72" xr:uid="{00000000-0005-0000-0000-000035000000}"/>
    <cellStyle name="_ET_STYLE_NoName_00__Jersey" xfId="73" xr:uid="{00000000-0005-0000-0000-000036000000}"/>
    <cellStyle name="_ET_STYLE_NoName_00__JLA Accents 4-2013 - Michelle 2 Price" xfId="74" xr:uid="{00000000-0005-0000-0000-000037000000}"/>
    <cellStyle name="_ET_STYLE_NoName_00__Tencel Buy Sheet" xfId="75" xr:uid="{00000000-0005-0000-0000-000038000000}"/>
    <cellStyle name="_Fall 2009 Military Macys Home Orders to E AND E 2 25" xfId="2" xr:uid="{00000000-0005-0000-0000-000039000000}"/>
    <cellStyle name="_Fall 2009 Military Macys Home Orders to E AND E 2 25_Cellular Blanket prices- Faze3" xfId="76" xr:uid="{00000000-0005-0000-0000-00003A000000}"/>
    <cellStyle name="_Fall 2009 Military Macys Home Orders to E AND E 2 25_Line Plan Fall 2012 FINAL" xfId="77" xr:uid="{00000000-0005-0000-0000-00003B000000}"/>
    <cellStyle name="_Furniture Division Item List Macola# and UPC#" xfId="78" xr:uid="{00000000-0005-0000-0000-00003C000000}"/>
    <cellStyle name="_Furniture Division Item List Macola# and UPC# 2" xfId="79" xr:uid="{00000000-0005-0000-0000-00003D000000}"/>
    <cellStyle name="_Furniture Division Item List Macola# and UPC#_JLA Accents 4-2013 - Michelle 2 Price" xfId="80" xr:uid="{00000000-0005-0000-0000-00003E000000}"/>
    <cellStyle name="_HD KD Sofas 07142010" xfId="81" xr:uid="{00000000-0005-0000-0000-00003F000000}"/>
    <cellStyle name="_HD KD Sofas 07142010_2011 HP Pricing for 2010 items" xfId="82" xr:uid="{00000000-0005-0000-0000-000040000000}"/>
    <cellStyle name="_HD KD Sofas 07142010_2012 HP Old chair quote_4 4 2012-updated 4.4" xfId="83" xr:uid="{00000000-0005-0000-0000-000041000000}"/>
    <cellStyle name="_HD KD Sofas 07142010_JLA Accents 10-2012  FNL to Sku _ Top Art (2)" xfId="84" xr:uid="{00000000-0005-0000-0000-000042000000}"/>
    <cellStyle name="_HD KD Sofas 07142010_JLA Accents 4-2013 - Michelle 2 Price" xfId="85" xr:uid="{00000000-0005-0000-0000-000043000000}"/>
    <cellStyle name="_HD KD Sofas 07142010_Line Plan Fall 2012 FINAL" xfId="86" xr:uid="{00000000-0005-0000-0000-000044000000}"/>
    <cellStyle name="_HD KD Sofas 07142010_OLD ITEM" xfId="87" xr:uid="{00000000-0005-0000-0000-000045000000}"/>
    <cellStyle name="_HD KD Sofas 07142010_Total quote sheet for 201304 HP chairs" xfId="88" xr:uid="{00000000-0005-0000-0000-000046000000}"/>
    <cellStyle name="_HD KD Sofas 07142010_Total quote sheet for 201304 HP samples _updated on 3-25-2013 (3)" xfId="89" xr:uid="{00000000-0005-0000-0000-000047000000}"/>
    <cellStyle name="_HD KD Sofas 07142010_Total quote sheet for 201304 HP samples _updated on 3-26-2013 (2)" xfId="90" xr:uid="{00000000-0005-0000-0000-000048000000}"/>
    <cellStyle name="_HD KD Sofas 07142010_Total quote sheet for 201304 HP samples 3-15-2013" xfId="91" xr:uid="{00000000-0005-0000-0000-000049000000}"/>
    <cellStyle name="_HD KD Sofas 07142010_Total quote sheet for 201304 HP samples 3-18-2013" xfId="92" xr:uid="{00000000-0005-0000-0000-00004A000000}"/>
    <cellStyle name="_HD KD Sofas 07142010_Updated Chair warehouse program - JCP" xfId="93" xr:uid="{00000000-0005-0000-0000-00004B000000}"/>
    <cellStyle name="_HP Accent Chairs Pricing 101014" xfId="94" xr:uid="{00000000-0005-0000-0000-00004C000000}"/>
    <cellStyle name="_HP Accent Chairs Pricing 101014_2011 HP Pricing for 2010 items" xfId="95" xr:uid="{00000000-0005-0000-0000-00004D000000}"/>
    <cellStyle name="_HP Accent Chairs Pricing 101014_2012 HP Old chair quote_4 4 2012-updated 4.4" xfId="96" xr:uid="{00000000-0005-0000-0000-00004E000000}"/>
    <cellStyle name="_HP Accent Chairs Pricing 101014_Ecommerce Inventory 120215 updated (2)" xfId="97" xr:uid="{00000000-0005-0000-0000-00004F000000}"/>
    <cellStyle name="_HP Accent Chairs Pricing 101014_JLA Accents 10-2012  FNL to Sku _ Top Art (2)" xfId="98" xr:uid="{00000000-0005-0000-0000-000050000000}"/>
    <cellStyle name="_HP Accent Chairs Pricing 101014_JLA Accents 4-2013 - Michelle 2 Price" xfId="99" xr:uid="{00000000-0005-0000-0000-000051000000}"/>
    <cellStyle name="_HP Accent Chairs Pricing 101014_Line Plan Fall 2012 FINAL" xfId="100" xr:uid="{00000000-0005-0000-0000-000052000000}"/>
    <cellStyle name="_HP Accent Chairs Pricing 101014_OLD ITEM" xfId="101" xr:uid="{00000000-0005-0000-0000-000053000000}"/>
    <cellStyle name="_HP Accent Chairs Pricing 101014_Total quote sheet for 201304 HP chairs" xfId="102" xr:uid="{00000000-0005-0000-0000-000054000000}"/>
    <cellStyle name="_HP Accent Chairs Pricing 101014_Total quote sheet for 201304 HP samples _updated on 3-25-2013 (3)" xfId="103" xr:uid="{00000000-0005-0000-0000-000055000000}"/>
    <cellStyle name="_HP Accent Chairs Pricing 101014_Total quote sheet for 201304 HP samples _updated on 3-26-2013 (2)" xfId="104" xr:uid="{00000000-0005-0000-0000-000056000000}"/>
    <cellStyle name="_HP Accent Chairs Pricing 101014_Total quote sheet for 201304 HP samples 3-15-2013" xfId="105" xr:uid="{00000000-0005-0000-0000-000057000000}"/>
    <cellStyle name="_HP Accent Chairs Pricing 101014_Total quote sheet for 201304 HP samples 3-18-2013" xfId="106" xr:uid="{00000000-0005-0000-0000-000058000000}"/>
    <cellStyle name="_HP Accent Chairs Pricing 101014_Updated Chair warehouse program - JCP" xfId="107" xr:uid="{00000000-0005-0000-0000-000059000000}"/>
    <cellStyle name="_HP Quota from kaifa 1 Mar  2010 (2)" xfId="108" xr:uid="{00000000-0005-0000-0000-00005A000000}"/>
    <cellStyle name="_HP Quota from kaifa 1 Mar  2010 (2) 2" xfId="109" xr:uid="{00000000-0005-0000-0000-00005B000000}"/>
    <cellStyle name="_HP Quota from kaifa 1 Mar  2010 (2)_JLA Accents 4-2013 - Michelle 2 Price" xfId="110" xr:uid="{00000000-0005-0000-0000-00005C000000}"/>
    <cellStyle name="_HP quota sheet from kaifa 2011-2-24" xfId="111" xr:uid="{00000000-0005-0000-0000-00005D000000}"/>
    <cellStyle name="_HP quota sheet from kaifa 2011-2-24_JLA Accents 4-2013 - Michelle 2 Price" xfId="112" xr:uid="{00000000-0005-0000-0000-00005E000000}"/>
    <cellStyle name="_HP sample quotation100212" xfId="113" xr:uid="{00000000-0005-0000-0000-00005F000000}"/>
    <cellStyle name="_HP sample quotation100212 2" xfId="114" xr:uid="{00000000-0005-0000-0000-000060000000}"/>
    <cellStyle name="_HP sample quotation100212_JLA Accents 4-2013 - Michelle 2 Price" xfId="115" xr:uid="{00000000-0005-0000-0000-000061000000}"/>
    <cellStyle name="_HSN Blanket  Throw  90106 complete" xfId="9" xr:uid="{00000000-0005-0000-0000-000062000000}"/>
    <cellStyle name="_HSN Blanket  Throw  90106 complete 2" xfId="116" xr:uid="{00000000-0005-0000-0000-000063000000}"/>
    <cellStyle name="_HSN Blanket  Throw  90106 complete_JLA Accents 4-2013 - Michelle 2 Price" xfId="117" xr:uid="{00000000-0005-0000-0000-000064000000}"/>
    <cellStyle name="_JCP chair" xfId="118" xr:uid="{00000000-0005-0000-0000-000065000000}"/>
    <cellStyle name="_JCP Merideth chair and ottoman commitment 8 13 2012" xfId="119" xr:uid="{00000000-0005-0000-0000-000066000000}"/>
    <cellStyle name="_JLA-090613A pillow and throw (2)" xfId="120" xr:uid="{00000000-0005-0000-0000-000067000000}"/>
    <cellStyle name="_JLA-090613A pillow and throw (2) 2" xfId="121" xr:uid="{00000000-0005-0000-0000-000068000000}"/>
    <cellStyle name="_JLA-090613A pillow and throw (2)_JLA Accents 4-2013 - Michelle 2 Price" xfId="122" xr:uid="{00000000-0005-0000-0000-000069000000}"/>
    <cellStyle name="_JLA-090613A pillow and throw (2)_RTG tufted armless chair July 06 09" xfId="123" xr:uid="{00000000-0005-0000-0000-00006A000000}"/>
    <cellStyle name="_JLA-090613A pillow and throw (2)_RTG tufted armless chair July 06 09 2" xfId="124" xr:uid="{00000000-0005-0000-0000-00006B000000}"/>
    <cellStyle name="_JLA-090613A pillow and throw (2)_RTG tufted armless chair July 06 09_JLA Accents 4-2013 - Michelle 2 Price" xfId="125" xr:uid="{00000000-0005-0000-0000-00006C000000}"/>
    <cellStyle name="_JLA-090617A pillow and throw (2)" xfId="126" xr:uid="{00000000-0005-0000-0000-00006D000000}"/>
    <cellStyle name="_JLA-090617A pillow and throw (2) 2" xfId="127" xr:uid="{00000000-0005-0000-0000-00006E000000}"/>
    <cellStyle name="_JLA-090617A pillow and throw (2)_JLA Accents 4-2013 - Michelle 2 Price" xfId="128" xr:uid="{00000000-0005-0000-0000-00006F000000}"/>
    <cellStyle name="_JLA-090617A pillow and throw (2)_RTG tufted armless chair July 06 09" xfId="129" xr:uid="{00000000-0005-0000-0000-000070000000}"/>
    <cellStyle name="_JLA-090617A pillow and throw (2)_RTG tufted armless chair July 06 09 2" xfId="130" xr:uid="{00000000-0005-0000-0000-000071000000}"/>
    <cellStyle name="_JLA-090617A pillow and throw (2)_RTG tufted armless chair July 06 09_JLA Accents 4-2013 - Michelle 2 Price" xfId="131" xr:uid="{00000000-0005-0000-0000-000072000000}"/>
    <cellStyle name="_liquid cotton receipts" xfId="132" xr:uid="{00000000-0005-0000-0000-000073000000}"/>
    <cellStyle name="_Mar 09 Market Week Blanket &amp; Throw Non-Electric" xfId="133" xr:uid="{00000000-0005-0000-0000-000074000000}"/>
    <cellStyle name="_Mar 09 Market Week Blanket &amp; Throw Non-Electric 2" xfId="134" xr:uid="{00000000-0005-0000-0000-000075000000}"/>
    <cellStyle name="_Mar 09 Market Week Blanket &amp; Throw Non-Electric_JLA Accents 4-2013 - Michelle 2 Price" xfId="135" xr:uid="{00000000-0005-0000-0000-000076000000}"/>
    <cellStyle name="_Mar 09 Market Week Blanket &amp; Throw Non-Electric_RTG tufted armless chair July 06 09" xfId="136" xr:uid="{00000000-0005-0000-0000-000077000000}"/>
    <cellStyle name="_Mar 09 Market Week Blanket &amp; Throw Non-Electric_RTG tufted armless chair July 06 09 2" xfId="137" xr:uid="{00000000-0005-0000-0000-000078000000}"/>
    <cellStyle name="_Mar 09 Market Week Blanket &amp; Throw Non-Electric_RTG tufted armless chair July 06 09_JLA Accents 4-2013 - Michelle 2 Price" xfId="138" xr:uid="{00000000-0005-0000-0000-000079000000}"/>
    <cellStyle name="_Quota of HP samples--kaifa--20100907" xfId="139" xr:uid="{00000000-0005-0000-0000-00007A000000}"/>
    <cellStyle name="_Quota of HP samples--kaifa--20100907 2" xfId="140" xr:uid="{00000000-0005-0000-0000-00007B000000}"/>
    <cellStyle name="_Quota of HP samples--kaifa--20100907_JLA Accents 4-2013 - Michelle 2 Price" xfId="141" xr:uid="{00000000-0005-0000-0000-00007C000000}"/>
    <cellStyle name="_Quota of HP samples--kaifa--20100929rvd" xfId="142" xr:uid="{00000000-0005-0000-0000-00007D000000}"/>
    <cellStyle name="_Quota of HP samples--kaifa--20100929rvd 2" xfId="143" xr:uid="{00000000-0005-0000-0000-00007E000000}"/>
    <cellStyle name="_Quota of HP samples--kaifa--20100929rvd_JLA Accents 4-2013 - Michelle 2 Price" xfId="144" xr:uid="{00000000-0005-0000-0000-00007F000000}"/>
    <cellStyle name="_QUOTATION FOR HIGH POINT SAMPLES-JINZHENG-20100907" xfId="145" xr:uid="{00000000-0005-0000-0000-000080000000}"/>
    <cellStyle name="_QUOTATION FOR HIGH POINT SAMPLES-JINZHENG-20100907 2" xfId="146" xr:uid="{00000000-0005-0000-0000-000081000000}"/>
    <cellStyle name="_QUOTATION FOR HIGH POINT SAMPLES-JINZHENG-20100907_JLA Accents 4-2013 - Michelle 2 Price" xfId="147" xr:uid="{00000000-0005-0000-0000-000082000000}"/>
    <cellStyle name="_Quotation of HP samples--YOUBANG-20100907" xfId="148" xr:uid="{00000000-0005-0000-0000-000083000000}"/>
    <cellStyle name="_Quotation of HP samples--YOUBANG-20100907 (2)" xfId="149" xr:uid="{00000000-0005-0000-0000-000084000000}"/>
    <cellStyle name="_Quotation of HP samples--YOUBANG-20100907 (2) 2" xfId="150" xr:uid="{00000000-0005-0000-0000-000085000000}"/>
    <cellStyle name="_Quotation of HP samples--YOUBANG-20100907 (2)_JLA Accents 4-2013 - Michelle 2 Price" xfId="151" xr:uid="{00000000-0005-0000-0000-000086000000}"/>
    <cellStyle name="_Quotation of HP samples--YOUBANG-20100907 2" xfId="152" xr:uid="{00000000-0005-0000-0000-000087000000}"/>
    <cellStyle name="_Quotation of HP samples--YOUBANG-20100907 3" xfId="153" xr:uid="{00000000-0005-0000-0000-000088000000}"/>
    <cellStyle name="_Quotation of HP samples--YOUBANG-20100907 4" xfId="154" xr:uid="{00000000-0005-0000-0000-000089000000}"/>
    <cellStyle name="_Quotation of HP samples--YOUBANG-20100907_JLA Accents 4-2013 - Michelle 2 Price" xfId="155" xr:uid="{00000000-0005-0000-0000-00008A000000}"/>
    <cellStyle name="_Quotation sheet of HP samples- Jincheng-20100907" xfId="156" xr:uid="{00000000-0005-0000-0000-00008B000000}"/>
    <cellStyle name="_Quotation sheet of HP samples- Jincheng-20100907 (3)" xfId="157" xr:uid="{00000000-0005-0000-0000-00008C000000}"/>
    <cellStyle name="_Quotation sheet of HP samples- Jincheng-20100907 (3) 2" xfId="158" xr:uid="{00000000-0005-0000-0000-00008D000000}"/>
    <cellStyle name="_Quotation sheet of HP samples- Jincheng-20100907 (3)_JLA Accents 4-2013 - Michelle 2 Price" xfId="159" xr:uid="{00000000-0005-0000-0000-00008E000000}"/>
    <cellStyle name="_Quotation sheet of HP samples- Jincheng-20100907 2" xfId="160" xr:uid="{00000000-0005-0000-0000-00008F000000}"/>
    <cellStyle name="_Quotation sheet of HP samples- Jincheng-20100907 3" xfId="161" xr:uid="{00000000-0005-0000-0000-000090000000}"/>
    <cellStyle name="_Quotation sheet of HP samples- Jincheng-20100907 4" xfId="162" xr:uid="{00000000-0005-0000-0000-000091000000}"/>
    <cellStyle name="_Quotation sheet of HP samples- Jincheng-20100907_JLA Accents 4-2013 - Michelle 2 Price" xfId="163" xr:uid="{00000000-0005-0000-0000-000092000000}"/>
    <cellStyle name="_Sep11 Market Week Blanket  Throw" xfId="164" xr:uid="{00000000-0005-0000-0000-000093000000}"/>
    <cellStyle name="_SF91026 6151 6154recliner LH-250RK-F chair" xfId="165" xr:uid="{00000000-0005-0000-0000-000094000000}"/>
    <cellStyle name="_SF91026 6151 6154recliner LH-250RK-F chair (2)" xfId="166" xr:uid="{00000000-0005-0000-0000-000095000000}"/>
    <cellStyle name="_SF91026 6151 6154recliner LH-250RK-F chair (2) 2" xfId="167" xr:uid="{00000000-0005-0000-0000-000096000000}"/>
    <cellStyle name="_SF91026 6151 6154recliner LH-250RK-F chair (2)_JLA Accents 4-2013 - Michelle 2 Price" xfId="168" xr:uid="{00000000-0005-0000-0000-000097000000}"/>
    <cellStyle name="_SF91026 6151 6154recliner LH-250RK-F chair 2" xfId="169" xr:uid="{00000000-0005-0000-0000-000098000000}"/>
    <cellStyle name="_SF91026 6151 6154recliner LH-250RK-F chair 3" xfId="170" xr:uid="{00000000-0005-0000-0000-000099000000}"/>
    <cellStyle name="_SF91026 6151 6154recliner LH-250RK-F chair 4" xfId="171" xr:uid="{00000000-0005-0000-0000-00009A000000}"/>
    <cellStyle name="_SF91026 6151 6154recliner LH-250RK-F chair_JLA Accents 4-2013 - Michelle 2 Price" xfId="172" xr:uid="{00000000-0005-0000-0000-00009B000000}"/>
    <cellStyle name="_SF91102  manhantten copenhagen recliner LH-250RK-F chair" xfId="173" xr:uid="{00000000-0005-0000-0000-00009C000000}"/>
    <cellStyle name="_SF91102  manhantten copenhagen recliner LH-250RK-F chair 2" xfId="174" xr:uid="{00000000-0005-0000-0000-00009D000000}"/>
    <cellStyle name="_SF91102  manhantten copenhagen recliner LH-250RK-F chair_JLA Accents 4-2013 - Michelle 2 Price" xfId="175" xr:uid="{00000000-0005-0000-0000-00009E000000}"/>
    <cellStyle name="_SF91120 armless chair KF0026chair 1999R-KD Chaise " xfId="176" xr:uid="{00000000-0005-0000-0000-00009F000000}"/>
    <cellStyle name="_SF91120 armless chair KF0026chair 1999R-KD Chaise  2" xfId="177" xr:uid="{00000000-0005-0000-0000-0000A0000000}"/>
    <cellStyle name="_SF91120 armless chair KF0026chair 1999R-KD Chaise _JLA Accents 4-2013 - Michelle 2 Price" xfId="178" xr:uid="{00000000-0005-0000-0000-0000A1000000}"/>
    <cellStyle name="_Shopko chairs 090413" xfId="179" xr:uid="{00000000-0005-0000-0000-0000A2000000}"/>
    <cellStyle name="_Shopko chairs 090413 2" xfId="180" xr:uid="{00000000-0005-0000-0000-0000A3000000}"/>
    <cellStyle name="_Shopko chairs 090413_JLA Accents 4-2013 - Michelle 2 Price" xfId="181" xr:uid="{00000000-0005-0000-0000-0000A4000000}"/>
    <cellStyle name="_Shopko chairs 090413_RTG tufted armless chair July 06 09" xfId="182" xr:uid="{00000000-0005-0000-0000-0000A5000000}"/>
    <cellStyle name="_Shopko chairs 090413_RTG tufted armless chair July 06 09 2" xfId="183" xr:uid="{00000000-0005-0000-0000-0000A6000000}"/>
    <cellStyle name="_Shopko chairs 090413_RTG tufted armless chair July 06 09_JLA Accents 4-2013 - Michelle 2 Price" xfId="184" xr:uid="{00000000-0005-0000-0000-0000A7000000}"/>
    <cellStyle name="_Sofa Mart Morris chair quotation 2010-4-9 (2)" xfId="185" xr:uid="{00000000-0005-0000-0000-0000A8000000}"/>
    <cellStyle name="_Sofa Mart Morris chair quotation 2010-4-9 (2) 2" xfId="186" xr:uid="{00000000-0005-0000-0000-0000A9000000}"/>
    <cellStyle name="_Sofa Mart Morris chair quotation 2010-4-9 (2)_JLA Accents 4-2013 - Michelle 2 Price" xfId="187" xr:uid="{00000000-0005-0000-0000-0000AA000000}"/>
    <cellStyle name="_Sofa Mart-Accent Chair SKU" xfId="188" xr:uid="{00000000-0005-0000-0000-0000AB000000}"/>
    <cellStyle name="_Sofa Mart-Accent Chair SKU_Accent Chair warehouse item list 110121" xfId="189" xr:uid="{00000000-0005-0000-0000-0000AC000000}"/>
    <cellStyle name="_Sofa Mart-Accent Chair SKU_Accent Chair warehouse item list 110121_2011 HP Pricing for 2010 items" xfId="190" xr:uid="{00000000-0005-0000-0000-0000AD000000}"/>
    <cellStyle name="_Sofa Mart-Accent Chair SKU_Accent Chair warehouse item list 110121_2012 HP Old chair quote_4 4 2012-updated 4.4" xfId="191" xr:uid="{00000000-0005-0000-0000-0000AE000000}"/>
    <cellStyle name="_Sofa Mart-Accent Chair SKU_Accent Chair warehouse item list 110121_JLA Accents 10-2012  FNL to Sku _ Top Art (2)" xfId="192" xr:uid="{00000000-0005-0000-0000-0000AF000000}"/>
    <cellStyle name="_Sofa Mart-Accent Chair SKU_Accent Chair warehouse item list 110121_JLA Accents 4-2013 - Michelle 2 Price" xfId="193" xr:uid="{00000000-0005-0000-0000-0000B0000000}"/>
    <cellStyle name="_Sofa Mart-Accent Chair SKU_Accent Chair warehouse item list 110121_Line Plan Fall 2012 FINAL" xfId="194" xr:uid="{00000000-0005-0000-0000-0000B1000000}"/>
    <cellStyle name="_Sofa Mart-Accent Chair SKU_Accent Chair warehouse item list 110121_OLD ITEM" xfId="195" xr:uid="{00000000-0005-0000-0000-0000B2000000}"/>
    <cellStyle name="_Sofa Mart-Accent Chair SKU_Accent Chair warehouse item list 110121_Total quote sheet for 201304 HP chairs" xfId="196" xr:uid="{00000000-0005-0000-0000-0000B3000000}"/>
    <cellStyle name="_Sofa Mart-Accent Chair SKU_Accent Chair warehouse item list 110121_Total quote sheet for 201304 HP samples _updated on 3-25-2013 (3)" xfId="197" xr:uid="{00000000-0005-0000-0000-0000B4000000}"/>
    <cellStyle name="_Sofa Mart-Accent Chair SKU_Accent Chair warehouse item list 110121_Total quote sheet for 201304 HP samples _updated on 3-26-2013 (2)" xfId="198" xr:uid="{00000000-0005-0000-0000-0000B5000000}"/>
    <cellStyle name="_Sofa Mart-Accent Chair SKU_Accent Chair warehouse item list 110121_Total quote sheet for 201304 HP samples 3-15-2013" xfId="199" xr:uid="{00000000-0005-0000-0000-0000B6000000}"/>
    <cellStyle name="_Sofa Mart-Accent Chair SKU_Accent Chair warehouse item list 110121_Total quote sheet for 201304 HP samples 3-18-2013" xfId="200" xr:uid="{00000000-0005-0000-0000-0000B7000000}"/>
    <cellStyle name="_Sofa Mart-Accent Chair SKU_Accent Chair warehouse item list 110121_Updated Chair warehouse program - JCP" xfId="201" xr:uid="{00000000-0005-0000-0000-0000B8000000}"/>
    <cellStyle name="_Sofa Mart-Accent Chair SKU_Price increase chairs - DB 1-20-11" xfId="202" xr:uid="{00000000-0005-0000-0000-0000B9000000}"/>
    <cellStyle name="_Sofa Mart-Accent Chair SKU_USWW order and expense summary 1013" xfId="203" xr:uid="{00000000-0005-0000-0000-0000BA000000}"/>
    <cellStyle name="_Sofa Mart-Accent Chair SKU_USWW order and expense summary 1013_2011 HP Pricing for 2010 items" xfId="204" xr:uid="{00000000-0005-0000-0000-0000BB000000}"/>
    <cellStyle name="_Sofa Mart-Accent Chair SKU_USWW order and expense summary 1013_2012 HP Old chair quote_4 4 2012-updated 4.4" xfId="205" xr:uid="{00000000-0005-0000-0000-0000BC000000}"/>
    <cellStyle name="_Sofa Mart-Accent Chair SKU_USWW order and expense summary 1013_Ecommerce Inventory 120215 updated (2)" xfId="206" xr:uid="{00000000-0005-0000-0000-0000BD000000}"/>
    <cellStyle name="_Sofa Mart-Accent Chair SKU_USWW order and expense summary 1013_Haverty frames quotation - Youbang in stock 2011-08-30" xfId="207" xr:uid="{00000000-0005-0000-0000-0000BE000000}"/>
    <cellStyle name="_Sofa Mart-Accent Chair SKU_USWW order and expense summary 1013_HP10 Quotation from Youbang (4)" xfId="208" xr:uid="{00000000-0005-0000-0000-0000BF000000}"/>
    <cellStyle name="_Sofa Mart-Accent Chair SKU_USWW order and expense summary 1013_JLA Accents 10-2012  FNL to Sku _ Top Art (2)" xfId="209" xr:uid="{00000000-0005-0000-0000-0000C0000000}"/>
    <cellStyle name="_Sofa Mart-Accent Chair SKU_USWW order and expense summary 1013_JLA Accents 4-2013 - Michelle 2 Price" xfId="210" xr:uid="{00000000-0005-0000-0000-0000C1000000}"/>
    <cellStyle name="_Sofa Mart-Accent Chair SKU_USWW order and expense summary 1013_Line Plan Fall 2012 FINAL" xfId="211" xr:uid="{00000000-0005-0000-0000-0000C2000000}"/>
    <cellStyle name="_Sofa Mart-Accent Chair SKU_USWW order and expense summary 1013_OLD ITEM" xfId="212" xr:uid="{00000000-0005-0000-0000-0000C3000000}"/>
    <cellStyle name="_Sofa Mart-Accent Chair SKU_USWW order and expense summary 1013_Total quote sheet for 201304 HP chairs" xfId="213" xr:uid="{00000000-0005-0000-0000-0000C4000000}"/>
    <cellStyle name="_Sofa Mart-Accent Chair SKU_USWW order and expense summary 1013_Total quote sheet for 201304 HP samples _updated on 3-25-2013 (3)" xfId="214" xr:uid="{00000000-0005-0000-0000-0000C5000000}"/>
    <cellStyle name="_Sofa Mart-Accent Chair SKU_USWW order and expense summary 1013_Total quote sheet for 201304 HP samples _updated on 3-26-2013 (2)" xfId="215" xr:uid="{00000000-0005-0000-0000-0000C6000000}"/>
    <cellStyle name="_Sofa Mart-Accent Chair SKU_USWW order and expense summary 1013_Total quote sheet for 201304 HP samples 3-15-2013" xfId="216" xr:uid="{00000000-0005-0000-0000-0000C7000000}"/>
    <cellStyle name="_Sofa Mart-Accent Chair SKU_USWW order and expense summary 1013_Total quote sheet for 201304 HP samples 3-18-2013" xfId="217" xr:uid="{00000000-0005-0000-0000-0000C8000000}"/>
    <cellStyle name="_Sofa Mart-Accent Chair SKU_USWW order and expense summary 1013_Updated Chair warehouse program - JCP" xfId="218" xr:uid="{00000000-0005-0000-0000-0000C9000000}"/>
    <cellStyle name="_Sofa Mart-Accent Chair SKU_副本Accent Chair warehouse item list" xfId="219" xr:uid="{00000000-0005-0000-0000-0000CA000000}"/>
    <cellStyle name="_Sofa Mart-Accent Chair SKU_副本Accent Chair warehouse item list_Chairs" xfId="220" xr:uid="{00000000-0005-0000-0000-0000CB000000}"/>
    <cellStyle name="_Sofa Mart-Accent Chair SKU_副本Accent Chair warehouse item list_Ecommerce Inventory 120215 updated (2)" xfId="221" xr:uid="{00000000-0005-0000-0000-0000CC000000}"/>
    <cellStyle name="_Spr NYM BBB Bath Accessory Quote  - Heather updated 033111 xls" xfId="222" xr:uid="{00000000-0005-0000-0000-0000CD000000}"/>
    <cellStyle name="_TW Home Quotation 2011-2-25 Builtwell" xfId="223" xr:uid="{00000000-0005-0000-0000-0000CE000000}"/>
    <cellStyle name="_TW Home Quotation 2011-2-25 Builtwell (2)" xfId="224" xr:uid="{00000000-0005-0000-0000-0000CF000000}"/>
    <cellStyle name="_TW Home Quotation 2011-2-25 Builtwell_JLA Accents 4-2013 - Michelle 2 Price" xfId="225" xr:uid="{00000000-0005-0000-0000-0000D0000000}"/>
    <cellStyle name="_TW Home Quotation -builwell-High Point1 (2)" xfId="226" xr:uid="{00000000-0005-0000-0000-0000D1000000}"/>
    <cellStyle name="_TW Home Quotation -builwell-High Point1 (2) 2" xfId="227" xr:uid="{00000000-0005-0000-0000-0000D2000000}"/>
    <cellStyle name="_TW Home Quotation -builwell-High Point1 (2)_JLA Accents 4-2013 - Michelle 2 Price" xfId="228" xr:uid="{00000000-0005-0000-0000-0000D3000000}"/>
    <cellStyle name="_TW Home Quotation -builwell-High Point2010-9-14" xfId="229" xr:uid="{00000000-0005-0000-0000-0000D4000000}"/>
    <cellStyle name="_TW Home Quotation -builwell-High Point2010-9-14 2" xfId="230" xr:uid="{00000000-0005-0000-0000-0000D5000000}"/>
    <cellStyle name="_TW Home Quotation -builwell-High Point2010-9-14_JLA Accents 4-2013 - Michelle 2 Price" xfId="231" xr:uid="{00000000-0005-0000-0000-0000D6000000}"/>
    <cellStyle name="_TW Home Quotation -builwell-High Point2010-9-23RVD (2)" xfId="232" xr:uid="{00000000-0005-0000-0000-0000D7000000}"/>
    <cellStyle name="_TW Home Quotation -builwell-High Point2010-9-23RVD (2) 2" xfId="233" xr:uid="{00000000-0005-0000-0000-0000D8000000}"/>
    <cellStyle name="_TW Home Quotation -builwell-High Point2010-9-23RVD (2)_JLA Accents 4-2013 - Michelle 2 Price" xfId="234" xr:uid="{00000000-0005-0000-0000-0000D9000000}"/>
    <cellStyle name="_TW Home Quotation -builwell-High Point2010-9-29RVD" xfId="235" xr:uid="{00000000-0005-0000-0000-0000DA000000}"/>
    <cellStyle name="_TW Home Quotation -builwell-High Point2010-9-29RVD 2" xfId="236" xr:uid="{00000000-0005-0000-0000-0000DB000000}"/>
    <cellStyle name="_TW Home Quotation -builwell-High Point2010-9-29RVD_JLA Accents 4-2013 - Michelle 2 Price" xfId="237" xr:uid="{00000000-0005-0000-0000-0000DC000000}"/>
    <cellStyle name="_TW Home Quotation -builwell-High Point2010-9-30RVD" xfId="238" xr:uid="{00000000-0005-0000-0000-0000DD000000}"/>
    <cellStyle name="_TW Home Quotation -builwell-High Point2010-9-30RVD 2" xfId="239" xr:uid="{00000000-0005-0000-0000-0000DE000000}"/>
    <cellStyle name="_TW Home Quotation -builwell-High Point2010-9-30RVD_JLA Accents 4-2013 - Michelle 2 Price" xfId="240" xr:uid="{00000000-0005-0000-0000-0000DF000000}"/>
    <cellStyle name="_TW Home Quotation -builwell-High Point2010-9-9RVD" xfId="241" xr:uid="{00000000-0005-0000-0000-0000E0000000}"/>
    <cellStyle name="_TW Home Quotation -builwell-High Point2010-9-9RVD 2" xfId="242" xr:uid="{00000000-0005-0000-0000-0000E1000000}"/>
    <cellStyle name="_TW Home Quotation -builwell-High Point2010-9-9RVD_JLA Accents 4-2013 - Michelle 2 Price" xfId="243" xr:uid="{00000000-0005-0000-0000-0000E2000000}"/>
    <cellStyle name="_TW Home Quotation of HP sample-CHUANYANG-2010-9-7" xfId="244" xr:uid="{00000000-0005-0000-0000-0000E3000000}"/>
    <cellStyle name="_TW Home Quotation of HP sample-CHUANYANG-2010-9-7-" xfId="245" xr:uid="{00000000-0005-0000-0000-0000E4000000}"/>
    <cellStyle name="_TW Home Quotation of HP sample-CHUANYANG-2010-9-7 2" xfId="246" xr:uid="{00000000-0005-0000-0000-0000E5000000}"/>
    <cellStyle name="_TW Home Quotation of HP sample-CHUANYANG-2010-9-7- 2" xfId="247" xr:uid="{00000000-0005-0000-0000-0000E6000000}"/>
    <cellStyle name="_TW Home Quotation of HP sample-CHUANYANG-2010-9-7 3" xfId="248" xr:uid="{00000000-0005-0000-0000-0000E7000000}"/>
    <cellStyle name="_TW Home Quotation of HP sample-CHUANYANG-2010-9-7- 3" xfId="249" xr:uid="{00000000-0005-0000-0000-0000E8000000}"/>
    <cellStyle name="_TW Home Quotation of HP sample-CHUANYANG-2010-9-7 4" xfId="250" xr:uid="{00000000-0005-0000-0000-0000E9000000}"/>
    <cellStyle name="_TW Home Quotation of HP sample-CHUANYANG-2010-9-7- 4" xfId="251" xr:uid="{00000000-0005-0000-0000-0000EA000000}"/>
    <cellStyle name="_TW Home Quotation of HP sample-CHUANYANG-2010-9-7_JLA Accents 4-2013 - Michelle 2 Price" xfId="252" xr:uid="{00000000-0005-0000-0000-0000EB000000}"/>
    <cellStyle name="_TW Home Quotation of HP sample-CHUANYANG-2010-9-7-_JLA Accents 4-2013 - Michelle 2 Price" xfId="253" xr:uid="{00000000-0005-0000-0000-0000EC000000}"/>
    <cellStyle name="_TW Home Quotation sheet-KAIFAI 2012-2-20" xfId="254" xr:uid="{00000000-0005-0000-0000-0000ED000000}"/>
    <cellStyle name="_TW Home Quotation sheet-KAIFAI 2012-2-20_JLA Accents 4-2013 - Michelle 2 Price" xfId="255" xr:uid="{00000000-0005-0000-0000-0000EE000000}"/>
    <cellStyle name="_TW_Home_Quotation_sheet of HP samples-chairone-20100907" xfId="256" xr:uid="{00000000-0005-0000-0000-0000EF000000}"/>
    <cellStyle name="_TW_Home_Quotation_sheet of HP samples-chairone-20100907 (3)" xfId="257" xr:uid="{00000000-0005-0000-0000-0000F0000000}"/>
    <cellStyle name="_TW_Home_Quotation_sheet of HP samples-chairone-20100907 (3) 2" xfId="258" xr:uid="{00000000-0005-0000-0000-0000F1000000}"/>
    <cellStyle name="_TW_Home_Quotation_sheet of HP samples-chairone-20100907 (3)_JLA Accents 4-2013 - Michelle 2 Price" xfId="259" xr:uid="{00000000-0005-0000-0000-0000F2000000}"/>
    <cellStyle name="_TW_Home_Quotation_sheet of HP samples-chairone-20100907 2" xfId="260" xr:uid="{00000000-0005-0000-0000-0000F3000000}"/>
    <cellStyle name="_TW_Home_Quotation_sheet of HP samples-chairone-20100907 3" xfId="261" xr:uid="{00000000-0005-0000-0000-0000F4000000}"/>
    <cellStyle name="_TW_Home_Quotation_sheet of HP samples-chairone-20100907 4" xfId="262" xr:uid="{00000000-0005-0000-0000-0000F5000000}"/>
    <cellStyle name="_TW_Home_Quotation_sheet of HP samples-chairone-20100907_JLA Accents 4-2013 - Michelle 2 Price" xfId="263" xr:uid="{00000000-0005-0000-0000-0000F6000000}"/>
    <cellStyle name="_USWW order and expense summary 0907" xfId="264" xr:uid="{00000000-0005-0000-0000-0000F7000000}"/>
    <cellStyle name="_USWW order and expense summary 0907 2" xfId="265" xr:uid="{00000000-0005-0000-0000-0000F8000000}"/>
    <cellStyle name="_USWW order and expense summary 0907_JLA Accents 4-2013 - Michelle 2 Price" xfId="266" xr:uid="{00000000-0005-0000-0000-0000F9000000}"/>
    <cellStyle name="_USWW order and expense summary 1013" xfId="267" xr:uid="{00000000-0005-0000-0000-0000FA000000}"/>
    <cellStyle name="_USWW order and expense summary 1013 2" xfId="268" xr:uid="{00000000-0005-0000-0000-0000FB000000}"/>
    <cellStyle name="_USWW order and expense summary 1013_JLA Accents 4-2013 - Michelle 2 Price" xfId="269" xr:uid="{00000000-0005-0000-0000-0000FC000000}"/>
    <cellStyle name="_Warehouse program Aug 11 09" xfId="270" xr:uid="{00000000-0005-0000-0000-0000FD000000}"/>
    <cellStyle name="_Warehouse program Aug 11 09_2011 HP Pricing for 2010 items" xfId="271" xr:uid="{00000000-0005-0000-0000-0000FE000000}"/>
    <cellStyle name="_Warehouse program Aug 11 09_2012 HP Old chair quote_4 4 2012-updated 4.4" xfId="272" xr:uid="{00000000-0005-0000-0000-0000FF000000}"/>
    <cellStyle name="_Warehouse program Aug 11 09_Ecommerce Inventory 120215 updated (2)" xfId="273" xr:uid="{00000000-0005-0000-0000-000000010000}"/>
    <cellStyle name="_Warehouse program Aug 11 09_JLA Accents 10-2012  FNL to Sku _ Top Art (2)" xfId="274" xr:uid="{00000000-0005-0000-0000-000001010000}"/>
    <cellStyle name="_Warehouse program Aug 11 09_JLA Accents 4-2013 - Michelle 2 Price" xfId="275" xr:uid="{00000000-0005-0000-0000-000002010000}"/>
    <cellStyle name="_Warehouse program Aug 11 09_Line Plan Fall 2012 FINAL" xfId="276" xr:uid="{00000000-0005-0000-0000-000003010000}"/>
    <cellStyle name="_Warehouse program Aug 11 09_OLD ITEM" xfId="277" xr:uid="{00000000-0005-0000-0000-000004010000}"/>
    <cellStyle name="_Warehouse program Aug 11 09_Total quote sheet for 201304 HP chairs" xfId="278" xr:uid="{00000000-0005-0000-0000-000005010000}"/>
    <cellStyle name="_Warehouse program Aug 11 09_Total quote sheet for 201304 HP samples _updated on 3-25-2013 (3)" xfId="279" xr:uid="{00000000-0005-0000-0000-000006010000}"/>
    <cellStyle name="_Warehouse program Aug 11 09_Total quote sheet for 201304 HP samples _updated on 3-26-2013 (2)" xfId="280" xr:uid="{00000000-0005-0000-0000-000007010000}"/>
    <cellStyle name="_Warehouse program Aug 11 09_Total quote sheet for 201304 HP samples 3-15-2013" xfId="281" xr:uid="{00000000-0005-0000-0000-000008010000}"/>
    <cellStyle name="_Warehouse program Aug 11 09_Total quote sheet for 201304 HP samples 3-18-2013" xfId="282" xr:uid="{00000000-0005-0000-0000-000009010000}"/>
    <cellStyle name="_Warehouse program Aug 11 09_Updated Chair warehouse program - JCP" xfId="283" xr:uid="{00000000-0005-0000-0000-00000A010000}"/>
    <cellStyle name="_WM seasonal fleece  sheets price 91230" xfId="284" xr:uid="{00000000-0005-0000-0000-00000B010000}"/>
    <cellStyle name="_WM seasonal fleece sheets price updated 100224" xfId="285" xr:uid="{00000000-0005-0000-0000-00000C010000}"/>
    <cellStyle name="_WMCADI Blanket  Throw 90210" xfId="10" xr:uid="{00000000-0005-0000-0000-00000D010000}"/>
    <cellStyle name="_WMCADI Blanket  Throw 90210 2" xfId="286" xr:uid="{00000000-0005-0000-0000-00000E010000}"/>
    <cellStyle name="_WMCADI Blanket  Throw 90210_JLA Accents 4-2013 - Michelle 2 Price" xfId="287" xr:uid="{00000000-0005-0000-0000-00000F010000}"/>
    <cellStyle name="_WMCADI Blanket &amp; Throw 90210" xfId="5" xr:uid="{00000000-0005-0000-0000-000010010000}"/>
    <cellStyle name="_WMCADI Blanket &amp; Throw 90210 2" xfId="288" xr:uid="{00000000-0005-0000-0000-000011010000}"/>
    <cellStyle name="_WMCADI Blanket &amp; Throw 90210_JLA Accents 4-2013 - Michelle 2 Price" xfId="289" xr:uid="{00000000-0005-0000-0000-000012010000}"/>
    <cellStyle name="_WMCADI Blanket &amp; Throw 90327" xfId="290" xr:uid="{00000000-0005-0000-0000-000013010000}"/>
    <cellStyle name="_副本Robert Allen-Bath shower curtain quote sheet-90904" xfId="291" xr:uid="{00000000-0005-0000-0000-000014010000}"/>
    <cellStyle name="_副本Robert Allen-Bath shower curtain quote sheet-90904 2" xfId="292" xr:uid="{00000000-0005-0000-0000-000015010000}"/>
    <cellStyle name="20% - Accent1 2" xfId="294" xr:uid="{00000000-0005-0000-0000-000016010000}"/>
    <cellStyle name="20% - Accent1 2 2" xfId="295" xr:uid="{00000000-0005-0000-0000-000017010000}"/>
    <cellStyle name="20% - Accent1 3" xfId="296" xr:uid="{00000000-0005-0000-0000-000018010000}"/>
    <cellStyle name="20% - Accent1 4" xfId="297" xr:uid="{00000000-0005-0000-0000-000019010000}"/>
    <cellStyle name="20% - Accent1 5" xfId="293" xr:uid="{00000000-0005-0000-0000-00001A010000}"/>
    <cellStyle name="20% - Accent2 2" xfId="299" xr:uid="{00000000-0005-0000-0000-00001B010000}"/>
    <cellStyle name="20% - Accent2 2 2" xfId="300" xr:uid="{00000000-0005-0000-0000-00001C010000}"/>
    <cellStyle name="20% - Accent2 3" xfId="301" xr:uid="{00000000-0005-0000-0000-00001D010000}"/>
    <cellStyle name="20% - Accent2 4" xfId="302" xr:uid="{00000000-0005-0000-0000-00001E010000}"/>
    <cellStyle name="20% - Accent2 5" xfId="298" xr:uid="{00000000-0005-0000-0000-00001F010000}"/>
    <cellStyle name="20% - Accent3 2" xfId="304" xr:uid="{00000000-0005-0000-0000-000020010000}"/>
    <cellStyle name="20% - Accent3 2 2" xfId="305" xr:uid="{00000000-0005-0000-0000-000021010000}"/>
    <cellStyle name="20% - Accent3 3" xfId="306" xr:uid="{00000000-0005-0000-0000-000022010000}"/>
    <cellStyle name="20% - Accent3 4" xfId="307" xr:uid="{00000000-0005-0000-0000-000023010000}"/>
    <cellStyle name="20% - Accent3 5" xfId="303" xr:uid="{00000000-0005-0000-0000-000024010000}"/>
    <cellStyle name="20% - Accent4 2" xfId="309" xr:uid="{00000000-0005-0000-0000-000025010000}"/>
    <cellStyle name="20% - Accent4 2 2" xfId="310" xr:uid="{00000000-0005-0000-0000-000026010000}"/>
    <cellStyle name="20% - Accent4 3" xfId="311" xr:uid="{00000000-0005-0000-0000-000027010000}"/>
    <cellStyle name="20% - Accent4 4" xfId="312" xr:uid="{00000000-0005-0000-0000-000028010000}"/>
    <cellStyle name="20% - Accent4 5" xfId="308" xr:uid="{00000000-0005-0000-0000-000029010000}"/>
    <cellStyle name="20% - Accent5 2" xfId="314" xr:uid="{00000000-0005-0000-0000-00002A010000}"/>
    <cellStyle name="20% - Accent5 2 2" xfId="315" xr:uid="{00000000-0005-0000-0000-00002B010000}"/>
    <cellStyle name="20% - Accent5 3" xfId="316" xr:uid="{00000000-0005-0000-0000-00002C010000}"/>
    <cellStyle name="20% - Accent5 4" xfId="317" xr:uid="{00000000-0005-0000-0000-00002D010000}"/>
    <cellStyle name="20% - Accent5 5" xfId="313" xr:uid="{00000000-0005-0000-0000-00002E010000}"/>
    <cellStyle name="20% - Accent6 2" xfId="319" xr:uid="{00000000-0005-0000-0000-00002F010000}"/>
    <cellStyle name="20% - Accent6 2 2" xfId="320" xr:uid="{00000000-0005-0000-0000-000030010000}"/>
    <cellStyle name="20% - Accent6 3" xfId="321" xr:uid="{00000000-0005-0000-0000-000031010000}"/>
    <cellStyle name="20% - Accent6 4" xfId="322" xr:uid="{00000000-0005-0000-0000-000032010000}"/>
    <cellStyle name="20% - Accent6 5" xfId="318" xr:uid="{00000000-0005-0000-0000-000033010000}"/>
    <cellStyle name="20% - 强调文字颜色 1" xfId="323" xr:uid="{00000000-0005-0000-0000-000034010000}"/>
    <cellStyle name="20% - 强调文字颜色 1 2" xfId="324" xr:uid="{00000000-0005-0000-0000-000035010000}"/>
    <cellStyle name="20% - 强调文字颜色 1 3" xfId="325" xr:uid="{00000000-0005-0000-0000-000036010000}"/>
    <cellStyle name="20% - 强调文字颜色 2" xfId="326" xr:uid="{00000000-0005-0000-0000-000037010000}"/>
    <cellStyle name="20% - 强调文字颜色 2 2" xfId="327" xr:uid="{00000000-0005-0000-0000-000038010000}"/>
    <cellStyle name="20% - 强调文字颜色 2 3" xfId="328" xr:uid="{00000000-0005-0000-0000-000039010000}"/>
    <cellStyle name="20% - 强调文字颜色 3" xfId="329" xr:uid="{00000000-0005-0000-0000-00003A010000}"/>
    <cellStyle name="20% - 强调文字颜色 3 2" xfId="330" xr:uid="{00000000-0005-0000-0000-00003B010000}"/>
    <cellStyle name="20% - 强调文字颜色 3 3" xfId="331" xr:uid="{00000000-0005-0000-0000-00003C010000}"/>
    <cellStyle name="20% - 强调文字颜色 4" xfId="332" xr:uid="{00000000-0005-0000-0000-00003D010000}"/>
    <cellStyle name="20% - 强调文字颜色 4 2" xfId="333" xr:uid="{00000000-0005-0000-0000-00003E010000}"/>
    <cellStyle name="20% - 强调文字颜色 4 3" xfId="334" xr:uid="{00000000-0005-0000-0000-00003F010000}"/>
    <cellStyle name="20% - 强调文字颜色 5" xfId="335" xr:uid="{00000000-0005-0000-0000-000040010000}"/>
    <cellStyle name="20% - 强调文字颜色 5 2" xfId="336" xr:uid="{00000000-0005-0000-0000-000041010000}"/>
    <cellStyle name="20% - 强调文字颜色 5 3" xfId="337" xr:uid="{00000000-0005-0000-0000-000042010000}"/>
    <cellStyle name="20% - 强调文字颜色 6" xfId="338" xr:uid="{00000000-0005-0000-0000-000043010000}"/>
    <cellStyle name="20% - 强调文字颜色 6 2" xfId="339" xr:uid="{00000000-0005-0000-0000-000044010000}"/>
    <cellStyle name="20% - 强调文字颜色 6 3" xfId="340" xr:uid="{00000000-0005-0000-0000-000045010000}"/>
    <cellStyle name="40% - Accent1 2" xfId="342" xr:uid="{00000000-0005-0000-0000-000046010000}"/>
    <cellStyle name="40% - Accent1 2 2" xfId="343" xr:uid="{00000000-0005-0000-0000-000047010000}"/>
    <cellStyle name="40% - Accent1 3" xfId="344" xr:uid="{00000000-0005-0000-0000-000048010000}"/>
    <cellStyle name="40% - Accent1 4" xfId="345" xr:uid="{00000000-0005-0000-0000-000049010000}"/>
    <cellStyle name="40% - Accent1 5" xfId="341" xr:uid="{00000000-0005-0000-0000-00004A010000}"/>
    <cellStyle name="40% - Accent2 2" xfId="347" xr:uid="{00000000-0005-0000-0000-00004B010000}"/>
    <cellStyle name="40% - Accent2 2 2" xfId="348" xr:uid="{00000000-0005-0000-0000-00004C010000}"/>
    <cellStyle name="40% - Accent2 3" xfId="349" xr:uid="{00000000-0005-0000-0000-00004D010000}"/>
    <cellStyle name="40% - Accent2 4" xfId="350" xr:uid="{00000000-0005-0000-0000-00004E010000}"/>
    <cellStyle name="40% - Accent2 5" xfId="346" xr:uid="{00000000-0005-0000-0000-00004F010000}"/>
    <cellStyle name="40% - Accent3 2" xfId="352" xr:uid="{00000000-0005-0000-0000-000050010000}"/>
    <cellStyle name="40% - Accent3 2 2" xfId="353" xr:uid="{00000000-0005-0000-0000-000051010000}"/>
    <cellStyle name="40% - Accent3 3" xfId="354" xr:uid="{00000000-0005-0000-0000-000052010000}"/>
    <cellStyle name="40% - Accent3 4" xfId="355" xr:uid="{00000000-0005-0000-0000-000053010000}"/>
    <cellStyle name="40% - Accent3 5" xfId="351" xr:uid="{00000000-0005-0000-0000-000054010000}"/>
    <cellStyle name="40% - Accent4 2" xfId="357" xr:uid="{00000000-0005-0000-0000-000055010000}"/>
    <cellStyle name="40% - Accent4 2 2" xfId="358" xr:uid="{00000000-0005-0000-0000-000056010000}"/>
    <cellStyle name="40% - Accent4 3" xfId="359" xr:uid="{00000000-0005-0000-0000-000057010000}"/>
    <cellStyle name="40% - Accent4 4" xfId="360" xr:uid="{00000000-0005-0000-0000-000058010000}"/>
    <cellStyle name="40% - Accent4 5" xfId="356" xr:uid="{00000000-0005-0000-0000-000059010000}"/>
    <cellStyle name="40% - Accent5 2" xfId="362" xr:uid="{00000000-0005-0000-0000-00005A010000}"/>
    <cellStyle name="40% - Accent5 2 2" xfId="363" xr:uid="{00000000-0005-0000-0000-00005B010000}"/>
    <cellStyle name="40% - Accent5 3" xfId="364" xr:uid="{00000000-0005-0000-0000-00005C010000}"/>
    <cellStyle name="40% - Accent5 4" xfId="365" xr:uid="{00000000-0005-0000-0000-00005D010000}"/>
    <cellStyle name="40% - Accent5 5" xfId="361" xr:uid="{00000000-0005-0000-0000-00005E010000}"/>
    <cellStyle name="40% - Accent6 2" xfId="367" xr:uid="{00000000-0005-0000-0000-00005F010000}"/>
    <cellStyle name="40% - Accent6 2 2" xfId="368" xr:uid="{00000000-0005-0000-0000-000060010000}"/>
    <cellStyle name="40% - Accent6 3" xfId="369" xr:uid="{00000000-0005-0000-0000-000061010000}"/>
    <cellStyle name="40% - Accent6 4" xfId="370" xr:uid="{00000000-0005-0000-0000-000062010000}"/>
    <cellStyle name="40% - Accent6 5" xfId="366" xr:uid="{00000000-0005-0000-0000-000063010000}"/>
    <cellStyle name="40% - 强调文字颜色 1" xfId="371" xr:uid="{00000000-0005-0000-0000-000064010000}"/>
    <cellStyle name="40% - 强调文字颜色 1 2" xfId="372" xr:uid="{00000000-0005-0000-0000-000065010000}"/>
    <cellStyle name="40% - 强调文字颜色 1 3" xfId="373" xr:uid="{00000000-0005-0000-0000-000066010000}"/>
    <cellStyle name="40% - 强调文字颜色 2" xfId="374" xr:uid="{00000000-0005-0000-0000-000067010000}"/>
    <cellStyle name="40% - 强调文字颜色 2 2" xfId="375" xr:uid="{00000000-0005-0000-0000-000068010000}"/>
    <cellStyle name="40% - 强调文字颜色 2 3" xfId="376" xr:uid="{00000000-0005-0000-0000-000069010000}"/>
    <cellStyle name="40% - 强调文字颜色 3" xfId="377" xr:uid="{00000000-0005-0000-0000-00006A010000}"/>
    <cellStyle name="40% - 强调文字颜色 3 2" xfId="378" xr:uid="{00000000-0005-0000-0000-00006B010000}"/>
    <cellStyle name="40% - 强调文字颜色 3 3" xfId="379" xr:uid="{00000000-0005-0000-0000-00006C010000}"/>
    <cellStyle name="40% - 强调文字颜色 4" xfId="380" xr:uid="{00000000-0005-0000-0000-00006D010000}"/>
    <cellStyle name="40% - 强调文字颜色 4 2" xfId="381" xr:uid="{00000000-0005-0000-0000-00006E010000}"/>
    <cellStyle name="40% - 强调文字颜色 4 3" xfId="382" xr:uid="{00000000-0005-0000-0000-00006F010000}"/>
    <cellStyle name="40% - 强调文字颜色 5" xfId="383" xr:uid="{00000000-0005-0000-0000-000070010000}"/>
    <cellStyle name="40% - 强调文字颜色 5 2" xfId="384" xr:uid="{00000000-0005-0000-0000-000071010000}"/>
    <cellStyle name="40% - 强调文字颜色 5 3" xfId="385" xr:uid="{00000000-0005-0000-0000-000072010000}"/>
    <cellStyle name="40% - 强调文字颜色 6" xfId="386" xr:uid="{00000000-0005-0000-0000-000073010000}"/>
    <cellStyle name="40% - 强调文字颜色 6 2" xfId="387" xr:uid="{00000000-0005-0000-0000-000074010000}"/>
    <cellStyle name="40% - 强调文字颜色 6 3" xfId="388" xr:uid="{00000000-0005-0000-0000-000075010000}"/>
    <cellStyle name="60% - Accent1 2" xfId="390" xr:uid="{00000000-0005-0000-0000-000076010000}"/>
    <cellStyle name="60% - Accent1 3" xfId="391" xr:uid="{00000000-0005-0000-0000-000077010000}"/>
    <cellStyle name="60% - Accent1 4" xfId="392" xr:uid="{00000000-0005-0000-0000-000078010000}"/>
    <cellStyle name="60% - Accent1 5" xfId="389" xr:uid="{00000000-0005-0000-0000-000079010000}"/>
    <cellStyle name="60% - Accent2 2" xfId="394" xr:uid="{00000000-0005-0000-0000-00007A010000}"/>
    <cellStyle name="60% - Accent2 3" xfId="395" xr:uid="{00000000-0005-0000-0000-00007B010000}"/>
    <cellStyle name="60% - Accent2 4" xfId="396" xr:uid="{00000000-0005-0000-0000-00007C010000}"/>
    <cellStyle name="60% - Accent2 5" xfId="393" xr:uid="{00000000-0005-0000-0000-00007D010000}"/>
    <cellStyle name="60% - Accent3 2" xfId="398" xr:uid="{00000000-0005-0000-0000-00007E010000}"/>
    <cellStyle name="60% - Accent3 3" xfId="399" xr:uid="{00000000-0005-0000-0000-00007F010000}"/>
    <cellStyle name="60% - Accent3 4" xfId="400" xr:uid="{00000000-0005-0000-0000-000080010000}"/>
    <cellStyle name="60% - Accent3 5" xfId="397" xr:uid="{00000000-0005-0000-0000-000081010000}"/>
    <cellStyle name="60% - Accent4 2" xfId="402" xr:uid="{00000000-0005-0000-0000-000082010000}"/>
    <cellStyle name="60% - Accent4 3" xfId="403" xr:uid="{00000000-0005-0000-0000-000083010000}"/>
    <cellStyle name="60% - Accent4 4" xfId="404" xr:uid="{00000000-0005-0000-0000-000084010000}"/>
    <cellStyle name="60% - Accent4 5" xfId="401" xr:uid="{00000000-0005-0000-0000-000085010000}"/>
    <cellStyle name="60% - Accent5 2" xfId="406" xr:uid="{00000000-0005-0000-0000-000086010000}"/>
    <cellStyle name="60% - Accent5 3" xfId="407" xr:uid="{00000000-0005-0000-0000-000087010000}"/>
    <cellStyle name="60% - Accent5 4" xfId="408" xr:uid="{00000000-0005-0000-0000-000088010000}"/>
    <cellStyle name="60% - Accent5 5" xfId="405" xr:uid="{00000000-0005-0000-0000-000089010000}"/>
    <cellStyle name="60% - Accent6 2" xfId="410" xr:uid="{00000000-0005-0000-0000-00008A010000}"/>
    <cellStyle name="60% - Accent6 3" xfId="411" xr:uid="{00000000-0005-0000-0000-00008B010000}"/>
    <cellStyle name="60% - Accent6 4" xfId="412" xr:uid="{00000000-0005-0000-0000-00008C010000}"/>
    <cellStyle name="60% - Accent6 5" xfId="409" xr:uid="{00000000-0005-0000-0000-00008D010000}"/>
    <cellStyle name="60% - 强调文字颜色 1" xfId="413" xr:uid="{00000000-0005-0000-0000-00008E010000}"/>
    <cellStyle name="60% - 强调文字颜色 1 2" xfId="414" xr:uid="{00000000-0005-0000-0000-00008F010000}"/>
    <cellStyle name="60% - 强调文字颜色 1 3" xfId="415" xr:uid="{00000000-0005-0000-0000-000090010000}"/>
    <cellStyle name="60% - 强调文字颜色 2" xfId="416" xr:uid="{00000000-0005-0000-0000-000091010000}"/>
    <cellStyle name="60% - 强调文字颜色 2 2" xfId="417" xr:uid="{00000000-0005-0000-0000-000092010000}"/>
    <cellStyle name="60% - 强调文字颜色 2 3" xfId="418" xr:uid="{00000000-0005-0000-0000-000093010000}"/>
    <cellStyle name="60% - 强调文字颜色 3" xfId="419" xr:uid="{00000000-0005-0000-0000-000094010000}"/>
    <cellStyle name="60% - 强调文字颜色 3 2" xfId="420" xr:uid="{00000000-0005-0000-0000-000095010000}"/>
    <cellStyle name="60% - 强调文字颜色 3 3" xfId="421" xr:uid="{00000000-0005-0000-0000-000096010000}"/>
    <cellStyle name="60% - 强调文字颜色 4" xfId="422" xr:uid="{00000000-0005-0000-0000-000097010000}"/>
    <cellStyle name="60% - 强调文字颜色 4 2" xfId="423" xr:uid="{00000000-0005-0000-0000-000098010000}"/>
    <cellStyle name="60% - 强调文字颜色 4 3" xfId="424" xr:uid="{00000000-0005-0000-0000-000099010000}"/>
    <cellStyle name="60% - 强调文字颜色 5" xfId="425" xr:uid="{00000000-0005-0000-0000-00009A010000}"/>
    <cellStyle name="60% - 强调文字颜色 5 2" xfId="426" xr:uid="{00000000-0005-0000-0000-00009B010000}"/>
    <cellStyle name="60% - 强调文字颜色 5 3" xfId="427" xr:uid="{00000000-0005-0000-0000-00009C010000}"/>
    <cellStyle name="60% - 强调文字颜色 6" xfId="428" xr:uid="{00000000-0005-0000-0000-00009D010000}"/>
    <cellStyle name="60% - 强调文字颜色 6 2" xfId="429" xr:uid="{00000000-0005-0000-0000-00009E010000}"/>
    <cellStyle name="60% - 强调文字颜色 6 3" xfId="430" xr:uid="{00000000-0005-0000-0000-00009F010000}"/>
    <cellStyle name="Accent1 2" xfId="432" xr:uid="{00000000-0005-0000-0000-0000A0010000}"/>
    <cellStyle name="Accent1 3" xfId="433" xr:uid="{00000000-0005-0000-0000-0000A1010000}"/>
    <cellStyle name="Accent1 4" xfId="434" xr:uid="{00000000-0005-0000-0000-0000A2010000}"/>
    <cellStyle name="Accent1 5" xfId="431" xr:uid="{00000000-0005-0000-0000-0000A3010000}"/>
    <cellStyle name="Accent2 2" xfId="436" xr:uid="{00000000-0005-0000-0000-0000A4010000}"/>
    <cellStyle name="Accent2 3" xfId="437" xr:uid="{00000000-0005-0000-0000-0000A5010000}"/>
    <cellStyle name="Accent2 4" xfId="438" xr:uid="{00000000-0005-0000-0000-0000A6010000}"/>
    <cellStyle name="Accent2 5" xfId="435" xr:uid="{00000000-0005-0000-0000-0000A7010000}"/>
    <cellStyle name="Accent3 2" xfId="440" xr:uid="{00000000-0005-0000-0000-0000A8010000}"/>
    <cellStyle name="Accent3 3" xfId="441" xr:uid="{00000000-0005-0000-0000-0000A9010000}"/>
    <cellStyle name="Accent3 4" xfId="442" xr:uid="{00000000-0005-0000-0000-0000AA010000}"/>
    <cellStyle name="Accent3 5" xfId="439" xr:uid="{00000000-0005-0000-0000-0000AB010000}"/>
    <cellStyle name="Accent4 2" xfId="444" xr:uid="{00000000-0005-0000-0000-0000AC010000}"/>
    <cellStyle name="Accent4 3" xfId="445" xr:uid="{00000000-0005-0000-0000-0000AD010000}"/>
    <cellStyle name="Accent4 4" xfId="446" xr:uid="{00000000-0005-0000-0000-0000AE010000}"/>
    <cellStyle name="Accent4 5" xfId="443" xr:uid="{00000000-0005-0000-0000-0000AF010000}"/>
    <cellStyle name="Accent5 2" xfId="448" xr:uid="{00000000-0005-0000-0000-0000B0010000}"/>
    <cellStyle name="Accent5 3" xfId="449" xr:uid="{00000000-0005-0000-0000-0000B1010000}"/>
    <cellStyle name="Accent5 4" xfId="450" xr:uid="{00000000-0005-0000-0000-0000B2010000}"/>
    <cellStyle name="Accent5 5" xfId="447" xr:uid="{00000000-0005-0000-0000-0000B3010000}"/>
    <cellStyle name="Accent6 2" xfId="452" xr:uid="{00000000-0005-0000-0000-0000B4010000}"/>
    <cellStyle name="Accent6 3" xfId="453" xr:uid="{00000000-0005-0000-0000-0000B5010000}"/>
    <cellStyle name="Accent6 4" xfId="454" xr:uid="{00000000-0005-0000-0000-0000B6010000}"/>
    <cellStyle name="Accent6 5" xfId="451" xr:uid="{00000000-0005-0000-0000-0000B7010000}"/>
    <cellStyle name="Bad 2" xfId="456" xr:uid="{00000000-0005-0000-0000-0000B8010000}"/>
    <cellStyle name="Bad 3" xfId="457" xr:uid="{00000000-0005-0000-0000-0000B9010000}"/>
    <cellStyle name="Bad 4" xfId="458" xr:uid="{00000000-0005-0000-0000-0000BA010000}"/>
    <cellStyle name="Bad 5" xfId="455" xr:uid="{00000000-0005-0000-0000-0000BB010000}"/>
    <cellStyle name="Calculation 2" xfId="460" xr:uid="{00000000-0005-0000-0000-0000BC010000}"/>
    <cellStyle name="Calculation 3" xfId="461" xr:uid="{00000000-0005-0000-0000-0000BD010000}"/>
    <cellStyle name="Calculation 4" xfId="462" xr:uid="{00000000-0005-0000-0000-0000BE010000}"/>
    <cellStyle name="Calculation 5" xfId="459" xr:uid="{00000000-0005-0000-0000-0000BF010000}"/>
    <cellStyle name="Check Cell 2" xfId="464" xr:uid="{00000000-0005-0000-0000-0000C0010000}"/>
    <cellStyle name="Check Cell 3" xfId="465" xr:uid="{00000000-0005-0000-0000-0000C1010000}"/>
    <cellStyle name="Check Cell 4" xfId="466" xr:uid="{00000000-0005-0000-0000-0000C2010000}"/>
    <cellStyle name="Check Cell 5" xfId="463" xr:uid="{00000000-0005-0000-0000-0000C3010000}"/>
    <cellStyle name="Comma 2" xfId="467" xr:uid="{00000000-0005-0000-0000-0000C4010000}"/>
    <cellStyle name="Comma 2 2" xfId="468" xr:uid="{00000000-0005-0000-0000-0000C5010000}"/>
    <cellStyle name="Comma 2 3" xfId="469" xr:uid="{00000000-0005-0000-0000-0000C6010000}"/>
    <cellStyle name="Comma 3" xfId="470" xr:uid="{00000000-0005-0000-0000-0000C7010000}"/>
    <cellStyle name="Comma 3 2" xfId="471" xr:uid="{00000000-0005-0000-0000-0000C8010000}"/>
    <cellStyle name="Comma 4" xfId="472" xr:uid="{00000000-0005-0000-0000-0000C9010000}"/>
    <cellStyle name="Comma 5" xfId="473" xr:uid="{00000000-0005-0000-0000-0000CA010000}"/>
    <cellStyle name="Currency 2" xfId="17" xr:uid="{00000000-0005-0000-0000-0000CB010000}"/>
    <cellStyle name="Currency 2 2" xfId="476" xr:uid="{00000000-0005-0000-0000-0000CC010000}"/>
    <cellStyle name="Currency 2 3" xfId="477" xr:uid="{00000000-0005-0000-0000-0000CD010000}"/>
    <cellStyle name="Currency 2 4" xfId="478" xr:uid="{00000000-0005-0000-0000-0000CE010000}"/>
    <cellStyle name="Currency 2 5" xfId="479" xr:uid="{00000000-0005-0000-0000-0000CF010000}"/>
    <cellStyle name="Currency 2 6" xfId="480" xr:uid="{00000000-0005-0000-0000-0000D0010000}"/>
    <cellStyle name="Currency 2 7" xfId="475" xr:uid="{00000000-0005-0000-0000-0000D1010000}"/>
    <cellStyle name="Currency 21" xfId="481" xr:uid="{00000000-0005-0000-0000-0000D2010000}"/>
    <cellStyle name="Currency 3" xfId="24" xr:uid="{00000000-0005-0000-0000-0000D3010000}"/>
    <cellStyle name="Currency 4" xfId="482" xr:uid="{00000000-0005-0000-0000-0000D4010000}"/>
    <cellStyle name="Currency 5" xfId="483" xr:uid="{00000000-0005-0000-0000-0000D5010000}"/>
    <cellStyle name="Currency 6" xfId="484" xr:uid="{00000000-0005-0000-0000-0000D6010000}"/>
    <cellStyle name="Currency 7" xfId="485" xr:uid="{00000000-0005-0000-0000-0000D7010000}"/>
    <cellStyle name="Currency 8" xfId="486" xr:uid="{00000000-0005-0000-0000-0000D8010000}"/>
    <cellStyle name="Currency 9" xfId="474" xr:uid="{00000000-0005-0000-0000-0000D9010000}"/>
    <cellStyle name="Currency_JCP soft spun and fleece 092310" xfId="18" xr:uid="{00000000-0005-0000-0000-0000DA010000}"/>
    <cellStyle name="Currency_Sheet1" xfId="11" xr:uid="{00000000-0005-0000-0000-0000DB010000}"/>
    <cellStyle name="Explanatory Text 2" xfId="488" xr:uid="{00000000-0005-0000-0000-0000DC010000}"/>
    <cellStyle name="Explanatory Text 3" xfId="489" xr:uid="{00000000-0005-0000-0000-0000DD010000}"/>
    <cellStyle name="Explanatory Text 4" xfId="490" xr:uid="{00000000-0005-0000-0000-0000DE010000}"/>
    <cellStyle name="Explanatory Text 5" xfId="487" xr:uid="{00000000-0005-0000-0000-0000DF010000}"/>
    <cellStyle name="Good 2" xfId="492" xr:uid="{00000000-0005-0000-0000-0000E0010000}"/>
    <cellStyle name="Good 3" xfId="493" xr:uid="{00000000-0005-0000-0000-0000E1010000}"/>
    <cellStyle name="Good 4" xfId="494" xr:uid="{00000000-0005-0000-0000-0000E2010000}"/>
    <cellStyle name="Good 5" xfId="491" xr:uid="{00000000-0005-0000-0000-0000E3010000}"/>
    <cellStyle name="Header" xfId="495" xr:uid="{00000000-0005-0000-0000-0000E4010000}"/>
    <cellStyle name="Heading 1 2" xfId="497" xr:uid="{00000000-0005-0000-0000-0000E5010000}"/>
    <cellStyle name="Heading 1 3" xfId="498" xr:uid="{00000000-0005-0000-0000-0000E6010000}"/>
    <cellStyle name="Heading 1 4" xfId="499" xr:uid="{00000000-0005-0000-0000-0000E7010000}"/>
    <cellStyle name="Heading 1 5" xfId="496" xr:uid="{00000000-0005-0000-0000-0000E8010000}"/>
    <cellStyle name="Heading 2 2" xfId="501" xr:uid="{00000000-0005-0000-0000-0000E9010000}"/>
    <cellStyle name="Heading 2 3" xfId="502" xr:uid="{00000000-0005-0000-0000-0000EA010000}"/>
    <cellStyle name="Heading 2 4" xfId="503" xr:uid="{00000000-0005-0000-0000-0000EB010000}"/>
    <cellStyle name="Heading 2 5" xfId="500" xr:uid="{00000000-0005-0000-0000-0000EC010000}"/>
    <cellStyle name="Heading 3 2" xfId="505" xr:uid="{00000000-0005-0000-0000-0000ED010000}"/>
    <cellStyle name="Heading 3 3" xfId="506" xr:uid="{00000000-0005-0000-0000-0000EE010000}"/>
    <cellStyle name="Heading 3 4" xfId="507" xr:uid="{00000000-0005-0000-0000-0000EF010000}"/>
    <cellStyle name="Heading 3 5" xfId="504" xr:uid="{00000000-0005-0000-0000-0000F0010000}"/>
    <cellStyle name="Heading 4 2" xfId="509" xr:uid="{00000000-0005-0000-0000-0000F1010000}"/>
    <cellStyle name="Heading 4 3" xfId="510" xr:uid="{00000000-0005-0000-0000-0000F2010000}"/>
    <cellStyle name="Heading 4 4" xfId="511" xr:uid="{00000000-0005-0000-0000-0000F3010000}"/>
    <cellStyle name="Heading 4 5" xfId="508" xr:uid="{00000000-0005-0000-0000-0000F4010000}"/>
    <cellStyle name="Input 2" xfId="513" xr:uid="{00000000-0005-0000-0000-0000F5010000}"/>
    <cellStyle name="Input 3" xfId="514" xr:uid="{00000000-0005-0000-0000-0000F6010000}"/>
    <cellStyle name="Input 4" xfId="515" xr:uid="{00000000-0005-0000-0000-0000F7010000}"/>
    <cellStyle name="Input 5" xfId="512" xr:uid="{00000000-0005-0000-0000-0000F8010000}"/>
    <cellStyle name="Linked Cell 2" xfId="517" xr:uid="{00000000-0005-0000-0000-0000F9010000}"/>
    <cellStyle name="Linked Cell 3" xfId="518" xr:uid="{00000000-0005-0000-0000-0000FA010000}"/>
    <cellStyle name="Linked Cell 4" xfId="519" xr:uid="{00000000-0005-0000-0000-0000FB010000}"/>
    <cellStyle name="Linked Cell 5" xfId="516" xr:uid="{00000000-0005-0000-0000-0000FC010000}"/>
    <cellStyle name="Neutral 2" xfId="521" xr:uid="{00000000-0005-0000-0000-0000FD010000}"/>
    <cellStyle name="Neutral 3" xfId="522" xr:uid="{00000000-0005-0000-0000-0000FE010000}"/>
    <cellStyle name="Neutral 4" xfId="523" xr:uid="{00000000-0005-0000-0000-0000FF010000}"/>
    <cellStyle name="Neutral 5" xfId="520" xr:uid="{00000000-0005-0000-0000-000000020000}"/>
    <cellStyle name="nonIncludedStores" xfId="524" xr:uid="{00000000-0005-0000-0000-000001020000}"/>
    <cellStyle name="Normal 1" xfId="525" xr:uid="{00000000-0005-0000-0000-000002020000}"/>
    <cellStyle name="Normal 10" xfId="526" xr:uid="{00000000-0005-0000-0000-000003020000}"/>
    <cellStyle name="Normal 10 10" xfId="527" xr:uid="{00000000-0005-0000-0000-000004020000}"/>
    <cellStyle name="Normal 10 10 2" xfId="528" xr:uid="{00000000-0005-0000-0000-000005020000}"/>
    <cellStyle name="Normal 10 11" xfId="529" xr:uid="{00000000-0005-0000-0000-000006020000}"/>
    <cellStyle name="Normal 10 11 2" xfId="530" xr:uid="{00000000-0005-0000-0000-000007020000}"/>
    <cellStyle name="Normal 10 12" xfId="531" xr:uid="{00000000-0005-0000-0000-000008020000}"/>
    <cellStyle name="Normal 10 12 2" xfId="532" xr:uid="{00000000-0005-0000-0000-000009020000}"/>
    <cellStyle name="Normal 10 13" xfId="533" xr:uid="{00000000-0005-0000-0000-00000A020000}"/>
    <cellStyle name="Normal 10 13 2" xfId="534" xr:uid="{00000000-0005-0000-0000-00000B020000}"/>
    <cellStyle name="Normal 10 14" xfId="535" xr:uid="{00000000-0005-0000-0000-00000C020000}"/>
    <cellStyle name="Normal 10 14 2" xfId="536" xr:uid="{00000000-0005-0000-0000-00000D020000}"/>
    <cellStyle name="Normal 10 15" xfId="537" xr:uid="{00000000-0005-0000-0000-00000E020000}"/>
    <cellStyle name="Normal 10 15 2" xfId="538" xr:uid="{00000000-0005-0000-0000-00000F020000}"/>
    <cellStyle name="Normal 10 16" xfId="539" xr:uid="{00000000-0005-0000-0000-000010020000}"/>
    <cellStyle name="Normal 10 16 2" xfId="540" xr:uid="{00000000-0005-0000-0000-000011020000}"/>
    <cellStyle name="Normal 10 17" xfId="541" xr:uid="{00000000-0005-0000-0000-000012020000}"/>
    <cellStyle name="Normal 10 17 2" xfId="542" xr:uid="{00000000-0005-0000-0000-000013020000}"/>
    <cellStyle name="Normal 10 18" xfId="543" xr:uid="{00000000-0005-0000-0000-000014020000}"/>
    <cellStyle name="Normal 10 18 2" xfId="544" xr:uid="{00000000-0005-0000-0000-000015020000}"/>
    <cellStyle name="Normal 10 2" xfId="545" xr:uid="{00000000-0005-0000-0000-000016020000}"/>
    <cellStyle name="Normal 10 2 2" xfId="546" xr:uid="{00000000-0005-0000-0000-000017020000}"/>
    <cellStyle name="Normal 10 3" xfId="547" xr:uid="{00000000-0005-0000-0000-000018020000}"/>
    <cellStyle name="Normal 10 3 2" xfId="548" xr:uid="{00000000-0005-0000-0000-000019020000}"/>
    <cellStyle name="Normal 10 4" xfId="549" xr:uid="{00000000-0005-0000-0000-00001A020000}"/>
    <cellStyle name="Normal 10 4 2" xfId="550" xr:uid="{00000000-0005-0000-0000-00001B020000}"/>
    <cellStyle name="Normal 10 5" xfId="551" xr:uid="{00000000-0005-0000-0000-00001C020000}"/>
    <cellStyle name="Normal 10 5 2" xfId="552" xr:uid="{00000000-0005-0000-0000-00001D020000}"/>
    <cellStyle name="Normal 10 6" xfId="553" xr:uid="{00000000-0005-0000-0000-00001E020000}"/>
    <cellStyle name="Normal 10 6 2" xfId="554" xr:uid="{00000000-0005-0000-0000-00001F020000}"/>
    <cellStyle name="Normal 10 7" xfId="555" xr:uid="{00000000-0005-0000-0000-000020020000}"/>
    <cellStyle name="Normal 10 7 2" xfId="556" xr:uid="{00000000-0005-0000-0000-000021020000}"/>
    <cellStyle name="Normal 10 8" xfId="557" xr:uid="{00000000-0005-0000-0000-000022020000}"/>
    <cellStyle name="Normal 10 8 2" xfId="558" xr:uid="{00000000-0005-0000-0000-000023020000}"/>
    <cellStyle name="Normal 10 9" xfId="559" xr:uid="{00000000-0005-0000-0000-000024020000}"/>
    <cellStyle name="Normal 10 9 2" xfId="560" xr:uid="{00000000-0005-0000-0000-000025020000}"/>
    <cellStyle name="Normal 11" xfId="561" xr:uid="{00000000-0005-0000-0000-000026020000}"/>
    <cellStyle name="Normal 11 10" xfId="562" xr:uid="{00000000-0005-0000-0000-000027020000}"/>
    <cellStyle name="Normal 11 10 2" xfId="563" xr:uid="{00000000-0005-0000-0000-000028020000}"/>
    <cellStyle name="Normal 11 11" xfId="564" xr:uid="{00000000-0005-0000-0000-000029020000}"/>
    <cellStyle name="Normal 11 11 2" xfId="565" xr:uid="{00000000-0005-0000-0000-00002A020000}"/>
    <cellStyle name="Normal 11 12" xfId="566" xr:uid="{00000000-0005-0000-0000-00002B020000}"/>
    <cellStyle name="Normal 11 12 2" xfId="567" xr:uid="{00000000-0005-0000-0000-00002C020000}"/>
    <cellStyle name="Normal 11 13" xfId="568" xr:uid="{00000000-0005-0000-0000-00002D020000}"/>
    <cellStyle name="Normal 11 13 2" xfId="569" xr:uid="{00000000-0005-0000-0000-00002E020000}"/>
    <cellStyle name="Normal 11 14" xfId="570" xr:uid="{00000000-0005-0000-0000-00002F020000}"/>
    <cellStyle name="Normal 11 14 2" xfId="571" xr:uid="{00000000-0005-0000-0000-000030020000}"/>
    <cellStyle name="Normal 11 15" xfId="572" xr:uid="{00000000-0005-0000-0000-000031020000}"/>
    <cellStyle name="Normal 11 15 2" xfId="573" xr:uid="{00000000-0005-0000-0000-000032020000}"/>
    <cellStyle name="Normal 11 16" xfId="574" xr:uid="{00000000-0005-0000-0000-000033020000}"/>
    <cellStyle name="Normal 11 16 2" xfId="575" xr:uid="{00000000-0005-0000-0000-000034020000}"/>
    <cellStyle name="Normal 11 17" xfId="576" xr:uid="{00000000-0005-0000-0000-000035020000}"/>
    <cellStyle name="Normal 11 17 2" xfId="577" xr:uid="{00000000-0005-0000-0000-000036020000}"/>
    <cellStyle name="Normal 11 18" xfId="578" xr:uid="{00000000-0005-0000-0000-000037020000}"/>
    <cellStyle name="Normal 11 18 2" xfId="579" xr:uid="{00000000-0005-0000-0000-000038020000}"/>
    <cellStyle name="Normal 11 2" xfId="580" xr:uid="{00000000-0005-0000-0000-000039020000}"/>
    <cellStyle name="Normal 11 2 2" xfId="581" xr:uid="{00000000-0005-0000-0000-00003A020000}"/>
    <cellStyle name="Normal 11 3" xfId="582" xr:uid="{00000000-0005-0000-0000-00003B020000}"/>
    <cellStyle name="Normal 11 3 2" xfId="583" xr:uid="{00000000-0005-0000-0000-00003C020000}"/>
    <cellStyle name="Normal 11 4" xfId="584" xr:uid="{00000000-0005-0000-0000-00003D020000}"/>
    <cellStyle name="Normal 11 4 2" xfId="585" xr:uid="{00000000-0005-0000-0000-00003E020000}"/>
    <cellStyle name="Normal 11 5" xfId="586" xr:uid="{00000000-0005-0000-0000-00003F020000}"/>
    <cellStyle name="Normal 11 5 2" xfId="587" xr:uid="{00000000-0005-0000-0000-000040020000}"/>
    <cellStyle name="Normal 11 6" xfId="588" xr:uid="{00000000-0005-0000-0000-000041020000}"/>
    <cellStyle name="Normal 11 6 2" xfId="589" xr:uid="{00000000-0005-0000-0000-000042020000}"/>
    <cellStyle name="Normal 11 7" xfId="590" xr:uid="{00000000-0005-0000-0000-000043020000}"/>
    <cellStyle name="Normal 11 7 2" xfId="591" xr:uid="{00000000-0005-0000-0000-000044020000}"/>
    <cellStyle name="Normal 11 8" xfId="592" xr:uid="{00000000-0005-0000-0000-000045020000}"/>
    <cellStyle name="Normal 11 8 2" xfId="593" xr:uid="{00000000-0005-0000-0000-000046020000}"/>
    <cellStyle name="Normal 11 9" xfId="594" xr:uid="{00000000-0005-0000-0000-000047020000}"/>
    <cellStyle name="Normal 11 9 2" xfId="595" xr:uid="{00000000-0005-0000-0000-000048020000}"/>
    <cellStyle name="Normal 12" xfId="596" xr:uid="{00000000-0005-0000-0000-000049020000}"/>
    <cellStyle name="Normal 13" xfId="597" xr:uid="{00000000-0005-0000-0000-00004A020000}"/>
    <cellStyle name="Normal 13 10" xfId="598" xr:uid="{00000000-0005-0000-0000-00004B020000}"/>
    <cellStyle name="Normal 13 10 2" xfId="599" xr:uid="{00000000-0005-0000-0000-00004C020000}"/>
    <cellStyle name="Normal 13 11" xfId="600" xr:uid="{00000000-0005-0000-0000-00004D020000}"/>
    <cellStyle name="Normal 13 11 2" xfId="601" xr:uid="{00000000-0005-0000-0000-00004E020000}"/>
    <cellStyle name="Normal 13 12" xfId="602" xr:uid="{00000000-0005-0000-0000-00004F020000}"/>
    <cellStyle name="Normal 13 12 2" xfId="603" xr:uid="{00000000-0005-0000-0000-000050020000}"/>
    <cellStyle name="Normal 13 13" xfId="604" xr:uid="{00000000-0005-0000-0000-000051020000}"/>
    <cellStyle name="Normal 13 13 2" xfId="605" xr:uid="{00000000-0005-0000-0000-000052020000}"/>
    <cellStyle name="Normal 13 14" xfId="606" xr:uid="{00000000-0005-0000-0000-000053020000}"/>
    <cellStyle name="Normal 13 14 2" xfId="607" xr:uid="{00000000-0005-0000-0000-000054020000}"/>
    <cellStyle name="Normal 13 15" xfId="608" xr:uid="{00000000-0005-0000-0000-000055020000}"/>
    <cellStyle name="Normal 13 15 2" xfId="609" xr:uid="{00000000-0005-0000-0000-000056020000}"/>
    <cellStyle name="Normal 13 16" xfId="610" xr:uid="{00000000-0005-0000-0000-000057020000}"/>
    <cellStyle name="Normal 13 16 2" xfId="611" xr:uid="{00000000-0005-0000-0000-000058020000}"/>
    <cellStyle name="Normal 13 17" xfId="612" xr:uid="{00000000-0005-0000-0000-000059020000}"/>
    <cellStyle name="Normal 13 17 2" xfId="613" xr:uid="{00000000-0005-0000-0000-00005A020000}"/>
    <cellStyle name="Normal 13 18" xfId="614" xr:uid="{00000000-0005-0000-0000-00005B020000}"/>
    <cellStyle name="Normal 13 18 2" xfId="615" xr:uid="{00000000-0005-0000-0000-00005C020000}"/>
    <cellStyle name="Normal 13 2" xfId="616" xr:uid="{00000000-0005-0000-0000-00005D020000}"/>
    <cellStyle name="Normal 13 2 2" xfId="617" xr:uid="{00000000-0005-0000-0000-00005E020000}"/>
    <cellStyle name="Normal 13 21" xfId="618" xr:uid="{00000000-0005-0000-0000-00005F020000}"/>
    <cellStyle name="Normal 13 21 2" xfId="619" xr:uid="{00000000-0005-0000-0000-000060020000}"/>
    <cellStyle name="Normal 13 22" xfId="620" xr:uid="{00000000-0005-0000-0000-000061020000}"/>
    <cellStyle name="Normal 13 22 2" xfId="621" xr:uid="{00000000-0005-0000-0000-000062020000}"/>
    <cellStyle name="Normal 13 23" xfId="622" xr:uid="{00000000-0005-0000-0000-000063020000}"/>
    <cellStyle name="Normal 13 23 2" xfId="623" xr:uid="{00000000-0005-0000-0000-000064020000}"/>
    <cellStyle name="Normal 13 3" xfId="624" xr:uid="{00000000-0005-0000-0000-000065020000}"/>
    <cellStyle name="Normal 13 3 2" xfId="625" xr:uid="{00000000-0005-0000-0000-000066020000}"/>
    <cellStyle name="Normal 13 33" xfId="626" xr:uid="{00000000-0005-0000-0000-000067020000}"/>
    <cellStyle name="Normal 13 33 2" xfId="627" xr:uid="{00000000-0005-0000-0000-000068020000}"/>
    <cellStyle name="Normal 13 34" xfId="628" xr:uid="{00000000-0005-0000-0000-000069020000}"/>
    <cellStyle name="Normal 13 34 2" xfId="629" xr:uid="{00000000-0005-0000-0000-00006A020000}"/>
    <cellStyle name="Normal 13 4" xfId="630" xr:uid="{00000000-0005-0000-0000-00006B020000}"/>
    <cellStyle name="Normal 13 4 2" xfId="631" xr:uid="{00000000-0005-0000-0000-00006C020000}"/>
    <cellStyle name="Normal 13 5" xfId="632" xr:uid="{00000000-0005-0000-0000-00006D020000}"/>
    <cellStyle name="Normal 13 5 2" xfId="633" xr:uid="{00000000-0005-0000-0000-00006E020000}"/>
    <cellStyle name="Normal 13 6" xfId="634" xr:uid="{00000000-0005-0000-0000-00006F020000}"/>
    <cellStyle name="Normal 13 6 2" xfId="635" xr:uid="{00000000-0005-0000-0000-000070020000}"/>
    <cellStyle name="Normal 13 7" xfId="636" xr:uid="{00000000-0005-0000-0000-000071020000}"/>
    <cellStyle name="Normal 13 7 2" xfId="637" xr:uid="{00000000-0005-0000-0000-000072020000}"/>
    <cellStyle name="Normal 13 8" xfId="638" xr:uid="{00000000-0005-0000-0000-000073020000}"/>
    <cellStyle name="Normal 13 8 2" xfId="639" xr:uid="{00000000-0005-0000-0000-000074020000}"/>
    <cellStyle name="Normal 13 9" xfId="640" xr:uid="{00000000-0005-0000-0000-000075020000}"/>
    <cellStyle name="Normal 13 9 2" xfId="641" xr:uid="{00000000-0005-0000-0000-000076020000}"/>
    <cellStyle name="Normal 14" xfId="642" xr:uid="{00000000-0005-0000-0000-000077020000}"/>
    <cellStyle name="Normal 14 10" xfId="643" xr:uid="{00000000-0005-0000-0000-000078020000}"/>
    <cellStyle name="Normal 14 10 2" xfId="644" xr:uid="{00000000-0005-0000-0000-000079020000}"/>
    <cellStyle name="Normal 14 11" xfId="645" xr:uid="{00000000-0005-0000-0000-00007A020000}"/>
    <cellStyle name="Normal 14 11 2" xfId="646" xr:uid="{00000000-0005-0000-0000-00007B020000}"/>
    <cellStyle name="Normal 14 12" xfId="647" xr:uid="{00000000-0005-0000-0000-00007C020000}"/>
    <cellStyle name="Normal 14 12 2" xfId="648" xr:uid="{00000000-0005-0000-0000-00007D020000}"/>
    <cellStyle name="Normal 14 13" xfId="649" xr:uid="{00000000-0005-0000-0000-00007E020000}"/>
    <cellStyle name="Normal 14 13 2" xfId="650" xr:uid="{00000000-0005-0000-0000-00007F020000}"/>
    <cellStyle name="Normal 14 14" xfId="651" xr:uid="{00000000-0005-0000-0000-000080020000}"/>
    <cellStyle name="Normal 14 14 2" xfId="652" xr:uid="{00000000-0005-0000-0000-000081020000}"/>
    <cellStyle name="Normal 14 15" xfId="653" xr:uid="{00000000-0005-0000-0000-000082020000}"/>
    <cellStyle name="Normal 14 15 2" xfId="654" xr:uid="{00000000-0005-0000-0000-000083020000}"/>
    <cellStyle name="Normal 14 16" xfId="655" xr:uid="{00000000-0005-0000-0000-000084020000}"/>
    <cellStyle name="Normal 14 16 2" xfId="656" xr:uid="{00000000-0005-0000-0000-000085020000}"/>
    <cellStyle name="Normal 14 17" xfId="657" xr:uid="{00000000-0005-0000-0000-000086020000}"/>
    <cellStyle name="Normal 14 17 2" xfId="658" xr:uid="{00000000-0005-0000-0000-000087020000}"/>
    <cellStyle name="Normal 14 18" xfId="659" xr:uid="{00000000-0005-0000-0000-000088020000}"/>
    <cellStyle name="Normal 14 18 2" xfId="660" xr:uid="{00000000-0005-0000-0000-000089020000}"/>
    <cellStyle name="Normal 14 2" xfId="661" xr:uid="{00000000-0005-0000-0000-00008A020000}"/>
    <cellStyle name="Normal 14 2 2" xfId="662" xr:uid="{00000000-0005-0000-0000-00008B020000}"/>
    <cellStyle name="Normal 14 3" xfId="663" xr:uid="{00000000-0005-0000-0000-00008C020000}"/>
    <cellStyle name="Normal 14 3 2" xfId="664" xr:uid="{00000000-0005-0000-0000-00008D020000}"/>
    <cellStyle name="Normal 14 4" xfId="665" xr:uid="{00000000-0005-0000-0000-00008E020000}"/>
    <cellStyle name="Normal 14 4 2" xfId="666" xr:uid="{00000000-0005-0000-0000-00008F020000}"/>
    <cellStyle name="Normal 14 5" xfId="667" xr:uid="{00000000-0005-0000-0000-000090020000}"/>
    <cellStyle name="Normal 14 5 2" xfId="668" xr:uid="{00000000-0005-0000-0000-000091020000}"/>
    <cellStyle name="Normal 14 6" xfId="669" xr:uid="{00000000-0005-0000-0000-000092020000}"/>
    <cellStyle name="Normal 14 6 2" xfId="670" xr:uid="{00000000-0005-0000-0000-000093020000}"/>
    <cellStyle name="Normal 14 7" xfId="671" xr:uid="{00000000-0005-0000-0000-000094020000}"/>
    <cellStyle name="Normal 14 7 2" xfId="672" xr:uid="{00000000-0005-0000-0000-000095020000}"/>
    <cellStyle name="Normal 14 8" xfId="673" xr:uid="{00000000-0005-0000-0000-000096020000}"/>
    <cellStyle name="Normal 14 8 2" xfId="674" xr:uid="{00000000-0005-0000-0000-000097020000}"/>
    <cellStyle name="Normal 14 9" xfId="675" xr:uid="{00000000-0005-0000-0000-000098020000}"/>
    <cellStyle name="Normal 14 9 2" xfId="676" xr:uid="{00000000-0005-0000-0000-000099020000}"/>
    <cellStyle name="Normal 15" xfId="677" xr:uid="{00000000-0005-0000-0000-00009A020000}"/>
    <cellStyle name="Normal 16" xfId="678" xr:uid="{00000000-0005-0000-0000-00009B020000}"/>
    <cellStyle name="Normal 17" xfId="679" xr:uid="{00000000-0005-0000-0000-00009C020000}"/>
    <cellStyle name="Normal 18" xfId="680" xr:uid="{00000000-0005-0000-0000-00009D020000}"/>
    <cellStyle name="Normal 19" xfId="681" xr:uid="{00000000-0005-0000-0000-00009E020000}"/>
    <cellStyle name="Normal 19 2" xfId="682" xr:uid="{00000000-0005-0000-0000-00009F020000}"/>
    <cellStyle name="Normal 2" xfId="19" xr:uid="{00000000-0005-0000-0000-0000A0020000}"/>
    <cellStyle name="Normal 2 10" xfId="683" xr:uid="{00000000-0005-0000-0000-0000A1020000}"/>
    <cellStyle name="Normal 2 11" xfId="684" xr:uid="{00000000-0005-0000-0000-0000A2020000}"/>
    <cellStyle name="Normal 2 12" xfId="685" xr:uid="{00000000-0005-0000-0000-0000A3020000}"/>
    <cellStyle name="Normal 2 13" xfId="686" xr:uid="{00000000-0005-0000-0000-0000A4020000}"/>
    <cellStyle name="Normal 2 14" xfId="687" xr:uid="{00000000-0005-0000-0000-0000A5020000}"/>
    <cellStyle name="Normal 2 15" xfId="688" xr:uid="{00000000-0005-0000-0000-0000A6020000}"/>
    <cellStyle name="Normal 2 16" xfId="689" xr:uid="{00000000-0005-0000-0000-0000A7020000}"/>
    <cellStyle name="Normal 2 17" xfId="690" xr:uid="{00000000-0005-0000-0000-0000A8020000}"/>
    <cellStyle name="Normal 2 18" xfId="691" xr:uid="{00000000-0005-0000-0000-0000A9020000}"/>
    <cellStyle name="Normal 2 19" xfId="692" xr:uid="{00000000-0005-0000-0000-0000AA020000}"/>
    <cellStyle name="Normal 2 19 2" xfId="693" xr:uid="{00000000-0005-0000-0000-0000AB020000}"/>
    <cellStyle name="Normal 2 2" xfId="694" xr:uid="{00000000-0005-0000-0000-0000AC020000}"/>
    <cellStyle name="Normal 2 2 10" xfId="695" xr:uid="{00000000-0005-0000-0000-0000AD020000}"/>
    <cellStyle name="Normal 2 2 10 2" xfId="696" xr:uid="{00000000-0005-0000-0000-0000AE020000}"/>
    <cellStyle name="Normal 2 2 11" xfId="697" xr:uid="{00000000-0005-0000-0000-0000AF020000}"/>
    <cellStyle name="Normal 2 2 11 2" xfId="698" xr:uid="{00000000-0005-0000-0000-0000B0020000}"/>
    <cellStyle name="Normal 2 2 12" xfId="699" xr:uid="{00000000-0005-0000-0000-0000B1020000}"/>
    <cellStyle name="Normal 2 2 12 2" xfId="700" xr:uid="{00000000-0005-0000-0000-0000B2020000}"/>
    <cellStyle name="Normal 2 2 13" xfId="701" xr:uid="{00000000-0005-0000-0000-0000B3020000}"/>
    <cellStyle name="Normal 2 2 13 2" xfId="702" xr:uid="{00000000-0005-0000-0000-0000B4020000}"/>
    <cellStyle name="Normal 2 2 14" xfId="703" xr:uid="{00000000-0005-0000-0000-0000B5020000}"/>
    <cellStyle name="Normal 2 2 15" xfId="704" xr:uid="{00000000-0005-0000-0000-0000B6020000}"/>
    <cellStyle name="Normal 2 2 2" xfId="705" xr:uid="{00000000-0005-0000-0000-0000B7020000}"/>
    <cellStyle name="Normal 2 2 2 2" xfId="706" xr:uid="{00000000-0005-0000-0000-0000B8020000}"/>
    <cellStyle name="Normal 2 2 2 3" xfId="707" xr:uid="{00000000-0005-0000-0000-0000B9020000}"/>
    <cellStyle name="Normal 2 2 3" xfId="708" xr:uid="{00000000-0005-0000-0000-0000BA020000}"/>
    <cellStyle name="Normal 2 2 3 2" xfId="709" xr:uid="{00000000-0005-0000-0000-0000BB020000}"/>
    <cellStyle name="Normal 2 2 4" xfId="710" xr:uid="{00000000-0005-0000-0000-0000BC020000}"/>
    <cellStyle name="Normal 2 2 4 2" xfId="711" xr:uid="{00000000-0005-0000-0000-0000BD020000}"/>
    <cellStyle name="Normal 2 2 5" xfId="712" xr:uid="{00000000-0005-0000-0000-0000BE020000}"/>
    <cellStyle name="Normal 2 2 5 2" xfId="713" xr:uid="{00000000-0005-0000-0000-0000BF020000}"/>
    <cellStyle name="Normal 2 2 6" xfId="714" xr:uid="{00000000-0005-0000-0000-0000C0020000}"/>
    <cellStyle name="Normal 2 2 6 2" xfId="715" xr:uid="{00000000-0005-0000-0000-0000C1020000}"/>
    <cellStyle name="Normal 2 2 7" xfId="716" xr:uid="{00000000-0005-0000-0000-0000C2020000}"/>
    <cellStyle name="Normal 2 2 7 2" xfId="717" xr:uid="{00000000-0005-0000-0000-0000C3020000}"/>
    <cellStyle name="Normal 2 2 8" xfId="718" xr:uid="{00000000-0005-0000-0000-0000C4020000}"/>
    <cellStyle name="Normal 2 2 8 2" xfId="719" xr:uid="{00000000-0005-0000-0000-0000C5020000}"/>
    <cellStyle name="Normal 2 2 9" xfId="720" xr:uid="{00000000-0005-0000-0000-0000C6020000}"/>
    <cellStyle name="Normal 2 2 9 2" xfId="721" xr:uid="{00000000-0005-0000-0000-0000C7020000}"/>
    <cellStyle name="Normal 2 2_Beauty Rest Buy Sheet" xfId="722" xr:uid="{00000000-0005-0000-0000-0000C8020000}"/>
    <cellStyle name="Normal 2 20" xfId="723" xr:uid="{00000000-0005-0000-0000-0000C9020000}"/>
    <cellStyle name="Normal 2 20 2" xfId="724" xr:uid="{00000000-0005-0000-0000-0000CA020000}"/>
    <cellStyle name="Normal 2 21" xfId="725" xr:uid="{00000000-0005-0000-0000-0000CB020000}"/>
    <cellStyle name="Normal 2 21 2" xfId="726" xr:uid="{00000000-0005-0000-0000-0000CC020000}"/>
    <cellStyle name="Normal 2 22" xfId="727" xr:uid="{00000000-0005-0000-0000-0000CD020000}"/>
    <cellStyle name="Normal 2 22 2" xfId="728" xr:uid="{00000000-0005-0000-0000-0000CE020000}"/>
    <cellStyle name="Normal 2 23" xfId="729" xr:uid="{00000000-0005-0000-0000-0000CF020000}"/>
    <cellStyle name="Normal 2 23 2" xfId="730" xr:uid="{00000000-0005-0000-0000-0000D0020000}"/>
    <cellStyle name="Normal 2 24" xfId="731" xr:uid="{00000000-0005-0000-0000-0000D1020000}"/>
    <cellStyle name="Normal 2 24 2" xfId="732" xr:uid="{00000000-0005-0000-0000-0000D2020000}"/>
    <cellStyle name="Normal 2 25" xfId="733" xr:uid="{00000000-0005-0000-0000-0000D3020000}"/>
    <cellStyle name="Normal 2 25 2" xfId="734" xr:uid="{00000000-0005-0000-0000-0000D4020000}"/>
    <cellStyle name="Normal 2 26" xfId="735" xr:uid="{00000000-0005-0000-0000-0000D5020000}"/>
    <cellStyle name="Normal 2 26 2" xfId="736" xr:uid="{00000000-0005-0000-0000-0000D6020000}"/>
    <cellStyle name="Normal 2 27" xfId="737" xr:uid="{00000000-0005-0000-0000-0000D7020000}"/>
    <cellStyle name="Normal 2 27 2" xfId="738" xr:uid="{00000000-0005-0000-0000-0000D8020000}"/>
    <cellStyle name="Normal 2 28" xfId="739" xr:uid="{00000000-0005-0000-0000-0000D9020000}"/>
    <cellStyle name="Normal 2 28 2" xfId="740" xr:uid="{00000000-0005-0000-0000-0000DA020000}"/>
    <cellStyle name="Normal 2 29" xfId="741" xr:uid="{00000000-0005-0000-0000-0000DB020000}"/>
    <cellStyle name="Normal 2 29 2" xfId="742" xr:uid="{00000000-0005-0000-0000-0000DC020000}"/>
    <cellStyle name="Normal 2 3" xfId="743" xr:uid="{00000000-0005-0000-0000-0000DD020000}"/>
    <cellStyle name="Normal 2 3 10" xfId="744" xr:uid="{00000000-0005-0000-0000-0000DE020000}"/>
    <cellStyle name="Normal 2 3 10 2" xfId="745" xr:uid="{00000000-0005-0000-0000-0000DF020000}"/>
    <cellStyle name="Normal 2 3 11" xfId="746" xr:uid="{00000000-0005-0000-0000-0000E0020000}"/>
    <cellStyle name="Normal 2 3 11 2" xfId="747" xr:uid="{00000000-0005-0000-0000-0000E1020000}"/>
    <cellStyle name="Normal 2 3 12" xfId="748" xr:uid="{00000000-0005-0000-0000-0000E2020000}"/>
    <cellStyle name="Normal 2 3 12 2" xfId="749" xr:uid="{00000000-0005-0000-0000-0000E3020000}"/>
    <cellStyle name="Normal 2 3 13" xfId="750" xr:uid="{00000000-0005-0000-0000-0000E4020000}"/>
    <cellStyle name="Normal 2 3 13 2" xfId="751" xr:uid="{00000000-0005-0000-0000-0000E5020000}"/>
    <cellStyle name="Normal 2 3 14" xfId="752" xr:uid="{00000000-0005-0000-0000-0000E6020000}"/>
    <cellStyle name="Normal 2 3 2" xfId="753" xr:uid="{00000000-0005-0000-0000-0000E7020000}"/>
    <cellStyle name="Normal 2 3 2 2" xfId="754" xr:uid="{00000000-0005-0000-0000-0000E8020000}"/>
    <cellStyle name="Normal 2 3 3" xfId="755" xr:uid="{00000000-0005-0000-0000-0000E9020000}"/>
    <cellStyle name="Normal 2 3 3 2" xfId="756" xr:uid="{00000000-0005-0000-0000-0000EA020000}"/>
    <cellStyle name="Normal 2 3 4" xfId="757" xr:uid="{00000000-0005-0000-0000-0000EB020000}"/>
    <cellStyle name="Normal 2 3 4 2" xfId="758" xr:uid="{00000000-0005-0000-0000-0000EC020000}"/>
    <cellStyle name="Normal 2 3 5" xfId="759" xr:uid="{00000000-0005-0000-0000-0000ED020000}"/>
    <cellStyle name="Normal 2 3 5 2" xfId="760" xr:uid="{00000000-0005-0000-0000-0000EE020000}"/>
    <cellStyle name="Normal 2 3 6" xfId="761" xr:uid="{00000000-0005-0000-0000-0000EF020000}"/>
    <cellStyle name="Normal 2 3 6 2" xfId="762" xr:uid="{00000000-0005-0000-0000-0000F0020000}"/>
    <cellStyle name="Normal 2 3 7" xfId="763" xr:uid="{00000000-0005-0000-0000-0000F1020000}"/>
    <cellStyle name="Normal 2 3 7 2" xfId="764" xr:uid="{00000000-0005-0000-0000-0000F2020000}"/>
    <cellStyle name="Normal 2 3 8" xfId="765" xr:uid="{00000000-0005-0000-0000-0000F3020000}"/>
    <cellStyle name="Normal 2 3 8 2" xfId="766" xr:uid="{00000000-0005-0000-0000-0000F4020000}"/>
    <cellStyle name="Normal 2 3 9" xfId="767" xr:uid="{00000000-0005-0000-0000-0000F5020000}"/>
    <cellStyle name="Normal 2 3 9 2" xfId="768" xr:uid="{00000000-0005-0000-0000-0000F6020000}"/>
    <cellStyle name="Normal 2 30" xfId="769" xr:uid="{00000000-0005-0000-0000-0000F7020000}"/>
    <cellStyle name="Normal 2 30 2" xfId="770" xr:uid="{00000000-0005-0000-0000-0000F8020000}"/>
    <cellStyle name="Normal 2 31" xfId="771" xr:uid="{00000000-0005-0000-0000-0000F9020000}"/>
    <cellStyle name="Normal 2 32" xfId="772" xr:uid="{00000000-0005-0000-0000-0000FA020000}"/>
    <cellStyle name="Normal 2 33" xfId="773" xr:uid="{00000000-0005-0000-0000-0000FB020000}"/>
    <cellStyle name="Normal 2 34" xfId="774" xr:uid="{00000000-0005-0000-0000-0000FC020000}"/>
    <cellStyle name="Normal 2 4" xfId="775" xr:uid="{00000000-0005-0000-0000-0000FD020000}"/>
    <cellStyle name="Normal 2 4 10" xfId="776" xr:uid="{00000000-0005-0000-0000-0000FE020000}"/>
    <cellStyle name="Normal 2 4 11" xfId="777" xr:uid="{00000000-0005-0000-0000-0000FF020000}"/>
    <cellStyle name="Normal 2 4 12" xfId="778" xr:uid="{00000000-0005-0000-0000-000000030000}"/>
    <cellStyle name="Normal 2 4 13" xfId="779" xr:uid="{00000000-0005-0000-0000-000001030000}"/>
    <cellStyle name="Normal 2 4 14" xfId="780" xr:uid="{00000000-0005-0000-0000-000002030000}"/>
    <cellStyle name="Normal 2 4 2" xfId="781" xr:uid="{00000000-0005-0000-0000-000003030000}"/>
    <cellStyle name="Normal 2 4 2 10" xfId="782" xr:uid="{00000000-0005-0000-0000-000004030000}"/>
    <cellStyle name="Normal 2 4 2 10 2" xfId="783" xr:uid="{00000000-0005-0000-0000-000005030000}"/>
    <cellStyle name="Normal 2 4 2 11" xfId="784" xr:uid="{00000000-0005-0000-0000-000006030000}"/>
    <cellStyle name="Normal 2 4 2 11 2" xfId="785" xr:uid="{00000000-0005-0000-0000-000007030000}"/>
    <cellStyle name="Normal 2 4 2 12" xfId="786" xr:uid="{00000000-0005-0000-0000-000008030000}"/>
    <cellStyle name="Normal 2 4 2 12 2" xfId="787" xr:uid="{00000000-0005-0000-0000-000009030000}"/>
    <cellStyle name="Normal 2 4 2 13" xfId="788" xr:uid="{00000000-0005-0000-0000-00000A030000}"/>
    <cellStyle name="Normal 2 4 2 13 2" xfId="789" xr:uid="{00000000-0005-0000-0000-00000B030000}"/>
    <cellStyle name="Normal 2 4 2 2" xfId="790" xr:uid="{00000000-0005-0000-0000-00000C030000}"/>
    <cellStyle name="Normal 2 4 2 2 2" xfId="791" xr:uid="{00000000-0005-0000-0000-00000D030000}"/>
    <cellStyle name="Normal 2 4 2 3" xfId="792" xr:uid="{00000000-0005-0000-0000-00000E030000}"/>
    <cellStyle name="Normal 2 4 2 3 2" xfId="793" xr:uid="{00000000-0005-0000-0000-00000F030000}"/>
    <cellStyle name="Normal 2 4 2 4" xfId="794" xr:uid="{00000000-0005-0000-0000-000010030000}"/>
    <cellStyle name="Normal 2 4 2 4 2" xfId="795" xr:uid="{00000000-0005-0000-0000-000011030000}"/>
    <cellStyle name="Normal 2 4 2 5" xfId="796" xr:uid="{00000000-0005-0000-0000-000012030000}"/>
    <cellStyle name="Normal 2 4 2 5 2" xfId="797" xr:uid="{00000000-0005-0000-0000-000013030000}"/>
    <cellStyle name="Normal 2 4 2 6" xfId="798" xr:uid="{00000000-0005-0000-0000-000014030000}"/>
    <cellStyle name="Normal 2 4 2 6 2" xfId="799" xr:uid="{00000000-0005-0000-0000-000015030000}"/>
    <cellStyle name="Normal 2 4 2 7" xfId="800" xr:uid="{00000000-0005-0000-0000-000016030000}"/>
    <cellStyle name="Normal 2 4 2 7 2" xfId="801" xr:uid="{00000000-0005-0000-0000-000017030000}"/>
    <cellStyle name="Normal 2 4 2 8" xfId="802" xr:uid="{00000000-0005-0000-0000-000018030000}"/>
    <cellStyle name="Normal 2 4 2 8 2" xfId="803" xr:uid="{00000000-0005-0000-0000-000019030000}"/>
    <cellStyle name="Normal 2 4 2 9" xfId="804" xr:uid="{00000000-0005-0000-0000-00001A030000}"/>
    <cellStyle name="Normal 2 4 2 9 2" xfId="805" xr:uid="{00000000-0005-0000-0000-00001B030000}"/>
    <cellStyle name="Normal 2 4 3" xfId="806" xr:uid="{00000000-0005-0000-0000-00001C030000}"/>
    <cellStyle name="Normal 2 4 4" xfId="807" xr:uid="{00000000-0005-0000-0000-00001D030000}"/>
    <cellStyle name="Normal 2 4 5" xfId="808" xr:uid="{00000000-0005-0000-0000-00001E030000}"/>
    <cellStyle name="Normal 2 4 6" xfId="809" xr:uid="{00000000-0005-0000-0000-00001F030000}"/>
    <cellStyle name="Normal 2 4 7" xfId="810" xr:uid="{00000000-0005-0000-0000-000020030000}"/>
    <cellStyle name="Normal 2 4 8" xfId="811" xr:uid="{00000000-0005-0000-0000-000021030000}"/>
    <cellStyle name="Normal 2 4 9" xfId="812" xr:uid="{00000000-0005-0000-0000-000022030000}"/>
    <cellStyle name="Normal 2 5" xfId="813" xr:uid="{00000000-0005-0000-0000-000023030000}"/>
    <cellStyle name="Normal 2 6" xfId="814" xr:uid="{00000000-0005-0000-0000-000024030000}"/>
    <cellStyle name="Normal 2 7" xfId="815" xr:uid="{00000000-0005-0000-0000-000025030000}"/>
    <cellStyle name="Normal 2 8" xfId="816" xr:uid="{00000000-0005-0000-0000-000026030000}"/>
    <cellStyle name="Normal 2 9" xfId="817" xr:uid="{00000000-0005-0000-0000-000027030000}"/>
    <cellStyle name="Normal 2_7th Avenue Textra Microfiber mini set commitment 20110614 (2)" xfId="818" xr:uid="{00000000-0005-0000-0000-000028030000}"/>
    <cellStyle name="Normal 20" xfId="819" xr:uid="{00000000-0005-0000-0000-000029030000}"/>
    <cellStyle name="Normal 20 2" xfId="820" xr:uid="{00000000-0005-0000-0000-00002A030000}"/>
    <cellStyle name="Normal 21" xfId="821" xr:uid="{00000000-0005-0000-0000-00002B030000}"/>
    <cellStyle name="Normal 22" xfId="822" xr:uid="{00000000-0005-0000-0000-00002C030000}"/>
    <cellStyle name="Normal 23" xfId="823" xr:uid="{00000000-0005-0000-0000-00002D030000}"/>
    <cellStyle name="Normal 24" xfId="824" xr:uid="{00000000-0005-0000-0000-00002E030000}"/>
    <cellStyle name="Normal 25" xfId="825" xr:uid="{00000000-0005-0000-0000-00002F030000}"/>
    <cellStyle name="Normal 26" xfId="826" xr:uid="{00000000-0005-0000-0000-000030030000}"/>
    <cellStyle name="Normal 26 18" xfId="827" xr:uid="{00000000-0005-0000-0000-000031030000}"/>
    <cellStyle name="Normal 27" xfId="828" xr:uid="{00000000-0005-0000-0000-000032030000}"/>
    <cellStyle name="Normal 28" xfId="829" xr:uid="{00000000-0005-0000-0000-000033030000}"/>
    <cellStyle name="Normal 28 4" xfId="830" xr:uid="{00000000-0005-0000-0000-000034030000}"/>
    <cellStyle name="Normal 28 6" xfId="831" xr:uid="{00000000-0005-0000-0000-000035030000}"/>
    <cellStyle name="Normal 29" xfId="832" xr:uid="{00000000-0005-0000-0000-000036030000}"/>
    <cellStyle name="Normal 3" xfId="833" xr:uid="{00000000-0005-0000-0000-000037030000}"/>
    <cellStyle name="Normal 3 10" xfId="834" xr:uid="{00000000-0005-0000-0000-000038030000}"/>
    <cellStyle name="Normal 3 11" xfId="835" xr:uid="{00000000-0005-0000-0000-000039030000}"/>
    <cellStyle name="Normal 3 12" xfId="836" xr:uid="{00000000-0005-0000-0000-00003A030000}"/>
    <cellStyle name="Normal 3 12 2" xfId="837" xr:uid="{00000000-0005-0000-0000-00003B030000}"/>
    <cellStyle name="Normal 3 13" xfId="838" xr:uid="{00000000-0005-0000-0000-00003C030000}"/>
    <cellStyle name="Normal 3 13 2" xfId="839" xr:uid="{00000000-0005-0000-0000-00003D030000}"/>
    <cellStyle name="Normal 3 14" xfId="840" xr:uid="{00000000-0005-0000-0000-00003E030000}"/>
    <cellStyle name="Normal 3 14 2" xfId="841" xr:uid="{00000000-0005-0000-0000-00003F030000}"/>
    <cellStyle name="Normal 3 15" xfId="842" xr:uid="{00000000-0005-0000-0000-000040030000}"/>
    <cellStyle name="Normal 3 15 2" xfId="843" xr:uid="{00000000-0005-0000-0000-000041030000}"/>
    <cellStyle name="Normal 3 16" xfId="844" xr:uid="{00000000-0005-0000-0000-000042030000}"/>
    <cellStyle name="Normal 3 16 2" xfId="845" xr:uid="{00000000-0005-0000-0000-000043030000}"/>
    <cellStyle name="Normal 3 17" xfId="846" xr:uid="{00000000-0005-0000-0000-000044030000}"/>
    <cellStyle name="Normal 3 17 2" xfId="847" xr:uid="{00000000-0005-0000-0000-000045030000}"/>
    <cellStyle name="Normal 3 18" xfId="848" xr:uid="{00000000-0005-0000-0000-000046030000}"/>
    <cellStyle name="Normal 3 18 2" xfId="849" xr:uid="{00000000-0005-0000-0000-000047030000}"/>
    <cellStyle name="Normal 3 19" xfId="850" xr:uid="{00000000-0005-0000-0000-000048030000}"/>
    <cellStyle name="Normal 3 19 2" xfId="851" xr:uid="{00000000-0005-0000-0000-000049030000}"/>
    <cellStyle name="Normal 3 2" xfId="852" xr:uid="{00000000-0005-0000-0000-00004A030000}"/>
    <cellStyle name="Normal 3 2 10" xfId="853" xr:uid="{00000000-0005-0000-0000-00004B030000}"/>
    <cellStyle name="Normal 3 2 10 2" xfId="854" xr:uid="{00000000-0005-0000-0000-00004C030000}"/>
    <cellStyle name="Normal 3 2 11" xfId="855" xr:uid="{00000000-0005-0000-0000-00004D030000}"/>
    <cellStyle name="Normal 3 2 11 2" xfId="856" xr:uid="{00000000-0005-0000-0000-00004E030000}"/>
    <cellStyle name="Normal 3 2 12" xfId="857" xr:uid="{00000000-0005-0000-0000-00004F030000}"/>
    <cellStyle name="Normal 3 2 12 2" xfId="858" xr:uid="{00000000-0005-0000-0000-000050030000}"/>
    <cellStyle name="Normal 3 2 13" xfId="859" xr:uid="{00000000-0005-0000-0000-000051030000}"/>
    <cellStyle name="Normal 3 2 13 2" xfId="860" xr:uid="{00000000-0005-0000-0000-000052030000}"/>
    <cellStyle name="Normal 3 2 14" xfId="861" xr:uid="{00000000-0005-0000-0000-000053030000}"/>
    <cellStyle name="Normal 3 2 2" xfId="862" xr:uid="{00000000-0005-0000-0000-000054030000}"/>
    <cellStyle name="Normal 3 2 2 2" xfId="863" xr:uid="{00000000-0005-0000-0000-000055030000}"/>
    <cellStyle name="Normal 3 2 3" xfId="864" xr:uid="{00000000-0005-0000-0000-000056030000}"/>
    <cellStyle name="Normal 3 2 3 2" xfId="865" xr:uid="{00000000-0005-0000-0000-000057030000}"/>
    <cellStyle name="Normal 3 2 4" xfId="866" xr:uid="{00000000-0005-0000-0000-000058030000}"/>
    <cellStyle name="Normal 3 2 4 2" xfId="867" xr:uid="{00000000-0005-0000-0000-000059030000}"/>
    <cellStyle name="Normal 3 2 5" xfId="868" xr:uid="{00000000-0005-0000-0000-00005A030000}"/>
    <cellStyle name="Normal 3 2 5 2" xfId="869" xr:uid="{00000000-0005-0000-0000-00005B030000}"/>
    <cellStyle name="Normal 3 2 6" xfId="870" xr:uid="{00000000-0005-0000-0000-00005C030000}"/>
    <cellStyle name="Normal 3 2 6 2" xfId="871" xr:uid="{00000000-0005-0000-0000-00005D030000}"/>
    <cellStyle name="Normal 3 2 7" xfId="872" xr:uid="{00000000-0005-0000-0000-00005E030000}"/>
    <cellStyle name="Normal 3 2 7 2" xfId="873" xr:uid="{00000000-0005-0000-0000-00005F030000}"/>
    <cellStyle name="Normal 3 2 8" xfId="874" xr:uid="{00000000-0005-0000-0000-000060030000}"/>
    <cellStyle name="Normal 3 2 8 2" xfId="875" xr:uid="{00000000-0005-0000-0000-000061030000}"/>
    <cellStyle name="Normal 3 2 9" xfId="876" xr:uid="{00000000-0005-0000-0000-000062030000}"/>
    <cellStyle name="Normal 3 2 9 2" xfId="877" xr:uid="{00000000-0005-0000-0000-000063030000}"/>
    <cellStyle name="Normal 3 2_Chairs" xfId="878" xr:uid="{00000000-0005-0000-0000-000064030000}"/>
    <cellStyle name="Normal 3 20" xfId="879" xr:uid="{00000000-0005-0000-0000-000065030000}"/>
    <cellStyle name="Normal 3 20 2" xfId="880" xr:uid="{00000000-0005-0000-0000-000066030000}"/>
    <cellStyle name="Normal 3 21" xfId="881" xr:uid="{00000000-0005-0000-0000-000067030000}"/>
    <cellStyle name="Normal 3 21 2" xfId="882" xr:uid="{00000000-0005-0000-0000-000068030000}"/>
    <cellStyle name="Normal 3 22" xfId="883" xr:uid="{00000000-0005-0000-0000-000069030000}"/>
    <cellStyle name="Normal 3 22 2" xfId="884" xr:uid="{00000000-0005-0000-0000-00006A030000}"/>
    <cellStyle name="Normal 3 23" xfId="885" xr:uid="{00000000-0005-0000-0000-00006B030000}"/>
    <cellStyle name="Normal 3 23 2" xfId="886" xr:uid="{00000000-0005-0000-0000-00006C030000}"/>
    <cellStyle name="Normal 3 24" xfId="887" xr:uid="{00000000-0005-0000-0000-00006D030000}"/>
    <cellStyle name="Normal 3 25" xfId="888" xr:uid="{00000000-0005-0000-0000-00006E030000}"/>
    <cellStyle name="Normal 3 26" xfId="889" xr:uid="{00000000-0005-0000-0000-00006F030000}"/>
    <cellStyle name="Normal 3 27" xfId="890" xr:uid="{00000000-0005-0000-0000-000070030000}"/>
    <cellStyle name="Normal 3 28" xfId="891" xr:uid="{00000000-0005-0000-0000-000071030000}"/>
    <cellStyle name="Normal 3 3" xfId="892" xr:uid="{00000000-0005-0000-0000-000072030000}"/>
    <cellStyle name="Normal 3 3 10" xfId="893" xr:uid="{00000000-0005-0000-0000-000073030000}"/>
    <cellStyle name="Normal 3 3 10 2" xfId="894" xr:uid="{00000000-0005-0000-0000-000074030000}"/>
    <cellStyle name="Normal 3 3 11" xfId="895" xr:uid="{00000000-0005-0000-0000-000075030000}"/>
    <cellStyle name="Normal 3 3 11 2" xfId="896" xr:uid="{00000000-0005-0000-0000-000076030000}"/>
    <cellStyle name="Normal 3 3 12" xfId="897" xr:uid="{00000000-0005-0000-0000-000077030000}"/>
    <cellStyle name="Normal 3 3 12 2" xfId="898" xr:uid="{00000000-0005-0000-0000-000078030000}"/>
    <cellStyle name="Normal 3 3 13" xfId="899" xr:uid="{00000000-0005-0000-0000-000079030000}"/>
    <cellStyle name="Normal 3 3 13 2" xfId="900" xr:uid="{00000000-0005-0000-0000-00007A030000}"/>
    <cellStyle name="Normal 3 3 2" xfId="901" xr:uid="{00000000-0005-0000-0000-00007B030000}"/>
    <cellStyle name="Normal 3 3 2 2" xfId="902" xr:uid="{00000000-0005-0000-0000-00007C030000}"/>
    <cellStyle name="Normal 3 3 3" xfId="903" xr:uid="{00000000-0005-0000-0000-00007D030000}"/>
    <cellStyle name="Normal 3 3 3 2" xfId="904" xr:uid="{00000000-0005-0000-0000-00007E030000}"/>
    <cellStyle name="Normal 3 3 4" xfId="905" xr:uid="{00000000-0005-0000-0000-00007F030000}"/>
    <cellStyle name="Normal 3 3 4 2" xfId="906" xr:uid="{00000000-0005-0000-0000-000080030000}"/>
    <cellStyle name="Normal 3 3 5" xfId="907" xr:uid="{00000000-0005-0000-0000-000081030000}"/>
    <cellStyle name="Normal 3 3 5 2" xfId="908" xr:uid="{00000000-0005-0000-0000-000082030000}"/>
    <cellStyle name="Normal 3 3 6" xfId="909" xr:uid="{00000000-0005-0000-0000-000083030000}"/>
    <cellStyle name="Normal 3 3 6 2" xfId="910" xr:uid="{00000000-0005-0000-0000-000084030000}"/>
    <cellStyle name="Normal 3 3 7" xfId="911" xr:uid="{00000000-0005-0000-0000-000085030000}"/>
    <cellStyle name="Normal 3 3 7 2" xfId="912" xr:uid="{00000000-0005-0000-0000-000086030000}"/>
    <cellStyle name="Normal 3 3 8" xfId="913" xr:uid="{00000000-0005-0000-0000-000087030000}"/>
    <cellStyle name="Normal 3 3 8 2" xfId="914" xr:uid="{00000000-0005-0000-0000-000088030000}"/>
    <cellStyle name="Normal 3 3 9" xfId="915" xr:uid="{00000000-0005-0000-0000-000089030000}"/>
    <cellStyle name="Normal 3 3 9 2" xfId="916" xr:uid="{00000000-0005-0000-0000-00008A030000}"/>
    <cellStyle name="Normal 3 4" xfId="917" xr:uid="{00000000-0005-0000-0000-00008B030000}"/>
    <cellStyle name="Normal 3 4 10" xfId="918" xr:uid="{00000000-0005-0000-0000-00008C030000}"/>
    <cellStyle name="Normal 3 4 10 2" xfId="919" xr:uid="{00000000-0005-0000-0000-00008D030000}"/>
    <cellStyle name="Normal 3 4 11" xfId="920" xr:uid="{00000000-0005-0000-0000-00008E030000}"/>
    <cellStyle name="Normal 3 4 11 2" xfId="921" xr:uid="{00000000-0005-0000-0000-00008F030000}"/>
    <cellStyle name="Normal 3 4 12" xfId="922" xr:uid="{00000000-0005-0000-0000-000090030000}"/>
    <cellStyle name="Normal 3 4 12 2" xfId="923" xr:uid="{00000000-0005-0000-0000-000091030000}"/>
    <cellStyle name="Normal 3 4 13" xfId="924" xr:uid="{00000000-0005-0000-0000-000092030000}"/>
    <cellStyle name="Normal 3 4 13 2" xfId="925" xr:uid="{00000000-0005-0000-0000-000093030000}"/>
    <cellStyle name="Normal 3 4 2" xfId="926" xr:uid="{00000000-0005-0000-0000-000094030000}"/>
    <cellStyle name="Normal 3 4 2 2" xfId="927" xr:uid="{00000000-0005-0000-0000-000095030000}"/>
    <cellStyle name="Normal 3 4 3" xfId="928" xr:uid="{00000000-0005-0000-0000-000096030000}"/>
    <cellStyle name="Normal 3 4 3 2" xfId="929" xr:uid="{00000000-0005-0000-0000-000097030000}"/>
    <cellStyle name="Normal 3 4 4" xfId="930" xr:uid="{00000000-0005-0000-0000-000098030000}"/>
    <cellStyle name="Normal 3 4 4 2" xfId="931" xr:uid="{00000000-0005-0000-0000-000099030000}"/>
    <cellStyle name="Normal 3 4 5" xfId="932" xr:uid="{00000000-0005-0000-0000-00009A030000}"/>
    <cellStyle name="Normal 3 4 5 2" xfId="933" xr:uid="{00000000-0005-0000-0000-00009B030000}"/>
    <cellStyle name="Normal 3 4 6" xfId="934" xr:uid="{00000000-0005-0000-0000-00009C030000}"/>
    <cellStyle name="Normal 3 4 6 2" xfId="935" xr:uid="{00000000-0005-0000-0000-00009D030000}"/>
    <cellStyle name="Normal 3 4 7" xfId="936" xr:uid="{00000000-0005-0000-0000-00009E030000}"/>
    <cellStyle name="Normal 3 4 7 2" xfId="937" xr:uid="{00000000-0005-0000-0000-00009F030000}"/>
    <cellStyle name="Normal 3 4 8" xfId="938" xr:uid="{00000000-0005-0000-0000-0000A0030000}"/>
    <cellStyle name="Normal 3 4 8 2" xfId="939" xr:uid="{00000000-0005-0000-0000-0000A1030000}"/>
    <cellStyle name="Normal 3 4 9" xfId="940" xr:uid="{00000000-0005-0000-0000-0000A2030000}"/>
    <cellStyle name="Normal 3 4 9 2" xfId="941" xr:uid="{00000000-0005-0000-0000-0000A3030000}"/>
    <cellStyle name="Normal 3 5" xfId="942" xr:uid="{00000000-0005-0000-0000-0000A4030000}"/>
    <cellStyle name="Normal 3 5 10" xfId="943" xr:uid="{00000000-0005-0000-0000-0000A5030000}"/>
    <cellStyle name="Normal 3 5 10 2" xfId="944" xr:uid="{00000000-0005-0000-0000-0000A6030000}"/>
    <cellStyle name="Normal 3 5 11" xfId="945" xr:uid="{00000000-0005-0000-0000-0000A7030000}"/>
    <cellStyle name="Normal 3 5 11 2" xfId="946" xr:uid="{00000000-0005-0000-0000-0000A8030000}"/>
    <cellStyle name="Normal 3 5 12" xfId="947" xr:uid="{00000000-0005-0000-0000-0000A9030000}"/>
    <cellStyle name="Normal 3 5 12 2" xfId="948" xr:uid="{00000000-0005-0000-0000-0000AA030000}"/>
    <cellStyle name="Normal 3 5 13" xfId="949" xr:uid="{00000000-0005-0000-0000-0000AB030000}"/>
    <cellStyle name="Normal 3 5 13 2" xfId="950" xr:uid="{00000000-0005-0000-0000-0000AC030000}"/>
    <cellStyle name="Normal 3 5 2" xfId="951" xr:uid="{00000000-0005-0000-0000-0000AD030000}"/>
    <cellStyle name="Normal 3 5 2 2" xfId="952" xr:uid="{00000000-0005-0000-0000-0000AE030000}"/>
    <cellStyle name="Normal 3 5 3" xfId="953" xr:uid="{00000000-0005-0000-0000-0000AF030000}"/>
    <cellStyle name="Normal 3 5 3 2" xfId="954" xr:uid="{00000000-0005-0000-0000-0000B0030000}"/>
    <cellStyle name="Normal 3 5 4" xfId="955" xr:uid="{00000000-0005-0000-0000-0000B1030000}"/>
    <cellStyle name="Normal 3 5 4 2" xfId="956" xr:uid="{00000000-0005-0000-0000-0000B2030000}"/>
    <cellStyle name="Normal 3 5 5" xfId="957" xr:uid="{00000000-0005-0000-0000-0000B3030000}"/>
    <cellStyle name="Normal 3 5 5 2" xfId="958" xr:uid="{00000000-0005-0000-0000-0000B4030000}"/>
    <cellStyle name="Normal 3 5 6" xfId="959" xr:uid="{00000000-0005-0000-0000-0000B5030000}"/>
    <cellStyle name="Normal 3 5 6 2" xfId="960" xr:uid="{00000000-0005-0000-0000-0000B6030000}"/>
    <cellStyle name="Normal 3 5 7" xfId="961" xr:uid="{00000000-0005-0000-0000-0000B7030000}"/>
    <cellStyle name="Normal 3 5 7 2" xfId="962" xr:uid="{00000000-0005-0000-0000-0000B8030000}"/>
    <cellStyle name="Normal 3 5 8" xfId="963" xr:uid="{00000000-0005-0000-0000-0000B9030000}"/>
    <cellStyle name="Normal 3 5 8 2" xfId="964" xr:uid="{00000000-0005-0000-0000-0000BA030000}"/>
    <cellStyle name="Normal 3 5 9" xfId="965" xr:uid="{00000000-0005-0000-0000-0000BB030000}"/>
    <cellStyle name="Normal 3 5 9 2" xfId="966" xr:uid="{00000000-0005-0000-0000-0000BC030000}"/>
    <cellStyle name="Normal 3 6" xfId="967" xr:uid="{00000000-0005-0000-0000-0000BD030000}"/>
    <cellStyle name="Normal 3 6 10" xfId="968" xr:uid="{00000000-0005-0000-0000-0000BE030000}"/>
    <cellStyle name="Normal 3 6 10 2" xfId="969" xr:uid="{00000000-0005-0000-0000-0000BF030000}"/>
    <cellStyle name="Normal 3 6 11" xfId="970" xr:uid="{00000000-0005-0000-0000-0000C0030000}"/>
    <cellStyle name="Normal 3 6 11 2" xfId="971" xr:uid="{00000000-0005-0000-0000-0000C1030000}"/>
    <cellStyle name="Normal 3 6 12" xfId="972" xr:uid="{00000000-0005-0000-0000-0000C2030000}"/>
    <cellStyle name="Normal 3 6 12 2" xfId="973" xr:uid="{00000000-0005-0000-0000-0000C3030000}"/>
    <cellStyle name="Normal 3 6 13" xfId="974" xr:uid="{00000000-0005-0000-0000-0000C4030000}"/>
    <cellStyle name="Normal 3 6 13 2" xfId="975" xr:uid="{00000000-0005-0000-0000-0000C5030000}"/>
    <cellStyle name="Normal 3 6 2" xfId="976" xr:uid="{00000000-0005-0000-0000-0000C6030000}"/>
    <cellStyle name="Normal 3 6 2 2" xfId="977" xr:uid="{00000000-0005-0000-0000-0000C7030000}"/>
    <cellStyle name="Normal 3 6 3" xfId="978" xr:uid="{00000000-0005-0000-0000-0000C8030000}"/>
    <cellStyle name="Normal 3 6 3 2" xfId="979" xr:uid="{00000000-0005-0000-0000-0000C9030000}"/>
    <cellStyle name="Normal 3 6 4" xfId="980" xr:uid="{00000000-0005-0000-0000-0000CA030000}"/>
    <cellStyle name="Normal 3 6 4 2" xfId="981" xr:uid="{00000000-0005-0000-0000-0000CB030000}"/>
    <cellStyle name="Normal 3 6 5" xfId="982" xr:uid="{00000000-0005-0000-0000-0000CC030000}"/>
    <cellStyle name="Normal 3 6 5 2" xfId="983" xr:uid="{00000000-0005-0000-0000-0000CD030000}"/>
    <cellStyle name="Normal 3 6 6" xfId="984" xr:uid="{00000000-0005-0000-0000-0000CE030000}"/>
    <cellStyle name="Normal 3 6 6 2" xfId="985" xr:uid="{00000000-0005-0000-0000-0000CF030000}"/>
    <cellStyle name="Normal 3 6 7" xfId="986" xr:uid="{00000000-0005-0000-0000-0000D0030000}"/>
    <cellStyle name="Normal 3 6 7 2" xfId="987" xr:uid="{00000000-0005-0000-0000-0000D1030000}"/>
    <cellStyle name="Normal 3 6 8" xfId="988" xr:uid="{00000000-0005-0000-0000-0000D2030000}"/>
    <cellStyle name="Normal 3 6 8 2" xfId="989" xr:uid="{00000000-0005-0000-0000-0000D3030000}"/>
    <cellStyle name="Normal 3 6 9" xfId="990" xr:uid="{00000000-0005-0000-0000-0000D4030000}"/>
    <cellStyle name="Normal 3 6 9 2" xfId="991" xr:uid="{00000000-0005-0000-0000-0000D5030000}"/>
    <cellStyle name="Normal 3 7" xfId="992" xr:uid="{00000000-0005-0000-0000-0000D6030000}"/>
    <cellStyle name="Normal 3 7 10" xfId="993" xr:uid="{00000000-0005-0000-0000-0000D7030000}"/>
    <cellStyle name="Normal 3 7 10 2" xfId="994" xr:uid="{00000000-0005-0000-0000-0000D8030000}"/>
    <cellStyle name="Normal 3 7 11" xfId="995" xr:uid="{00000000-0005-0000-0000-0000D9030000}"/>
    <cellStyle name="Normal 3 7 11 2" xfId="996" xr:uid="{00000000-0005-0000-0000-0000DA030000}"/>
    <cellStyle name="Normal 3 7 12" xfId="997" xr:uid="{00000000-0005-0000-0000-0000DB030000}"/>
    <cellStyle name="Normal 3 7 12 2" xfId="998" xr:uid="{00000000-0005-0000-0000-0000DC030000}"/>
    <cellStyle name="Normal 3 7 13" xfId="999" xr:uid="{00000000-0005-0000-0000-0000DD030000}"/>
    <cellStyle name="Normal 3 7 13 2" xfId="1000" xr:uid="{00000000-0005-0000-0000-0000DE030000}"/>
    <cellStyle name="Normal 3 7 2" xfId="1001" xr:uid="{00000000-0005-0000-0000-0000DF030000}"/>
    <cellStyle name="Normal 3 7 2 2" xfId="1002" xr:uid="{00000000-0005-0000-0000-0000E0030000}"/>
    <cellStyle name="Normal 3 7 3" xfId="1003" xr:uid="{00000000-0005-0000-0000-0000E1030000}"/>
    <cellStyle name="Normal 3 7 3 2" xfId="1004" xr:uid="{00000000-0005-0000-0000-0000E2030000}"/>
    <cellStyle name="Normal 3 7 4" xfId="1005" xr:uid="{00000000-0005-0000-0000-0000E3030000}"/>
    <cellStyle name="Normal 3 7 4 2" xfId="1006" xr:uid="{00000000-0005-0000-0000-0000E4030000}"/>
    <cellStyle name="Normal 3 7 5" xfId="1007" xr:uid="{00000000-0005-0000-0000-0000E5030000}"/>
    <cellStyle name="Normal 3 7 5 2" xfId="1008" xr:uid="{00000000-0005-0000-0000-0000E6030000}"/>
    <cellStyle name="Normal 3 7 6" xfId="1009" xr:uid="{00000000-0005-0000-0000-0000E7030000}"/>
    <cellStyle name="Normal 3 7 6 2" xfId="1010" xr:uid="{00000000-0005-0000-0000-0000E8030000}"/>
    <cellStyle name="Normal 3 7 7" xfId="1011" xr:uid="{00000000-0005-0000-0000-0000E9030000}"/>
    <cellStyle name="Normal 3 7 7 2" xfId="1012" xr:uid="{00000000-0005-0000-0000-0000EA030000}"/>
    <cellStyle name="Normal 3 7 8" xfId="1013" xr:uid="{00000000-0005-0000-0000-0000EB030000}"/>
    <cellStyle name="Normal 3 7 8 2" xfId="1014" xr:uid="{00000000-0005-0000-0000-0000EC030000}"/>
    <cellStyle name="Normal 3 7 9" xfId="1015" xr:uid="{00000000-0005-0000-0000-0000ED030000}"/>
    <cellStyle name="Normal 3 7 9 2" xfId="1016" xr:uid="{00000000-0005-0000-0000-0000EE030000}"/>
    <cellStyle name="Normal 3 8" xfId="1017" xr:uid="{00000000-0005-0000-0000-0000EF030000}"/>
    <cellStyle name="Normal 3 9" xfId="1018" xr:uid="{00000000-0005-0000-0000-0000F0030000}"/>
    <cellStyle name="Normal 3_Beauty Rest Buy Sheet" xfId="1019" xr:uid="{00000000-0005-0000-0000-0000F1030000}"/>
    <cellStyle name="Normal 30" xfId="1020" xr:uid="{00000000-0005-0000-0000-0000F2030000}"/>
    <cellStyle name="Normal 31" xfId="1021" xr:uid="{00000000-0005-0000-0000-0000F3030000}"/>
    <cellStyle name="Normal 32" xfId="1022" xr:uid="{00000000-0005-0000-0000-0000F4030000}"/>
    <cellStyle name="Normal 33" xfId="1023" xr:uid="{00000000-0005-0000-0000-0000F5030000}"/>
    <cellStyle name="Normal 34" xfId="1024" xr:uid="{00000000-0005-0000-0000-0000F6030000}"/>
    <cellStyle name="Normal 35" xfId="1025" xr:uid="{00000000-0005-0000-0000-0000F7030000}"/>
    <cellStyle name="Normal 36" xfId="1026" xr:uid="{00000000-0005-0000-0000-0000F8030000}"/>
    <cellStyle name="Normal 37" xfId="1027" xr:uid="{00000000-0005-0000-0000-0000F9030000}"/>
    <cellStyle name="Normal 4" xfId="1028" xr:uid="{00000000-0005-0000-0000-0000FA030000}"/>
    <cellStyle name="Normal 4 10" xfId="1029" xr:uid="{00000000-0005-0000-0000-0000FB030000}"/>
    <cellStyle name="Normal 4 10 2" xfId="1030" xr:uid="{00000000-0005-0000-0000-0000FC030000}"/>
    <cellStyle name="Normal 4 11" xfId="1031" xr:uid="{00000000-0005-0000-0000-0000FD030000}"/>
    <cellStyle name="Normal 4 11 2" xfId="1032" xr:uid="{00000000-0005-0000-0000-0000FE030000}"/>
    <cellStyle name="Normal 4 12" xfId="1033" xr:uid="{00000000-0005-0000-0000-0000FF030000}"/>
    <cellStyle name="Normal 4 12 2" xfId="1034" xr:uid="{00000000-0005-0000-0000-000000040000}"/>
    <cellStyle name="Normal 4 13" xfId="1035" xr:uid="{00000000-0005-0000-0000-000001040000}"/>
    <cellStyle name="Normal 4 13 2" xfId="1036" xr:uid="{00000000-0005-0000-0000-000002040000}"/>
    <cellStyle name="Normal 4 14" xfId="1037" xr:uid="{00000000-0005-0000-0000-000003040000}"/>
    <cellStyle name="Normal 4 14 2" xfId="1038" xr:uid="{00000000-0005-0000-0000-000004040000}"/>
    <cellStyle name="Normal 4 15" xfId="1039" xr:uid="{00000000-0005-0000-0000-000005040000}"/>
    <cellStyle name="Normal 4 15 2" xfId="1040" xr:uid="{00000000-0005-0000-0000-000006040000}"/>
    <cellStyle name="Normal 4 16" xfId="1041" xr:uid="{00000000-0005-0000-0000-000007040000}"/>
    <cellStyle name="Normal 4 16 2" xfId="1042" xr:uid="{00000000-0005-0000-0000-000008040000}"/>
    <cellStyle name="Normal 4 17" xfId="1043" xr:uid="{00000000-0005-0000-0000-000009040000}"/>
    <cellStyle name="Normal 4 17 2" xfId="1044" xr:uid="{00000000-0005-0000-0000-00000A040000}"/>
    <cellStyle name="Normal 4 18" xfId="1045" xr:uid="{00000000-0005-0000-0000-00000B040000}"/>
    <cellStyle name="Normal 4 18 2" xfId="1046" xr:uid="{00000000-0005-0000-0000-00000C040000}"/>
    <cellStyle name="Normal 4 19" xfId="1047" xr:uid="{00000000-0005-0000-0000-00000D040000}"/>
    <cellStyle name="Normal 4 2" xfId="1048" xr:uid="{00000000-0005-0000-0000-00000E040000}"/>
    <cellStyle name="Normal 4 2 2" xfId="1049" xr:uid="{00000000-0005-0000-0000-00000F040000}"/>
    <cellStyle name="Normal 4 2 3" xfId="1050" xr:uid="{00000000-0005-0000-0000-000010040000}"/>
    <cellStyle name="Normal 4 20" xfId="1051" xr:uid="{00000000-0005-0000-0000-000011040000}"/>
    <cellStyle name="Normal 4 3" xfId="1052" xr:uid="{00000000-0005-0000-0000-000012040000}"/>
    <cellStyle name="Normal 4 3 2" xfId="1053" xr:uid="{00000000-0005-0000-0000-000013040000}"/>
    <cellStyle name="Normal 4 4" xfId="1054" xr:uid="{00000000-0005-0000-0000-000014040000}"/>
    <cellStyle name="Normal 4 4 2" xfId="1055" xr:uid="{00000000-0005-0000-0000-000015040000}"/>
    <cellStyle name="Normal 4 5" xfId="1056" xr:uid="{00000000-0005-0000-0000-000016040000}"/>
    <cellStyle name="Normal 4 5 2" xfId="1057" xr:uid="{00000000-0005-0000-0000-000017040000}"/>
    <cellStyle name="Normal 4 6" xfId="1058" xr:uid="{00000000-0005-0000-0000-000018040000}"/>
    <cellStyle name="Normal 4 6 2" xfId="1059" xr:uid="{00000000-0005-0000-0000-000019040000}"/>
    <cellStyle name="Normal 4 7" xfId="1060" xr:uid="{00000000-0005-0000-0000-00001A040000}"/>
    <cellStyle name="Normal 4 7 2" xfId="1061" xr:uid="{00000000-0005-0000-0000-00001B040000}"/>
    <cellStyle name="Normal 4 8" xfId="1062" xr:uid="{00000000-0005-0000-0000-00001C040000}"/>
    <cellStyle name="Normal 4 8 2" xfId="1063" xr:uid="{00000000-0005-0000-0000-00001D040000}"/>
    <cellStyle name="Normal 4 9" xfId="1064" xr:uid="{00000000-0005-0000-0000-00001E040000}"/>
    <cellStyle name="Normal 4 9 2" xfId="1065" xr:uid="{00000000-0005-0000-0000-00001F040000}"/>
    <cellStyle name="Normal 4_Beauty Rest Buy Sheet" xfId="1066" xr:uid="{00000000-0005-0000-0000-000020040000}"/>
    <cellStyle name="Normal 41" xfId="1067" xr:uid="{00000000-0005-0000-0000-000021040000}"/>
    <cellStyle name="Normal 46" xfId="1068" xr:uid="{00000000-0005-0000-0000-000022040000}"/>
    <cellStyle name="Normal 47" xfId="1069" xr:uid="{00000000-0005-0000-0000-000023040000}"/>
    <cellStyle name="Normal 48" xfId="1070" xr:uid="{00000000-0005-0000-0000-000024040000}"/>
    <cellStyle name="Normal 49 2" xfId="1071" xr:uid="{00000000-0005-0000-0000-000025040000}"/>
    <cellStyle name="Normal 49 3" xfId="1072" xr:uid="{00000000-0005-0000-0000-000026040000}"/>
    <cellStyle name="Normal 5" xfId="1073" xr:uid="{00000000-0005-0000-0000-000027040000}"/>
    <cellStyle name="Normal 5 10" xfId="1074" xr:uid="{00000000-0005-0000-0000-000028040000}"/>
    <cellStyle name="Normal 5 10 2" xfId="1075" xr:uid="{00000000-0005-0000-0000-000029040000}"/>
    <cellStyle name="Normal 5 11" xfId="1076" xr:uid="{00000000-0005-0000-0000-00002A040000}"/>
    <cellStyle name="Normal 5 11 2" xfId="1077" xr:uid="{00000000-0005-0000-0000-00002B040000}"/>
    <cellStyle name="Normal 5 12" xfId="1078" xr:uid="{00000000-0005-0000-0000-00002C040000}"/>
    <cellStyle name="Normal 5 12 2" xfId="1079" xr:uid="{00000000-0005-0000-0000-00002D040000}"/>
    <cellStyle name="Normal 5 13" xfId="1080" xr:uid="{00000000-0005-0000-0000-00002E040000}"/>
    <cellStyle name="Normal 5 13 2" xfId="1081" xr:uid="{00000000-0005-0000-0000-00002F040000}"/>
    <cellStyle name="Normal 5 14" xfId="1082" xr:uid="{00000000-0005-0000-0000-000030040000}"/>
    <cellStyle name="Normal 5 14 2" xfId="1083" xr:uid="{00000000-0005-0000-0000-000031040000}"/>
    <cellStyle name="Normal 5 15" xfId="1084" xr:uid="{00000000-0005-0000-0000-000032040000}"/>
    <cellStyle name="Normal 5 15 2" xfId="1085" xr:uid="{00000000-0005-0000-0000-000033040000}"/>
    <cellStyle name="Normal 5 16" xfId="1086" xr:uid="{00000000-0005-0000-0000-000034040000}"/>
    <cellStyle name="Normal 5 16 2" xfId="1087" xr:uid="{00000000-0005-0000-0000-000035040000}"/>
    <cellStyle name="Normal 5 17" xfId="1088" xr:uid="{00000000-0005-0000-0000-000036040000}"/>
    <cellStyle name="Normal 5 17 2" xfId="1089" xr:uid="{00000000-0005-0000-0000-000037040000}"/>
    <cellStyle name="Normal 5 18" xfId="1090" xr:uid="{00000000-0005-0000-0000-000038040000}"/>
    <cellStyle name="Normal 5 18 2" xfId="1091" xr:uid="{00000000-0005-0000-0000-000039040000}"/>
    <cellStyle name="Normal 5 2" xfId="1092" xr:uid="{00000000-0005-0000-0000-00003A040000}"/>
    <cellStyle name="Normal 5 2 2" xfId="1093" xr:uid="{00000000-0005-0000-0000-00003B040000}"/>
    <cellStyle name="Normal 5 3" xfId="1094" xr:uid="{00000000-0005-0000-0000-00003C040000}"/>
    <cellStyle name="Normal 5 3 2" xfId="1095" xr:uid="{00000000-0005-0000-0000-00003D040000}"/>
    <cellStyle name="Normal 5 4" xfId="1096" xr:uid="{00000000-0005-0000-0000-00003E040000}"/>
    <cellStyle name="Normal 5 4 2" xfId="1097" xr:uid="{00000000-0005-0000-0000-00003F040000}"/>
    <cellStyle name="Normal 5 5" xfId="1098" xr:uid="{00000000-0005-0000-0000-000040040000}"/>
    <cellStyle name="Normal 5 5 2" xfId="1099" xr:uid="{00000000-0005-0000-0000-000041040000}"/>
    <cellStyle name="Normal 5 6" xfId="1100" xr:uid="{00000000-0005-0000-0000-000042040000}"/>
    <cellStyle name="Normal 5 6 2" xfId="1101" xr:uid="{00000000-0005-0000-0000-000043040000}"/>
    <cellStyle name="Normal 5 7" xfId="1102" xr:uid="{00000000-0005-0000-0000-000044040000}"/>
    <cellStyle name="Normal 5 7 2" xfId="1103" xr:uid="{00000000-0005-0000-0000-000045040000}"/>
    <cellStyle name="Normal 5 8" xfId="1104" xr:uid="{00000000-0005-0000-0000-000046040000}"/>
    <cellStyle name="Normal 5 8 2" xfId="1105" xr:uid="{00000000-0005-0000-0000-000047040000}"/>
    <cellStyle name="Normal 5 9" xfId="1106" xr:uid="{00000000-0005-0000-0000-000048040000}"/>
    <cellStyle name="Normal 5 9 2" xfId="1107" xr:uid="{00000000-0005-0000-0000-000049040000}"/>
    <cellStyle name="Normal 5_Chairs" xfId="1108" xr:uid="{00000000-0005-0000-0000-00004A040000}"/>
    <cellStyle name="Normal 50 2" xfId="1109" xr:uid="{00000000-0005-0000-0000-00004B040000}"/>
    <cellStyle name="Normal 50 3" xfId="1110" xr:uid="{00000000-0005-0000-0000-00004C040000}"/>
    <cellStyle name="Normal 51 2" xfId="1111" xr:uid="{00000000-0005-0000-0000-00004D040000}"/>
    <cellStyle name="Normal 51 3" xfId="1112" xr:uid="{00000000-0005-0000-0000-00004E040000}"/>
    <cellStyle name="Normal 52 2" xfId="1113" xr:uid="{00000000-0005-0000-0000-00004F040000}"/>
    <cellStyle name="Normal 52 3" xfId="1114" xr:uid="{00000000-0005-0000-0000-000050040000}"/>
    <cellStyle name="Normal 53 2" xfId="1115" xr:uid="{00000000-0005-0000-0000-000051040000}"/>
    <cellStyle name="Normal 53 3" xfId="1116" xr:uid="{00000000-0005-0000-0000-000052040000}"/>
    <cellStyle name="Normal 54 2" xfId="1117" xr:uid="{00000000-0005-0000-0000-000053040000}"/>
    <cellStyle name="Normal 54 3" xfId="1118" xr:uid="{00000000-0005-0000-0000-000054040000}"/>
    <cellStyle name="Normal 55 2" xfId="1119" xr:uid="{00000000-0005-0000-0000-000055040000}"/>
    <cellStyle name="Normal 55 3" xfId="1120" xr:uid="{00000000-0005-0000-0000-000056040000}"/>
    <cellStyle name="Normal 56 2" xfId="1121" xr:uid="{00000000-0005-0000-0000-000057040000}"/>
    <cellStyle name="Normal 56 3" xfId="1122" xr:uid="{00000000-0005-0000-0000-000058040000}"/>
    <cellStyle name="Normal 57 2" xfId="1123" xr:uid="{00000000-0005-0000-0000-000059040000}"/>
    <cellStyle name="Normal 57 3" xfId="1124" xr:uid="{00000000-0005-0000-0000-00005A040000}"/>
    <cellStyle name="Normal 58 2" xfId="1125" xr:uid="{00000000-0005-0000-0000-00005B040000}"/>
    <cellStyle name="Normal 58 3" xfId="1126" xr:uid="{00000000-0005-0000-0000-00005C040000}"/>
    <cellStyle name="Normal 59 2" xfId="1127" xr:uid="{00000000-0005-0000-0000-00005D040000}"/>
    <cellStyle name="Normal 59 3" xfId="1128" xr:uid="{00000000-0005-0000-0000-00005E040000}"/>
    <cellStyle name="Normal 6" xfId="1129" xr:uid="{00000000-0005-0000-0000-00005F040000}"/>
    <cellStyle name="Normal 6 2" xfId="1130" xr:uid="{00000000-0005-0000-0000-000060040000}"/>
    <cellStyle name="Normal 60 2" xfId="1131" xr:uid="{00000000-0005-0000-0000-000061040000}"/>
    <cellStyle name="Normal 60 3" xfId="1132" xr:uid="{00000000-0005-0000-0000-000062040000}"/>
    <cellStyle name="Normal 61 2" xfId="1133" xr:uid="{00000000-0005-0000-0000-000063040000}"/>
    <cellStyle name="Normal 61 3" xfId="1134" xr:uid="{00000000-0005-0000-0000-000064040000}"/>
    <cellStyle name="Normal 62 2" xfId="1135" xr:uid="{00000000-0005-0000-0000-000065040000}"/>
    <cellStyle name="Normal 62 3" xfId="1136" xr:uid="{00000000-0005-0000-0000-000066040000}"/>
    <cellStyle name="Normal 63 2" xfId="1137" xr:uid="{00000000-0005-0000-0000-000067040000}"/>
    <cellStyle name="Normal 63 3" xfId="1138" xr:uid="{00000000-0005-0000-0000-000068040000}"/>
    <cellStyle name="Normal 64 2" xfId="1139" xr:uid="{00000000-0005-0000-0000-000069040000}"/>
    <cellStyle name="Normal 64 3" xfId="1140" xr:uid="{00000000-0005-0000-0000-00006A040000}"/>
    <cellStyle name="Normal 65 2" xfId="1141" xr:uid="{00000000-0005-0000-0000-00006B040000}"/>
    <cellStyle name="Normal 65 3" xfId="1142" xr:uid="{00000000-0005-0000-0000-00006C040000}"/>
    <cellStyle name="Normal 66 2" xfId="1143" xr:uid="{00000000-0005-0000-0000-00006D040000}"/>
    <cellStyle name="Normal 66 3" xfId="1144" xr:uid="{00000000-0005-0000-0000-00006E040000}"/>
    <cellStyle name="Normal 67 2" xfId="1145" xr:uid="{00000000-0005-0000-0000-00006F040000}"/>
    <cellStyle name="Normal 67 3" xfId="1146" xr:uid="{00000000-0005-0000-0000-000070040000}"/>
    <cellStyle name="Normal 68 2" xfId="1147" xr:uid="{00000000-0005-0000-0000-000071040000}"/>
    <cellStyle name="Normal 68 3" xfId="1148" xr:uid="{00000000-0005-0000-0000-000072040000}"/>
    <cellStyle name="Normal 69 2" xfId="1149" xr:uid="{00000000-0005-0000-0000-000073040000}"/>
    <cellStyle name="Normal 69 3" xfId="1150" xr:uid="{00000000-0005-0000-0000-000074040000}"/>
    <cellStyle name="Normal 7" xfId="1151" xr:uid="{00000000-0005-0000-0000-000075040000}"/>
    <cellStyle name="Normal 7 10" xfId="1152" xr:uid="{00000000-0005-0000-0000-000076040000}"/>
    <cellStyle name="Normal 7 10 2" xfId="1153" xr:uid="{00000000-0005-0000-0000-000077040000}"/>
    <cellStyle name="Normal 7 11" xfId="1154" xr:uid="{00000000-0005-0000-0000-000078040000}"/>
    <cellStyle name="Normal 7 11 2" xfId="1155" xr:uid="{00000000-0005-0000-0000-000079040000}"/>
    <cellStyle name="Normal 7 12" xfId="1156" xr:uid="{00000000-0005-0000-0000-00007A040000}"/>
    <cellStyle name="Normal 7 12 2" xfId="1157" xr:uid="{00000000-0005-0000-0000-00007B040000}"/>
    <cellStyle name="Normal 7 13" xfId="1158" xr:uid="{00000000-0005-0000-0000-00007C040000}"/>
    <cellStyle name="Normal 7 13 2" xfId="1159" xr:uid="{00000000-0005-0000-0000-00007D040000}"/>
    <cellStyle name="Normal 7 14" xfId="1160" xr:uid="{00000000-0005-0000-0000-00007E040000}"/>
    <cellStyle name="Normal 7 14 2" xfId="1161" xr:uid="{00000000-0005-0000-0000-00007F040000}"/>
    <cellStyle name="Normal 7 15" xfId="1162" xr:uid="{00000000-0005-0000-0000-000080040000}"/>
    <cellStyle name="Normal 7 15 2" xfId="1163" xr:uid="{00000000-0005-0000-0000-000081040000}"/>
    <cellStyle name="Normal 7 16" xfId="1164" xr:uid="{00000000-0005-0000-0000-000082040000}"/>
    <cellStyle name="Normal 7 16 2" xfId="1165" xr:uid="{00000000-0005-0000-0000-000083040000}"/>
    <cellStyle name="Normal 7 17" xfId="1166" xr:uid="{00000000-0005-0000-0000-000084040000}"/>
    <cellStyle name="Normal 7 17 2" xfId="1167" xr:uid="{00000000-0005-0000-0000-000085040000}"/>
    <cellStyle name="Normal 7 18" xfId="1168" xr:uid="{00000000-0005-0000-0000-000086040000}"/>
    <cellStyle name="Normal 7 18 2" xfId="1169" xr:uid="{00000000-0005-0000-0000-000087040000}"/>
    <cellStyle name="Normal 7 2" xfId="1170" xr:uid="{00000000-0005-0000-0000-000088040000}"/>
    <cellStyle name="Normal 7 2 2" xfId="1171" xr:uid="{00000000-0005-0000-0000-000089040000}"/>
    <cellStyle name="Normal 7 2 3" xfId="1172" xr:uid="{00000000-0005-0000-0000-00008A040000}"/>
    <cellStyle name="Normal 7 3" xfId="1173" xr:uid="{00000000-0005-0000-0000-00008B040000}"/>
    <cellStyle name="Normal 7 3 2" xfId="1174" xr:uid="{00000000-0005-0000-0000-00008C040000}"/>
    <cellStyle name="Normal 7 4" xfId="1175" xr:uid="{00000000-0005-0000-0000-00008D040000}"/>
    <cellStyle name="Normal 7 4 2" xfId="1176" xr:uid="{00000000-0005-0000-0000-00008E040000}"/>
    <cellStyle name="Normal 7 5" xfId="1177" xr:uid="{00000000-0005-0000-0000-00008F040000}"/>
    <cellStyle name="Normal 7 5 2" xfId="1178" xr:uid="{00000000-0005-0000-0000-000090040000}"/>
    <cellStyle name="Normal 7 6" xfId="1179" xr:uid="{00000000-0005-0000-0000-000091040000}"/>
    <cellStyle name="Normal 7 6 2" xfId="1180" xr:uid="{00000000-0005-0000-0000-000092040000}"/>
    <cellStyle name="Normal 7 7" xfId="1181" xr:uid="{00000000-0005-0000-0000-000093040000}"/>
    <cellStyle name="Normal 7 7 2" xfId="1182" xr:uid="{00000000-0005-0000-0000-000094040000}"/>
    <cellStyle name="Normal 7 8" xfId="1183" xr:uid="{00000000-0005-0000-0000-000095040000}"/>
    <cellStyle name="Normal 7 8 2" xfId="1184" xr:uid="{00000000-0005-0000-0000-000096040000}"/>
    <cellStyle name="Normal 7 9" xfId="1185" xr:uid="{00000000-0005-0000-0000-000097040000}"/>
    <cellStyle name="Normal 7 9 2" xfId="1186" xr:uid="{00000000-0005-0000-0000-000098040000}"/>
    <cellStyle name="Normal 70 2" xfId="1187" xr:uid="{00000000-0005-0000-0000-000099040000}"/>
    <cellStyle name="Normal 70 3" xfId="1188" xr:uid="{00000000-0005-0000-0000-00009A040000}"/>
    <cellStyle name="Normal 71 2" xfId="1189" xr:uid="{00000000-0005-0000-0000-00009B040000}"/>
    <cellStyle name="Normal 71 3" xfId="1190" xr:uid="{00000000-0005-0000-0000-00009C040000}"/>
    <cellStyle name="Normal 72 2" xfId="1191" xr:uid="{00000000-0005-0000-0000-00009D040000}"/>
    <cellStyle name="Normal 72 3" xfId="1192" xr:uid="{00000000-0005-0000-0000-00009E040000}"/>
    <cellStyle name="Normal 73 2" xfId="1193" xr:uid="{00000000-0005-0000-0000-00009F040000}"/>
    <cellStyle name="Normal 73 3" xfId="1194" xr:uid="{00000000-0005-0000-0000-0000A0040000}"/>
    <cellStyle name="Normal 74 2" xfId="1195" xr:uid="{00000000-0005-0000-0000-0000A1040000}"/>
    <cellStyle name="Normal 74 3" xfId="1196" xr:uid="{00000000-0005-0000-0000-0000A2040000}"/>
    <cellStyle name="Normal 75 2" xfId="1197" xr:uid="{00000000-0005-0000-0000-0000A3040000}"/>
    <cellStyle name="Normal 75 3" xfId="1198" xr:uid="{00000000-0005-0000-0000-0000A4040000}"/>
    <cellStyle name="Normal 76 2" xfId="1199" xr:uid="{00000000-0005-0000-0000-0000A5040000}"/>
    <cellStyle name="Normal 76 3" xfId="1200" xr:uid="{00000000-0005-0000-0000-0000A6040000}"/>
    <cellStyle name="Normal 77 2" xfId="1201" xr:uid="{00000000-0005-0000-0000-0000A7040000}"/>
    <cellStyle name="Normal 77 3" xfId="1202" xr:uid="{00000000-0005-0000-0000-0000A8040000}"/>
    <cellStyle name="Normal 78 2" xfId="1203" xr:uid="{00000000-0005-0000-0000-0000A9040000}"/>
    <cellStyle name="Normal 78 3" xfId="1204" xr:uid="{00000000-0005-0000-0000-0000AA040000}"/>
    <cellStyle name="Normal 79" xfId="1205" xr:uid="{00000000-0005-0000-0000-0000AB040000}"/>
    <cellStyle name="Normal 79 2" xfId="1206" xr:uid="{00000000-0005-0000-0000-0000AC040000}"/>
    <cellStyle name="Normal 79 2 2" xfId="1207" xr:uid="{00000000-0005-0000-0000-0000AD040000}"/>
    <cellStyle name="Normal 79 3" xfId="1208" xr:uid="{00000000-0005-0000-0000-0000AE040000}"/>
    <cellStyle name="Normal 79 3 2" xfId="1209" xr:uid="{00000000-0005-0000-0000-0000AF040000}"/>
    <cellStyle name="Normal 79 4" xfId="1210" xr:uid="{00000000-0005-0000-0000-0000B0040000}"/>
    <cellStyle name="Normal 8" xfId="1211" xr:uid="{00000000-0005-0000-0000-0000B1040000}"/>
    <cellStyle name="Normal 8 2" xfId="1212" xr:uid="{00000000-0005-0000-0000-0000B2040000}"/>
    <cellStyle name="Normal 8 2 2" xfId="1213" xr:uid="{00000000-0005-0000-0000-0000B3040000}"/>
    <cellStyle name="Normal 8 3" xfId="1214" xr:uid="{00000000-0005-0000-0000-0000B4040000}"/>
    <cellStyle name="Normal 8 3 2" xfId="1215" xr:uid="{00000000-0005-0000-0000-0000B5040000}"/>
    <cellStyle name="Normal 8 4" xfId="1216" xr:uid="{00000000-0005-0000-0000-0000B6040000}"/>
    <cellStyle name="Normal 8 4 2" xfId="1217" xr:uid="{00000000-0005-0000-0000-0000B7040000}"/>
    <cellStyle name="Normal 8 5" xfId="1218" xr:uid="{00000000-0005-0000-0000-0000B8040000}"/>
    <cellStyle name="Normal 8 5 2" xfId="1219" xr:uid="{00000000-0005-0000-0000-0000B9040000}"/>
    <cellStyle name="Normal 80" xfId="1220" xr:uid="{00000000-0005-0000-0000-0000BA040000}"/>
    <cellStyle name="Normal 80 2" xfId="1221" xr:uid="{00000000-0005-0000-0000-0000BB040000}"/>
    <cellStyle name="Normal 80 2 2" xfId="1222" xr:uid="{00000000-0005-0000-0000-0000BC040000}"/>
    <cellStyle name="Normal 80 3" xfId="1223" xr:uid="{00000000-0005-0000-0000-0000BD040000}"/>
    <cellStyle name="Normal 80 3 2" xfId="1224" xr:uid="{00000000-0005-0000-0000-0000BE040000}"/>
    <cellStyle name="Normal 80 4" xfId="1225" xr:uid="{00000000-0005-0000-0000-0000BF040000}"/>
    <cellStyle name="Normal 81" xfId="1226" xr:uid="{00000000-0005-0000-0000-0000C0040000}"/>
    <cellStyle name="Normal 81 2" xfId="1227" xr:uid="{00000000-0005-0000-0000-0000C1040000}"/>
    <cellStyle name="Normal 81 3" xfId="1228" xr:uid="{00000000-0005-0000-0000-0000C2040000}"/>
    <cellStyle name="Normal 82" xfId="1229" xr:uid="{00000000-0005-0000-0000-0000C3040000}"/>
    <cellStyle name="Normal 82 2" xfId="1230" xr:uid="{00000000-0005-0000-0000-0000C4040000}"/>
    <cellStyle name="Normal 82 3" xfId="1231" xr:uid="{00000000-0005-0000-0000-0000C5040000}"/>
    <cellStyle name="Normal 83" xfId="1232" xr:uid="{00000000-0005-0000-0000-0000C6040000}"/>
    <cellStyle name="Normal 83 2" xfId="1233" xr:uid="{00000000-0005-0000-0000-0000C7040000}"/>
    <cellStyle name="Normal 83 3" xfId="1234" xr:uid="{00000000-0005-0000-0000-0000C8040000}"/>
    <cellStyle name="Normal 84" xfId="1235" xr:uid="{00000000-0005-0000-0000-0000C9040000}"/>
    <cellStyle name="Normal 84 2" xfId="1236" xr:uid="{00000000-0005-0000-0000-0000CA040000}"/>
    <cellStyle name="Normal 84 3" xfId="1237" xr:uid="{00000000-0005-0000-0000-0000CB040000}"/>
    <cellStyle name="Normal 85" xfId="1238" xr:uid="{00000000-0005-0000-0000-0000CC040000}"/>
    <cellStyle name="Normal 85 2" xfId="1239" xr:uid="{00000000-0005-0000-0000-0000CD040000}"/>
    <cellStyle name="Normal 85 3" xfId="1240" xr:uid="{00000000-0005-0000-0000-0000CE040000}"/>
    <cellStyle name="Normal 86" xfId="1241" xr:uid="{00000000-0005-0000-0000-0000CF040000}"/>
    <cellStyle name="Normal 86 2" xfId="1242" xr:uid="{00000000-0005-0000-0000-0000D0040000}"/>
    <cellStyle name="Normal 86 3" xfId="1243" xr:uid="{00000000-0005-0000-0000-0000D1040000}"/>
    <cellStyle name="Normal 87" xfId="1244" xr:uid="{00000000-0005-0000-0000-0000D2040000}"/>
    <cellStyle name="Normal 87 2" xfId="1245" xr:uid="{00000000-0005-0000-0000-0000D3040000}"/>
    <cellStyle name="Normal 87 3" xfId="1246" xr:uid="{00000000-0005-0000-0000-0000D4040000}"/>
    <cellStyle name="Normal 88" xfId="1247" xr:uid="{00000000-0005-0000-0000-0000D5040000}"/>
    <cellStyle name="Normal 88 2" xfId="1248" xr:uid="{00000000-0005-0000-0000-0000D6040000}"/>
    <cellStyle name="Normal 88 3" xfId="1249" xr:uid="{00000000-0005-0000-0000-0000D7040000}"/>
    <cellStyle name="Normal 89" xfId="1250" xr:uid="{00000000-0005-0000-0000-0000D8040000}"/>
    <cellStyle name="Normal 89 2" xfId="1251" xr:uid="{00000000-0005-0000-0000-0000D9040000}"/>
    <cellStyle name="Normal 89 3" xfId="1252" xr:uid="{00000000-0005-0000-0000-0000DA040000}"/>
    <cellStyle name="Normal 9" xfId="1253" xr:uid="{00000000-0005-0000-0000-0000DB040000}"/>
    <cellStyle name="Normal 9 2" xfId="1254" xr:uid="{00000000-0005-0000-0000-0000DC040000}"/>
    <cellStyle name="Normal 9 2 2" xfId="1255" xr:uid="{00000000-0005-0000-0000-0000DD040000}"/>
    <cellStyle name="Normal 9 3" xfId="1256" xr:uid="{00000000-0005-0000-0000-0000DE040000}"/>
    <cellStyle name="Normal 9 3 2" xfId="1257" xr:uid="{00000000-0005-0000-0000-0000DF040000}"/>
    <cellStyle name="Normal 9 4" xfId="1258" xr:uid="{00000000-0005-0000-0000-0000E0040000}"/>
    <cellStyle name="Normal 9 4 2" xfId="1259" xr:uid="{00000000-0005-0000-0000-0000E1040000}"/>
    <cellStyle name="Normal 9 5" xfId="1260" xr:uid="{00000000-0005-0000-0000-0000E2040000}"/>
    <cellStyle name="Normal 9 5 2" xfId="1261" xr:uid="{00000000-0005-0000-0000-0000E3040000}"/>
    <cellStyle name="Normal 90" xfId="1262" xr:uid="{00000000-0005-0000-0000-0000E4040000}"/>
    <cellStyle name="Normal 90 2" xfId="1263" xr:uid="{00000000-0005-0000-0000-0000E5040000}"/>
    <cellStyle name="Normal 90 3" xfId="1264" xr:uid="{00000000-0005-0000-0000-0000E6040000}"/>
    <cellStyle name="Normal 91" xfId="1265" xr:uid="{00000000-0005-0000-0000-0000E7040000}"/>
    <cellStyle name="Normal 91 2" xfId="1266" xr:uid="{00000000-0005-0000-0000-0000E8040000}"/>
    <cellStyle name="Normal 91 3" xfId="1267" xr:uid="{00000000-0005-0000-0000-0000E9040000}"/>
    <cellStyle name="Normal 92" xfId="1268" xr:uid="{00000000-0005-0000-0000-0000EA040000}"/>
    <cellStyle name="Normal 92 2" xfId="1269" xr:uid="{00000000-0005-0000-0000-0000EB040000}"/>
    <cellStyle name="Normal 92 3" xfId="1270" xr:uid="{00000000-0005-0000-0000-0000EC040000}"/>
    <cellStyle name="Normal 93" xfId="1271" xr:uid="{00000000-0005-0000-0000-0000ED040000}"/>
    <cellStyle name="Normal 93 2" xfId="1272" xr:uid="{00000000-0005-0000-0000-0000EE040000}"/>
    <cellStyle name="Normal 93 3" xfId="1273" xr:uid="{00000000-0005-0000-0000-0000EF040000}"/>
    <cellStyle name="Normal 94" xfId="1274" xr:uid="{00000000-0005-0000-0000-0000F0040000}"/>
    <cellStyle name="Normal 94 2" xfId="1275" xr:uid="{00000000-0005-0000-0000-0000F1040000}"/>
    <cellStyle name="Normal 94 3" xfId="1276" xr:uid="{00000000-0005-0000-0000-0000F2040000}"/>
    <cellStyle name="Normal 95" xfId="1277" xr:uid="{00000000-0005-0000-0000-0000F3040000}"/>
    <cellStyle name="Normal 95 2" xfId="1278" xr:uid="{00000000-0005-0000-0000-0000F4040000}"/>
    <cellStyle name="Normal 95 3" xfId="1279" xr:uid="{00000000-0005-0000-0000-0000F5040000}"/>
    <cellStyle name="Normal 96" xfId="1280" xr:uid="{00000000-0005-0000-0000-0000F6040000}"/>
    <cellStyle name="Normal 96 2" xfId="1281" xr:uid="{00000000-0005-0000-0000-0000F7040000}"/>
    <cellStyle name="Normal 96 2 2" xfId="1282" xr:uid="{00000000-0005-0000-0000-0000F8040000}"/>
    <cellStyle name="Normal 96 3" xfId="1283" xr:uid="{00000000-0005-0000-0000-0000F9040000}"/>
    <cellStyle name="Normal 97" xfId="1284" xr:uid="{00000000-0005-0000-0000-0000FA040000}"/>
    <cellStyle name="Normal 97 2" xfId="1285" xr:uid="{00000000-0005-0000-0000-0000FB040000}"/>
    <cellStyle name="Normal_2010 NY-showroom sheet set for JCP 0330" xfId="16" xr:uid="{00000000-0005-0000-0000-0000FC040000}"/>
    <cellStyle name="Normal_2010 NY-showroom sheet set for JCP 0330 2" xfId="1642" xr:uid="{00000000-0005-0000-0000-0000FD040000}"/>
    <cellStyle name="Normal_2010 NY-showroom sheet set for JCP 0330 2 2" xfId="1645" xr:uid="{00000000-0005-0000-0000-0000FE040000}"/>
    <cellStyle name="Normal_HE micro fiber Sheets 08252010" xfId="21" xr:uid="{00000000-0005-0000-0000-0000FF040000}"/>
    <cellStyle name="Normal_jcp duet sheet and reversible sheet 09-27-2010" xfId="1643" xr:uid="{00000000-0005-0000-0000-000000050000}"/>
    <cellStyle name="Normal_jcp duet sheet and reversible sheet 09-27-2010 2" xfId="1649" xr:uid="{00000000-0005-0000-0000-000001050000}"/>
    <cellStyle name="Normal_Kohl's 600TC sheets price requote Oct 30 09" xfId="22" xr:uid="{00000000-0005-0000-0000-000002050000}"/>
    <cellStyle name="Normal_March 2011 Macys market quote" xfId="15" xr:uid="{00000000-0005-0000-0000-000003050000}"/>
    <cellStyle name="Normal_March 2011 Macys market quote 2" xfId="1654" xr:uid="{00000000-0005-0000-0000-000004050000}"/>
    <cellStyle name="Normal_Quote sheet of  E-Commerce   sheet updated 11-30-2010" xfId="20" xr:uid="{00000000-0005-0000-0000-000005050000}"/>
    <cellStyle name="Normal_Sheet1" xfId="12" xr:uid="{00000000-0005-0000-0000-000006050000}"/>
    <cellStyle name="Normal_Sheet1 2" xfId="1640" xr:uid="{00000000-0005-0000-0000-000007050000}"/>
    <cellStyle name="Normal_Sheet1 2 2" xfId="1644" xr:uid="{00000000-0005-0000-0000-000008050000}"/>
    <cellStyle name="Normal1" xfId="1286" xr:uid="{00000000-0005-0000-0000-000009050000}"/>
    <cellStyle name="Note 10" xfId="1288" xr:uid="{00000000-0005-0000-0000-00000A050000}"/>
    <cellStyle name="Note 10 2" xfId="1289" xr:uid="{00000000-0005-0000-0000-00000B050000}"/>
    <cellStyle name="Note 10 3" xfId="1290" xr:uid="{00000000-0005-0000-0000-00000C050000}"/>
    <cellStyle name="Note 10 4" xfId="1291" xr:uid="{00000000-0005-0000-0000-00000D050000}"/>
    <cellStyle name="Note 10 5" xfId="1292" xr:uid="{00000000-0005-0000-0000-00000E050000}"/>
    <cellStyle name="Note 10 6" xfId="1293" xr:uid="{00000000-0005-0000-0000-00000F050000}"/>
    <cellStyle name="Note 10 7" xfId="1294" xr:uid="{00000000-0005-0000-0000-000010050000}"/>
    <cellStyle name="Note 10_Jersey" xfId="1295" xr:uid="{00000000-0005-0000-0000-000011050000}"/>
    <cellStyle name="Note 11" xfId="1296" xr:uid="{00000000-0005-0000-0000-000012050000}"/>
    <cellStyle name="Note 11 2" xfId="1297" xr:uid="{00000000-0005-0000-0000-000013050000}"/>
    <cellStyle name="Note 11 3" xfId="1298" xr:uid="{00000000-0005-0000-0000-000014050000}"/>
    <cellStyle name="Note 11 4" xfId="1299" xr:uid="{00000000-0005-0000-0000-000015050000}"/>
    <cellStyle name="Note 11 5" xfId="1300" xr:uid="{00000000-0005-0000-0000-000016050000}"/>
    <cellStyle name="Note 11 6" xfId="1301" xr:uid="{00000000-0005-0000-0000-000017050000}"/>
    <cellStyle name="Note 11 7" xfId="1302" xr:uid="{00000000-0005-0000-0000-000018050000}"/>
    <cellStyle name="Note 11_Jersey" xfId="1303" xr:uid="{00000000-0005-0000-0000-000019050000}"/>
    <cellStyle name="Note 12" xfId="1304" xr:uid="{00000000-0005-0000-0000-00001A050000}"/>
    <cellStyle name="Note 12 2" xfId="1305" xr:uid="{00000000-0005-0000-0000-00001B050000}"/>
    <cellStyle name="Note 12 3" xfId="1306" xr:uid="{00000000-0005-0000-0000-00001C050000}"/>
    <cellStyle name="Note 12 4" xfId="1307" xr:uid="{00000000-0005-0000-0000-00001D050000}"/>
    <cellStyle name="Note 12 5" xfId="1308" xr:uid="{00000000-0005-0000-0000-00001E050000}"/>
    <cellStyle name="Note 12 6" xfId="1309" xr:uid="{00000000-0005-0000-0000-00001F050000}"/>
    <cellStyle name="Note 12 7" xfId="1310" xr:uid="{00000000-0005-0000-0000-000020050000}"/>
    <cellStyle name="Note 12_Jersey" xfId="1311" xr:uid="{00000000-0005-0000-0000-000021050000}"/>
    <cellStyle name="Note 13" xfId="1312" xr:uid="{00000000-0005-0000-0000-000022050000}"/>
    <cellStyle name="Note 13 2" xfId="1313" xr:uid="{00000000-0005-0000-0000-000023050000}"/>
    <cellStyle name="Note 13 3" xfId="1314" xr:uid="{00000000-0005-0000-0000-000024050000}"/>
    <cellStyle name="Note 13 4" xfId="1315" xr:uid="{00000000-0005-0000-0000-000025050000}"/>
    <cellStyle name="Note 13 5" xfId="1316" xr:uid="{00000000-0005-0000-0000-000026050000}"/>
    <cellStyle name="Note 13 6" xfId="1317" xr:uid="{00000000-0005-0000-0000-000027050000}"/>
    <cellStyle name="Note 13 7" xfId="1318" xr:uid="{00000000-0005-0000-0000-000028050000}"/>
    <cellStyle name="Note 13_Jersey" xfId="1319" xr:uid="{00000000-0005-0000-0000-000029050000}"/>
    <cellStyle name="Note 14" xfId="1320" xr:uid="{00000000-0005-0000-0000-00002A050000}"/>
    <cellStyle name="Note 14 2" xfId="1321" xr:uid="{00000000-0005-0000-0000-00002B050000}"/>
    <cellStyle name="Note 14 3" xfId="1322" xr:uid="{00000000-0005-0000-0000-00002C050000}"/>
    <cellStyle name="Note 14 4" xfId="1323" xr:uid="{00000000-0005-0000-0000-00002D050000}"/>
    <cellStyle name="Note 14 5" xfId="1324" xr:uid="{00000000-0005-0000-0000-00002E050000}"/>
    <cellStyle name="Note 14 6" xfId="1325" xr:uid="{00000000-0005-0000-0000-00002F050000}"/>
    <cellStyle name="Note 14 7" xfId="1326" xr:uid="{00000000-0005-0000-0000-000030050000}"/>
    <cellStyle name="Note 14_Jersey" xfId="1327" xr:uid="{00000000-0005-0000-0000-000031050000}"/>
    <cellStyle name="Note 15" xfId="1328" xr:uid="{00000000-0005-0000-0000-000032050000}"/>
    <cellStyle name="Note 15 2" xfId="1329" xr:uid="{00000000-0005-0000-0000-000033050000}"/>
    <cellStyle name="Note 15 3" xfId="1330" xr:uid="{00000000-0005-0000-0000-000034050000}"/>
    <cellStyle name="Note 15_Jersey" xfId="1331" xr:uid="{00000000-0005-0000-0000-000035050000}"/>
    <cellStyle name="Note 16" xfId="1332" xr:uid="{00000000-0005-0000-0000-000036050000}"/>
    <cellStyle name="Note 16 2" xfId="1333" xr:uid="{00000000-0005-0000-0000-000037050000}"/>
    <cellStyle name="Note 16 3" xfId="1334" xr:uid="{00000000-0005-0000-0000-000038050000}"/>
    <cellStyle name="Note 16_Jersey" xfId="1335" xr:uid="{00000000-0005-0000-0000-000039050000}"/>
    <cellStyle name="Note 17" xfId="1336" xr:uid="{00000000-0005-0000-0000-00003A050000}"/>
    <cellStyle name="Note 18" xfId="1337" xr:uid="{00000000-0005-0000-0000-00003B050000}"/>
    <cellStyle name="Note 19" xfId="1287" xr:uid="{00000000-0005-0000-0000-00003C050000}"/>
    <cellStyle name="Note 2" xfId="1338" xr:uid="{00000000-0005-0000-0000-00003D050000}"/>
    <cellStyle name="Note 2 2" xfId="1339" xr:uid="{00000000-0005-0000-0000-00003E050000}"/>
    <cellStyle name="Note 2 3" xfId="1340" xr:uid="{00000000-0005-0000-0000-00003F050000}"/>
    <cellStyle name="Note 2 4" xfId="1341" xr:uid="{00000000-0005-0000-0000-000040050000}"/>
    <cellStyle name="Note 2 5" xfId="1342" xr:uid="{00000000-0005-0000-0000-000041050000}"/>
    <cellStyle name="Note 2 6" xfId="1343" xr:uid="{00000000-0005-0000-0000-000042050000}"/>
    <cellStyle name="Note 2 7" xfId="1344" xr:uid="{00000000-0005-0000-0000-000043050000}"/>
    <cellStyle name="Note 2 8" xfId="1345" xr:uid="{00000000-0005-0000-0000-000044050000}"/>
    <cellStyle name="Note 2_Jersey" xfId="1346" xr:uid="{00000000-0005-0000-0000-000045050000}"/>
    <cellStyle name="Note 3" xfId="1347" xr:uid="{00000000-0005-0000-0000-000046050000}"/>
    <cellStyle name="Note 3 2" xfId="1348" xr:uid="{00000000-0005-0000-0000-000047050000}"/>
    <cellStyle name="Note 3 3" xfId="1349" xr:uid="{00000000-0005-0000-0000-000048050000}"/>
    <cellStyle name="Note 3 4" xfId="1350" xr:uid="{00000000-0005-0000-0000-000049050000}"/>
    <cellStyle name="Note 3 5" xfId="1351" xr:uid="{00000000-0005-0000-0000-00004A050000}"/>
    <cellStyle name="Note 3 6" xfId="1352" xr:uid="{00000000-0005-0000-0000-00004B050000}"/>
    <cellStyle name="Note 3 7" xfId="1353" xr:uid="{00000000-0005-0000-0000-00004C050000}"/>
    <cellStyle name="Note 3_Jersey" xfId="1354" xr:uid="{00000000-0005-0000-0000-00004D050000}"/>
    <cellStyle name="Note 4" xfId="1355" xr:uid="{00000000-0005-0000-0000-00004E050000}"/>
    <cellStyle name="Note 4 2" xfId="1356" xr:uid="{00000000-0005-0000-0000-00004F050000}"/>
    <cellStyle name="Note 4 3" xfId="1357" xr:uid="{00000000-0005-0000-0000-000050050000}"/>
    <cellStyle name="Note 4 4" xfId="1358" xr:uid="{00000000-0005-0000-0000-000051050000}"/>
    <cellStyle name="Note 4 5" xfId="1359" xr:uid="{00000000-0005-0000-0000-000052050000}"/>
    <cellStyle name="Note 4 6" xfId="1360" xr:uid="{00000000-0005-0000-0000-000053050000}"/>
    <cellStyle name="Note 4 7" xfId="1361" xr:uid="{00000000-0005-0000-0000-000054050000}"/>
    <cellStyle name="Note 4_Jersey" xfId="1362" xr:uid="{00000000-0005-0000-0000-000055050000}"/>
    <cellStyle name="Note 5" xfId="1363" xr:uid="{00000000-0005-0000-0000-000056050000}"/>
    <cellStyle name="Note 5 2" xfId="1364" xr:uid="{00000000-0005-0000-0000-000057050000}"/>
    <cellStyle name="Note 5 3" xfId="1365" xr:uid="{00000000-0005-0000-0000-000058050000}"/>
    <cellStyle name="Note 5 4" xfId="1366" xr:uid="{00000000-0005-0000-0000-000059050000}"/>
    <cellStyle name="Note 5 5" xfId="1367" xr:uid="{00000000-0005-0000-0000-00005A050000}"/>
    <cellStyle name="Note 5 6" xfId="1368" xr:uid="{00000000-0005-0000-0000-00005B050000}"/>
    <cellStyle name="Note 5 7" xfId="1369" xr:uid="{00000000-0005-0000-0000-00005C050000}"/>
    <cellStyle name="Note 5_Jersey" xfId="1370" xr:uid="{00000000-0005-0000-0000-00005D050000}"/>
    <cellStyle name="Note 6" xfId="1371" xr:uid="{00000000-0005-0000-0000-00005E050000}"/>
    <cellStyle name="Note 6 2" xfId="1372" xr:uid="{00000000-0005-0000-0000-00005F050000}"/>
    <cellStyle name="Note 6 3" xfId="1373" xr:uid="{00000000-0005-0000-0000-000060050000}"/>
    <cellStyle name="Note 6 4" xfId="1374" xr:uid="{00000000-0005-0000-0000-000061050000}"/>
    <cellStyle name="Note 6 5" xfId="1375" xr:uid="{00000000-0005-0000-0000-000062050000}"/>
    <cellStyle name="Note 6 6" xfId="1376" xr:uid="{00000000-0005-0000-0000-000063050000}"/>
    <cellStyle name="Note 6 7" xfId="1377" xr:uid="{00000000-0005-0000-0000-000064050000}"/>
    <cellStyle name="Note 6_Jersey" xfId="1378" xr:uid="{00000000-0005-0000-0000-000065050000}"/>
    <cellStyle name="Note 7" xfId="1379" xr:uid="{00000000-0005-0000-0000-000066050000}"/>
    <cellStyle name="Note 7 2" xfId="1380" xr:uid="{00000000-0005-0000-0000-000067050000}"/>
    <cellStyle name="Note 7 3" xfId="1381" xr:uid="{00000000-0005-0000-0000-000068050000}"/>
    <cellStyle name="Note 7 4" xfId="1382" xr:uid="{00000000-0005-0000-0000-000069050000}"/>
    <cellStyle name="Note 7 5" xfId="1383" xr:uid="{00000000-0005-0000-0000-00006A050000}"/>
    <cellStyle name="Note 7 6" xfId="1384" xr:uid="{00000000-0005-0000-0000-00006B050000}"/>
    <cellStyle name="Note 7 7" xfId="1385" xr:uid="{00000000-0005-0000-0000-00006C050000}"/>
    <cellStyle name="Note 7_Jersey" xfId="1386" xr:uid="{00000000-0005-0000-0000-00006D050000}"/>
    <cellStyle name="Note 8" xfId="1387" xr:uid="{00000000-0005-0000-0000-00006E050000}"/>
    <cellStyle name="Note 8 2" xfId="1388" xr:uid="{00000000-0005-0000-0000-00006F050000}"/>
    <cellStyle name="Note 8 3" xfId="1389" xr:uid="{00000000-0005-0000-0000-000070050000}"/>
    <cellStyle name="Note 8 4" xfId="1390" xr:uid="{00000000-0005-0000-0000-000071050000}"/>
    <cellStyle name="Note 8 5" xfId="1391" xr:uid="{00000000-0005-0000-0000-000072050000}"/>
    <cellStyle name="Note 8 6" xfId="1392" xr:uid="{00000000-0005-0000-0000-000073050000}"/>
    <cellStyle name="Note 8 7" xfId="1393" xr:uid="{00000000-0005-0000-0000-000074050000}"/>
    <cellStyle name="Note 8_Jersey" xfId="1394" xr:uid="{00000000-0005-0000-0000-000075050000}"/>
    <cellStyle name="Note 9" xfId="1395" xr:uid="{00000000-0005-0000-0000-000076050000}"/>
    <cellStyle name="Note 9 2" xfId="1396" xr:uid="{00000000-0005-0000-0000-000077050000}"/>
    <cellStyle name="Note 9 3" xfId="1397" xr:uid="{00000000-0005-0000-0000-000078050000}"/>
    <cellStyle name="Note 9 4" xfId="1398" xr:uid="{00000000-0005-0000-0000-000079050000}"/>
    <cellStyle name="Note 9 5" xfId="1399" xr:uid="{00000000-0005-0000-0000-00007A050000}"/>
    <cellStyle name="Note 9 6" xfId="1400" xr:uid="{00000000-0005-0000-0000-00007B050000}"/>
    <cellStyle name="Note 9 7" xfId="1401" xr:uid="{00000000-0005-0000-0000-00007C050000}"/>
    <cellStyle name="Note 9_Jersey" xfId="1402" xr:uid="{00000000-0005-0000-0000-00007D050000}"/>
    <cellStyle name="Output 2" xfId="1404" xr:uid="{00000000-0005-0000-0000-00007E050000}"/>
    <cellStyle name="Output 3" xfId="1405" xr:uid="{00000000-0005-0000-0000-00007F050000}"/>
    <cellStyle name="Output 4" xfId="1406" xr:uid="{00000000-0005-0000-0000-000080050000}"/>
    <cellStyle name="Output 5" xfId="1403" xr:uid="{00000000-0005-0000-0000-000081050000}"/>
    <cellStyle name="Percent 2" xfId="23" xr:uid="{00000000-0005-0000-0000-000082050000}"/>
    <cellStyle name="Percent 2 2" xfId="1407" xr:uid="{00000000-0005-0000-0000-000083050000}"/>
    <cellStyle name="Percent 2 3" xfId="1408" xr:uid="{00000000-0005-0000-0000-000084050000}"/>
    <cellStyle name="Percent 2 4" xfId="1409" xr:uid="{00000000-0005-0000-0000-000085050000}"/>
    <cellStyle name="Percent 2 5" xfId="1410" xr:uid="{00000000-0005-0000-0000-000086050000}"/>
    <cellStyle name="Percent 3" xfId="1411" xr:uid="{00000000-0005-0000-0000-000087050000}"/>
    <cellStyle name="Percent 3 2" xfId="1412" xr:uid="{00000000-0005-0000-0000-000088050000}"/>
    <cellStyle name="Percent 4" xfId="1413" xr:uid="{00000000-0005-0000-0000-000089050000}"/>
    <cellStyle name="Percent 5" xfId="1414" xr:uid="{00000000-0005-0000-0000-00008A050000}"/>
    <cellStyle name="Percent 6" xfId="1415" xr:uid="{00000000-0005-0000-0000-00008B050000}"/>
    <cellStyle name="Style 1" xfId="1416" xr:uid="{00000000-0005-0000-0000-00008C050000}"/>
    <cellStyle name="Style 1 2" xfId="1417" xr:uid="{00000000-0005-0000-0000-00008D050000}"/>
    <cellStyle name="Style 1 3" xfId="1418" xr:uid="{00000000-0005-0000-0000-00008E050000}"/>
    <cellStyle name="Style 1_Chairs" xfId="1419" xr:uid="{00000000-0005-0000-0000-00008F050000}"/>
    <cellStyle name="TextStyle" xfId="1420" xr:uid="{00000000-0005-0000-0000-000090050000}"/>
    <cellStyle name="Title 2" xfId="1422" xr:uid="{00000000-0005-0000-0000-000091050000}"/>
    <cellStyle name="Title 3" xfId="1423" xr:uid="{00000000-0005-0000-0000-000092050000}"/>
    <cellStyle name="Title 4" xfId="1424" xr:uid="{00000000-0005-0000-0000-000093050000}"/>
    <cellStyle name="Title 5" xfId="1421" xr:uid="{00000000-0005-0000-0000-000094050000}"/>
    <cellStyle name="Total 2" xfId="1426" xr:uid="{00000000-0005-0000-0000-000095050000}"/>
    <cellStyle name="Total 3" xfId="1427" xr:uid="{00000000-0005-0000-0000-000096050000}"/>
    <cellStyle name="Total 4" xfId="1428" xr:uid="{00000000-0005-0000-0000-000097050000}"/>
    <cellStyle name="Total 5" xfId="1425" xr:uid="{00000000-0005-0000-0000-000098050000}"/>
    <cellStyle name="Warning Text 2" xfId="1430" xr:uid="{00000000-0005-0000-0000-000099050000}"/>
    <cellStyle name="Warning Text 3" xfId="1431" xr:uid="{00000000-0005-0000-0000-00009A050000}"/>
    <cellStyle name="Warning Text 4" xfId="1432" xr:uid="{00000000-0005-0000-0000-00009B050000}"/>
    <cellStyle name="Warning Text 5" xfId="1429" xr:uid="{00000000-0005-0000-0000-00009C050000}"/>
    <cellStyle name="百分比" xfId="1639" builtinId="5"/>
    <cellStyle name="百分比 2" xfId="1612" xr:uid="{00000000-0005-0000-0000-00009E050000}"/>
    <cellStyle name="百分比 2 2" xfId="1613" xr:uid="{00000000-0005-0000-0000-00009F050000}"/>
    <cellStyle name="标题" xfId="1582" xr:uid="{00000000-0005-0000-0000-0000A0050000}"/>
    <cellStyle name="标题 1" xfId="1583" xr:uid="{00000000-0005-0000-0000-0000A1050000}"/>
    <cellStyle name="标题 1 2" xfId="1584" xr:uid="{00000000-0005-0000-0000-0000A2050000}"/>
    <cellStyle name="标题 1 3" xfId="1585" xr:uid="{00000000-0005-0000-0000-0000A3050000}"/>
    <cellStyle name="标题 2" xfId="1586" xr:uid="{00000000-0005-0000-0000-0000A4050000}"/>
    <cellStyle name="标题 2 2" xfId="1587" xr:uid="{00000000-0005-0000-0000-0000A5050000}"/>
    <cellStyle name="标题 2 3" xfId="1588" xr:uid="{00000000-0005-0000-0000-0000A6050000}"/>
    <cellStyle name="标题 3" xfId="1589" xr:uid="{00000000-0005-0000-0000-0000A7050000}"/>
    <cellStyle name="标题 3 2" xfId="1590" xr:uid="{00000000-0005-0000-0000-0000A8050000}"/>
    <cellStyle name="标题 3 3" xfId="1591" xr:uid="{00000000-0005-0000-0000-0000A9050000}"/>
    <cellStyle name="标题 4" xfId="1592" xr:uid="{00000000-0005-0000-0000-0000AA050000}"/>
    <cellStyle name="标题 4 2" xfId="1593" xr:uid="{00000000-0005-0000-0000-0000AB050000}"/>
    <cellStyle name="标题 4 3" xfId="1594" xr:uid="{00000000-0005-0000-0000-0000AC050000}"/>
    <cellStyle name="标题 5" xfId="1595" xr:uid="{00000000-0005-0000-0000-0000AD050000}"/>
    <cellStyle name="标题 6" xfId="1596" xr:uid="{00000000-0005-0000-0000-0000AE050000}"/>
    <cellStyle name="差" xfId="1489" xr:uid="{00000000-0005-0000-0000-0000AF050000}"/>
    <cellStyle name="差 2" xfId="1490" xr:uid="{00000000-0005-0000-0000-0000B0050000}"/>
    <cellStyle name="差 3" xfId="1491" xr:uid="{00000000-0005-0000-0000-0000B1050000}"/>
    <cellStyle name="差_Book1" xfId="1492" xr:uid="{00000000-0005-0000-0000-0000B2050000}"/>
    <cellStyle name="差_BW quote sheet for HP samples _09202012" xfId="1493" xr:uid="{00000000-0005-0000-0000-0000B3050000}"/>
    <cellStyle name="差_Cellular Blanket prices- Faze3" xfId="1494" xr:uid="{00000000-0005-0000-0000-0000B4050000}"/>
    <cellStyle name="差_EE Furniture Quotation of HH samples-20100906" xfId="1495" xr:uid="{00000000-0005-0000-0000-0000B5050000}"/>
    <cellStyle name="差_Folding Chair Quote Sheet - 23 May 2013" xfId="1496" xr:uid="{00000000-0005-0000-0000-0000B6050000}"/>
    <cellStyle name="差_HP quota sheet from kaifa 2011-9-8" xfId="1497" xr:uid="{00000000-0005-0000-0000-0000B7050000}"/>
    <cellStyle name="差_HS quote sheet for HP samples _09192012" xfId="1498" xr:uid="{00000000-0005-0000-0000-0000B8050000}"/>
    <cellStyle name="差_JZJ quote sheet for HP samples _09152012" xfId="1499" xr:uid="{00000000-0005-0000-0000-0000B9050000}"/>
    <cellStyle name="差_KF quote sheet for HP samples _09152012" xfId="1500" xr:uid="{00000000-0005-0000-0000-0000BA050000}"/>
    <cellStyle name="差_Master quote sheet for HP samples _09202012" xfId="1501" xr:uid="{00000000-0005-0000-0000-0000BB050000}"/>
    <cellStyle name="差_Meiyi quote sheet for showroom samples _09192012 update" xfId="1502" xr:uid="{00000000-0005-0000-0000-0000BC050000}"/>
    <cellStyle name="差_Minxing Haojiang TA quote sheet for HP 3-14-2013 " xfId="1503" xr:uid="{00000000-0005-0000-0000-0000BD050000}"/>
    <cellStyle name="差_MY quote sheet for HP samples _09152012" xfId="1504" xr:uid="{00000000-0005-0000-0000-0000BE050000}"/>
    <cellStyle name="差_Overstock Ottoman quotation-master-20110928" xfId="1505" xr:uid="{00000000-0005-0000-0000-0000BF050000}"/>
    <cellStyle name="差_Quotation sheet for HP sample from TC 2011-08-29 (3)" xfId="1506" xr:uid="{00000000-0005-0000-0000-0000C0050000}"/>
    <cellStyle name="差_quote sheet for JCP  _08022012 (2)" xfId="1507" xr:uid="{00000000-0005-0000-0000-0000C1050000}"/>
    <cellStyle name="差_quote sheet for Overstock _09062012" xfId="1508" xr:uid="{00000000-0005-0000-0000-0000C2050000}"/>
    <cellStyle name="差_quote sheet for two tables for Overstock 5-17-2013 (2)" xfId="1509" xr:uid="{00000000-0005-0000-0000-0000C3050000}"/>
    <cellStyle name="差_TA-JLA April 2012 Sample Order (3)" xfId="1510" xr:uid="{00000000-0005-0000-0000-0000C4050000}"/>
    <cellStyle name="差_Total quote sheet for 201304 HP chairs" xfId="1511" xr:uid="{00000000-0005-0000-0000-0000C5050000}"/>
    <cellStyle name="差_Total quote sheet for 201304 HP samples _updated on 3-25-2013 (3)" xfId="1512" xr:uid="{00000000-0005-0000-0000-0000C6050000}"/>
    <cellStyle name="差_Total quote sheet for 201304 HP samples _updated on 3-26-2013 (2)" xfId="1513" xr:uid="{00000000-0005-0000-0000-0000C7050000}"/>
    <cellStyle name="差_Total quote sheet for 201304 HP samples 3-15-2013" xfId="1514" xr:uid="{00000000-0005-0000-0000-0000C8050000}"/>
    <cellStyle name="差_Total quote sheet for 201304 HP samples 3-18-2013" xfId="1515" xr:uid="{00000000-0005-0000-0000-0000C9050000}"/>
    <cellStyle name="差_total quote sheet for Overstock 2-25-2013" xfId="1516" xr:uid="{00000000-0005-0000-0000-0000CA050000}"/>
    <cellStyle name="差_TW Home Quotation sheet for JCP _07162012 (2)" xfId="1517" xr:uid="{00000000-0005-0000-0000-0000CB050000}"/>
    <cellStyle name="差_TW Home Quotation sheet for JCP _07182012" xfId="1518" xr:uid="{00000000-0005-0000-0000-0000CC050000}"/>
    <cellStyle name="差_TW Home Quotation sheet for JCP _07192012 - KD none KD (2)" xfId="1519" xr:uid="{00000000-0005-0000-0000-0000CD050000}"/>
    <cellStyle name="差_TW Home Quotation sheet HeYuan HP Show 2012-2-19" xfId="1520" xr:uid="{00000000-0005-0000-0000-0000CE050000}"/>
    <cellStyle name="差_TW Home Quotation sheet Hongsheng HP Show 2012-2-29" xfId="1521" xr:uid="{00000000-0005-0000-0000-0000CF050000}"/>
    <cellStyle name="差_TW Home Quotation sheet Jinzheng HP Show 2012-2-29" xfId="1522" xr:uid="{00000000-0005-0000-0000-0000D0050000}"/>
    <cellStyle name="差_TW Home Quotation sheet Meiyuan HP Show 2012-2-29" xfId="1523" xr:uid="{00000000-0005-0000-0000-0000D1050000}"/>
    <cellStyle name="差_TW Home Quotation sheet- south items for HP from HS 2012-03-22" xfId="1524" xr:uid="{00000000-0005-0000-0000-0000D2050000}"/>
    <cellStyle name="差_TW Home Quotation sheet-07022012update (2)" xfId="1525" xr:uid="{00000000-0005-0000-0000-0000D3050000}"/>
    <cellStyle name="差_TW Home Quotation sheet--120323" xfId="1526" xr:uid="{00000000-0005-0000-0000-0000D4050000}"/>
    <cellStyle name="差_TW Home Quotation sheet-120611HEYUAN  (2)" xfId="1527" xr:uid="{00000000-0005-0000-0000-0000D5050000}"/>
    <cellStyle name="差_TW Home Quotation sheet-120618 update (2)" xfId="1528" xr:uid="{00000000-0005-0000-0000-0000D6050000}"/>
    <cellStyle name="差_TW Home Quotation sheet-BW 2012-3-13" xfId="1529" xr:uid="{00000000-0005-0000-0000-0000D7050000}"/>
    <cellStyle name="差_TW Home Quotation sheet-BW items from MY" xfId="1530" xr:uid="{00000000-0005-0000-0000-0000D8050000}"/>
    <cellStyle name="差_TW Home Quotation sheet-KAIFAI 2012-2-20" xfId="1531" xr:uid="{00000000-0005-0000-0000-0000D9050000}"/>
    <cellStyle name="差_TW_Home_Quotation_sheet of HP samples-chairone-20100907" xfId="1532" xr:uid="{00000000-0005-0000-0000-0000DA050000}"/>
    <cellStyle name="差_TW_Home_Quotation_sheet of HP samples-chairone-20100907 (3)" xfId="1533" xr:uid="{00000000-0005-0000-0000-0000DB050000}"/>
    <cellStyle name="差_Winsun quote sheet for HP samples _09192012" xfId="1534" xr:uid="{00000000-0005-0000-0000-0000DC050000}"/>
    <cellStyle name="常规" xfId="0" builtinId="0"/>
    <cellStyle name="常规 10" xfId="1535" xr:uid="{00000000-0005-0000-0000-0000DE050000}"/>
    <cellStyle name="常规 11" xfId="1536" xr:uid="{00000000-0005-0000-0000-0000DF050000}"/>
    <cellStyle name="常规 12" xfId="1537" xr:uid="{00000000-0005-0000-0000-0000E0050000}"/>
    <cellStyle name="常规 13" xfId="1538" xr:uid="{00000000-0005-0000-0000-0000E1050000}"/>
    <cellStyle name="常规 14" xfId="1539" xr:uid="{00000000-0005-0000-0000-0000E2050000}"/>
    <cellStyle name="常规 15" xfId="1540" xr:uid="{00000000-0005-0000-0000-0000E3050000}"/>
    <cellStyle name="常规 16" xfId="1648" xr:uid="{00000000-0005-0000-0000-0000E4050000}"/>
    <cellStyle name="常规 17" xfId="1650" xr:uid="{00000000-0005-0000-0000-0000E5050000}"/>
    <cellStyle name="常规 18" xfId="1652" xr:uid="{00000000-0005-0000-0000-0000E6050000}"/>
    <cellStyle name="常规 19" xfId="1653" xr:uid="{00000000-0005-0000-0000-0000E7050000}"/>
    <cellStyle name="常规 2" xfId="1541" xr:uid="{00000000-0005-0000-0000-0000E8050000}"/>
    <cellStyle name="常规 2 14" xfId="1542" xr:uid="{00000000-0005-0000-0000-0000E9050000}"/>
    <cellStyle name="常规 2 17" xfId="1543" xr:uid="{00000000-0005-0000-0000-0000EA050000}"/>
    <cellStyle name="常规 2 18" xfId="1544" xr:uid="{00000000-0005-0000-0000-0000EB050000}"/>
    <cellStyle name="常规 2 2" xfId="1545" xr:uid="{00000000-0005-0000-0000-0000EC050000}"/>
    <cellStyle name="常规 2 22" xfId="1546" xr:uid="{00000000-0005-0000-0000-0000ED050000}"/>
    <cellStyle name="常规 2 28" xfId="1547" xr:uid="{00000000-0005-0000-0000-0000EE050000}"/>
    <cellStyle name="常规 2 3" xfId="1548" xr:uid="{00000000-0005-0000-0000-0000EF050000}"/>
    <cellStyle name="常规 2 4" xfId="1549" xr:uid="{00000000-0005-0000-0000-0000F0050000}"/>
    <cellStyle name="常规 2 49" xfId="1550" xr:uid="{00000000-0005-0000-0000-0000F1050000}"/>
    <cellStyle name="常规 2 53" xfId="1551" xr:uid="{00000000-0005-0000-0000-0000F2050000}"/>
    <cellStyle name="常规 2_ALL items" xfId="1552" xr:uid="{00000000-0005-0000-0000-0000F3050000}"/>
    <cellStyle name="常规 3" xfId="1553" xr:uid="{00000000-0005-0000-0000-0000F4050000}"/>
    <cellStyle name="常规 4" xfId="1554" xr:uid="{00000000-0005-0000-0000-0000F5050000}"/>
    <cellStyle name="常规 5" xfId="1555" xr:uid="{00000000-0005-0000-0000-0000F6050000}"/>
    <cellStyle name="常规 6" xfId="1556" xr:uid="{00000000-0005-0000-0000-0000F7050000}"/>
    <cellStyle name="常规 6 2" xfId="1557" xr:uid="{00000000-0005-0000-0000-0000F8050000}"/>
    <cellStyle name="常规 6_Basic bedding commitment March Market--130506" xfId="1558" xr:uid="{00000000-0005-0000-0000-0000F9050000}"/>
    <cellStyle name="常规 7" xfId="1559" xr:uid="{00000000-0005-0000-0000-0000FA050000}"/>
    <cellStyle name="常规 8" xfId="1560" xr:uid="{00000000-0005-0000-0000-0000FB050000}"/>
    <cellStyle name="常规 8 2" xfId="1561" xr:uid="{00000000-0005-0000-0000-0000FC050000}"/>
    <cellStyle name="常规 9" xfId="1562" xr:uid="{00000000-0005-0000-0000-0000FD050000}"/>
    <cellStyle name="常规_Sheet1 2" xfId="1641" xr:uid="{00000000-0005-0000-0000-0000FE050000}"/>
    <cellStyle name="常规_Sheet1 2 2" xfId="1646" xr:uid="{00000000-0005-0000-0000-0000FF050000}"/>
    <cellStyle name="好" xfId="1443" xr:uid="{00000000-0005-0000-0000-000000060000}"/>
    <cellStyle name="好 2" xfId="1444" xr:uid="{00000000-0005-0000-0000-000001060000}"/>
    <cellStyle name="好 3" xfId="1445" xr:uid="{00000000-0005-0000-0000-000002060000}"/>
    <cellStyle name="好_Book1" xfId="1446" xr:uid="{00000000-0005-0000-0000-000003060000}"/>
    <cellStyle name="好_BW quote sheet for HP samples _09202012" xfId="1447" xr:uid="{00000000-0005-0000-0000-000004060000}"/>
    <cellStyle name="好_Cellular Blanket prices- Faze3" xfId="1448" xr:uid="{00000000-0005-0000-0000-000005060000}"/>
    <cellStyle name="好_EE Furniture Quotation of HH samples-20100906" xfId="1449" xr:uid="{00000000-0005-0000-0000-000006060000}"/>
    <cellStyle name="好_Folding Chair Quote Sheet - 23 May 2013" xfId="1450" xr:uid="{00000000-0005-0000-0000-000007060000}"/>
    <cellStyle name="好_HP quota sheet from kaifa 2011-9-8" xfId="1451" xr:uid="{00000000-0005-0000-0000-000008060000}"/>
    <cellStyle name="好_HS quote sheet for HP samples _09192012" xfId="1452" xr:uid="{00000000-0005-0000-0000-000009060000}"/>
    <cellStyle name="好_JZJ quote sheet for HP samples _09152012" xfId="1453" xr:uid="{00000000-0005-0000-0000-00000A060000}"/>
    <cellStyle name="好_KF quote sheet for HP samples _09152012" xfId="1454" xr:uid="{00000000-0005-0000-0000-00000B060000}"/>
    <cellStyle name="好_Master quote sheet for HP samples _09202012" xfId="1455" xr:uid="{00000000-0005-0000-0000-00000C060000}"/>
    <cellStyle name="好_Meiyi quote sheet for showroom samples _09192012 update" xfId="1456" xr:uid="{00000000-0005-0000-0000-00000D060000}"/>
    <cellStyle name="好_Minxing Haojiang TA quote sheet for HP 3-14-2013 " xfId="1457" xr:uid="{00000000-0005-0000-0000-00000E060000}"/>
    <cellStyle name="好_MY quote sheet for HP samples _09152012" xfId="1458" xr:uid="{00000000-0005-0000-0000-00000F060000}"/>
    <cellStyle name="好_Overstock Ottoman quotation-master-20110928" xfId="1459" xr:uid="{00000000-0005-0000-0000-000010060000}"/>
    <cellStyle name="好_Quotation sheet for HP sample from TC 2011-08-29 (3)" xfId="1460" xr:uid="{00000000-0005-0000-0000-000011060000}"/>
    <cellStyle name="好_quote sheet for JCP  _08022012 (2)" xfId="1461" xr:uid="{00000000-0005-0000-0000-000012060000}"/>
    <cellStyle name="好_quote sheet for Overstock _09062012" xfId="1462" xr:uid="{00000000-0005-0000-0000-000013060000}"/>
    <cellStyle name="好_quote sheet for two tables for Overstock 5-17-2013 (2)" xfId="1463" xr:uid="{00000000-0005-0000-0000-000014060000}"/>
    <cellStyle name="好_TA-JLA April 2012 Sample Order (3)" xfId="1464" xr:uid="{00000000-0005-0000-0000-000015060000}"/>
    <cellStyle name="好_Total quote sheet for 201304 HP chairs" xfId="1465" xr:uid="{00000000-0005-0000-0000-000016060000}"/>
    <cellStyle name="好_Total quote sheet for 201304 HP samples _updated on 3-25-2013 (3)" xfId="1466" xr:uid="{00000000-0005-0000-0000-000017060000}"/>
    <cellStyle name="好_Total quote sheet for 201304 HP samples _updated on 3-26-2013 (2)" xfId="1467" xr:uid="{00000000-0005-0000-0000-000018060000}"/>
    <cellStyle name="好_Total quote sheet for 201304 HP samples 3-15-2013" xfId="1468" xr:uid="{00000000-0005-0000-0000-000019060000}"/>
    <cellStyle name="好_Total quote sheet for 201304 HP samples 3-18-2013" xfId="1469" xr:uid="{00000000-0005-0000-0000-00001A060000}"/>
    <cellStyle name="好_total quote sheet for Overstock 2-25-2013" xfId="1470" xr:uid="{00000000-0005-0000-0000-00001B060000}"/>
    <cellStyle name="好_TW Home Quotation sheet for JCP _07162012 (2)" xfId="1471" xr:uid="{00000000-0005-0000-0000-00001C060000}"/>
    <cellStyle name="好_TW Home Quotation sheet for JCP _07182012" xfId="1472" xr:uid="{00000000-0005-0000-0000-00001D060000}"/>
    <cellStyle name="好_TW Home Quotation sheet for JCP _07192012 - KD none KD (2)" xfId="1473" xr:uid="{00000000-0005-0000-0000-00001E060000}"/>
    <cellStyle name="好_TW Home Quotation sheet HeYuan HP Show 2012-2-19" xfId="1474" xr:uid="{00000000-0005-0000-0000-00001F060000}"/>
    <cellStyle name="好_TW Home Quotation sheet Hongsheng HP Show 2012-2-29" xfId="1475" xr:uid="{00000000-0005-0000-0000-000020060000}"/>
    <cellStyle name="好_TW Home Quotation sheet Jinzheng HP Show 2012-2-29" xfId="1476" xr:uid="{00000000-0005-0000-0000-000021060000}"/>
    <cellStyle name="好_TW Home Quotation sheet Meiyuan HP Show 2012-2-29" xfId="1477" xr:uid="{00000000-0005-0000-0000-000022060000}"/>
    <cellStyle name="好_TW Home Quotation sheet- south items for HP from HS 2012-03-22" xfId="1478" xr:uid="{00000000-0005-0000-0000-000023060000}"/>
    <cellStyle name="好_TW Home Quotation sheet-07022012update (2)" xfId="1479" xr:uid="{00000000-0005-0000-0000-000024060000}"/>
    <cellStyle name="好_TW Home Quotation sheet--120323" xfId="1480" xr:uid="{00000000-0005-0000-0000-000025060000}"/>
    <cellStyle name="好_TW Home Quotation sheet-120611HEYUAN  (2)" xfId="1481" xr:uid="{00000000-0005-0000-0000-000026060000}"/>
    <cellStyle name="好_TW Home Quotation sheet-120618 update (2)" xfId="1482" xr:uid="{00000000-0005-0000-0000-000027060000}"/>
    <cellStyle name="好_TW Home Quotation sheet-BW 2012-3-13" xfId="1483" xr:uid="{00000000-0005-0000-0000-000028060000}"/>
    <cellStyle name="好_TW Home Quotation sheet-BW items from MY" xfId="1484" xr:uid="{00000000-0005-0000-0000-000029060000}"/>
    <cellStyle name="好_TW Home Quotation sheet-KAIFAI 2012-2-20" xfId="1485" xr:uid="{00000000-0005-0000-0000-00002A060000}"/>
    <cellStyle name="好_TW_Home_Quotation_sheet of HP samples-chairone-20100907" xfId="1486" xr:uid="{00000000-0005-0000-0000-00002B060000}"/>
    <cellStyle name="好_TW_Home_Quotation_sheet of HP samples-chairone-20100907 (3)" xfId="1487" xr:uid="{00000000-0005-0000-0000-00002C060000}"/>
    <cellStyle name="好_Winsun quote sheet for HP samples _09192012" xfId="1488" xr:uid="{00000000-0005-0000-0000-00002D060000}"/>
    <cellStyle name="汇总" xfId="1604" xr:uid="{00000000-0005-0000-0000-00002E060000}"/>
    <cellStyle name="汇总 2" xfId="1605" xr:uid="{00000000-0005-0000-0000-00002F060000}"/>
    <cellStyle name="汇总 3" xfId="1606" xr:uid="{00000000-0005-0000-0000-000030060000}"/>
    <cellStyle name="货币" xfId="14" builtinId="4"/>
    <cellStyle name="货币 2" xfId="1651" xr:uid="{00000000-0005-0000-0000-000032060000}"/>
    <cellStyle name="货币 2 30" xfId="1623" xr:uid="{00000000-0005-0000-0000-000033060000}"/>
    <cellStyle name="计算" xfId="1620" xr:uid="{00000000-0005-0000-0000-000034060000}"/>
    <cellStyle name="计算 2" xfId="1621" xr:uid="{00000000-0005-0000-0000-000035060000}"/>
    <cellStyle name="计算 3" xfId="1622" xr:uid="{00000000-0005-0000-0000-000036060000}"/>
    <cellStyle name="检查单元格" xfId="1600" xr:uid="{00000000-0005-0000-0000-000037060000}"/>
    <cellStyle name="检查单元格 2" xfId="1601" xr:uid="{00000000-0005-0000-0000-000038060000}"/>
    <cellStyle name="检查单元格 3" xfId="1602" xr:uid="{00000000-0005-0000-0000-000039060000}"/>
    <cellStyle name="解释性文本" xfId="1614" xr:uid="{00000000-0005-0000-0000-00003A060000}"/>
    <cellStyle name="解释性文本 2" xfId="1615" xr:uid="{00000000-0005-0000-0000-00003B060000}"/>
    <cellStyle name="解释性文本 3" xfId="1616" xr:uid="{00000000-0005-0000-0000-00003C060000}"/>
    <cellStyle name="警告文本" xfId="1617" xr:uid="{00000000-0005-0000-0000-00003D060000}"/>
    <cellStyle name="警告文本 2" xfId="1618" xr:uid="{00000000-0005-0000-0000-00003E060000}"/>
    <cellStyle name="警告文本 3" xfId="1619" xr:uid="{00000000-0005-0000-0000-00003F060000}"/>
    <cellStyle name="链接单元格" xfId="1634" xr:uid="{00000000-0005-0000-0000-000040060000}"/>
    <cellStyle name="链接单元格 2" xfId="1635" xr:uid="{00000000-0005-0000-0000-000041060000}"/>
    <cellStyle name="链接单元格 3" xfId="1636" xr:uid="{00000000-0005-0000-0000-000042060000}"/>
    <cellStyle name="霓付 [0]_97MBO" xfId="1637" xr:uid="{00000000-0005-0000-0000-000043060000}"/>
    <cellStyle name="霓付_97MBO" xfId="1638" xr:uid="{00000000-0005-0000-0000-000044060000}"/>
    <cellStyle name="烹拳 [0]_97MBO" xfId="1610" xr:uid="{00000000-0005-0000-0000-000045060000}"/>
    <cellStyle name="烹拳_97MBO" xfId="1611" xr:uid="{00000000-0005-0000-0000-000046060000}"/>
    <cellStyle name="普通_ 白土" xfId="1581" xr:uid="{00000000-0005-0000-0000-000047060000}"/>
    <cellStyle name="千分位[0]_ 白土" xfId="1441" xr:uid="{00000000-0005-0000-0000-000048060000}"/>
    <cellStyle name="千分位_ 白土" xfId="1442" xr:uid="{00000000-0005-0000-0000-000049060000}"/>
    <cellStyle name="千位[0]_laroux" xfId="1439" xr:uid="{00000000-0005-0000-0000-00004A060000}"/>
    <cellStyle name="千位_laroux" xfId="1440" xr:uid="{00000000-0005-0000-0000-00004B060000}"/>
    <cellStyle name="千位分隔 2" xfId="1647" xr:uid="{00000000-0005-0000-0000-00004C060000}"/>
    <cellStyle name="钎霖_laroux" xfId="1633" xr:uid="{00000000-0005-0000-0000-00004D060000}"/>
    <cellStyle name="强调文字颜色 1" xfId="1563" xr:uid="{00000000-0005-0000-0000-00004E060000}"/>
    <cellStyle name="强调文字颜色 1 2" xfId="1564" xr:uid="{00000000-0005-0000-0000-00004F060000}"/>
    <cellStyle name="强调文字颜色 1 3" xfId="1565" xr:uid="{00000000-0005-0000-0000-000050060000}"/>
    <cellStyle name="强调文字颜色 2" xfId="1566" xr:uid="{00000000-0005-0000-0000-000051060000}"/>
    <cellStyle name="强调文字颜色 2 2" xfId="1567" xr:uid="{00000000-0005-0000-0000-000052060000}"/>
    <cellStyle name="强调文字颜色 2 3" xfId="1568" xr:uid="{00000000-0005-0000-0000-000053060000}"/>
    <cellStyle name="强调文字颜色 3" xfId="1569" xr:uid="{00000000-0005-0000-0000-000054060000}"/>
    <cellStyle name="强调文字颜色 3 2" xfId="1570" xr:uid="{00000000-0005-0000-0000-000055060000}"/>
    <cellStyle name="强调文字颜色 3 3" xfId="1571" xr:uid="{00000000-0005-0000-0000-000056060000}"/>
    <cellStyle name="强调文字颜色 4" xfId="1572" xr:uid="{00000000-0005-0000-0000-000057060000}"/>
    <cellStyle name="强调文字颜色 4 2" xfId="1573" xr:uid="{00000000-0005-0000-0000-000058060000}"/>
    <cellStyle name="强调文字颜色 4 3" xfId="1574" xr:uid="{00000000-0005-0000-0000-000059060000}"/>
    <cellStyle name="强调文字颜色 5" xfId="1575" xr:uid="{00000000-0005-0000-0000-00005A060000}"/>
    <cellStyle name="强调文字颜色 5 2" xfId="1576" xr:uid="{00000000-0005-0000-0000-00005B060000}"/>
    <cellStyle name="强调文字颜色 5 3" xfId="1577" xr:uid="{00000000-0005-0000-0000-00005C060000}"/>
    <cellStyle name="强调文字颜色 6" xfId="1578" xr:uid="{00000000-0005-0000-0000-00005D060000}"/>
    <cellStyle name="强调文字颜色 6 2" xfId="1579" xr:uid="{00000000-0005-0000-0000-00005E060000}"/>
    <cellStyle name="强调文字颜色 6 3" xfId="1580" xr:uid="{00000000-0005-0000-0000-00005F060000}"/>
    <cellStyle name="适中" xfId="1630" xr:uid="{00000000-0005-0000-0000-000060060000}"/>
    <cellStyle name="适中 2" xfId="1631" xr:uid="{00000000-0005-0000-0000-000061060000}"/>
    <cellStyle name="适中 3" xfId="1632" xr:uid="{00000000-0005-0000-0000-000062060000}"/>
    <cellStyle name="输出" xfId="1627" xr:uid="{00000000-0005-0000-0000-000063060000}"/>
    <cellStyle name="输出 2" xfId="1628" xr:uid="{00000000-0005-0000-0000-000064060000}"/>
    <cellStyle name="输出 3" xfId="1629" xr:uid="{00000000-0005-0000-0000-000065060000}"/>
    <cellStyle name="输入" xfId="1624" xr:uid="{00000000-0005-0000-0000-000066060000}"/>
    <cellStyle name="输入 2" xfId="1625" xr:uid="{00000000-0005-0000-0000-000067060000}"/>
    <cellStyle name="输入 3" xfId="1626" xr:uid="{00000000-0005-0000-0000-000068060000}"/>
    <cellStyle name="样式 1" xfId="13" xr:uid="{00000000-0005-0000-0000-000069060000}"/>
    <cellStyle name="样式 1 2" xfId="1597" xr:uid="{00000000-0005-0000-0000-00006A060000}"/>
    <cellStyle name="样式 1 3" xfId="1598" xr:uid="{00000000-0005-0000-0000-00006B060000}"/>
    <cellStyle name="样式 1_Fall 12 BBB Woolrich Quote Sheet - Heather" xfId="1599" xr:uid="{00000000-0005-0000-0000-00006C060000}"/>
    <cellStyle name="樣式 1" xfId="1603" xr:uid="{00000000-0005-0000-0000-00006D060000}"/>
    <cellStyle name="一般_PRICE3" xfId="1438" xr:uid="{00000000-0005-0000-0000-00006E060000}"/>
    <cellStyle name="注释" xfId="1607" xr:uid="{00000000-0005-0000-0000-00006F060000}"/>
    <cellStyle name="注释 2" xfId="1608" xr:uid="{00000000-0005-0000-0000-000070060000}"/>
    <cellStyle name="注释 3" xfId="1609" xr:uid="{00000000-0005-0000-0000-000071060000}"/>
    <cellStyle name="콤마 [0]_BOILER-CO1" xfId="1433" xr:uid="{00000000-0005-0000-0000-000072060000}"/>
    <cellStyle name="콤마_BOILER-CO1" xfId="1434" xr:uid="{00000000-0005-0000-0000-000073060000}"/>
    <cellStyle name="통화 [0]_BOILER-CO1" xfId="1435" xr:uid="{00000000-0005-0000-0000-000074060000}"/>
    <cellStyle name="통화_BOILER-CO1" xfId="1436" xr:uid="{00000000-0005-0000-0000-000075060000}"/>
    <cellStyle name="표준_0N-HANDLING " xfId="1437" xr:uid="{00000000-0005-0000-0000-00007606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jpe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4.jpeg"/><Relationship Id="rId7" Type="http://schemas.openxmlformats.org/officeDocument/2006/relationships/image" Target="../media/image18.jpeg"/><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jpeg"/><Relationship Id="rId5" Type="http://schemas.openxmlformats.org/officeDocument/2006/relationships/image" Target="../media/image16.jpeg"/><Relationship Id="rId4"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oneCellAnchor>
    <xdr:from>
      <xdr:col>18</xdr:col>
      <xdr:colOff>611909</xdr:colOff>
      <xdr:row>41</xdr:row>
      <xdr:rowOff>207818</xdr:rowOff>
    </xdr:from>
    <xdr:ext cx="1525439" cy="2057400"/>
    <xdr:pic>
      <xdr:nvPicPr>
        <xdr:cNvPr id="2" name="图片 1">
          <a:extLst>
            <a:ext uri="{FF2B5EF4-FFF2-40B4-BE49-F238E27FC236}">
              <a16:creationId xmlns:a16="http://schemas.microsoft.com/office/drawing/2014/main" id="{47EBDA3F-EB58-4D05-85B1-715BA36D3C42}"/>
            </a:ext>
          </a:extLst>
        </xdr:cNvPr>
        <xdr:cNvPicPr>
          <a:picLocks noChangeAspect="1"/>
        </xdr:cNvPicPr>
      </xdr:nvPicPr>
      <xdr:blipFill>
        <a:blip xmlns:r="http://schemas.openxmlformats.org/officeDocument/2006/relationships" r:embed="rId1"/>
        <a:stretch>
          <a:fillRect/>
        </a:stretch>
      </xdr:blipFill>
      <xdr:spPr>
        <a:xfrm>
          <a:off x="28771273" y="13404273"/>
          <a:ext cx="1525439" cy="2057400"/>
        </a:xfrm>
        <a:prstGeom prst="rect">
          <a:avLst/>
        </a:prstGeom>
      </xdr:spPr>
    </xdr:pic>
    <xdr:clientData/>
  </xdr:oneCellAnchor>
  <xdr:oneCellAnchor>
    <xdr:from>
      <xdr:col>18</xdr:col>
      <xdr:colOff>611909</xdr:colOff>
      <xdr:row>51</xdr:row>
      <xdr:rowOff>207818</xdr:rowOff>
    </xdr:from>
    <xdr:ext cx="1525439" cy="2057400"/>
    <xdr:pic>
      <xdr:nvPicPr>
        <xdr:cNvPr id="3" name="图片 2">
          <a:extLst>
            <a:ext uri="{FF2B5EF4-FFF2-40B4-BE49-F238E27FC236}">
              <a16:creationId xmlns:a16="http://schemas.microsoft.com/office/drawing/2014/main" id="{D871F9BD-5A7B-49AB-BDFB-6597A0360D06}"/>
            </a:ext>
          </a:extLst>
        </xdr:cNvPr>
        <xdr:cNvPicPr>
          <a:picLocks noChangeAspect="1"/>
        </xdr:cNvPicPr>
      </xdr:nvPicPr>
      <xdr:blipFill>
        <a:blip xmlns:r="http://schemas.openxmlformats.org/officeDocument/2006/relationships" r:embed="rId1"/>
        <a:stretch>
          <a:fillRect/>
        </a:stretch>
      </xdr:blipFill>
      <xdr:spPr>
        <a:xfrm>
          <a:off x="28771273" y="13404273"/>
          <a:ext cx="1525439" cy="2057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59</xdr:row>
      <xdr:rowOff>59055</xdr:rowOff>
    </xdr:from>
    <xdr:ext cx="1525439" cy="2057400"/>
    <xdr:pic>
      <xdr:nvPicPr>
        <xdr:cNvPr id="2" name="图片 1">
          <a:extLst>
            <a:ext uri="{FF2B5EF4-FFF2-40B4-BE49-F238E27FC236}">
              <a16:creationId xmlns:a16="http://schemas.microsoft.com/office/drawing/2014/main" id="{8F9185D7-E0D4-4A33-B45C-81C584D2918B}"/>
            </a:ext>
          </a:extLst>
        </xdr:cNvPr>
        <xdr:cNvPicPr>
          <a:picLocks noChangeAspect="1"/>
        </xdr:cNvPicPr>
      </xdr:nvPicPr>
      <xdr:blipFill>
        <a:blip xmlns:r="http://schemas.openxmlformats.org/officeDocument/2006/relationships" r:embed="rId1"/>
        <a:stretch>
          <a:fillRect/>
        </a:stretch>
      </xdr:blipFill>
      <xdr:spPr>
        <a:xfrm>
          <a:off x="0" y="10549255"/>
          <a:ext cx="1525439" cy="2057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18</xdr:row>
      <xdr:rowOff>29210</xdr:rowOff>
    </xdr:from>
    <xdr:ext cx="2089150" cy="1385570"/>
    <xdr:pic>
      <xdr:nvPicPr>
        <xdr:cNvPr id="2" name="Picture 1" descr="New Image">
          <a:extLst>
            <a:ext uri="{FF2B5EF4-FFF2-40B4-BE49-F238E27FC236}">
              <a16:creationId xmlns:a16="http://schemas.microsoft.com/office/drawing/2014/main" id="{B1F34BE4-2C2C-4ACC-9E9C-6125C0D80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2886710"/>
          <a:ext cx="2089150" cy="1385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8890</xdr:colOff>
      <xdr:row>21</xdr:row>
      <xdr:rowOff>50800</xdr:rowOff>
    </xdr:from>
    <xdr:ext cx="5557520" cy="1901825"/>
    <xdr:pic>
      <xdr:nvPicPr>
        <xdr:cNvPr id="3" name="图片 1">
          <a:extLst>
            <a:ext uri="{FF2B5EF4-FFF2-40B4-BE49-F238E27FC236}">
              <a16:creationId xmlns:a16="http://schemas.microsoft.com/office/drawing/2014/main" id="{19516748-82D4-4341-B7B1-0AD9366B14E2}"/>
            </a:ext>
          </a:extLst>
        </xdr:cNvPr>
        <xdr:cNvPicPr>
          <a:picLocks noChangeAspect="1"/>
        </xdr:cNvPicPr>
      </xdr:nvPicPr>
      <xdr:blipFill>
        <a:blip xmlns:r="http://schemas.openxmlformats.org/officeDocument/2006/relationships" r:embed="rId2"/>
        <a:stretch>
          <a:fillRect/>
        </a:stretch>
      </xdr:blipFill>
      <xdr:spPr>
        <a:xfrm>
          <a:off x="1894840" y="3384550"/>
          <a:ext cx="5557520" cy="1901825"/>
        </a:xfrm>
        <a:prstGeom prst="rect">
          <a:avLst/>
        </a:prstGeom>
        <a:noFill/>
        <a:ln w="9525">
          <a:noFill/>
        </a:ln>
      </xdr:spPr>
    </xdr:pic>
    <xdr:clientData/>
  </xdr:oneCellAnchor>
  <xdr:oneCellAnchor>
    <xdr:from>
      <xdr:col>3</xdr:col>
      <xdr:colOff>9525</xdr:colOff>
      <xdr:row>34</xdr:row>
      <xdr:rowOff>38100</xdr:rowOff>
    </xdr:from>
    <xdr:ext cx="3689985" cy="2530475"/>
    <xdr:pic>
      <xdr:nvPicPr>
        <xdr:cNvPr id="4" name="图片 5">
          <a:extLst>
            <a:ext uri="{FF2B5EF4-FFF2-40B4-BE49-F238E27FC236}">
              <a16:creationId xmlns:a16="http://schemas.microsoft.com/office/drawing/2014/main" id="{04E4671B-CEC4-4CBA-848A-4C4C812DA61B}"/>
            </a:ext>
          </a:extLst>
        </xdr:cNvPr>
        <xdr:cNvPicPr>
          <a:picLocks noChangeAspect="1"/>
        </xdr:cNvPicPr>
      </xdr:nvPicPr>
      <xdr:blipFill>
        <a:blip xmlns:r="http://schemas.openxmlformats.org/officeDocument/2006/relationships" r:embed="rId3"/>
        <a:stretch>
          <a:fillRect/>
        </a:stretch>
      </xdr:blipFill>
      <xdr:spPr>
        <a:xfrm>
          <a:off x="1895475" y="5435600"/>
          <a:ext cx="3689985" cy="2530475"/>
        </a:xfrm>
        <a:prstGeom prst="rect">
          <a:avLst/>
        </a:prstGeom>
        <a:noFill/>
        <a:ln w="9525">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631825</xdr:colOff>
      <xdr:row>26</xdr:row>
      <xdr:rowOff>126365</xdr:rowOff>
    </xdr:to>
    <xdr:pic>
      <xdr:nvPicPr>
        <xdr:cNvPr id="2" name="Picture 1" descr="New Image">
          <a:extLst>
            <a:ext uri="{FF2B5EF4-FFF2-40B4-BE49-F238E27FC236}">
              <a16:creationId xmlns:a16="http://schemas.microsoft.com/office/drawing/2014/main" id="{22866EF1-F5EA-4D4E-AAD5-373F0A83A0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3877310"/>
          <a:ext cx="203962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21</xdr:row>
      <xdr:rowOff>6350</xdr:rowOff>
    </xdr:from>
    <xdr:to>
      <xdr:col>4</xdr:col>
      <xdr:colOff>1060450</xdr:colOff>
      <xdr:row>34</xdr:row>
      <xdr:rowOff>31115</xdr:rowOff>
    </xdr:to>
    <xdr:pic>
      <xdr:nvPicPr>
        <xdr:cNvPr id="3" name="图片 2">
          <a:extLst>
            <a:ext uri="{FF2B5EF4-FFF2-40B4-BE49-F238E27FC236}">
              <a16:creationId xmlns:a16="http://schemas.microsoft.com/office/drawing/2014/main" id="{4D6F4D3F-4313-4F35-989D-09BCAFC751E0}"/>
            </a:ext>
          </a:extLst>
        </xdr:cNvPr>
        <xdr:cNvPicPr>
          <a:picLocks noChangeAspect="1"/>
        </xdr:cNvPicPr>
      </xdr:nvPicPr>
      <xdr:blipFill>
        <a:blip xmlns:r="http://schemas.openxmlformats.org/officeDocument/2006/relationships" r:embed="rId2"/>
        <a:stretch>
          <a:fillRect/>
        </a:stretch>
      </xdr:blipFill>
      <xdr:spPr>
        <a:xfrm>
          <a:off x="3328035" y="4357370"/>
          <a:ext cx="2243455" cy="2204085"/>
        </a:xfrm>
        <a:prstGeom prst="rect">
          <a:avLst/>
        </a:prstGeom>
        <a:noFill/>
        <a:ln w="9525">
          <a:noFill/>
        </a:ln>
      </xdr:spPr>
    </xdr:pic>
    <xdr:clientData/>
  </xdr:twoCellAnchor>
  <xdr:twoCellAnchor editAs="oneCell">
    <xdr:from>
      <xdr:col>4</xdr:col>
      <xdr:colOff>1159510</xdr:colOff>
      <xdr:row>21</xdr:row>
      <xdr:rowOff>9525</xdr:rowOff>
    </xdr:from>
    <xdr:to>
      <xdr:col>5</xdr:col>
      <xdr:colOff>55245</xdr:colOff>
      <xdr:row>34</xdr:row>
      <xdr:rowOff>9525</xdr:rowOff>
    </xdr:to>
    <xdr:pic>
      <xdr:nvPicPr>
        <xdr:cNvPr id="4" name="图片 4">
          <a:extLst>
            <a:ext uri="{FF2B5EF4-FFF2-40B4-BE49-F238E27FC236}">
              <a16:creationId xmlns:a16="http://schemas.microsoft.com/office/drawing/2014/main" id="{BC225D33-5E39-4978-B083-B36D272E64D2}"/>
            </a:ext>
          </a:extLst>
        </xdr:cNvPr>
        <xdr:cNvPicPr>
          <a:picLocks noChangeAspect="1"/>
        </xdr:cNvPicPr>
      </xdr:nvPicPr>
      <xdr:blipFill>
        <a:blip xmlns:r="http://schemas.openxmlformats.org/officeDocument/2006/relationships" r:embed="rId3"/>
        <a:stretch>
          <a:fillRect/>
        </a:stretch>
      </xdr:blipFill>
      <xdr:spPr>
        <a:xfrm>
          <a:off x="5693410" y="4360545"/>
          <a:ext cx="937895" cy="2179320"/>
        </a:xfrm>
        <a:prstGeom prst="rect">
          <a:avLst/>
        </a:prstGeom>
        <a:noFill/>
        <a:ln w="9525">
          <a:noFill/>
        </a:ln>
      </xdr:spPr>
    </xdr:pic>
    <xdr:clientData/>
  </xdr:twoCellAnchor>
  <xdr:twoCellAnchor editAs="oneCell">
    <xdr:from>
      <xdr:col>3</xdr:col>
      <xdr:colOff>38100</xdr:colOff>
      <xdr:row>36</xdr:row>
      <xdr:rowOff>57150</xdr:rowOff>
    </xdr:from>
    <xdr:to>
      <xdr:col>4</xdr:col>
      <xdr:colOff>728980</xdr:colOff>
      <xdr:row>53</xdr:row>
      <xdr:rowOff>47625</xdr:rowOff>
    </xdr:to>
    <xdr:pic>
      <xdr:nvPicPr>
        <xdr:cNvPr id="5" name="图片 1">
          <a:extLst>
            <a:ext uri="{FF2B5EF4-FFF2-40B4-BE49-F238E27FC236}">
              <a16:creationId xmlns:a16="http://schemas.microsoft.com/office/drawing/2014/main" id="{8B7AA5EF-D6F7-4340-9447-4075873E859E}"/>
            </a:ext>
          </a:extLst>
        </xdr:cNvPr>
        <xdr:cNvPicPr>
          <a:picLocks noChangeAspect="1"/>
        </xdr:cNvPicPr>
      </xdr:nvPicPr>
      <xdr:blipFill>
        <a:blip xmlns:r="http://schemas.openxmlformats.org/officeDocument/2006/relationships" r:embed="rId4"/>
        <a:stretch>
          <a:fillRect/>
        </a:stretch>
      </xdr:blipFill>
      <xdr:spPr>
        <a:xfrm>
          <a:off x="3337560" y="6922770"/>
          <a:ext cx="1902460" cy="2840355"/>
        </a:xfrm>
        <a:prstGeom prst="rect">
          <a:avLst/>
        </a:prstGeom>
        <a:noFill/>
        <a:ln w="9525">
          <a:noFill/>
        </a:ln>
      </xdr:spPr>
    </xdr:pic>
    <xdr:clientData/>
  </xdr:twoCellAnchor>
  <xdr:twoCellAnchor editAs="oneCell">
    <xdr:from>
      <xdr:col>4</xdr:col>
      <xdr:colOff>895350</xdr:colOff>
      <xdr:row>36</xdr:row>
      <xdr:rowOff>66675</xdr:rowOff>
    </xdr:from>
    <xdr:to>
      <xdr:col>5</xdr:col>
      <xdr:colOff>680720</xdr:colOff>
      <xdr:row>53</xdr:row>
      <xdr:rowOff>57150</xdr:rowOff>
    </xdr:to>
    <xdr:pic>
      <xdr:nvPicPr>
        <xdr:cNvPr id="6" name="图片 2">
          <a:extLst>
            <a:ext uri="{FF2B5EF4-FFF2-40B4-BE49-F238E27FC236}">
              <a16:creationId xmlns:a16="http://schemas.microsoft.com/office/drawing/2014/main" id="{9F2C10F6-4A3E-4316-A2EF-FFC3880FDF6E}"/>
            </a:ext>
          </a:extLst>
        </xdr:cNvPr>
        <xdr:cNvPicPr>
          <a:picLocks noChangeAspect="1"/>
        </xdr:cNvPicPr>
      </xdr:nvPicPr>
      <xdr:blipFill>
        <a:blip xmlns:r="http://schemas.openxmlformats.org/officeDocument/2006/relationships" r:embed="rId5"/>
        <a:stretch>
          <a:fillRect/>
        </a:stretch>
      </xdr:blipFill>
      <xdr:spPr>
        <a:xfrm>
          <a:off x="5429250" y="6932295"/>
          <a:ext cx="1819910" cy="284035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403225</xdr:colOff>
      <xdr:row>26</xdr:row>
      <xdr:rowOff>149225</xdr:rowOff>
    </xdr:to>
    <xdr:pic>
      <xdr:nvPicPr>
        <xdr:cNvPr id="2" name="Picture 1" descr="New Image">
          <a:extLst>
            <a:ext uri="{FF2B5EF4-FFF2-40B4-BE49-F238E27FC236}">
              <a16:creationId xmlns:a16="http://schemas.microsoft.com/office/drawing/2014/main" id="{2597E1A7-769B-4FB1-BE66-2C10D282173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25" y="3277235"/>
          <a:ext cx="1984375" cy="1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22</xdr:row>
      <xdr:rowOff>44450</xdr:rowOff>
    </xdr:from>
    <xdr:to>
      <xdr:col>4</xdr:col>
      <xdr:colOff>1022350</xdr:colOff>
      <xdr:row>35</xdr:row>
      <xdr:rowOff>111125</xdr:rowOff>
    </xdr:to>
    <xdr:pic>
      <xdr:nvPicPr>
        <xdr:cNvPr id="3" name="图片 2">
          <a:extLst>
            <a:ext uri="{FF2B5EF4-FFF2-40B4-BE49-F238E27FC236}">
              <a16:creationId xmlns:a16="http://schemas.microsoft.com/office/drawing/2014/main" id="{200EB4B0-D69A-4F2F-9FF5-4FE238257EC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38525" y="3968750"/>
          <a:ext cx="2184400" cy="2171700"/>
        </a:xfrm>
        <a:prstGeom prst="rect">
          <a:avLst/>
        </a:prstGeom>
        <a:noFill/>
        <a:ln w="9525">
          <a:noFill/>
        </a:ln>
      </xdr:spPr>
    </xdr:pic>
    <xdr:clientData/>
  </xdr:twoCellAnchor>
  <xdr:twoCellAnchor editAs="oneCell">
    <xdr:from>
      <xdr:col>4</xdr:col>
      <xdr:colOff>1207135</xdr:colOff>
      <xdr:row>22</xdr:row>
      <xdr:rowOff>47625</xdr:rowOff>
    </xdr:from>
    <xdr:to>
      <xdr:col>5</xdr:col>
      <xdr:colOff>95250</xdr:colOff>
      <xdr:row>35</xdr:row>
      <xdr:rowOff>72390</xdr:rowOff>
    </xdr:to>
    <xdr:pic>
      <xdr:nvPicPr>
        <xdr:cNvPr id="4" name="图片 4">
          <a:extLst>
            <a:ext uri="{FF2B5EF4-FFF2-40B4-BE49-F238E27FC236}">
              <a16:creationId xmlns:a16="http://schemas.microsoft.com/office/drawing/2014/main" id="{FB8D76A1-D3B2-429D-89A2-3982F89005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07710" y="3971925"/>
          <a:ext cx="878840" cy="2129790"/>
        </a:xfrm>
        <a:prstGeom prst="rect">
          <a:avLst/>
        </a:prstGeom>
        <a:noFill/>
        <a:ln w="9525">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36</xdr:row>
      <xdr:rowOff>48260</xdr:rowOff>
    </xdr:from>
    <xdr:to>
      <xdr:col>2</xdr:col>
      <xdr:colOff>466090</xdr:colOff>
      <xdr:row>44</xdr:row>
      <xdr:rowOff>116840</xdr:rowOff>
    </xdr:to>
    <xdr:pic>
      <xdr:nvPicPr>
        <xdr:cNvPr id="2" name="Picture 1" descr="New Image">
          <a:extLst>
            <a:ext uri="{FF2B5EF4-FFF2-40B4-BE49-F238E27FC236}">
              <a16:creationId xmlns:a16="http://schemas.microsoft.com/office/drawing/2014/main" id="{4EF52D92-72C2-47A7-95C6-854167BEF2E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57150" y="6991985"/>
          <a:ext cx="1999615" cy="139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38</xdr:row>
      <xdr:rowOff>47625</xdr:rowOff>
    </xdr:from>
    <xdr:to>
      <xdr:col>4</xdr:col>
      <xdr:colOff>440055</xdr:colOff>
      <xdr:row>50</xdr:row>
      <xdr:rowOff>125730</xdr:rowOff>
    </xdr:to>
    <xdr:pic>
      <xdr:nvPicPr>
        <xdr:cNvPr id="3" name="图片 6">
          <a:extLst>
            <a:ext uri="{FF2B5EF4-FFF2-40B4-BE49-F238E27FC236}">
              <a16:creationId xmlns:a16="http://schemas.microsoft.com/office/drawing/2014/main" id="{CB8E88D8-08F0-43DB-A246-E24253B697F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76625" y="7343775"/>
          <a:ext cx="1573530" cy="2021205"/>
        </a:xfrm>
        <a:prstGeom prst="rect">
          <a:avLst/>
        </a:prstGeom>
        <a:noFill/>
        <a:ln w="9525">
          <a:noFill/>
        </a:ln>
      </xdr:spPr>
    </xdr:pic>
    <xdr:clientData/>
  </xdr:twoCellAnchor>
  <xdr:twoCellAnchor editAs="oneCell">
    <xdr:from>
      <xdr:col>4</xdr:col>
      <xdr:colOff>523875</xdr:colOff>
      <xdr:row>38</xdr:row>
      <xdr:rowOff>13970</xdr:rowOff>
    </xdr:from>
    <xdr:to>
      <xdr:col>5</xdr:col>
      <xdr:colOff>129540</xdr:colOff>
      <xdr:row>50</xdr:row>
      <xdr:rowOff>153035</xdr:rowOff>
    </xdr:to>
    <xdr:pic>
      <xdr:nvPicPr>
        <xdr:cNvPr id="4" name="图片 7">
          <a:extLst>
            <a:ext uri="{FF2B5EF4-FFF2-40B4-BE49-F238E27FC236}">
              <a16:creationId xmlns:a16="http://schemas.microsoft.com/office/drawing/2014/main" id="{171EBEE5-EDBB-4CF3-B4B2-0CAEF9B7FA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33975" y="7310120"/>
          <a:ext cx="1596390" cy="2082165"/>
        </a:xfrm>
        <a:prstGeom prst="rect">
          <a:avLst/>
        </a:prstGeom>
        <a:noFill/>
        <a:ln w="9525">
          <a:noFill/>
        </a:ln>
      </xdr:spPr>
    </xdr:pic>
    <xdr:clientData/>
  </xdr:twoCellAnchor>
  <xdr:twoCellAnchor editAs="oneCell">
    <xdr:from>
      <xdr:col>3</xdr:col>
      <xdr:colOff>43497</xdr:colOff>
      <xdr:row>53</xdr:row>
      <xdr:rowOff>47942</xdr:rowOff>
    </xdr:from>
    <xdr:to>
      <xdr:col>4</xdr:col>
      <xdr:colOff>1531302</xdr:colOff>
      <xdr:row>65</xdr:row>
      <xdr:rowOff>54927</xdr:rowOff>
    </xdr:to>
    <xdr:pic>
      <xdr:nvPicPr>
        <xdr:cNvPr id="5" name="Picture 4">
          <a:extLst>
            <a:ext uri="{FF2B5EF4-FFF2-40B4-BE49-F238E27FC236}">
              <a16:creationId xmlns:a16="http://schemas.microsoft.com/office/drawing/2014/main" id="{2E914ED0-8647-4CEA-B56C-913CB3FA62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3817619" y="9399270"/>
          <a:ext cx="1950085" cy="2697480"/>
        </a:xfrm>
        <a:prstGeom prst="rect">
          <a:avLst/>
        </a:prstGeom>
      </xdr:spPr>
    </xdr:pic>
    <xdr:clientData/>
  </xdr:twoCellAnchor>
  <xdr:twoCellAnchor editAs="oneCell">
    <xdr:from>
      <xdr:col>4</xdr:col>
      <xdr:colOff>1834832</xdr:colOff>
      <xdr:row>53</xdr:row>
      <xdr:rowOff>43497</xdr:rowOff>
    </xdr:from>
    <xdr:to>
      <xdr:col>9</xdr:col>
      <xdr:colOff>458152</xdr:colOff>
      <xdr:row>65</xdr:row>
      <xdr:rowOff>16827</xdr:rowOff>
    </xdr:to>
    <xdr:pic>
      <xdr:nvPicPr>
        <xdr:cNvPr id="6" name="Picture 5">
          <a:extLst>
            <a:ext uri="{FF2B5EF4-FFF2-40B4-BE49-F238E27FC236}">
              <a16:creationId xmlns:a16="http://schemas.microsoft.com/office/drawing/2014/main" id="{29A32BB6-B44E-41FB-A217-E5E9748D4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rot="5400000">
          <a:off x="6755765" y="9457689"/>
          <a:ext cx="1916430" cy="2538095"/>
        </a:xfrm>
        <a:prstGeom prst="rect">
          <a:avLst/>
        </a:prstGeom>
      </xdr:spPr>
    </xdr:pic>
    <xdr:clientData/>
  </xdr:twoCellAnchor>
  <xdr:twoCellAnchor editAs="oneCell">
    <xdr:from>
      <xdr:col>6</xdr:col>
      <xdr:colOff>28575</xdr:colOff>
      <xdr:row>38</xdr:row>
      <xdr:rowOff>44450</xdr:rowOff>
    </xdr:from>
    <xdr:to>
      <xdr:col>10</xdr:col>
      <xdr:colOff>323215</xdr:colOff>
      <xdr:row>51</xdr:row>
      <xdr:rowOff>69215</xdr:rowOff>
    </xdr:to>
    <xdr:pic>
      <xdr:nvPicPr>
        <xdr:cNvPr id="7" name="图片 2">
          <a:extLst>
            <a:ext uri="{FF2B5EF4-FFF2-40B4-BE49-F238E27FC236}">
              <a16:creationId xmlns:a16="http://schemas.microsoft.com/office/drawing/2014/main" id="{035CFB8F-1108-4F03-8B6B-B3157E38345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39000" y="7340600"/>
          <a:ext cx="2209165" cy="2129790"/>
        </a:xfrm>
        <a:prstGeom prst="rect">
          <a:avLst/>
        </a:prstGeom>
        <a:noFill/>
        <a:ln w="9525">
          <a:noFill/>
        </a:ln>
      </xdr:spPr>
    </xdr:pic>
    <xdr:clientData/>
  </xdr:twoCellAnchor>
  <xdr:twoCellAnchor editAs="oneCell">
    <xdr:from>
      <xdr:col>10</xdr:col>
      <xdr:colOff>588010</xdr:colOff>
      <xdr:row>38</xdr:row>
      <xdr:rowOff>28575</xdr:rowOff>
    </xdr:from>
    <xdr:to>
      <xdr:col>12</xdr:col>
      <xdr:colOff>266700</xdr:colOff>
      <xdr:row>51</xdr:row>
      <xdr:rowOff>28575</xdr:rowOff>
    </xdr:to>
    <xdr:pic>
      <xdr:nvPicPr>
        <xdr:cNvPr id="8" name="图片 4">
          <a:extLst>
            <a:ext uri="{FF2B5EF4-FFF2-40B4-BE49-F238E27FC236}">
              <a16:creationId xmlns:a16="http://schemas.microsoft.com/office/drawing/2014/main" id="{96D8EAB2-AC38-4BB8-B6E2-58E63DCC94E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2960" y="7324725"/>
          <a:ext cx="878840" cy="2105025"/>
        </a:xfrm>
        <a:prstGeom prst="rect">
          <a:avLst/>
        </a:prstGeom>
        <a:noFill/>
        <a:ln w="9525">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28</xdr:col>
      <xdr:colOff>0</xdr:colOff>
      <xdr:row>3</xdr:row>
      <xdr:rowOff>0</xdr:rowOff>
    </xdr:from>
    <xdr:ext cx="5715" cy="0"/>
    <xdr:pic>
      <xdr:nvPicPr>
        <xdr:cNvPr id="2" name="Picture 1" descr="Tao_Color Logo">
          <a:extLst>
            <a:ext uri="{FF2B5EF4-FFF2-40B4-BE49-F238E27FC236}">
              <a16:creationId xmlns:a16="http://schemas.microsoft.com/office/drawing/2014/main" id="{A720790A-E714-4424-A9E7-2377AB5E6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5520" y="502920"/>
          <a:ext cx="5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1181100</xdr:colOff>
      <xdr:row>10</xdr:row>
      <xdr:rowOff>161925</xdr:rowOff>
    </xdr:from>
    <xdr:ext cx="4566285" cy="3427095"/>
    <xdr:pic>
      <xdr:nvPicPr>
        <xdr:cNvPr id="2" name="图片 2">
          <a:extLst>
            <a:ext uri="{FF2B5EF4-FFF2-40B4-BE49-F238E27FC236}">
              <a16:creationId xmlns:a16="http://schemas.microsoft.com/office/drawing/2014/main" id="{7377D6E8-B635-46E3-A4F7-D51A7A6BED5A}"/>
            </a:ext>
          </a:extLst>
        </xdr:cNvPr>
        <xdr:cNvPicPr>
          <a:picLocks noChangeAspect="1"/>
        </xdr:cNvPicPr>
      </xdr:nvPicPr>
      <xdr:blipFill>
        <a:blip xmlns:r="http://schemas.openxmlformats.org/officeDocument/2006/relationships" r:embed="rId1"/>
        <a:stretch>
          <a:fillRect/>
        </a:stretch>
      </xdr:blipFill>
      <xdr:spPr>
        <a:xfrm>
          <a:off x="1851660" y="1838325"/>
          <a:ext cx="4566285" cy="3427095"/>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Y77"/>
  <sheetViews>
    <sheetView tabSelected="1" zoomScale="80" zoomScaleNormal="80" workbookViewId="0">
      <selection activeCell="R7" sqref="R7:R9"/>
    </sheetView>
  </sheetViews>
  <sheetFormatPr defaultColWidth="9.109375" defaultRowHeight="13.2" outlineLevelCol="2"/>
  <cols>
    <col min="1" max="1" width="22.44140625" style="10" customWidth="1"/>
    <col min="2" max="2" width="27.5546875" style="10" customWidth="1"/>
    <col min="3" max="3" width="18.5546875" style="11" customWidth="1"/>
    <col min="4" max="4" width="36.6640625" style="10" customWidth="1"/>
    <col min="5" max="5" width="20.33203125" style="10" customWidth="1"/>
    <col min="6" max="6" width="15.6640625" style="10" customWidth="1"/>
    <col min="7" max="7" width="18.5546875" style="10" customWidth="1"/>
    <col min="8" max="9" width="8.109375" style="10" customWidth="1" outlineLevel="1"/>
    <col min="10" max="10" width="7.6640625" style="7" customWidth="1" outlineLevel="1" collapsed="1"/>
    <col min="11" max="11" width="6.6640625" style="10" customWidth="1" outlineLevel="2"/>
    <col min="12" max="12" width="8" style="10" customWidth="1" outlineLevel="2"/>
    <col min="13" max="14" width="7.6640625" style="10" customWidth="1" outlineLevel="2"/>
    <col min="15" max="15" width="8.33203125" style="15" customWidth="1" outlineLevel="1"/>
    <col min="16" max="16" width="9.109375" style="7" customWidth="1" outlineLevel="1"/>
    <col min="17" max="17" width="14.5546875" style="7" customWidth="1" outlineLevel="1"/>
    <col min="18" max="18" width="12.44140625" style="7" customWidth="1" outlineLevel="1"/>
    <col min="19" max="180" width="9.109375" style="10"/>
    <col min="181" max="181" width="26.44140625" style="10" customWidth="1"/>
    <col min="182" max="182" width="32.109375" style="10" customWidth="1"/>
    <col min="183" max="183" width="30.109375" style="10" customWidth="1"/>
    <col min="184" max="184" width="36.5546875" style="10" customWidth="1"/>
    <col min="185" max="185" width="9.109375" style="10"/>
    <col min="186" max="186" width="7.6640625" style="10" customWidth="1"/>
    <col min="187" max="187" width="6.6640625" style="10" customWidth="1"/>
    <col min="188" max="188" width="8" style="10" customWidth="1"/>
    <col min="189" max="190" width="7.6640625" style="10" customWidth="1"/>
    <col min="191" max="191" width="7.5546875" style="10" customWidth="1"/>
    <col min="192" max="192" width="11" style="10" customWidth="1"/>
    <col min="193" max="193" width="10.109375" style="10" customWidth="1"/>
    <col min="194" max="194" width="9.109375" style="10"/>
    <col min="195" max="195" width="13" style="10" customWidth="1"/>
    <col min="196" max="196" width="8.5546875" style="10" customWidth="1"/>
    <col min="197" max="197" width="14.5546875" style="10" customWidth="1"/>
    <col min="198" max="198" width="9.109375" style="10"/>
    <col min="199" max="200" width="12" style="10" customWidth="1"/>
    <col min="201" max="202" width="9.88671875" style="10" customWidth="1"/>
    <col min="203" max="203" width="11.6640625" style="10" customWidth="1"/>
    <col min="204" max="204" width="12.5546875" style="10" customWidth="1"/>
    <col min="205" max="205" width="10.88671875" style="10" customWidth="1"/>
    <col min="206" max="206" width="9.109375" style="10"/>
    <col min="207" max="207" width="10.88671875" style="10" customWidth="1"/>
    <col min="208" max="208" width="11.6640625" style="10" customWidth="1"/>
    <col min="209" max="209" width="10.88671875" style="10" customWidth="1"/>
    <col min="210" max="210" width="11.6640625" style="10" customWidth="1"/>
    <col min="211" max="211" width="12.6640625" style="10" customWidth="1"/>
    <col min="212" max="212" width="15.5546875" style="10" customWidth="1"/>
    <col min="213" max="213" width="14.33203125" style="10" customWidth="1"/>
    <col min="214" max="214" width="13.88671875" style="10" customWidth="1"/>
    <col min="215" max="216" width="11.88671875" style="10" customWidth="1"/>
    <col min="217" max="217" width="13.88671875" style="10" customWidth="1"/>
    <col min="218" max="220" width="9.109375" style="10"/>
    <col min="221" max="221" width="3.109375" style="10" customWidth="1"/>
    <col min="222" max="222" width="12" style="10" bestFit="1" customWidth="1"/>
    <col min="223" max="223" width="2" style="10" customWidth="1"/>
    <col min="224" max="225" width="9.109375" style="10"/>
    <col min="226" max="226" width="11.6640625" style="10" customWidth="1"/>
    <col min="227" max="436" width="9.109375" style="10"/>
    <col min="437" max="437" width="26.44140625" style="10" customWidth="1"/>
    <col min="438" max="438" width="32.109375" style="10" customWidth="1"/>
    <col min="439" max="439" width="30.109375" style="10" customWidth="1"/>
    <col min="440" max="440" width="36.5546875" style="10" customWidth="1"/>
    <col min="441" max="441" width="9.109375" style="10"/>
    <col min="442" max="442" width="7.6640625" style="10" customWidth="1"/>
    <col min="443" max="443" width="6.6640625" style="10" customWidth="1"/>
    <col min="444" max="444" width="8" style="10" customWidth="1"/>
    <col min="445" max="446" width="7.6640625" style="10" customWidth="1"/>
    <col min="447" max="447" width="7.5546875" style="10" customWidth="1"/>
    <col min="448" max="448" width="11" style="10" customWidth="1"/>
    <col min="449" max="449" width="10.109375" style="10" customWidth="1"/>
    <col min="450" max="450" width="9.109375" style="10"/>
    <col min="451" max="451" width="13" style="10" customWidth="1"/>
    <col min="452" max="452" width="8.5546875" style="10" customWidth="1"/>
    <col min="453" max="453" width="14.5546875" style="10" customWidth="1"/>
    <col min="454" max="454" width="9.109375" style="10"/>
    <col min="455" max="456" width="12" style="10" customWidth="1"/>
    <col min="457" max="458" width="9.88671875" style="10" customWidth="1"/>
    <col min="459" max="459" width="11.6640625" style="10" customWidth="1"/>
    <col min="460" max="460" width="12.5546875" style="10" customWidth="1"/>
    <col min="461" max="461" width="10.88671875" style="10" customWidth="1"/>
    <col min="462" max="462" width="9.109375" style="10"/>
    <col min="463" max="463" width="10.88671875" style="10" customWidth="1"/>
    <col min="464" max="464" width="11.6640625" style="10" customWidth="1"/>
    <col min="465" max="465" width="10.88671875" style="10" customWidth="1"/>
    <col min="466" max="466" width="11.6640625" style="10" customWidth="1"/>
    <col min="467" max="467" width="12.6640625" style="10" customWidth="1"/>
    <col min="468" max="468" width="15.5546875" style="10" customWidth="1"/>
    <col min="469" max="469" width="14.33203125" style="10" customWidth="1"/>
    <col min="470" max="470" width="13.88671875" style="10" customWidth="1"/>
    <col min="471" max="472" width="11.88671875" style="10" customWidth="1"/>
    <col min="473" max="473" width="13.88671875" style="10" customWidth="1"/>
    <col min="474" max="476" width="9.109375" style="10"/>
    <col min="477" max="477" width="3.109375" style="10" customWidth="1"/>
    <col min="478" max="478" width="12" style="10" bestFit="1" customWidth="1"/>
    <col min="479" max="479" width="2" style="10" customWidth="1"/>
    <col min="480" max="481" width="9.109375" style="10"/>
    <col min="482" max="482" width="11.6640625" style="10" customWidth="1"/>
    <col min="483" max="692" width="9.109375" style="10"/>
    <col min="693" max="693" width="26.44140625" style="10" customWidth="1"/>
    <col min="694" max="694" width="32.109375" style="10" customWidth="1"/>
    <col min="695" max="695" width="30.109375" style="10" customWidth="1"/>
    <col min="696" max="696" width="36.5546875" style="10" customWidth="1"/>
    <col min="697" max="697" width="9.109375" style="10"/>
    <col min="698" max="698" width="7.6640625" style="10" customWidth="1"/>
    <col min="699" max="699" width="6.6640625" style="10" customWidth="1"/>
    <col min="700" max="700" width="8" style="10" customWidth="1"/>
    <col min="701" max="702" width="7.6640625" style="10" customWidth="1"/>
    <col min="703" max="703" width="7.5546875" style="10" customWidth="1"/>
    <col min="704" max="704" width="11" style="10" customWidth="1"/>
    <col min="705" max="705" width="10.109375" style="10" customWidth="1"/>
    <col min="706" max="706" width="9.109375" style="10"/>
    <col min="707" max="707" width="13" style="10" customWidth="1"/>
    <col min="708" max="708" width="8.5546875" style="10" customWidth="1"/>
    <col min="709" max="709" width="14.5546875" style="10" customWidth="1"/>
    <col min="710" max="710" width="9.109375" style="10"/>
    <col min="711" max="712" width="12" style="10" customWidth="1"/>
    <col min="713" max="714" width="9.88671875" style="10" customWidth="1"/>
    <col min="715" max="715" width="11.6640625" style="10" customWidth="1"/>
    <col min="716" max="716" width="12.5546875" style="10" customWidth="1"/>
    <col min="717" max="717" width="10.88671875" style="10" customWidth="1"/>
    <col min="718" max="718" width="9.109375" style="10"/>
    <col min="719" max="719" width="10.88671875" style="10" customWidth="1"/>
    <col min="720" max="720" width="11.6640625" style="10" customWidth="1"/>
    <col min="721" max="721" width="10.88671875" style="10" customWidth="1"/>
    <col min="722" max="722" width="11.6640625" style="10" customWidth="1"/>
    <col min="723" max="723" width="12.6640625" style="10" customWidth="1"/>
    <col min="724" max="724" width="15.5546875" style="10" customWidth="1"/>
    <col min="725" max="725" width="14.33203125" style="10" customWidth="1"/>
    <col min="726" max="726" width="13.88671875" style="10" customWidth="1"/>
    <col min="727" max="728" width="11.88671875" style="10" customWidth="1"/>
    <col min="729" max="729" width="13.88671875" style="10" customWidth="1"/>
    <col min="730" max="732" width="9.109375" style="10"/>
    <col min="733" max="733" width="3.109375" style="10" customWidth="1"/>
    <col min="734" max="734" width="12" style="10" bestFit="1" customWidth="1"/>
    <col min="735" max="735" width="2" style="10" customWidth="1"/>
    <col min="736" max="737" width="9.109375" style="10"/>
    <col min="738" max="738" width="11.6640625" style="10" customWidth="1"/>
    <col min="739" max="948" width="9.109375" style="10"/>
    <col min="949" max="949" width="26.44140625" style="10" customWidth="1"/>
    <col min="950" max="950" width="32.109375" style="10" customWidth="1"/>
    <col min="951" max="951" width="30.109375" style="10" customWidth="1"/>
    <col min="952" max="952" width="36.5546875" style="10" customWidth="1"/>
    <col min="953" max="953" width="9.109375" style="10"/>
    <col min="954" max="954" width="7.6640625" style="10" customWidth="1"/>
    <col min="955" max="955" width="6.6640625" style="10" customWidth="1"/>
    <col min="956" max="956" width="8" style="10" customWidth="1"/>
    <col min="957" max="958" width="7.6640625" style="10" customWidth="1"/>
    <col min="959" max="959" width="7.5546875" style="10" customWidth="1"/>
    <col min="960" max="960" width="11" style="10" customWidth="1"/>
    <col min="961" max="961" width="10.109375" style="10" customWidth="1"/>
    <col min="962" max="962" width="9.109375" style="10"/>
    <col min="963" max="963" width="13" style="10" customWidth="1"/>
    <col min="964" max="964" width="8.5546875" style="10" customWidth="1"/>
    <col min="965" max="965" width="14.5546875" style="10" customWidth="1"/>
    <col min="966" max="966" width="9.109375" style="10"/>
    <col min="967" max="968" width="12" style="10" customWidth="1"/>
    <col min="969" max="970" width="9.88671875" style="10" customWidth="1"/>
    <col min="971" max="971" width="11.6640625" style="10" customWidth="1"/>
    <col min="972" max="972" width="12.5546875" style="10" customWidth="1"/>
    <col min="973" max="973" width="10.88671875" style="10" customWidth="1"/>
    <col min="974" max="974" width="9.109375" style="10"/>
    <col min="975" max="975" width="10.88671875" style="10" customWidth="1"/>
    <col min="976" max="976" width="11.6640625" style="10" customWidth="1"/>
    <col min="977" max="977" width="10.88671875" style="10" customWidth="1"/>
    <col min="978" max="978" width="11.6640625" style="10" customWidth="1"/>
    <col min="979" max="979" width="12.6640625" style="10" customWidth="1"/>
    <col min="980" max="980" width="15.5546875" style="10" customWidth="1"/>
    <col min="981" max="981" width="14.33203125" style="10" customWidth="1"/>
    <col min="982" max="982" width="13.88671875" style="10" customWidth="1"/>
    <col min="983" max="984" width="11.88671875" style="10" customWidth="1"/>
    <col min="985" max="985" width="13.88671875" style="10" customWidth="1"/>
    <col min="986" max="988" width="9.109375" style="10"/>
    <col min="989" max="989" width="3.109375" style="10" customWidth="1"/>
    <col min="990" max="990" width="12" style="10" bestFit="1" customWidth="1"/>
    <col min="991" max="991" width="2" style="10" customWidth="1"/>
    <col min="992" max="993" width="9.109375" style="10"/>
    <col min="994" max="994" width="11.6640625" style="10" customWidth="1"/>
    <col min="995" max="1204" width="9.109375" style="10"/>
    <col min="1205" max="1205" width="26.44140625" style="10" customWidth="1"/>
    <col min="1206" max="1206" width="32.109375" style="10" customWidth="1"/>
    <col min="1207" max="1207" width="30.109375" style="10" customWidth="1"/>
    <col min="1208" max="1208" width="36.5546875" style="10" customWidth="1"/>
    <col min="1209" max="1209" width="9.109375" style="10"/>
    <col min="1210" max="1210" width="7.6640625" style="10" customWidth="1"/>
    <col min="1211" max="1211" width="6.6640625" style="10" customWidth="1"/>
    <col min="1212" max="1212" width="8" style="10" customWidth="1"/>
    <col min="1213" max="1214" width="7.6640625" style="10" customWidth="1"/>
    <col min="1215" max="1215" width="7.5546875" style="10" customWidth="1"/>
    <col min="1216" max="1216" width="11" style="10" customWidth="1"/>
    <col min="1217" max="1217" width="10.109375" style="10" customWidth="1"/>
    <col min="1218" max="1218" width="9.109375" style="10"/>
    <col min="1219" max="1219" width="13" style="10" customWidth="1"/>
    <col min="1220" max="1220" width="8.5546875" style="10" customWidth="1"/>
    <col min="1221" max="1221" width="14.5546875" style="10" customWidth="1"/>
    <col min="1222" max="1222" width="9.109375" style="10"/>
    <col min="1223" max="1224" width="12" style="10" customWidth="1"/>
    <col min="1225" max="1226" width="9.88671875" style="10" customWidth="1"/>
    <col min="1227" max="1227" width="11.6640625" style="10" customWidth="1"/>
    <col min="1228" max="1228" width="12.5546875" style="10" customWidth="1"/>
    <col min="1229" max="1229" width="10.88671875" style="10" customWidth="1"/>
    <col min="1230" max="1230" width="9.109375" style="10"/>
    <col min="1231" max="1231" width="10.88671875" style="10" customWidth="1"/>
    <col min="1232" max="1232" width="11.6640625" style="10" customWidth="1"/>
    <col min="1233" max="1233" width="10.88671875" style="10" customWidth="1"/>
    <col min="1234" max="1234" width="11.6640625" style="10" customWidth="1"/>
    <col min="1235" max="1235" width="12.6640625" style="10" customWidth="1"/>
    <col min="1236" max="1236" width="15.5546875" style="10" customWidth="1"/>
    <col min="1237" max="1237" width="14.33203125" style="10" customWidth="1"/>
    <col min="1238" max="1238" width="13.88671875" style="10" customWidth="1"/>
    <col min="1239" max="1240" width="11.88671875" style="10" customWidth="1"/>
    <col min="1241" max="1241" width="13.88671875" style="10" customWidth="1"/>
    <col min="1242" max="1244" width="9.109375" style="10"/>
    <col min="1245" max="1245" width="3.109375" style="10" customWidth="1"/>
    <col min="1246" max="1246" width="12" style="10" bestFit="1" customWidth="1"/>
    <col min="1247" max="1247" width="2" style="10" customWidth="1"/>
    <col min="1248" max="1249" width="9.109375" style="10"/>
    <col min="1250" max="1250" width="11.6640625" style="10" customWidth="1"/>
    <col min="1251" max="1460" width="9.109375" style="10"/>
    <col min="1461" max="1461" width="26.44140625" style="10" customWidth="1"/>
    <col min="1462" max="1462" width="32.109375" style="10" customWidth="1"/>
    <col min="1463" max="1463" width="30.109375" style="10" customWidth="1"/>
    <col min="1464" max="1464" width="36.5546875" style="10" customWidth="1"/>
    <col min="1465" max="1465" width="9.109375" style="10"/>
    <col min="1466" max="1466" width="7.6640625" style="10" customWidth="1"/>
    <col min="1467" max="1467" width="6.6640625" style="10" customWidth="1"/>
    <col min="1468" max="1468" width="8" style="10" customWidth="1"/>
    <col min="1469" max="1470" width="7.6640625" style="10" customWidth="1"/>
    <col min="1471" max="1471" width="7.5546875" style="10" customWidth="1"/>
    <col min="1472" max="1472" width="11" style="10" customWidth="1"/>
    <col min="1473" max="1473" width="10.109375" style="10" customWidth="1"/>
    <col min="1474" max="1474" width="9.109375" style="10"/>
    <col min="1475" max="1475" width="13" style="10" customWidth="1"/>
    <col min="1476" max="1476" width="8.5546875" style="10" customWidth="1"/>
    <col min="1477" max="1477" width="14.5546875" style="10" customWidth="1"/>
    <col min="1478" max="1478" width="9.109375" style="10"/>
    <col min="1479" max="1480" width="12" style="10" customWidth="1"/>
    <col min="1481" max="1482" width="9.88671875" style="10" customWidth="1"/>
    <col min="1483" max="1483" width="11.6640625" style="10" customWidth="1"/>
    <col min="1484" max="1484" width="12.5546875" style="10" customWidth="1"/>
    <col min="1485" max="1485" width="10.88671875" style="10" customWidth="1"/>
    <col min="1486" max="1486" width="9.109375" style="10"/>
    <col min="1487" max="1487" width="10.88671875" style="10" customWidth="1"/>
    <col min="1488" max="1488" width="11.6640625" style="10" customWidth="1"/>
    <col min="1489" max="1489" width="10.88671875" style="10" customWidth="1"/>
    <col min="1490" max="1490" width="11.6640625" style="10" customWidth="1"/>
    <col min="1491" max="1491" width="12.6640625" style="10" customWidth="1"/>
    <col min="1492" max="1492" width="15.5546875" style="10" customWidth="1"/>
    <col min="1493" max="1493" width="14.33203125" style="10" customWidth="1"/>
    <col min="1494" max="1494" width="13.88671875" style="10" customWidth="1"/>
    <col min="1495" max="1496" width="11.88671875" style="10" customWidth="1"/>
    <col min="1497" max="1497" width="13.88671875" style="10" customWidth="1"/>
    <col min="1498" max="1500" width="9.109375" style="10"/>
    <col min="1501" max="1501" width="3.109375" style="10" customWidth="1"/>
    <col min="1502" max="1502" width="12" style="10" bestFit="1" customWidth="1"/>
    <col min="1503" max="1503" width="2" style="10" customWidth="1"/>
    <col min="1504" max="1505" width="9.109375" style="10"/>
    <col min="1506" max="1506" width="11.6640625" style="10" customWidth="1"/>
    <col min="1507" max="1716" width="9.109375" style="10"/>
    <col min="1717" max="1717" width="26.44140625" style="10" customWidth="1"/>
    <col min="1718" max="1718" width="32.109375" style="10" customWidth="1"/>
    <col min="1719" max="1719" width="30.109375" style="10" customWidth="1"/>
    <col min="1720" max="1720" width="36.5546875" style="10" customWidth="1"/>
    <col min="1721" max="1721" width="9.109375" style="10"/>
    <col min="1722" max="1722" width="7.6640625" style="10" customWidth="1"/>
    <col min="1723" max="1723" width="6.6640625" style="10" customWidth="1"/>
    <col min="1724" max="1724" width="8" style="10" customWidth="1"/>
    <col min="1725" max="1726" width="7.6640625" style="10" customWidth="1"/>
    <col min="1727" max="1727" width="7.5546875" style="10" customWidth="1"/>
    <col min="1728" max="1728" width="11" style="10" customWidth="1"/>
    <col min="1729" max="1729" width="10.109375" style="10" customWidth="1"/>
    <col min="1730" max="1730" width="9.109375" style="10"/>
    <col min="1731" max="1731" width="13" style="10" customWidth="1"/>
    <col min="1732" max="1732" width="8.5546875" style="10" customWidth="1"/>
    <col min="1733" max="1733" width="14.5546875" style="10" customWidth="1"/>
    <col min="1734" max="1734" width="9.109375" style="10"/>
    <col min="1735" max="1736" width="12" style="10" customWidth="1"/>
    <col min="1737" max="1738" width="9.88671875" style="10" customWidth="1"/>
    <col min="1739" max="1739" width="11.6640625" style="10" customWidth="1"/>
    <col min="1740" max="1740" width="12.5546875" style="10" customWidth="1"/>
    <col min="1741" max="1741" width="10.88671875" style="10" customWidth="1"/>
    <col min="1742" max="1742" width="9.109375" style="10"/>
    <col min="1743" max="1743" width="10.88671875" style="10" customWidth="1"/>
    <col min="1744" max="1744" width="11.6640625" style="10" customWidth="1"/>
    <col min="1745" max="1745" width="10.88671875" style="10" customWidth="1"/>
    <col min="1746" max="1746" width="11.6640625" style="10" customWidth="1"/>
    <col min="1747" max="1747" width="12.6640625" style="10" customWidth="1"/>
    <col min="1748" max="1748" width="15.5546875" style="10" customWidth="1"/>
    <col min="1749" max="1749" width="14.33203125" style="10" customWidth="1"/>
    <col min="1750" max="1750" width="13.88671875" style="10" customWidth="1"/>
    <col min="1751" max="1752" width="11.88671875" style="10" customWidth="1"/>
    <col min="1753" max="1753" width="13.88671875" style="10" customWidth="1"/>
    <col min="1754" max="1756" width="9.109375" style="10"/>
    <col min="1757" max="1757" width="3.109375" style="10" customWidth="1"/>
    <col min="1758" max="1758" width="12" style="10" bestFit="1" customWidth="1"/>
    <col min="1759" max="1759" width="2" style="10" customWidth="1"/>
    <col min="1760" max="1761" width="9.109375" style="10"/>
    <col min="1762" max="1762" width="11.6640625" style="10" customWidth="1"/>
    <col min="1763" max="1972" width="9.109375" style="10"/>
    <col min="1973" max="1973" width="26.44140625" style="10" customWidth="1"/>
    <col min="1974" max="1974" width="32.109375" style="10" customWidth="1"/>
    <col min="1975" max="1975" width="30.109375" style="10" customWidth="1"/>
    <col min="1976" max="1976" width="36.5546875" style="10" customWidth="1"/>
    <col min="1977" max="1977" width="9.109375" style="10"/>
    <col min="1978" max="1978" width="7.6640625" style="10" customWidth="1"/>
    <col min="1979" max="1979" width="6.6640625" style="10" customWidth="1"/>
    <col min="1980" max="1980" width="8" style="10" customWidth="1"/>
    <col min="1981" max="1982" width="7.6640625" style="10" customWidth="1"/>
    <col min="1983" max="1983" width="7.5546875" style="10" customWidth="1"/>
    <col min="1984" max="1984" width="11" style="10" customWidth="1"/>
    <col min="1985" max="1985" width="10.109375" style="10" customWidth="1"/>
    <col min="1986" max="1986" width="9.109375" style="10"/>
    <col min="1987" max="1987" width="13" style="10" customWidth="1"/>
    <col min="1988" max="1988" width="8.5546875" style="10" customWidth="1"/>
    <col min="1989" max="1989" width="14.5546875" style="10" customWidth="1"/>
    <col min="1990" max="1990" width="9.109375" style="10"/>
    <col min="1991" max="1992" width="12" style="10" customWidth="1"/>
    <col min="1993" max="1994" width="9.88671875" style="10" customWidth="1"/>
    <col min="1995" max="1995" width="11.6640625" style="10" customWidth="1"/>
    <col min="1996" max="1996" width="12.5546875" style="10" customWidth="1"/>
    <col min="1997" max="1997" width="10.88671875" style="10" customWidth="1"/>
    <col min="1998" max="1998" width="9.109375" style="10"/>
    <col min="1999" max="1999" width="10.88671875" style="10" customWidth="1"/>
    <col min="2000" max="2000" width="11.6640625" style="10" customWidth="1"/>
    <col min="2001" max="2001" width="10.88671875" style="10" customWidth="1"/>
    <col min="2002" max="2002" width="11.6640625" style="10" customWidth="1"/>
    <col min="2003" max="2003" width="12.6640625" style="10" customWidth="1"/>
    <col min="2004" max="2004" width="15.5546875" style="10" customWidth="1"/>
    <col min="2005" max="2005" width="14.33203125" style="10" customWidth="1"/>
    <col min="2006" max="2006" width="13.88671875" style="10" customWidth="1"/>
    <col min="2007" max="2008" width="11.88671875" style="10" customWidth="1"/>
    <col min="2009" max="2009" width="13.88671875" style="10" customWidth="1"/>
    <col min="2010" max="2012" width="9.109375" style="10"/>
    <col min="2013" max="2013" width="3.109375" style="10" customWidth="1"/>
    <col min="2014" max="2014" width="12" style="10" bestFit="1" customWidth="1"/>
    <col min="2015" max="2015" width="2" style="10" customWidth="1"/>
    <col min="2016" max="2017" width="9.109375" style="10"/>
    <col min="2018" max="2018" width="11.6640625" style="10" customWidth="1"/>
    <col min="2019" max="2228" width="9.109375" style="10"/>
    <col min="2229" max="2229" width="26.44140625" style="10" customWidth="1"/>
    <col min="2230" max="2230" width="32.109375" style="10" customWidth="1"/>
    <col min="2231" max="2231" width="30.109375" style="10" customWidth="1"/>
    <col min="2232" max="2232" width="36.5546875" style="10" customWidth="1"/>
    <col min="2233" max="2233" width="9.109375" style="10"/>
    <col min="2234" max="2234" width="7.6640625" style="10" customWidth="1"/>
    <col min="2235" max="2235" width="6.6640625" style="10" customWidth="1"/>
    <col min="2236" max="2236" width="8" style="10" customWidth="1"/>
    <col min="2237" max="2238" width="7.6640625" style="10" customWidth="1"/>
    <col min="2239" max="2239" width="7.5546875" style="10" customWidth="1"/>
    <col min="2240" max="2240" width="11" style="10" customWidth="1"/>
    <col min="2241" max="2241" width="10.109375" style="10" customWidth="1"/>
    <col min="2242" max="2242" width="9.109375" style="10"/>
    <col min="2243" max="2243" width="13" style="10" customWidth="1"/>
    <col min="2244" max="2244" width="8.5546875" style="10" customWidth="1"/>
    <col min="2245" max="2245" width="14.5546875" style="10" customWidth="1"/>
    <col min="2246" max="2246" width="9.109375" style="10"/>
    <col min="2247" max="2248" width="12" style="10" customWidth="1"/>
    <col min="2249" max="2250" width="9.88671875" style="10" customWidth="1"/>
    <col min="2251" max="2251" width="11.6640625" style="10" customWidth="1"/>
    <col min="2252" max="2252" width="12.5546875" style="10" customWidth="1"/>
    <col min="2253" max="2253" width="10.88671875" style="10" customWidth="1"/>
    <col min="2254" max="2254" width="9.109375" style="10"/>
    <col min="2255" max="2255" width="10.88671875" style="10" customWidth="1"/>
    <col min="2256" max="2256" width="11.6640625" style="10" customWidth="1"/>
    <col min="2257" max="2257" width="10.88671875" style="10" customWidth="1"/>
    <col min="2258" max="2258" width="11.6640625" style="10" customWidth="1"/>
    <col min="2259" max="2259" width="12.6640625" style="10" customWidth="1"/>
    <col min="2260" max="2260" width="15.5546875" style="10" customWidth="1"/>
    <col min="2261" max="2261" width="14.33203125" style="10" customWidth="1"/>
    <col min="2262" max="2262" width="13.88671875" style="10" customWidth="1"/>
    <col min="2263" max="2264" width="11.88671875" style="10" customWidth="1"/>
    <col min="2265" max="2265" width="13.88671875" style="10" customWidth="1"/>
    <col min="2266" max="2268" width="9.109375" style="10"/>
    <col min="2269" max="2269" width="3.109375" style="10" customWidth="1"/>
    <col min="2270" max="2270" width="12" style="10" bestFit="1" customWidth="1"/>
    <col min="2271" max="2271" width="2" style="10" customWidth="1"/>
    <col min="2272" max="2273" width="9.109375" style="10"/>
    <col min="2274" max="2274" width="11.6640625" style="10" customWidth="1"/>
    <col min="2275" max="2484" width="9.109375" style="10"/>
    <col min="2485" max="2485" width="26.44140625" style="10" customWidth="1"/>
    <col min="2486" max="2486" width="32.109375" style="10" customWidth="1"/>
    <col min="2487" max="2487" width="30.109375" style="10" customWidth="1"/>
    <col min="2488" max="2488" width="36.5546875" style="10" customWidth="1"/>
    <col min="2489" max="2489" width="9.109375" style="10"/>
    <col min="2490" max="2490" width="7.6640625" style="10" customWidth="1"/>
    <col min="2491" max="2491" width="6.6640625" style="10" customWidth="1"/>
    <col min="2492" max="2492" width="8" style="10" customWidth="1"/>
    <col min="2493" max="2494" width="7.6640625" style="10" customWidth="1"/>
    <col min="2495" max="2495" width="7.5546875" style="10" customWidth="1"/>
    <col min="2496" max="2496" width="11" style="10" customWidth="1"/>
    <col min="2497" max="2497" width="10.109375" style="10" customWidth="1"/>
    <col min="2498" max="2498" width="9.109375" style="10"/>
    <col min="2499" max="2499" width="13" style="10" customWidth="1"/>
    <col min="2500" max="2500" width="8.5546875" style="10" customWidth="1"/>
    <col min="2501" max="2501" width="14.5546875" style="10" customWidth="1"/>
    <col min="2502" max="2502" width="9.109375" style="10"/>
    <col min="2503" max="2504" width="12" style="10" customWidth="1"/>
    <col min="2505" max="2506" width="9.88671875" style="10" customWidth="1"/>
    <col min="2507" max="2507" width="11.6640625" style="10" customWidth="1"/>
    <col min="2508" max="2508" width="12.5546875" style="10" customWidth="1"/>
    <col min="2509" max="2509" width="10.88671875" style="10" customWidth="1"/>
    <col min="2510" max="2510" width="9.109375" style="10"/>
    <col min="2511" max="2511" width="10.88671875" style="10" customWidth="1"/>
    <col min="2512" max="2512" width="11.6640625" style="10" customWidth="1"/>
    <col min="2513" max="2513" width="10.88671875" style="10" customWidth="1"/>
    <col min="2514" max="2514" width="11.6640625" style="10" customWidth="1"/>
    <col min="2515" max="2515" width="12.6640625" style="10" customWidth="1"/>
    <col min="2516" max="2516" width="15.5546875" style="10" customWidth="1"/>
    <col min="2517" max="2517" width="14.33203125" style="10" customWidth="1"/>
    <col min="2518" max="2518" width="13.88671875" style="10" customWidth="1"/>
    <col min="2519" max="2520" width="11.88671875" style="10" customWidth="1"/>
    <col min="2521" max="2521" width="13.88671875" style="10" customWidth="1"/>
    <col min="2522" max="2524" width="9.109375" style="10"/>
    <col min="2525" max="2525" width="3.109375" style="10" customWidth="1"/>
    <col min="2526" max="2526" width="12" style="10" bestFit="1" customWidth="1"/>
    <col min="2527" max="2527" width="2" style="10" customWidth="1"/>
    <col min="2528" max="2529" width="9.109375" style="10"/>
    <col min="2530" max="2530" width="11.6640625" style="10" customWidth="1"/>
    <col min="2531" max="2740" width="9.109375" style="10"/>
    <col min="2741" max="2741" width="26.44140625" style="10" customWidth="1"/>
    <col min="2742" max="2742" width="32.109375" style="10" customWidth="1"/>
    <col min="2743" max="2743" width="30.109375" style="10" customWidth="1"/>
    <col min="2744" max="2744" width="36.5546875" style="10" customWidth="1"/>
    <col min="2745" max="2745" width="9.109375" style="10"/>
    <col min="2746" max="2746" width="7.6640625" style="10" customWidth="1"/>
    <col min="2747" max="2747" width="6.6640625" style="10" customWidth="1"/>
    <col min="2748" max="2748" width="8" style="10" customWidth="1"/>
    <col min="2749" max="2750" width="7.6640625" style="10" customWidth="1"/>
    <col min="2751" max="2751" width="7.5546875" style="10" customWidth="1"/>
    <col min="2752" max="2752" width="11" style="10" customWidth="1"/>
    <col min="2753" max="2753" width="10.109375" style="10" customWidth="1"/>
    <col min="2754" max="2754" width="9.109375" style="10"/>
    <col min="2755" max="2755" width="13" style="10" customWidth="1"/>
    <col min="2756" max="2756" width="8.5546875" style="10" customWidth="1"/>
    <col min="2757" max="2757" width="14.5546875" style="10" customWidth="1"/>
    <col min="2758" max="2758" width="9.109375" style="10"/>
    <col min="2759" max="2760" width="12" style="10" customWidth="1"/>
    <col min="2761" max="2762" width="9.88671875" style="10" customWidth="1"/>
    <col min="2763" max="2763" width="11.6640625" style="10" customWidth="1"/>
    <col min="2764" max="2764" width="12.5546875" style="10" customWidth="1"/>
    <col min="2765" max="2765" width="10.88671875" style="10" customWidth="1"/>
    <col min="2766" max="2766" width="9.109375" style="10"/>
    <col min="2767" max="2767" width="10.88671875" style="10" customWidth="1"/>
    <col min="2768" max="2768" width="11.6640625" style="10" customWidth="1"/>
    <col min="2769" max="2769" width="10.88671875" style="10" customWidth="1"/>
    <col min="2770" max="2770" width="11.6640625" style="10" customWidth="1"/>
    <col min="2771" max="2771" width="12.6640625" style="10" customWidth="1"/>
    <col min="2772" max="2772" width="15.5546875" style="10" customWidth="1"/>
    <col min="2773" max="2773" width="14.33203125" style="10" customWidth="1"/>
    <col min="2774" max="2774" width="13.88671875" style="10" customWidth="1"/>
    <col min="2775" max="2776" width="11.88671875" style="10" customWidth="1"/>
    <col min="2777" max="2777" width="13.88671875" style="10" customWidth="1"/>
    <col min="2778" max="2780" width="9.109375" style="10"/>
    <col min="2781" max="2781" width="3.109375" style="10" customWidth="1"/>
    <col min="2782" max="2782" width="12" style="10" bestFit="1" customWidth="1"/>
    <col min="2783" max="2783" width="2" style="10" customWidth="1"/>
    <col min="2784" max="2785" width="9.109375" style="10"/>
    <col min="2786" max="2786" width="11.6640625" style="10" customWidth="1"/>
    <col min="2787" max="2996" width="9.109375" style="10"/>
    <col min="2997" max="2997" width="26.44140625" style="10" customWidth="1"/>
    <col min="2998" max="2998" width="32.109375" style="10" customWidth="1"/>
    <col min="2999" max="2999" width="30.109375" style="10" customWidth="1"/>
    <col min="3000" max="3000" width="36.5546875" style="10" customWidth="1"/>
    <col min="3001" max="3001" width="9.109375" style="10"/>
    <col min="3002" max="3002" width="7.6640625" style="10" customWidth="1"/>
    <col min="3003" max="3003" width="6.6640625" style="10" customWidth="1"/>
    <col min="3004" max="3004" width="8" style="10" customWidth="1"/>
    <col min="3005" max="3006" width="7.6640625" style="10" customWidth="1"/>
    <col min="3007" max="3007" width="7.5546875" style="10" customWidth="1"/>
    <col min="3008" max="3008" width="11" style="10" customWidth="1"/>
    <col min="3009" max="3009" width="10.109375" style="10" customWidth="1"/>
    <col min="3010" max="3010" width="9.109375" style="10"/>
    <col min="3011" max="3011" width="13" style="10" customWidth="1"/>
    <col min="3012" max="3012" width="8.5546875" style="10" customWidth="1"/>
    <col min="3013" max="3013" width="14.5546875" style="10" customWidth="1"/>
    <col min="3014" max="3014" width="9.109375" style="10"/>
    <col min="3015" max="3016" width="12" style="10" customWidth="1"/>
    <col min="3017" max="3018" width="9.88671875" style="10" customWidth="1"/>
    <col min="3019" max="3019" width="11.6640625" style="10" customWidth="1"/>
    <col min="3020" max="3020" width="12.5546875" style="10" customWidth="1"/>
    <col min="3021" max="3021" width="10.88671875" style="10" customWidth="1"/>
    <col min="3022" max="3022" width="9.109375" style="10"/>
    <col min="3023" max="3023" width="10.88671875" style="10" customWidth="1"/>
    <col min="3024" max="3024" width="11.6640625" style="10" customWidth="1"/>
    <col min="3025" max="3025" width="10.88671875" style="10" customWidth="1"/>
    <col min="3026" max="3026" width="11.6640625" style="10" customWidth="1"/>
    <col min="3027" max="3027" width="12.6640625" style="10" customWidth="1"/>
    <col min="3028" max="3028" width="15.5546875" style="10" customWidth="1"/>
    <col min="3029" max="3029" width="14.33203125" style="10" customWidth="1"/>
    <col min="3030" max="3030" width="13.88671875" style="10" customWidth="1"/>
    <col min="3031" max="3032" width="11.88671875" style="10" customWidth="1"/>
    <col min="3033" max="3033" width="13.88671875" style="10" customWidth="1"/>
    <col min="3034" max="3036" width="9.109375" style="10"/>
    <col min="3037" max="3037" width="3.109375" style="10" customWidth="1"/>
    <col min="3038" max="3038" width="12" style="10" bestFit="1" customWidth="1"/>
    <col min="3039" max="3039" width="2" style="10" customWidth="1"/>
    <col min="3040" max="3041" width="9.109375" style="10"/>
    <col min="3042" max="3042" width="11.6640625" style="10" customWidth="1"/>
    <col min="3043" max="3252" width="9.109375" style="10"/>
    <col min="3253" max="3253" width="26.44140625" style="10" customWidth="1"/>
    <col min="3254" max="3254" width="32.109375" style="10" customWidth="1"/>
    <col min="3255" max="3255" width="30.109375" style="10" customWidth="1"/>
    <col min="3256" max="3256" width="36.5546875" style="10" customWidth="1"/>
    <col min="3257" max="3257" width="9.109375" style="10"/>
    <col min="3258" max="3258" width="7.6640625" style="10" customWidth="1"/>
    <col min="3259" max="3259" width="6.6640625" style="10" customWidth="1"/>
    <col min="3260" max="3260" width="8" style="10" customWidth="1"/>
    <col min="3261" max="3262" width="7.6640625" style="10" customWidth="1"/>
    <col min="3263" max="3263" width="7.5546875" style="10" customWidth="1"/>
    <col min="3264" max="3264" width="11" style="10" customWidth="1"/>
    <col min="3265" max="3265" width="10.109375" style="10" customWidth="1"/>
    <col min="3266" max="3266" width="9.109375" style="10"/>
    <col min="3267" max="3267" width="13" style="10" customWidth="1"/>
    <col min="3268" max="3268" width="8.5546875" style="10" customWidth="1"/>
    <col min="3269" max="3269" width="14.5546875" style="10" customWidth="1"/>
    <col min="3270" max="3270" width="9.109375" style="10"/>
    <col min="3271" max="3272" width="12" style="10" customWidth="1"/>
    <col min="3273" max="3274" width="9.88671875" style="10" customWidth="1"/>
    <col min="3275" max="3275" width="11.6640625" style="10" customWidth="1"/>
    <col min="3276" max="3276" width="12.5546875" style="10" customWidth="1"/>
    <col min="3277" max="3277" width="10.88671875" style="10" customWidth="1"/>
    <col min="3278" max="3278" width="9.109375" style="10"/>
    <col min="3279" max="3279" width="10.88671875" style="10" customWidth="1"/>
    <col min="3280" max="3280" width="11.6640625" style="10" customWidth="1"/>
    <col min="3281" max="3281" width="10.88671875" style="10" customWidth="1"/>
    <col min="3282" max="3282" width="11.6640625" style="10" customWidth="1"/>
    <col min="3283" max="3283" width="12.6640625" style="10" customWidth="1"/>
    <col min="3284" max="3284" width="15.5546875" style="10" customWidth="1"/>
    <col min="3285" max="3285" width="14.33203125" style="10" customWidth="1"/>
    <col min="3286" max="3286" width="13.88671875" style="10" customWidth="1"/>
    <col min="3287" max="3288" width="11.88671875" style="10" customWidth="1"/>
    <col min="3289" max="3289" width="13.88671875" style="10" customWidth="1"/>
    <col min="3290" max="3292" width="9.109375" style="10"/>
    <col min="3293" max="3293" width="3.109375" style="10" customWidth="1"/>
    <col min="3294" max="3294" width="12" style="10" bestFit="1" customWidth="1"/>
    <col min="3295" max="3295" width="2" style="10" customWidth="1"/>
    <col min="3296" max="3297" width="9.109375" style="10"/>
    <col min="3298" max="3298" width="11.6640625" style="10" customWidth="1"/>
    <col min="3299" max="3508" width="9.109375" style="10"/>
    <col min="3509" max="3509" width="26.44140625" style="10" customWidth="1"/>
    <col min="3510" max="3510" width="32.109375" style="10" customWidth="1"/>
    <col min="3511" max="3511" width="30.109375" style="10" customWidth="1"/>
    <col min="3512" max="3512" width="36.5546875" style="10" customWidth="1"/>
    <col min="3513" max="3513" width="9.109375" style="10"/>
    <col min="3514" max="3514" width="7.6640625" style="10" customWidth="1"/>
    <col min="3515" max="3515" width="6.6640625" style="10" customWidth="1"/>
    <col min="3516" max="3516" width="8" style="10" customWidth="1"/>
    <col min="3517" max="3518" width="7.6640625" style="10" customWidth="1"/>
    <col min="3519" max="3519" width="7.5546875" style="10" customWidth="1"/>
    <col min="3520" max="3520" width="11" style="10" customWidth="1"/>
    <col min="3521" max="3521" width="10.109375" style="10" customWidth="1"/>
    <col min="3522" max="3522" width="9.109375" style="10"/>
    <col min="3523" max="3523" width="13" style="10" customWidth="1"/>
    <col min="3524" max="3524" width="8.5546875" style="10" customWidth="1"/>
    <col min="3525" max="3525" width="14.5546875" style="10" customWidth="1"/>
    <col min="3526" max="3526" width="9.109375" style="10"/>
    <col min="3527" max="3528" width="12" style="10" customWidth="1"/>
    <col min="3529" max="3530" width="9.88671875" style="10" customWidth="1"/>
    <col min="3531" max="3531" width="11.6640625" style="10" customWidth="1"/>
    <col min="3532" max="3532" width="12.5546875" style="10" customWidth="1"/>
    <col min="3533" max="3533" width="10.88671875" style="10" customWidth="1"/>
    <col min="3534" max="3534" width="9.109375" style="10"/>
    <col min="3535" max="3535" width="10.88671875" style="10" customWidth="1"/>
    <col min="3536" max="3536" width="11.6640625" style="10" customWidth="1"/>
    <col min="3537" max="3537" width="10.88671875" style="10" customWidth="1"/>
    <col min="3538" max="3538" width="11.6640625" style="10" customWidth="1"/>
    <col min="3539" max="3539" width="12.6640625" style="10" customWidth="1"/>
    <col min="3540" max="3540" width="15.5546875" style="10" customWidth="1"/>
    <col min="3541" max="3541" width="14.33203125" style="10" customWidth="1"/>
    <col min="3542" max="3542" width="13.88671875" style="10" customWidth="1"/>
    <col min="3543" max="3544" width="11.88671875" style="10" customWidth="1"/>
    <col min="3545" max="3545" width="13.88671875" style="10" customWidth="1"/>
    <col min="3546" max="3548" width="9.109375" style="10"/>
    <col min="3549" max="3549" width="3.109375" style="10" customWidth="1"/>
    <col min="3550" max="3550" width="12" style="10" bestFit="1" customWidth="1"/>
    <col min="3551" max="3551" width="2" style="10" customWidth="1"/>
    <col min="3552" max="3553" width="9.109375" style="10"/>
    <col min="3554" max="3554" width="11.6640625" style="10" customWidth="1"/>
    <col min="3555" max="3764" width="9.109375" style="10"/>
    <col min="3765" max="3765" width="26.44140625" style="10" customWidth="1"/>
    <col min="3766" max="3766" width="32.109375" style="10" customWidth="1"/>
    <col min="3767" max="3767" width="30.109375" style="10" customWidth="1"/>
    <col min="3768" max="3768" width="36.5546875" style="10" customWidth="1"/>
    <col min="3769" max="3769" width="9.109375" style="10"/>
    <col min="3770" max="3770" width="7.6640625" style="10" customWidth="1"/>
    <col min="3771" max="3771" width="6.6640625" style="10" customWidth="1"/>
    <col min="3772" max="3772" width="8" style="10" customWidth="1"/>
    <col min="3773" max="3774" width="7.6640625" style="10" customWidth="1"/>
    <col min="3775" max="3775" width="7.5546875" style="10" customWidth="1"/>
    <col min="3776" max="3776" width="11" style="10" customWidth="1"/>
    <col min="3777" max="3777" width="10.109375" style="10" customWidth="1"/>
    <col min="3778" max="3778" width="9.109375" style="10"/>
    <col min="3779" max="3779" width="13" style="10" customWidth="1"/>
    <col min="3780" max="3780" width="8.5546875" style="10" customWidth="1"/>
    <col min="3781" max="3781" width="14.5546875" style="10" customWidth="1"/>
    <col min="3782" max="3782" width="9.109375" style="10"/>
    <col min="3783" max="3784" width="12" style="10" customWidth="1"/>
    <col min="3785" max="3786" width="9.88671875" style="10" customWidth="1"/>
    <col min="3787" max="3787" width="11.6640625" style="10" customWidth="1"/>
    <col min="3788" max="3788" width="12.5546875" style="10" customWidth="1"/>
    <col min="3789" max="3789" width="10.88671875" style="10" customWidth="1"/>
    <col min="3790" max="3790" width="9.109375" style="10"/>
    <col min="3791" max="3791" width="10.88671875" style="10" customWidth="1"/>
    <col min="3792" max="3792" width="11.6640625" style="10" customWidth="1"/>
    <col min="3793" max="3793" width="10.88671875" style="10" customWidth="1"/>
    <col min="3794" max="3794" width="11.6640625" style="10" customWidth="1"/>
    <col min="3795" max="3795" width="12.6640625" style="10" customWidth="1"/>
    <col min="3796" max="3796" width="15.5546875" style="10" customWidth="1"/>
    <col min="3797" max="3797" width="14.33203125" style="10" customWidth="1"/>
    <col min="3798" max="3798" width="13.88671875" style="10" customWidth="1"/>
    <col min="3799" max="3800" width="11.88671875" style="10" customWidth="1"/>
    <col min="3801" max="3801" width="13.88671875" style="10" customWidth="1"/>
    <col min="3802" max="3804" width="9.109375" style="10"/>
    <col min="3805" max="3805" width="3.109375" style="10" customWidth="1"/>
    <col min="3806" max="3806" width="12" style="10" bestFit="1" customWidth="1"/>
    <col min="3807" max="3807" width="2" style="10" customWidth="1"/>
    <col min="3808" max="3809" width="9.109375" style="10"/>
    <col min="3810" max="3810" width="11.6640625" style="10" customWidth="1"/>
    <col min="3811" max="4020" width="9.109375" style="10"/>
    <col min="4021" max="4021" width="26.44140625" style="10" customWidth="1"/>
    <col min="4022" max="4022" width="32.109375" style="10" customWidth="1"/>
    <col min="4023" max="4023" width="30.109375" style="10" customWidth="1"/>
    <col min="4024" max="4024" width="36.5546875" style="10" customWidth="1"/>
    <col min="4025" max="4025" width="9.109375" style="10"/>
    <col min="4026" max="4026" width="7.6640625" style="10" customWidth="1"/>
    <col min="4027" max="4027" width="6.6640625" style="10" customWidth="1"/>
    <col min="4028" max="4028" width="8" style="10" customWidth="1"/>
    <col min="4029" max="4030" width="7.6640625" style="10" customWidth="1"/>
    <col min="4031" max="4031" width="7.5546875" style="10" customWidth="1"/>
    <col min="4032" max="4032" width="11" style="10" customWidth="1"/>
    <col min="4033" max="4033" width="10.109375" style="10" customWidth="1"/>
    <col min="4034" max="4034" width="9.109375" style="10"/>
    <col min="4035" max="4035" width="13" style="10" customWidth="1"/>
    <col min="4036" max="4036" width="8.5546875" style="10" customWidth="1"/>
    <col min="4037" max="4037" width="14.5546875" style="10" customWidth="1"/>
    <col min="4038" max="4038" width="9.109375" style="10"/>
    <col min="4039" max="4040" width="12" style="10" customWidth="1"/>
    <col min="4041" max="4042" width="9.88671875" style="10" customWidth="1"/>
    <col min="4043" max="4043" width="11.6640625" style="10" customWidth="1"/>
    <col min="4044" max="4044" width="12.5546875" style="10" customWidth="1"/>
    <col min="4045" max="4045" width="10.88671875" style="10" customWidth="1"/>
    <col min="4046" max="4046" width="9.109375" style="10"/>
    <col min="4047" max="4047" width="10.88671875" style="10" customWidth="1"/>
    <col min="4048" max="4048" width="11.6640625" style="10" customWidth="1"/>
    <col min="4049" max="4049" width="10.88671875" style="10" customWidth="1"/>
    <col min="4050" max="4050" width="11.6640625" style="10" customWidth="1"/>
    <col min="4051" max="4051" width="12.6640625" style="10" customWidth="1"/>
    <col min="4052" max="4052" width="15.5546875" style="10" customWidth="1"/>
    <col min="4053" max="4053" width="14.33203125" style="10" customWidth="1"/>
    <col min="4054" max="4054" width="13.88671875" style="10" customWidth="1"/>
    <col min="4055" max="4056" width="11.88671875" style="10" customWidth="1"/>
    <col min="4057" max="4057" width="13.88671875" style="10" customWidth="1"/>
    <col min="4058" max="4060" width="9.109375" style="10"/>
    <col min="4061" max="4061" width="3.109375" style="10" customWidth="1"/>
    <col min="4062" max="4062" width="12" style="10" bestFit="1" customWidth="1"/>
    <col min="4063" max="4063" width="2" style="10" customWidth="1"/>
    <col min="4064" max="4065" width="9.109375" style="10"/>
    <col min="4066" max="4066" width="11.6640625" style="10" customWidth="1"/>
    <col min="4067" max="4276" width="9.109375" style="10"/>
    <col min="4277" max="4277" width="26.44140625" style="10" customWidth="1"/>
    <col min="4278" max="4278" width="32.109375" style="10" customWidth="1"/>
    <col min="4279" max="4279" width="30.109375" style="10" customWidth="1"/>
    <col min="4280" max="4280" width="36.5546875" style="10" customWidth="1"/>
    <col min="4281" max="4281" width="9.109375" style="10"/>
    <col min="4282" max="4282" width="7.6640625" style="10" customWidth="1"/>
    <col min="4283" max="4283" width="6.6640625" style="10" customWidth="1"/>
    <col min="4284" max="4284" width="8" style="10" customWidth="1"/>
    <col min="4285" max="4286" width="7.6640625" style="10" customWidth="1"/>
    <col min="4287" max="4287" width="7.5546875" style="10" customWidth="1"/>
    <col min="4288" max="4288" width="11" style="10" customWidth="1"/>
    <col min="4289" max="4289" width="10.109375" style="10" customWidth="1"/>
    <col min="4290" max="4290" width="9.109375" style="10"/>
    <col min="4291" max="4291" width="13" style="10" customWidth="1"/>
    <col min="4292" max="4292" width="8.5546875" style="10" customWidth="1"/>
    <col min="4293" max="4293" width="14.5546875" style="10" customWidth="1"/>
    <col min="4294" max="4294" width="9.109375" style="10"/>
    <col min="4295" max="4296" width="12" style="10" customWidth="1"/>
    <col min="4297" max="4298" width="9.88671875" style="10" customWidth="1"/>
    <col min="4299" max="4299" width="11.6640625" style="10" customWidth="1"/>
    <col min="4300" max="4300" width="12.5546875" style="10" customWidth="1"/>
    <col min="4301" max="4301" width="10.88671875" style="10" customWidth="1"/>
    <col min="4302" max="4302" width="9.109375" style="10"/>
    <col min="4303" max="4303" width="10.88671875" style="10" customWidth="1"/>
    <col min="4304" max="4304" width="11.6640625" style="10" customWidth="1"/>
    <col min="4305" max="4305" width="10.88671875" style="10" customWidth="1"/>
    <col min="4306" max="4306" width="11.6640625" style="10" customWidth="1"/>
    <col min="4307" max="4307" width="12.6640625" style="10" customWidth="1"/>
    <col min="4308" max="4308" width="15.5546875" style="10" customWidth="1"/>
    <col min="4309" max="4309" width="14.33203125" style="10" customWidth="1"/>
    <col min="4310" max="4310" width="13.88671875" style="10" customWidth="1"/>
    <col min="4311" max="4312" width="11.88671875" style="10" customWidth="1"/>
    <col min="4313" max="4313" width="13.88671875" style="10" customWidth="1"/>
    <col min="4314" max="4316" width="9.109375" style="10"/>
    <col min="4317" max="4317" width="3.109375" style="10" customWidth="1"/>
    <col min="4318" max="4318" width="12" style="10" bestFit="1" customWidth="1"/>
    <col min="4319" max="4319" width="2" style="10" customWidth="1"/>
    <col min="4320" max="4321" width="9.109375" style="10"/>
    <col min="4322" max="4322" width="11.6640625" style="10" customWidth="1"/>
    <col min="4323" max="4532" width="9.109375" style="10"/>
    <col min="4533" max="4533" width="26.44140625" style="10" customWidth="1"/>
    <col min="4534" max="4534" width="32.109375" style="10" customWidth="1"/>
    <col min="4535" max="4535" width="30.109375" style="10" customWidth="1"/>
    <col min="4536" max="4536" width="36.5546875" style="10" customWidth="1"/>
    <col min="4537" max="4537" width="9.109375" style="10"/>
    <col min="4538" max="4538" width="7.6640625" style="10" customWidth="1"/>
    <col min="4539" max="4539" width="6.6640625" style="10" customWidth="1"/>
    <col min="4540" max="4540" width="8" style="10" customWidth="1"/>
    <col min="4541" max="4542" width="7.6640625" style="10" customWidth="1"/>
    <col min="4543" max="4543" width="7.5546875" style="10" customWidth="1"/>
    <col min="4544" max="4544" width="11" style="10" customWidth="1"/>
    <col min="4545" max="4545" width="10.109375" style="10" customWidth="1"/>
    <col min="4546" max="4546" width="9.109375" style="10"/>
    <col min="4547" max="4547" width="13" style="10" customWidth="1"/>
    <col min="4548" max="4548" width="8.5546875" style="10" customWidth="1"/>
    <col min="4549" max="4549" width="14.5546875" style="10" customWidth="1"/>
    <col min="4550" max="4550" width="9.109375" style="10"/>
    <col min="4551" max="4552" width="12" style="10" customWidth="1"/>
    <col min="4553" max="4554" width="9.88671875" style="10" customWidth="1"/>
    <col min="4555" max="4555" width="11.6640625" style="10" customWidth="1"/>
    <col min="4556" max="4556" width="12.5546875" style="10" customWidth="1"/>
    <col min="4557" max="4557" width="10.88671875" style="10" customWidth="1"/>
    <col min="4558" max="4558" width="9.109375" style="10"/>
    <col min="4559" max="4559" width="10.88671875" style="10" customWidth="1"/>
    <col min="4560" max="4560" width="11.6640625" style="10" customWidth="1"/>
    <col min="4561" max="4561" width="10.88671875" style="10" customWidth="1"/>
    <col min="4562" max="4562" width="11.6640625" style="10" customWidth="1"/>
    <col min="4563" max="4563" width="12.6640625" style="10" customWidth="1"/>
    <col min="4564" max="4564" width="15.5546875" style="10" customWidth="1"/>
    <col min="4565" max="4565" width="14.33203125" style="10" customWidth="1"/>
    <col min="4566" max="4566" width="13.88671875" style="10" customWidth="1"/>
    <col min="4567" max="4568" width="11.88671875" style="10" customWidth="1"/>
    <col min="4569" max="4569" width="13.88671875" style="10" customWidth="1"/>
    <col min="4570" max="4572" width="9.109375" style="10"/>
    <col min="4573" max="4573" width="3.109375" style="10" customWidth="1"/>
    <col min="4574" max="4574" width="12" style="10" bestFit="1" customWidth="1"/>
    <col min="4575" max="4575" width="2" style="10" customWidth="1"/>
    <col min="4576" max="4577" width="9.109375" style="10"/>
    <col min="4578" max="4578" width="11.6640625" style="10" customWidth="1"/>
    <col min="4579" max="4788" width="9.109375" style="10"/>
    <col min="4789" max="4789" width="26.44140625" style="10" customWidth="1"/>
    <col min="4790" max="4790" width="32.109375" style="10" customWidth="1"/>
    <col min="4791" max="4791" width="30.109375" style="10" customWidth="1"/>
    <col min="4792" max="4792" width="36.5546875" style="10" customWidth="1"/>
    <col min="4793" max="4793" width="9.109375" style="10"/>
    <col min="4794" max="4794" width="7.6640625" style="10" customWidth="1"/>
    <col min="4795" max="4795" width="6.6640625" style="10" customWidth="1"/>
    <col min="4796" max="4796" width="8" style="10" customWidth="1"/>
    <col min="4797" max="4798" width="7.6640625" style="10" customWidth="1"/>
    <col min="4799" max="4799" width="7.5546875" style="10" customWidth="1"/>
    <col min="4800" max="4800" width="11" style="10" customWidth="1"/>
    <col min="4801" max="4801" width="10.109375" style="10" customWidth="1"/>
    <col min="4802" max="4802" width="9.109375" style="10"/>
    <col min="4803" max="4803" width="13" style="10" customWidth="1"/>
    <col min="4804" max="4804" width="8.5546875" style="10" customWidth="1"/>
    <col min="4805" max="4805" width="14.5546875" style="10" customWidth="1"/>
    <col min="4806" max="4806" width="9.109375" style="10"/>
    <col min="4807" max="4808" width="12" style="10" customWidth="1"/>
    <col min="4809" max="4810" width="9.88671875" style="10" customWidth="1"/>
    <col min="4811" max="4811" width="11.6640625" style="10" customWidth="1"/>
    <col min="4812" max="4812" width="12.5546875" style="10" customWidth="1"/>
    <col min="4813" max="4813" width="10.88671875" style="10" customWidth="1"/>
    <col min="4814" max="4814" width="9.109375" style="10"/>
    <col min="4815" max="4815" width="10.88671875" style="10" customWidth="1"/>
    <col min="4816" max="4816" width="11.6640625" style="10" customWidth="1"/>
    <col min="4817" max="4817" width="10.88671875" style="10" customWidth="1"/>
    <col min="4818" max="4818" width="11.6640625" style="10" customWidth="1"/>
    <col min="4819" max="4819" width="12.6640625" style="10" customWidth="1"/>
    <col min="4820" max="4820" width="15.5546875" style="10" customWidth="1"/>
    <col min="4821" max="4821" width="14.33203125" style="10" customWidth="1"/>
    <col min="4822" max="4822" width="13.88671875" style="10" customWidth="1"/>
    <col min="4823" max="4824" width="11.88671875" style="10" customWidth="1"/>
    <col min="4825" max="4825" width="13.88671875" style="10" customWidth="1"/>
    <col min="4826" max="4828" width="9.109375" style="10"/>
    <col min="4829" max="4829" width="3.109375" style="10" customWidth="1"/>
    <col min="4830" max="4830" width="12" style="10" bestFit="1" customWidth="1"/>
    <col min="4831" max="4831" width="2" style="10" customWidth="1"/>
    <col min="4832" max="4833" width="9.109375" style="10"/>
    <col min="4834" max="4834" width="11.6640625" style="10" customWidth="1"/>
    <col min="4835" max="5044" width="9.109375" style="10"/>
    <col min="5045" max="5045" width="26.44140625" style="10" customWidth="1"/>
    <col min="5046" max="5046" width="32.109375" style="10" customWidth="1"/>
    <col min="5047" max="5047" width="30.109375" style="10" customWidth="1"/>
    <col min="5048" max="5048" width="36.5546875" style="10" customWidth="1"/>
    <col min="5049" max="5049" width="9.109375" style="10"/>
    <col min="5050" max="5050" width="7.6640625" style="10" customWidth="1"/>
    <col min="5051" max="5051" width="6.6640625" style="10" customWidth="1"/>
    <col min="5052" max="5052" width="8" style="10" customWidth="1"/>
    <col min="5053" max="5054" width="7.6640625" style="10" customWidth="1"/>
    <col min="5055" max="5055" width="7.5546875" style="10" customWidth="1"/>
    <col min="5056" max="5056" width="11" style="10" customWidth="1"/>
    <col min="5057" max="5057" width="10.109375" style="10" customWidth="1"/>
    <col min="5058" max="5058" width="9.109375" style="10"/>
    <col min="5059" max="5059" width="13" style="10" customWidth="1"/>
    <col min="5060" max="5060" width="8.5546875" style="10" customWidth="1"/>
    <col min="5061" max="5061" width="14.5546875" style="10" customWidth="1"/>
    <col min="5062" max="5062" width="9.109375" style="10"/>
    <col min="5063" max="5064" width="12" style="10" customWidth="1"/>
    <col min="5065" max="5066" width="9.88671875" style="10" customWidth="1"/>
    <col min="5067" max="5067" width="11.6640625" style="10" customWidth="1"/>
    <col min="5068" max="5068" width="12.5546875" style="10" customWidth="1"/>
    <col min="5069" max="5069" width="10.88671875" style="10" customWidth="1"/>
    <col min="5070" max="5070" width="9.109375" style="10"/>
    <col min="5071" max="5071" width="10.88671875" style="10" customWidth="1"/>
    <col min="5072" max="5072" width="11.6640625" style="10" customWidth="1"/>
    <col min="5073" max="5073" width="10.88671875" style="10" customWidth="1"/>
    <col min="5074" max="5074" width="11.6640625" style="10" customWidth="1"/>
    <col min="5075" max="5075" width="12.6640625" style="10" customWidth="1"/>
    <col min="5076" max="5076" width="15.5546875" style="10" customWidth="1"/>
    <col min="5077" max="5077" width="14.33203125" style="10" customWidth="1"/>
    <col min="5078" max="5078" width="13.88671875" style="10" customWidth="1"/>
    <col min="5079" max="5080" width="11.88671875" style="10" customWidth="1"/>
    <col min="5081" max="5081" width="13.88671875" style="10" customWidth="1"/>
    <col min="5082" max="5084" width="9.109375" style="10"/>
    <col min="5085" max="5085" width="3.109375" style="10" customWidth="1"/>
    <col min="5086" max="5086" width="12" style="10" bestFit="1" customWidth="1"/>
    <col min="5087" max="5087" width="2" style="10" customWidth="1"/>
    <col min="5088" max="5089" width="9.109375" style="10"/>
    <col min="5090" max="5090" width="11.6640625" style="10" customWidth="1"/>
    <col min="5091" max="5300" width="9.109375" style="10"/>
    <col min="5301" max="5301" width="26.44140625" style="10" customWidth="1"/>
    <col min="5302" max="5302" width="32.109375" style="10" customWidth="1"/>
    <col min="5303" max="5303" width="30.109375" style="10" customWidth="1"/>
    <col min="5304" max="5304" width="36.5546875" style="10" customWidth="1"/>
    <col min="5305" max="5305" width="9.109375" style="10"/>
    <col min="5306" max="5306" width="7.6640625" style="10" customWidth="1"/>
    <col min="5307" max="5307" width="6.6640625" style="10" customWidth="1"/>
    <col min="5308" max="5308" width="8" style="10" customWidth="1"/>
    <col min="5309" max="5310" width="7.6640625" style="10" customWidth="1"/>
    <col min="5311" max="5311" width="7.5546875" style="10" customWidth="1"/>
    <col min="5312" max="5312" width="11" style="10" customWidth="1"/>
    <col min="5313" max="5313" width="10.109375" style="10" customWidth="1"/>
    <col min="5314" max="5314" width="9.109375" style="10"/>
    <col min="5315" max="5315" width="13" style="10" customWidth="1"/>
    <col min="5316" max="5316" width="8.5546875" style="10" customWidth="1"/>
    <col min="5317" max="5317" width="14.5546875" style="10" customWidth="1"/>
    <col min="5318" max="5318" width="9.109375" style="10"/>
    <col min="5319" max="5320" width="12" style="10" customWidth="1"/>
    <col min="5321" max="5322" width="9.88671875" style="10" customWidth="1"/>
    <col min="5323" max="5323" width="11.6640625" style="10" customWidth="1"/>
    <col min="5324" max="5324" width="12.5546875" style="10" customWidth="1"/>
    <col min="5325" max="5325" width="10.88671875" style="10" customWidth="1"/>
    <col min="5326" max="5326" width="9.109375" style="10"/>
    <col min="5327" max="5327" width="10.88671875" style="10" customWidth="1"/>
    <col min="5328" max="5328" width="11.6640625" style="10" customWidth="1"/>
    <col min="5329" max="5329" width="10.88671875" style="10" customWidth="1"/>
    <col min="5330" max="5330" width="11.6640625" style="10" customWidth="1"/>
    <col min="5331" max="5331" width="12.6640625" style="10" customWidth="1"/>
    <col min="5332" max="5332" width="15.5546875" style="10" customWidth="1"/>
    <col min="5333" max="5333" width="14.33203125" style="10" customWidth="1"/>
    <col min="5334" max="5334" width="13.88671875" style="10" customWidth="1"/>
    <col min="5335" max="5336" width="11.88671875" style="10" customWidth="1"/>
    <col min="5337" max="5337" width="13.88671875" style="10" customWidth="1"/>
    <col min="5338" max="5340" width="9.109375" style="10"/>
    <col min="5341" max="5341" width="3.109375" style="10" customWidth="1"/>
    <col min="5342" max="5342" width="12" style="10" bestFit="1" customWidth="1"/>
    <col min="5343" max="5343" width="2" style="10" customWidth="1"/>
    <col min="5344" max="5345" width="9.109375" style="10"/>
    <col min="5346" max="5346" width="11.6640625" style="10" customWidth="1"/>
    <col min="5347" max="5556" width="9.109375" style="10"/>
    <col min="5557" max="5557" width="26.44140625" style="10" customWidth="1"/>
    <col min="5558" max="5558" width="32.109375" style="10" customWidth="1"/>
    <col min="5559" max="5559" width="30.109375" style="10" customWidth="1"/>
    <col min="5560" max="5560" width="36.5546875" style="10" customWidth="1"/>
    <col min="5561" max="5561" width="9.109375" style="10"/>
    <col min="5562" max="5562" width="7.6640625" style="10" customWidth="1"/>
    <col min="5563" max="5563" width="6.6640625" style="10" customWidth="1"/>
    <col min="5564" max="5564" width="8" style="10" customWidth="1"/>
    <col min="5565" max="5566" width="7.6640625" style="10" customWidth="1"/>
    <col min="5567" max="5567" width="7.5546875" style="10" customWidth="1"/>
    <col min="5568" max="5568" width="11" style="10" customWidth="1"/>
    <col min="5569" max="5569" width="10.109375" style="10" customWidth="1"/>
    <col min="5570" max="5570" width="9.109375" style="10"/>
    <col min="5571" max="5571" width="13" style="10" customWidth="1"/>
    <col min="5572" max="5572" width="8.5546875" style="10" customWidth="1"/>
    <col min="5573" max="5573" width="14.5546875" style="10" customWidth="1"/>
    <col min="5574" max="5574" width="9.109375" style="10"/>
    <col min="5575" max="5576" width="12" style="10" customWidth="1"/>
    <col min="5577" max="5578" width="9.88671875" style="10" customWidth="1"/>
    <col min="5579" max="5579" width="11.6640625" style="10" customWidth="1"/>
    <col min="5580" max="5580" width="12.5546875" style="10" customWidth="1"/>
    <col min="5581" max="5581" width="10.88671875" style="10" customWidth="1"/>
    <col min="5582" max="5582" width="9.109375" style="10"/>
    <col min="5583" max="5583" width="10.88671875" style="10" customWidth="1"/>
    <col min="5584" max="5584" width="11.6640625" style="10" customWidth="1"/>
    <col min="5585" max="5585" width="10.88671875" style="10" customWidth="1"/>
    <col min="5586" max="5586" width="11.6640625" style="10" customWidth="1"/>
    <col min="5587" max="5587" width="12.6640625" style="10" customWidth="1"/>
    <col min="5588" max="5588" width="15.5546875" style="10" customWidth="1"/>
    <col min="5589" max="5589" width="14.33203125" style="10" customWidth="1"/>
    <col min="5590" max="5590" width="13.88671875" style="10" customWidth="1"/>
    <col min="5591" max="5592" width="11.88671875" style="10" customWidth="1"/>
    <col min="5593" max="5593" width="13.88671875" style="10" customWidth="1"/>
    <col min="5594" max="5596" width="9.109375" style="10"/>
    <col min="5597" max="5597" width="3.109375" style="10" customWidth="1"/>
    <col min="5598" max="5598" width="12" style="10" bestFit="1" customWidth="1"/>
    <col min="5599" max="5599" width="2" style="10" customWidth="1"/>
    <col min="5600" max="5601" width="9.109375" style="10"/>
    <col min="5602" max="5602" width="11.6640625" style="10" customWidth="1"/>
    <col min="5603" max="5812" width="9.109375" style="10"/>
    <col min="5813" max="5813" width="26.44140625" style="10" customWidth="1"/>
    <col min="5814" max="5814" width="32.109375" style="10" customWidth="1"/>
    <col min="5815" max="5815" width="30.109375" style="10" customWidth="1"/>
    <col min="5816" max="5816" width="36.5546875" style="10" customWidth="1"/>
    <col min="5817" max="5817" width="9.109375" style="10"/>
    <col min="5818" max="5818" width="7.6640625" style="10" customWidth="1"/>
    <col min="5819" max="5819" width="6.6640625" style="10" customWidth="1"/>
    <col min="5820" max="5820" width="8" style="10" customWidth="1"/>
    <col min="5821" max="5822" width="7.6640625" style="10" customWidth="1"/>
    <col min="5823" max="5823" width="7.5546875" style="10" customWidth="1"/>
    <col min="5824" max="5824" width="11" style="10" customWidth="1"/>
    <col min="5825" max="5825" width="10.109375" style="10" customWidth="1"/>
    <col min="5826" max="5826" width="9.109375" style="10"/>
    <col min="5827" max="5827" width="13" style="10" customWidth="1"/>
    <col min="5828" max="5828" width="8.5546875" style="10" customWidth="1"/>
    <col min="5829" max="5829" width="14.5546875" style="10" customWidth="1"/>
    <col min="5830" max="5830" width="9.109375" style="10"/>
    <col min="5831" max="5832" width="12" style="10" customWidth="1"/>
    <col min="5833" max="5834" width="9.88671875" style="10" customWidth="1"/>
    <col min="5835" max="5835" width="11.6640625" style="10" customWidth="1"/>
    <col min="5836" max="5836" width="12.5546875" style="10" customWidth="1"/>
    <col min="5837" max="5837" width="10.88671875" style="10" customWidth="1"/>
    <col min="5838" max="5838" width="9.109375" style="10"/>
    <col min="5839" max="5839" width="10.88671875" style="10" customWidth="1"/>
    <col min="5840" max="5840" width="11.6640625" style="10" customWidth="1"/>
    <col min="5841" max="5841" width="10.88671875" style="10" customWidth="1"/>
    <col min="5842" max="5842" width="11.6640625" style="10" customWidth="1"/>
    <col min="5843" max="5843" width="12.6640625" style="10" customWidth="1"/>
    <col min="5844" max="5844" width="15.5546875" style="10" customWidth="1"/>
    <col min="5845" max="5845" width="14.33203125" style="10" customWidth="1"/>
    <col min="5846" max="5846" width="13.88671875" style="10" customWidth="1"/>
    <col min="5847" max="5848" width="11.88671875" style="10" customWidth="1"/>
    <col min="5849" max="5849" width="13.88671875" style="10" customWidth="1"/>
    <col min="5850" max="5852" width="9.109375" style="10"/>
    <col min="5853" max="5853" width="3.109375" style="10" customWidth="1"/>
    <col min="5854" max="5854" width="12" style="10" bestFit="1" customWidth="1"/>
    <col min="5855" max="5855" width="2" style="10" customWidth="1"/>
    <col min="5856" max="5857" width="9.109375" style="10"/>
    <col min="5858" max="5858" width="11.6640625" style="10" customWidth="1"/>
    <col min="5859" max="6068" width="9.109375" style="10"/>
    <col min="6069" max="6069" width="26.44140625" style="10" customWidth="1"/>
    <col min="6070" max="6070" width="32.109375" style="10" customWidth="1"/>
    <col min="6071" max="6071" width="30.109375" style="10" customWidth="1"/>
    <col min="6072" max="6072" width="36.5546875" style="10" customWidth="1"/>
    <col min="6073" max="6073" width="9.109375" style="10"/>
    <col min="6074" max="6074" width="7.6640625" style="10" customWidth="1"/>
    <col min="6075" max="6075" width="6.6640625" style="10" customWidth="1"/>
    <col min="6076" max="6076" width="8" style="10" customWidth="1"/>
    <col min="6077" max="6078" width="7.6640625" style="10" customWidth="1"/>
    <col min="6079" max="6079" width="7.5546875" style="10" customWidth="1"/>
    <col min="6080" max="6080" width="11" style="10" customWidth="1"/>
    <col min="6081" max="6081" width="10.109375" style="10" customWidth="1"/>
    <col min="6082" max="6082" width="9.109375" style="10"/>
    <col min="6083" max="6083" width="13" style="10" customWidth="1"/>
    <col min="6084" max="6084" width="8.5546875" style="10" customWidth="1"/>
    <col min="6085" max="6085" width="14.5546875" style="10" customWidth="1"/>
    <col min="6086" max="6086" width="9.109375" style="10"/>
    <col min="6087" max="6088" width="12" style="10" customWidth="1"/>
    <col min="6089" max="6090" width="9.88671875" style="10" customWidth="1"/>
    <col min="6091" max="6091" width="11.6640625" style="10" customWidth="1"/>
    <col min="6092" max="6092" width="12.5546875" style="10" customWidth="1"/>
    <col min="6093" max="6093" width="10.88671875" style="10" customWidth="1"/>
    <col min="6094" max="6094" width="9.109375" style="10"/>
    <col min="6095" max="6095" width="10.88671875" style="10" customWidth="1"/>
    <col min="6096" max="6096" width="11.6640625" style="10" customWidth="1"/>
    <col min="6097" max="6097" width="10.88671875" style="10" customWidth="1"/>
    <col min="6098" max="6098" width="11.6640625" style="10" customWidth="1"/>
    <col min="6099" max="6099" width="12.6640625" style="10" customWidth="1"/>
    <col min="6100" max="6100" width="15.5546875" style="10" customWidth="1"/>
    <col min="6101" max="6101" width="14.33203125" style="10" customWidth="1"/>
    <col min="6102" max="6102" width="13.88671875" style="10" customWidth="1"/>
    <col min="6103" max="6104" width="11.88671875" style="10" customWidth="1"/>
    <col min="6105" max="6105" width="13.88671875" style="10" customWidth="1"/>
    <col min="6106" max="6108" width="9.109375" style="10"/>
    <col min="6109" max="6109" width="3.109375" style="10" customWidth="1"/>
    <col min="6110" max="6110" width="12" style="10" bestFit="1" customWidth="1"/>
    <col min="6111" max="6111" width="2" style="10" customWidth="1"/>
    <col min="6112" max="6113" width="9.109375" style="10"/>
    <col min="6114" max="6114" width="11.6640625" style="10" customWidth="1"/>
    <col min="6115" max="6324" width="9.109375" style="10"/>
    <col min="6325" max="6325" width="26.44140625" style="10" customWidth="1"/>
    <col min="6326" max="6326" width="32.109375" style="10" customWidth="1"/>
    <col min="6327" max="6327" width="30.109375" style="10" customWidth="1"/>
    <col min="6328" max="6328" width="36.5546875" style="10" customWidth="1"/>
    <col min="6329" max="6329" width="9.109375" style="10"/>
    <col min="6330" max="6330" width="7.6640625" style="10" customWidth="1"/>
    <col min="6331" max="6331" width="6.6640625" style="10" customWidth="1"/>
    <col min="6332" max="6332" width="8" style="10" customWidth="1"/>
    <col min="6333" max="6334" width="7.6640625" style="10" customWidth="1"/>
    <col min="6335" max="6335" width="7.5546875" style="10" customWidth="1"/>
    <col min="6336" max="6336" width="11" style="10" customWidth="1"/>
    <col min="6337" max="6337" width="10.109375" style="10" customWidth="1"/>
    <col min="6338" max="6338" width="9.109375" style="10"/>
    <col min="6339" max="6339" width="13" style="10" customWidth="1"/>
    <col min="6340" max="6340" width="8.5546875" style="10" customWidth="1"/>
    <col min="6341" max="6341" width="14.5546875" style="10" customWidth="1"/>
    <col min="6342" max="6342" width="9.109375" style="10"/>
    <col min="6343" max="6344" width="12" style="10" customWidth="1"/>
    <col min="6345" max="6346" width="9.88671875" style="10" customWidth="1"/>
    <col min="6347" max="6347" width="11.6640625" style="10" customWidth="1"/>
    <col min="6348" max="6348" width="12.5546875" style="10" customWidth="1"/>
    <col min="6349" max="6349" width="10.88671875" style="10" customWidth="1"/>
    <col min="6350" max="6350" width="9.109375" style="10"/>
    <col min="6351" max="6351" width="10.88671875" style="10" customWidth="1"/>
    <col min="6352" max="6352" width="11.6640625" style="10" customWidth="1"/>
    <col min="6353" max="6353" width="10.88671875" style="10" customWidth="1"/>
    <col min="6354" max="6354" width="11.6640625" style="10" customWidth="1"/>
    <col min="6355" max="6355" width="12.6640625" style="10" customWidth="1"/>
    <col min="6356" max="6356" width="15.5546875" style="10" customWidth="1"/>
    <col min="6357" max="6357" width="14.33203125" style="10" customWidth="1"/>
    <col min="6358" max="6358" width="13.88671875" style="10" customWidth="1"/>
    <col min="6359" max="6360" width="11.88671875" style="10" customWidth="1"/>
    <col min="6361" max="6361" width="13.88671875" style="10" customWidth="1"/>
    <col min="6362" max="6364" width="9.109375" style="10"/>
    <col min="6365" max="6365" width="3.109375" style="10" customWidth="1"/>
    <col min="6366" max="6366" width="12" style="10" bestFit="1" customWidth="1"/>
    <col min="6367" max="6367" width="2" style="10" customWidth="1"/>
    <col min="6368" max="6369" width="9.109375" style="10"/>
    <col min="6370" max="6370" width="11.6640625" style="10" customWidth="1"/>
    <col min="6371" max="6580" width="9.109375" style="10"/>
    <col min="6581" max="6581" width="26.44140625" style="10" customWidth="1"/>
    <col min="6582" max="6582" width="32.109375" style="10" customWidth="1"/>
    <col min="6583" max="6583" width="30.109375" style="10" customWidth="1"/>
    <col min="6584" max="6584" width="36.5546875" style="10" customWidth="1"/>
    <col min="6585" max="6585" width="9.109375" style="10"/>
    <col min="6586" max="6586" width="7.6640625" style="10" customWidth="1"/>
    <col min="6587" max="6587" width="6.6640625" style="10" customWidth="1"/>
    <col min="6588" max="6588" width="8" style="10" customWidth="1"/>
    <col min="6589" max="6590" width="7.6640625" style="10" customWidth="1"/>
    <col min="6591" max="6591" width="7.5546875" style="10" customWidth="1"/>
    <col min="6592" max="6592" width="11" style="10" customWidth="1"/>
    <col min="6593" max="6593" width="10.109375" style="10" customWidth="1"/>
    <col min="6594" max="6594" width="9.109375" style="10"/>
    <col min="6595" max="6595" width="13" style="10" customWidth="1"/>
    <col min="6596" max="6596" width="8.5546875" style="10" customWidth="1"/>
    <col min="6597" max="6597" width="14.5546875" style="10" customWidth="1"/>
    <col min="6598" max="6598" width="9.109375" style="10"/>
    <col min="6599" max="6600" width="12" style="10" customWidth="1"/>
    <col min="6601" max="6602" width="9.88671875" style="10" customWidth="1"/>
    <col min="6603" max="6603" width="11.6640625" style="10" customWidth="1"/>
    <col min="6604" max="6604" width="12.5546875" style="10" customWidth="1"/>
    <col min="6605" max="6605" width="10.88671875" style="10" customWidth="1"/>
    <col min="6606" max="6606" width="9.109375" style="10"/>
    <col min="6607" max="6607" width="10.88671875" style="10" customWidth="1"/>
    <col min="6608" max="6608" width="11.6640625" style="10" customWidth="1"/>
    <col min="6609" max="6609" width="10.88671875" style="10" customWidth="1"/>
    <col min="6610" max="6610" width="11.6640625" style="10" customWidth="1"/>
    <col min="6611" max="6611" width="12.6640625" style="10" customWidth="1"/>
    <col min="6612" max="6612" width="15.5546875" style="10" customWidth="1"/>
    <col min="6613" max="6613" width="14.33203125" style="10" customWidth="1"/>
    <col min="6614" max="6614" width="13.88671875" style="10" customWidth="1"/>
    <col min="6615" max="6616" width="11.88671875" style="10" customWidth="1"/>
    <col min="6617" max="6617" width="13.88671875" style="10" customWidth="1"/>
    <col min="6618" max="6620" width="9.109375" style="10"/>
    <col min="6621" max="6621" width="3.109375" style="10" customWidth="1"/>
    <col min="6622" max="6622" width="12" style="10" bestFit="1" customWidth="1"/>
    <col min="6623" max="6623" width="2" style="10" customWidth="1"/>
    <col min="6624" max="6625" width="9.109375" style="10"/>
    <col min="6626" max="6626" width="11.6640625" style="10" customWidth="1"/>
    <col min="6627" max="6836" width="9.109375" style="10"/>
    <col min="6837" max="6837" width="26.44140625" style="10" customWidth="1"/>
    <col min="6838" max="6838" width="32.109375" style="10" customWidth="1"/>
    <col min="6839" max="6839" width="30.109375" style="10" customWidth="1"/>
    <col min="6840" max="6840" width="36.5546875" style="10" customWidth="1"/>
    <col min="6841" max="6841" width="9.109375" style="10"/>
    <col min="6842" max="6842" width="7.6640625" style="10" customWidth="1"/>
    <col min="6843" max="6843" width="6.6640625" style="10" customWidth="1"/>
    <col min="6844" max="6844" width="8" style="10" customWidth="1"/>
    <col min="6845" max="6846" width="7.6640625" style="10" customWidth="1"/>
    <col min="6847" max="6847" width="7.5546875" style="10" customWidth="1"/>
    <col min="6848" max="6848" width="11" style="10" customWidth="1"/>
    <col min="6849" max="6849" width="10.109375" style="10" customWidth="1"/>
    <col min="6850" max="6850" width="9.109375" style="10"/>
    <col min="6851" max="6851" width="13" style="10" customWidth="1"/>
    <col min="6852" max="6852" width="8.5546875" style="10" customWidth="1"/>
    <col min="6853" max="6853" width="14.5546875" style="10" customWidth="1"/>
    <col min="6854" max="6854" width="9.109375" style="10"/>
    <col min="6855" max="6856" width="12" style="10" customWidth="1"/>
    <col min="6857" max="6858" width="9.88671875" style="10" customWidth="1"/>
    <col min="6859" max="6859" width="11.6640625" style="10" customWidth="1"/>
    <col min="6860" max="6860" width="12.5546875" style="10" customWidth="1"/>
    <col min="6861" max="6861" width="10.88671875" style="10" customWidth="1"/>
    <col min="6862" max="6862" width="9.109375" style="10"/>
    <col min="6863" max="6863" width="10.88671875" style="10" customWidth="1"/>
    <col min="6864" max="6864" width="11.6640625" style="10" customWidth="1"/>
    <col min="6865" max="6865" width="10.88671875" style="10" customWidth="1"/>
    <col min="6866" max="6866" width="11.6640625" style="10" customWidth="1"/>
    <col min="6867" max="6867" width="12.6640625" style="10" customWidth="1"/>
    <col min="6868" max="6868" width="15.5546875" style="10" customWidth="1"/>
    <col min="6869" max="6869" width="14.33203125" style="10" customWidth="1"/>
    <col min="6870" max="6870" width="13.88671875" style="10" customWidth="1"/>
    <col min="6871" max="6872" width="11.88671875" style="10" customWidth="1"/>
    <col min="6873" max="6873" width="13.88671875" style="10" customWidth="1"/>
    <col min="6874" max="6876" width="9.109375" style="10"/>
    <col min="6877" max="6877" width="3.109375" style="10" customWidth="1"/>
    <col min="6878" max="6878" width="12" style="10" bestFit="1" customWidth="1"/>
    <col min="6879" max="6879" width="2" style="10" customWidth="1"/>
    <col min="6880" max="6881" width="9.109375" style="10"/>
    <col min="6882" max="6882" width="11.6640625" style="10" customWidth="1"/>
    <col min="6883" max="7092" width="9.109375" style="10"/>
    <col min="7093" max="7093" width="26.44140625" style="10" customWidth="1"/>
    <col min="7094" max="7094" width="32.109375" style="10" customWidth="1"/>
    <col min="7095" max="7095" width="30.109375" style="10" customWidth="1"/>
    <col min="7096" max="7096" width="36.5546875" style="10" customWidth="1"/>
    <col min="7097" max="7097" width="9.109375" style="10"/>
    <col min="7098" max="7098" width="7.6640625" style="10" customWidth="1"/>
    <col min="7099" max="7099" width="6.6640625" style="10" customWidth="1"/>
    <col min="7100" max="7100" width="8" style="10" customWidth="1"/>
    <col min="7101" max="7102" width="7.6640625" style="10" customWidth="1"/>
    <col min="7103" max="7103" width="7.5546875" style="10" customWidth="1"/>
    <col min="7104" max="7104" width="11" style="10" customWidth="1"/>
    <col min="7105" max="7105" width="10.109375" style="10" customWidth="1"/>
    <col min="7106" max="7106" width="9.109375" style="10"/>
    <col min="7107" max="7107" width="13" style="10" customWidth="1"/>
    <col min="7108" max="7108" width="8.5546875" style="10" customWidth="1"/>
    <col min="7109" max="7109" width="14.5546875" style="10" customWidth="1"/>
    <col min="7110" max="7110" width="9.109375" style="10"/>
    <col min="7111" max="7112" width="12" style="10" customWidth="1"/>
    <col min="7113" max="7114" width="9.88671875" style="10" customWidth="1"/>
    <col min="7115" max="7115" width="11.6640625" style="10" customWidth="1"/>
    <col min="7116" max="7116" width="12.5546875" style="10" customWidth="1"/>
    <col min="7117" max="7117" width="10.88671875" style="10" customWidth="1"/>
    <col min="7118" max="7118" width="9.109375" style="10"/>
    <col min="7119" max="7119" width="10.88671875" style="10" customWidth="1"/>
    <col min="7120" max="7120" width="11.6640625" style="10" customWidth="1"/>
    <col min="7121" max="7121" width="10.88671875" style="10" customWidth="1"/>
    <col min="7122" max="7122" width="11.6640625" style="10" customWidth="1"/>
    <col min="7123" max="7123" width="12.6640625" style="10" customWidth="1"/>
    <col min="7124" max="7124" width="15.5546875" style="10" customWidth="1"/>
    <col min="7125" max="7125" width="14.33203125" style="10" customWidth="1"/>
    <col min="7126" max="7126" width="13.88671875" style="10" customWidth="1"/>
    <col min="7127" max="7128" width="11.88671875" style="10" customWidth="1"/>
    <col min="7129" max="7129" width="13.88671875" style="10" customWidth="1"/>
    <col min="7130" max="7132" width="9.109375" style="10"/>
    <col min="7133" max="7133" width="3.109375" style="10" customWidth="1"/>
    <col min="7134" max="7134" width="12" style="10" bestFit="1" customWidth="1"/>
    <col min="7135" max="7135" width="2" style="10" customWidth="1"/>
    <col min="7136" max="7137" width="9.109375" style="10"/>
    <col min="7138" max="7138" width="11.6640625" style="10" customWidth="1"/>
    <col min="7139" max="7348" width="9.109375" style="10"/>
    <col min="7349" max="7349" width="26.44140625" style="10" customWidth="1"/>
    <col min="7350" max="7350" width="32.109375" style="10" customWidth="1"/>
    <col min="7351" max="7351" width="30.109375" style="10" customWidth="1"/>
    <col min="7352" max="7352" width="36.5546875" style="10" customWidth="1"/>
    <col min="7353" max="7353" width="9.109375" style="10"/>
    <col min="7354" max="7354" width="7.6640625" style="10" customWidth="1"/>
    <col min="7355" max="7355" width="6.6640625" style="10" customWidth="1"/>
    <col min="7356" max="7356" width="8" style="10" customWidth="1"/>
    <col min="7357" max="7358" width="7.6640625" style="10" customWidth="1"/>
    <col min="7359" max="7359" width="7.5546875" style="10" customWidth="1"/>
    <col min="7360" max="7360" width="11" style="10" customWidth="1"/>
    <col min="7361" max="7361" width="10.109375" style="10" customWidth="1"/>
    <col min="7362" max="7362" width="9.109375" style="10"/>
    <col min="7363" max="7363" width="13" style="10" customWidth="1"/>
    <col min="7364" max="7364" width="8.5546875" style="10" customWidth="1"/>
    <col min="7365" max="7365" width="14.5546875" style="10" customWidth="1"/>
    <col min="7366" max="7366" width="9.109375" style="10"/>
    <col min="7367" max="7368" width="12" style="10" customWidth="1"/>
    <col min="7369" max="7370" width="9.88671875" style="10" customWidth="1"/>
    <col min="7371" max="7371" width="11.6640625" style="10" customWidth="1"/>
    <col min="7372" max="7372" width="12.5546875" style="10" customWidth="1"/>
    <col min="7373" max="7373" width="10.88671875" style="10" customWidth="1"/>
    <col min="7374" max="7374" width="9.109375" style="10"/>
    <col min="7375" max="7375" width="10.88671875" style="10" customWidth="1"/>
    <col min="7376" max="7376" width="11.6640625" style="10" customWidth="1"/>
    <col min="7377" max="7377" width="10.88671875" style="10" customWidth="1"/>
    <col min="7378" max="7378" width="11.6640625" style="10" customWidth="1"/>
    <col min="7379" max="7379" width="12.6640625" style="10" customWidth="1"/>
    <col min="7380" max="7380" width="15.5546875" style="10" customWidth="1"/>
    <col min="7381" max="7381" width="14.33203125" style="10" customWidth="1"/>
    <col min="7382" max="7382" width="13.88671875" style="10" customWidth="1"/>
    <col min="7383" max="7384" width="11.88671875" style="10" customWidth="1"/>
    <col min="7385" max="7385" width="13.88671875" style="10" customWidth="1"/>
    <col min="7386" max="7388" width="9.109375" style="10"/>
    <col min="7389" max="7389" width="3.109375" style="10" customWidth="1"/>
    <col min="7390" max="7390" width="12" style="10" bestFit="1" customWidth="1"/>
    <col min="7391" max="7391" width="2" style="10" customWidth="1"/>
    <col min="7392" max="7393" width="9.109375" style="10"/>
    <col min="7394" max="7394" width="11.6640625" style="10" customWidth="1"/>
    <col min="7395" max="7604" width="9.109375" style="10"/>
    <col min="7605" max="7605" width="26.44140625" style="10" customWidth="1"/>
    <col min="7606" max="7606" width="32.109375" style="10" customWidth="1"/>
    <col min="7607" max="7607" width="30.109375" style="10" customWidth="1"/>
    <col min="7608" max="7608" width="36.5546875" style="10" customWidth="1"/>
    <col min="7609" max="7609" width="9.109375" style="10"/>
    <col min="7610" max="7610" width="7.6640625" style="10" customWidth="1"/>
    <col min="7611" max="7611" width="6.6640625" style="10" customWidth="1"/>
    <col min="7612" max="7612" width="8" style="10" customWidth="1"/>
    <col min="7613" max="7614" width="7.6640625" style="10" customWidth="1"/>
    <col min="7615" max="7615" width="7.5546875" style="10" customWidth="1"/>
    <col min="7616" max="7616" width="11" style="10" customWidth="1"/>
    <col min="7617" max="7617" width="10.109375" style="10" customWidth="1"/>
    <col min="7618" max="7618" width="9.109375" style="10"/>
    <col min="7619" max="7619" width="13" style="10" customWidth="1"/>
    <col min="7620" max="7620" width="8.5546875" style="10" customWidth="1"/>
    <col min="7621" max="7621" width="14.5546875" style="10" customWidth="1"/>
    <col min="7622" max="7622" width="9.109375" style="10"/>
    <col min="7623" max="7624" width="12" style="10" customWidth="1"/>
    <col min="7625" max="7626" width="9.88671875" style="10" customWidth="1"/>
    <col min="7627" max="7627" width="11.6640625" style="10" customWidth="1"/>
    <col min="7628" max="7628" width="12.5546875" style="10" customWidth="1"/>
    <col min="7629" max="7629" width="10.88671875" style="10" customWidth="1"/>
    <col min="7630" max="7630" width="9.109375" style="10"/>
    <col min="7631" max="7631" width="10.88671875" style="10" customWidth="1"/>
    <col min="7632" max="7632" width="11.6640625" style="10" customWidth="1"/>
    <col min="7633" max="7633" width="10.88671875" style="10" customWidth="1"/>
    <col min="7634" max="7634" width="11.6640625" style="10" customWidth="1"/>
    <col min="7635" max="7635" width="12.6640625" style="10" customWidth="1"/>
    <col min="7636" max="7636" width="15.5546875" style="10" customWidth="1"/>
    <col min="7637" max="7637" width="14.33203125" style="10" customWidth="1"/>
    <col min="7638" max="7638" width="13.88671875" style="10" customWidth="1"/>
    <col min="7639" max="7640" width="11.88671875" style="10" customWidth="1"/>
    <col min="7641" max="7641" width="13.88671875" style="10" customWidth="1"/>
    <col min="7642" max="7644" width="9.109375" style="10"/>
    <col min="7645" max="7645" width="3.109375" style="10" customWidth="1"/>
    <col min="7646" max="7646" width="12" style="10" bestFit="1" customWidth="1"/>
    <col min="7647" max="7647" width="2" style="10" customWidth="1"/>
    <col min="7648" max="7649" width="9.109375" style="10"/>
    <col min="7650" max="7650" width="11.6640625" style="10" customWidth="1"/>
    <col min="7651" max="7860" width="9.109375" style="10"/>
    <col min="7861" max="7861" width="26.44140625" style="10" customWidth="1"/>
    <col min="7862" max="7862" width="32.109375" style="10" customWidth="1"/>
    <col min="7863" max="7863" width="30.109375" style="10" customWidth="1"/>
    <col min="7864" max="7864" width="36.5546875" style="10" customWidth="1"/>
    <col min="7865" max="7865" width="9.109375" style="10"/>
    <col min="7866" max="7866" width="7.6640625" style="10" customWidth="1"/>
    <col min="7867" max="7867" width="6.6640625" style="10" customWidth="1"/>
    <col min="7868" max="7868" width="8" style="10" customWidth="1"/>
    <col min="7869" max="7870" width="7.6640625" style="10" customWidth="1"/>
    <col min="7871" max="7871" width="7.5546875" style="10" customWidth="1"/>
    <col min="7872" max="7872" width="11" style="10" customWidth="1"/>
    <col min="7873" max="7873" width="10.109375" style="10" customWidth="1"/>
    <col min="7874" max="7874" width="9.109375" style="10"/>
    <col min="7875" max="7875" width="13" style="10" customWidth="1"/>
    <col min="7876" max="7876" width="8.5546875" style="10" customWidth="1"/>
    <col min="7877" max="7877" width="14.5546875" style="10" customWidth="1"/>
    <col min="7878" max="7878" width="9.109375" style="10"/>
    <col min="7879" max="7880" width="12" style="10" customWidth="1"/>
    <col min="7881" max="7882" width="9.88671875" style="10" customWidth="1"/>
    <col min="7883" max="7883" width="11.6640625" style="10" customWidth="1"/>
    <col min="7884" max="7884" width="12.5546875" style="10" customWidth="1"/>
    <col min="7885" max="7885" width="10.88671875" style="10" customWidth="1"/>
    <col min="7886" max="7886" width="9.109375" style="10"/>
    <col min="7887" max="7887" width="10.88671875" style="10" customWidth="1"/>
    <col min="7888" max="7888" width="11.6640625" style="10" customWidth="1"/>
    <col min="7889" max="7889" width="10.88671875" style="10" customWidth="1"/>
    <col min="7890" max="7890" width="11.6640625" style="10" customWidth="1"/>
    <col min="7891" max="7891" width="12.6640625" style="10" customWidth="1"/>
    <col min="7892" max="7892" width="15.5546875" style="10" customWidth="1"/>
    <col min="7893" max="7893" width="14.33203125" style="10" customWidth="1"/>
    <col min="7894" max="7894" width="13.88671875" style="10" customWidth="1"/>
    <col min="7895" max="7896" width="11.88671875" style="10" customWidth="1"/>
    <col min="7897" max="7897" width="13.88671875" style="10" customWidth="1"/>
    <col min="7898" max="7900" width="9.109375" style="10"/>
    <col min="7901" max="7901" width="3.109375" style="10" customWidth="1"/>
    <col min="7902" max="7902" width="12" style="10" bestFit="1" customWidth="1"/>
    <col min="7903" max="7903" width="2" style="10" customWidth="1"/>
    <col min="7904" max="7905" width="9.109375" style="10"/>
    <col min="7906" max="7906" width="11.6640625" style="10" customWidth="1"/>
    <col min="7907" max="8116" width="9.109375" style="10"/>
    <col min="8117" max="8117" width="26.44140625" style="10" customWidth="1"/>
    <col min="8118" max="8118" width="32.109375" style="10" customWidth="1"/>
    <col min="8119" max="8119" width="30.109375" style="10" customWidth="1"/>
    <col min="8120" max="8120" width="36.5546875" style="10" customWidth="1"/>
    <col min="8121" max="8121" width="9.109375" style="10"/>
    <col min="8122" max="8122" width="7.6640625" style="10" customWidth="1"/>
    <col min="8123" max="8123" width="6.6640625" style="10" customWidth="1"/>
    <col min="8124" max="8124" width="8" style="10" customWidth="1"/>
    <col min="8125" max="8126" width="7.6640625" style="10" customWidth="1"/>
    <col min="8127" max="8127" width="7.5546875" style="10" customWidth="1"/>
    <col min="8128" max="8128" width="11" style="10" customWidth="1"/>
    <col min="8129" max="8129" width="10.109375" style="10" customWidth="1"/>
    <col min="8130" max="8130" width="9.109375" style="10"/>
    <col min="8131" max="8131" width="13" style="10" customWidth="1"/>
    <col min="8132" max="8132" width="8.5546875" style="10" customWidth="1"/>
    <col min="8133" max="8133" width="14.5546875" style="10" customWidth="1"/>
    <col min="8134" max="8134" width="9.109375" style="10"/>
    <col min="8135" max="8136" width="12" style="10" customWidth="1"/>
    <col min="8137" max="8138" width="9.88671875" style="10" customWidth="1"/>
    <col min="8139" max="8139" width="11.6640625" style="10" customWidth="1"/>
    <col min="8140" max="8140" width="12.5546875" style="10" customWidth="1"/>
    <col min="8141" max="8141" width="10.88671875" style="10" customWidth="1"/>
    <col min="8142" max="8142" width="9.109375" style="10"/>
    <col min="8143" max="8143" width="10.88671875" style="10" customWidth="1"/>
    <col min="8144" max="8144" width="11.6640625" style="10" customWidth="1"/>
    <col min="8145" max="8145" width="10.88671875" style="10" customWidth="1"/>
    <col min="8146" max="8146" width="11.6640625" style="10" customWidth="1"/>
    <col min="8147" max="8147" width="12.6640625" style="10" customWidth="1"/>
    <col min="8148" max="8148" width="15.5546875" style="10" customWidth="1"/>
    <col min="8149" max="8149" width="14.33203125" style="10" customWidth="1"/>
    <col min="8150" max="8150" width="13.88671875" style="10" customWidth="1"/>
    <col min="8151" max="8152" width="11.88671875" style="10" customWidth="1"/>
    <col min="8153" max="8153" width="13.88671875" style="10" customWidth="1"/>
    <col min="8154" max="8156" width="9.109375" style="10"/>
    <col min="8157" max="8157" width="3.109375" style="10" customWidth="1"/>
    <col min="8158" max="8158" width="12" style="10" bestFit="1" customWidth="1"/>
    <col min="8159" max="8159" width="2" style="10" customWidth="1"/>
    <col min="8160" max="8161" width="9.109375" style="10"/>
    <col min="8162" max="8162" width="11.6640625" style="10" customWidth="1"/>
    <col min="8163" max="8372" width="9.109375" style="10"/>
    <col min="8373" max="8373" width="26.44140625" style="10" customWidth="1"/>
    <col min="8374" max="8374" width="32.109375" style="10" customWidth="1"/>
    <col min="8375" max="8375" width="30.109375" style="10" customWidth="1"/>
    <col min="8376" max="8376" width="36.5546875" style="10" customWidth="1"/>
    <col min="8377" max="8377" width="9.109375" style="10"/>
    <col min="8378" max="8378" width="7.6640625" style="10" customWidth="1"/>
    <col min="8379" max="8379" width="6.6640625" style="10" customWidth="1"/>
    <col min="8380" max="8380" width="8" style="10" customWidth="1"/>
    <col min="8381" max="8382" width="7.6640625" style="10" customWidth="1"/>
    <col min="8383" max="8383" width="7.5546875" style="10" customWidth="1"/>
    <col min="8384" max="8384" width="11" style="10" customWidth="1"/>
    <col min="8385" max="8385" width="10.109375" style="10" customWidth="1"/>
    <col min="8386" max="8386" width="9.109375" style="10"/>
    <col min="8387" max="8387" width="13" style="10" customWidth="1"/>
    <col min="8388" max="8388" width="8.5546875" style="10" customWidth="1"/>
    <col min="8389" max="8389" width="14.5546875" style="10" customWidth="1"/>
    <col min="8390" max="8390" width="9.109375" style="10"/>
    <col min="8391" max="8392" width="12" style="10" customWidth="1"/>
    <col min="8393" max="8394" width="9.88671875" style="10" customWidth="1"/>
    <col min="8395" max="8395" width="11.6640625" style="10" customWidth="1"/>
    <col min="8396" max="8396" width="12.5546875" style="10" customWidth="1"/>
    <col min="8397" max="8397" width="10.88671875" style="10" customWidth="1"/>
    <col min="8398" max="8398" width="9.109375" style="10"/>
    <col min="8399" max="8399" width="10.88671875" style="10" customWidth="1"/>
    <col min="8400" max="8400" width="11.6640625" style="10" customWidth="1"/>
    <col min="8401" max="8401" width="10.88671875" style="10" customWidth="1"/>
    <col min="8402" max="8402" width="11.6640625" style="10" customWidth="1"/>
    <col min="8403" max="8403" width="12.6640625" style="10" customWidth="1"/>
    <col min="8404" max="8404" width="15.5546875" style="10" customWidth="1"/>
    <col min="8405" max="8405" width="14.33203125" style="10" customWidth="1"/>
    <col min="8406" max="8406" width="13.88671875" style="10" customWidth="1"/>
    <col min="8407" max="8408" width="11.88671875" style="10" customWidth="1"/>
    <col min="8409" max="8409" width="13.88671875" style="10" customWidth="1"/>
    <col min="8410" max="8412" width="9.109375" style="10"/>
    <col min="8413" max="8413" width="3.109375" style="10" customWidth="1"/>
    <col min="8414" max="8414" width="12" style="10" bestFit="1" customWidth="1"/>
    <col min="8415" max="8415" width="2" style="10" customWidth="1"/>
    <col min="8416" max="8417" width="9.109375" style="10"/>
    <col min="8418" max="8418" width="11.6640625" style="10" customWidth="1"/>
    <col min="8419" max="8628" width="9.109375" style="10"/>
    <col min="8629" max="8629" width="26.44140625" style="10" customWidth="1"/>
    <col min="8630" max="8630" width="32.109375" style="10" customWidth="1"/>
    <col min="8631" max="8631" width="30.109375" style="10" customWidth="1"/>
    <col min="8632" max="8632" width="36.5546875" style="10" customWidth="1"/>
    <col min="8633" max="8633" width="9.109375" style="10"/>
    <col min="8634" max="8634" width="7.6640625" style="10" customWidth="1"/>
    <col min="8635" max="8635" width="6.6640625" style="10" customWidth="1"/>
    <col min="8636" max="8636" width="8" style="10" customWidth="1"/>
    <col min="8637" max="8638" width="7.6640625" style="10" customWidth="1"/>
    <col min="8639" max="8639" width="7.5546875" style="10" customWidth="1"/>
    <col min="8640" max="8640" width="11" style="10" customWidth="1"/>
    <col min="8641" max="8641" width="10.109375" style="10" customWidth="1"/>
    <col min="8642" max="8642" width="9.109375" style="10"/>
    <col min="8643" max="8643" width="13" style="10" customWidth="1"/>
    <col min="8644" max="8644" width="8.5546875" style="10" customWidth="1"/>
    <col min="8645" max="8645" width="14.5546875" style="10" customWidth="1"/>
    <col min="8646" max="8646" width="9.109375" style="10"/>
    <col min="8647" max="8648" width="12" style="10" customWidth="1"/>
    <col min="8649" max="8650" width="9.88671875" style="10" customWidth="1"/>
    <col min="8651" max="8651" width="11.6640625" style="10" customWidth="1"/>
    <col min="8652" max="8652" width="12.5546875" style="10" customWidth="1"/>
    <col min="8653" max="8653" width="10.88671875" style="10" customWidth="1"/>
    <col min="8654" max="8654" width="9.109375" style="10"/>
    <col min="8655" max="8655" width="10.88671875" style="10" customWidth="1"/>
    <col min="8656" max="8656" width="11.6640625" style="10" customWidth="1"/>
    <col min="8657" max="8657" width="10.88671875" style="10" customWidth="1"/>
    <col min="8658" max="8658" width="11.6640625" style="10" customWidth="1"/>
    <col min="8659" max="8659" width="12.6640625" style="10" customWidth="1"/>
    <col min="8660" max="8660" width="15.5546875" style="10" customWidth="1"/>
    <col min="8661" max="8661" width="14.33203125" style="10" customWidth="1"/>
    <col min="8662" max="8662" width="13.88671875" style="10" customWidth="1"/>
    <col min="8663" max="8664" width="11.88671875" style="10" customWidth="1"/>
    <col min="8665" max="8665" width="13.88671875" style="10" customWidth="1"/>
    <col min="8666" max="8668" width="9.109375" style="10"/>
    <col min="8669" max="8669" width="3.109375" style="10" customWidth="1"/>
    <col min="8670" max="8670" width="12" style="10" bestFit="1" customWidth="1"/>
    <col min="8671" max="8671" width="2" style="10" customWidth="1"/>
    <col min="8672" max="8673" width="9.109375" style="10"/>
    <col min="8674" max="8674" width="11.6640625" style="10" customWidth="1"/>
    <col min="8675" max="8884" width="9.109375" style="10"/>
    <col min="8885" max="8885" width="26.44140625" style="10" customWidth="1"/>
    <col min="8886" max="8886" width="32.109375" style="10" customWidth="1"/>
    <col min="8887" max="8887" width="30.109375" style="10" customWidth="1"/>
    <col min="8888" max="8888" width="36.5546875" style="10" customWidth="1"/>
    <col min="8889" max="8889" width="9.109375" style="10"/>
    <col min="8890" max="8890" width="7.6640625" style="10" customWidth="1"/>
    <col min="8891" max="8891" width="6.6640625" style="10" customWidth="1"/>
    <col min="8892" max="8892" width="8" style="10" customWidth="1"/>
    <col min="8893" max="8894" width="7.6640625" style="10" customWidth="1"/>
    <col min="8895" max="8895" width="7.5546875" style="10" customWidth="1"/>
    <col min="8896" max="8896" width="11" style="10" customWidth="1"/>
    <col min="8897" max="8897" width="10.109375" style="10" customWidth="1"/>
    <col min="8898" max="8898" width="9.109375" style="10"/>
    <col min="8899" max="8899" width="13" style="10" customWidth="1"/>
    <col min="8900" max="8900" width="8.5546875" style="10" customWidth="1"/>
    <col min="8901" max="8901" width="14.5546875" style="10" customWidth="1"/>
    <col min="8902" max="8902" width="9.109375" style="10"/>
    <col min="8903" max="8904" width="12" style="10" customWidth="1"/>
    <col min="8905" max="8906" width="9.88671875" style="10" customWidth="1"/>
    <col min="8907" max="8907" width="11.6640625" style="10" customWidth="1"/>
    <col min="8908" max="8908" width="12.5546875" style="10" customWidth="1"/>
    <col min="8909" max="8909" width="10.88671875" style="10" customWidth="1"/>
    <col min="8910" max="8910" width="9.109375" style="10"/>
    <col min="8911" max="8911" width="10.88671875" style="10" customWidth="1"/>
    <col min="8912" max="8912" width="11.6640625" style="10" customWidth="1"/>
    <col min="8913" max="8913" width="10.88671875" style="10" customWidth="1"/>
    <col min="8914" max="8914" width="11.6640625" style="10" customWidth="1"/>
    <col min="8915" max="8915" width="12.6640625" style="10" customWidth="1"/>
    <col min="8916" max="8916" width="15.5546875" style="10" customWidth="1"/>
    <col min="8917" max="8917" width="14.33203125" style="10" customWidth="1"/>
    <col min="8918" max="8918" width="13.88671875" style="10" customWidth="1"/>
    <col min="8919" max="8920" width="11.88671875" style="10" customWidth="1"/>
    <col min="8921" max="8921" width="13.88671875" style="10" customWidth="1"/>
    <col min="8922" max="8924" width="9.109375" style="10"/>
    <col min="8925" max="8925" width="3.109375" style="10" customWidth="1"/>
    <col min="8926" max="8926" width="12" style="10" bestFit="1" customWidth="1"/>
    <col min="8927" max="8927" width="2" style="10" customWidth="1"/>
    <col min="8928" max="8929" width="9.109375" style="10"/>
    <col min="8930" max="8930" width="11.6640625" style="10" customWidth="1"/>
    <col min="8931" max="9140" width="9.109375" style="10"/>
    <col min="9141" max="9141" width="26.44140625" style="10" customWidth="1"/>
    <col min="9142" max="9142" width="32.109375" style="10" customWidth="1"/>
    <col min="9143" max="9143" width="30.109375" style="10" customWidth="1"/>
    <col min="9144" max="9144" width="36.5546875" style="10" customWidth="1"/>
    <col min="9145" max="9145" width="9.109375" style="10"/>
    <col min="9146" max="9146" width="7.6640625" style="10" customWidth="1"/>
    <col min="9147" max="9147" width="6.6640625" style="10" customWidth="1"/>
    <col min="9148" max="9148" width="8" style="10" customWidth="1"/>
    <col min="9149" max="9150" width="7.6640625" style="10" customWidth="1"/>
    <col min="9151" max="9151" width="7.5546875" style="10" customWidth="1"/>
    <col min="9152" max="9152" width="11" style="10" customWidth="1"/>
    <col min="9153" max="9153" width="10.109375" style="10" customWidth="1"/>
    <col min="9154" max="9154" width="9.109375" style="10"/>
    <col min="9155" max="9155" width="13" style="10" customWidth="1"/>
    <col min="9156" max="9156" width="8.5546875" style="10" customWidth="1"/>
    <col min="9157" max="9157" width="14.5546875" style="10" customWidth="1"/>
    <col min="9158" max="9158" width="9.109375" style="10"/>
    <col min="9159" max="9160" width="12" style="10" customWidth="1"/>
    <col min="9161" max="9162" width="9.88671875" style="10" customWidth="1"/>
    <col min="9163" max="9163" width="11.6640625" style="10" customWidth="1"/>
    <col min="9164" max="9164" width="12.5546875" style="10" customWidth="1"/>
    <col min="9165" max="9165" width="10.88671875" style="10" customWidth="1"/>
    <col min="9166" max="9166" width="9.109375" style="10"/>
    <col min="9167" max="9167" width="10.88671875" style="10" customWidth="1"/>
    <col min="9168" max="9168" width="11.6640625" style="10" customWidth="1"/>
    <col min="9169" max="9169" width="10.88671875" style="10" customWidth="1"/>
    <col min="9170" max="9170" width="11.6640625" style="10" customWidth="1"/>
    <col min="9171" max="9171" width="12.6640625" style="10" customWidth="1"/>
    <col min="9172" max="9172" width="15.5546875" style="10" customWidth="1"/>
    <col min="9173" max="9173" width="14.33203125" style="10" customWidth="1"/>
    <col min="9174" max="9174" width="13.88671875" style="10" customWidth="1"/>
    <col min="9175" max="9176" width="11.88671875" style="10" customWidth="1"/>
    <col min="9177" max="9177" width="13.88671875" style="10" customWidth="1"/>
    <col min="9178" max="9180" width="9.109375" style="10"/>
    <col min="9181" max="9181" width="3.109375" style="10" customWidth="1"/>
    <col min="9182" max="9182" width="12" style="10" bestFit="1" customWidth="1"/>
    <col min="9183" max="9183" width="2" style="10" customWidth="1"/>
    <col min="9184" max="9185" width="9.109375" style="10"/>
    <col min="9186" max="9186" width="11.6640625" style="10" customWidth="1"/>
    <col min="9187" max="9396" width="9.109375" style="10"/>
    <col min="9397" max="9397" width="26.44140625" style="10" customWidth="1"/>
    <col min="9398" max="9398" width="32.109375" style="10" customWidth="1"/>
    <col min="9399" max="9399" width="30.109375" style="10" customWidth="1"/>
    <col min="9400" max="9400" width="36.5546875" style="10" customWidth="1"/>
    <col min="9401" max="9401" width="9.109375" style="10"/>
    <col min="9402" max="9402" width="7.6640625" style="10" customWidth="1"/>
    <col min="9403" max="9403" width="6.6640625" style="10" customWidth="1"/>
    <col min="9404" max="9404" width="8" style="10" customWidth="1"/>
    <col min="9405" max="9406" width="7.6640625" style="10" customWidth="1"/>
    <col min="9407" max="9407" width="7.5546875" style="10" customWidth="1"/>
    <col min="9408" max="9408" width="11" style="10" customWidth="1"/>
    <col min="9409" max="9409" width="10.109375" style="10" customWidth="1"/>
    <col min="9410" max="9410" width="9.109375" style="10"/>
    <col min="9411" max="9411" width="13" style="10" customWidth="1"/>
    <col min="9412" max="9412" width="8.5546875" style="10" customWidth="1"/>
    <col min="9413" max="9413" width="14.5546875" style="10" customWidth="1"/>
    <col min="9414" max="9414" width="9.109375" style="10"/>
    <col min="9415" max="9416" width="12" style="10" customWidth="1"/>
    <col min="9417" max="9418" width="9.88671875" style="10" customWidth="1"/>
    <col min="9419" max="9419" width="11.6640625" style="10" customWidth="1"/>
    <col min="9420" max="9420" width="12.5546875" style="10" customWidth="1"/>
    <col min="9421" max="9421" width="10.88671875" style="10" customWidth="1"/>
    <col min="9422" max="9422" width="9.109375" style="10"/>
    <col min="9423" max="9423" width="10.88671875" style="10" customWidth="1"/>
    <col min="9424" max="9424" width="11.6640625" style="10" customWidth="1"/>
    <col min="9425" max="9425" width="10.88671875" style="10" customWidth="1"/>
    <col min="9426" max="9426" width="11.6640625" style="10" customWidth="1"/>
    <col min="9427" max="9427" width="12.6640625" style="10" customWidth="1"/>
    <col min="9428" max="9428" width="15.5546875" style="10" customWidth="1"/>
    <col min="9429" max="9429" width="14.33203125" style="10" customWidth="1"/>
    <col min="9430" max="9430" width="13.88671875" style="10" customWidth="1"/>
    <col min="9431" max="9432" width="11.88671875" style="10" customWidth="1"/>
    <col min="9433" max="9433" width="13.88671875" style="10" customWidth="1"/>
    <col min="9434" max="9436" width="9.109375" style="10"/>
    <col min="9437" max="9437" width="3.109375" style="10" customWidth="1"/>
    <col min="9438" max="9438" width="12" style="10" bestFit="1" customWidth="1"/>
    <col min="9439" max="9439" width="2" style="10" customWidth="1"/>
    <col min="9440" max="9441" width="9.109375" style="10"/>
    <col min="9442" max="9442" width="11.6640625" style="10" customWidth="1"/>
    <col min="9443" max="9652" width="9.109375" style="10"/>
    <col min="9653" max="9653" width="26.44140625" style="10" customWidth="1"/>
    <col min="9654" max="9654" width="32.109375" style="10" customWidth="1"/>
    <col min="9655" max="9655" width="30.109375" style="10" customWidth="1"/>
    <col min="9656" max="9656" width="36.5546875" style="10" customWidth="1"/>
    <col min="9657" max="9657" width="9.109375" style="10"/>
    <col min="9658" max="9658" width="7.6640625" style="10" customWidth="1"/>
    <col min="9659" max="9659" width="6.6640625" style="10" customWidth="1"/>
    <col min="9660" max="9660" width="8" style="10" customWidth="1"/>
    <col min="9661" max="9662" width="7.6640625" style="10" customWidth="1"/>
    <col min="9663" max="9663" width="7.5546875" style="10" customWidth="1"/>
    <col min="9664" max="9664" width="11" style="10" customWidth="1"/>
    <col min="9665" max="9665" width="10.109375" style="10" customWidth="1"/>
    <col min="9666" max="9666" width="9.109375" style="10"/>
    <col min="9667" max="9667" width="13" style="10" customWidth="1"/>
    <col min="9668" max="9668" width="8.5546875" style="10" customWidth="1"/>
    <col min="9669" max="9669" width="14.5546875" style="10" customWidth="1"/>
    <col min="9670" max="9670" width="9.109375" style="10"/>
    <col min="9671" max="9672" width="12" style="10" customWidth="1"/>
    <col min="9673" max="9674" width="9.88671875" style="10" customWidth="1"/>
    <col min="9675" max="9675" width="11.6640625" style="10" customWidth="1"/>
    <col min="9676" max="9676" width="12.5546875" style="10" customWidth="1"/>
    <col min="9677" max="9677" width="10.88671875" style="10" customWidth="1"/>
    <col min="9678" max="9678" width="9.109375" style="10"/>
    <col min="9679" max="9679" width="10.88671875" style="10" customWidth="1"/>
    <col min="9680" max="9680" width="11.6640625" style="10" customWidth="1"/>
    <col min="9681" max="9681" width="10.88671875" style="10" customWidth="1"/>
    <col min="9682" max="9682" width="11.6640625" style="10" customWidth="1"/>
    <col min="9683" max="9683" width="12.6640625" style="10" customWidth="1"/>
    <col min="9684" max="9684" width="15.5546875" style="10" customWidth="1"/>
    <col min="9685" max="9685" width="14.33203125" style="10" customWidth="1"/>
    <col min="9686" max="9686" width="13.88671875" style="10" customWidth="1"/>
    <col min="9687" max="9688" width="11.88671875" style="10" customWidth="1"/>
    <col min="9689" max="9689" width="13.88671875" style="10" customWidth="1"/>
    <col min="9690" max="9692" width="9.109375" style="10"/>
    <col min="9693" max="9693" width="3.109375" style="10" customWidth="1"/>
    <col min="9694" max="9694" width="12" style="10" bestFit="1" customWidth="1"/>
    <col min="9695" max="9695" width="2" style="10" customWidth="1"/>
    <col min="9696" max="9697" width="9.109375" style="10"/>
    <col min="9698" max="9698" width="11.6640625" style="10" customWidth="1"/>
    <col min="9699" max="9908" width="9.109375" style="10"/>
    <col min="9909" max="9909" width="26.44140625" style="10" customWidth="1"/>
    <col min="9910" max="9910" width="32.109375" style="10" customWidth="1"/>
    <col min="9911" max="9911" width="30.109375" style="10" customWidth="1"/>
    <col min="9912" max="9912" width="36.5546875" style="10" customWidth="1"/>
    <col min="9913" max="9913" width="9.109375" style="10"/>
    <col min="9914" max="9914" width="7.6640625" style="10" customWidth="1"/>
    <col min="9915" max="9915" width="6.6640625" style="10" customWidth="1"/>
    <col min="9916" max="9916" width="8" style="10" customWidth="1"/>
    <col min="9917" max="9918" width="7.6640625" style="10" customWidth="1"/>
    <col min="9919" max="9919" width="7.5546875" style="10" customWidth="1"/>
    <col min="9920" max="9920" width="11" style="10" customWidth="1"/>
    <col min="9921" max="9921" width="10.109375" style="10" customWidth="1"/>
    <col min="9922" max="9922" width="9.109375" style="10"/>
    <col min="9923" max="9923" width="13" style="10" customWidth="1"/>
    <col min="9924" max="9924" width="8.5546875" style="10" customWidth="1"/>
    <col min="9925" max="9925" width="14.5546875" style="10" customWidth="1"/>
    <col min="9926" max="9926" width="9.109375" style="10"/>
    <col min="9927" max="9928" width="12" style="10" customWidth="1"/>
    <col min="9929" max="9930" width="9.88671875" style="10" customWidth="1"/>
    <col min="9931" max="9931" width="11.6640625" style="10" customWidth="1"/>
    <col min="9932" max="9932" width="12.5546875" style="10" customWidth="1"/>
    <col min="9933" max="9933" width="10.88671875" style="10" customWidth="1"/>
    <col min="9934" max="9934" width="9.109375" style="10"/>
    <col min="9935" max="9935" width="10.88671875" style="10" customWidth="1"/>
    <col min="9936" max="9936" width="11.6640625" style="10" customWidth="1"/>
    <col min="9937" max="9937" width="10.88671875" style="10" customWidth="1"/>
    <col min="9938" max="9938" width="11.6640625" style="10" customWidth="1"/>
    <col min="9939" max="9939" width="12.6640625" style="10" customWidth="1"/>
    <col min="9940" max="9940" width="15.5546875" style="10" customWidth="1"/>
    <col min="9941" max="9941" width="14.33203125" style="10" customWidth="1"/>
    <col min="9942" max="9942" width="13.88671875" style="10" customWidth="1"/>
    <col min="9943" max="9944" width="11.88671875" style="10" customWidth="1"/>
    <col min="9945" max="9945" width="13.88671875" style="10" customWidth="1"/>
    <col min="9946" max="9948" width="9.109375" style="10"/>
    <col min="9949" max="9949" width="3.109375" style="10" customWidth="1"/>
    <col min="9950" max="9950" width="12" style="10" bestFit="1" customWidth="1"/>
    <col min="9951" max="9951" width="2" style="10" customWidth="1"/>
    <col min="9952" max="9953" width="9.109375" style="10"/>
    <col min="9954" max="9954" width="11.6640625" style="10" customWidth="1"/>
    <col min="9955" max="10164" width="9.109375" style="10"/>
    <col min="10165" max="10165" width="26.44140625" style="10" customWidth="1"/>
    <col min="10166" max="10166" width="32.109375" style="10" customWidth="1"/>
    <col min="10167" max="10167" width="30.109375" style="10" customWidth="1"/>
    <col min="10168" max="10168" width="36.5546875" style="10" customWidth="1"/>
    <col min="10169" max="10169" width="9.109375" style="10"/>
    <col min="10170" max="10170" width="7.6640625" style="10" customWidth="1"/>
    <col min="10171" max="10171" width="6.6640625" style="10" customWidth="1"/>
    <col min="10172" max="10172" width="8" style="10" customWidth="1"/>
    <col min="10173" max="10174" width="7.6640625" style="10" customWidth="1"/>
    <col min="10175" max="10175" width="7.5546875" style="10" customWidth="1"/>
    <col min="10176" max="10176" width="11" style="10" customWidth="1"/>
    <col min="10177" max="10177" width="10.109375" style="10" customWidth="1"/>
    <col min="10178" max="10178" width="9.109375" style="10"/>
    <col min="10179" max="10179" width="13" style="10" customWidth="1"/>
    <col min="10180" max="10180" width="8.5546875" style="10" customWidth="1"/>
    <col min="10181" max="10181" width="14.5546875" style="10" customWidth="1"/>
    <col min="10182" max="10182" width="9.109375" style="10"/>
    <col min="10183" max="10184" width="12" style="10" customWidth="1"/>
    <col min="10185" max="10186" width="9.88671875" style="10" customWidth="1"/>
    <col min="10187" max="10187" width="11.6640625" style="10" customWidth="1"/>
    <col min="10188" max="10188" width="12.5546875" style="10" customWidth="1"/>
    <col min="10189" max="10189" width="10.88671875" style="10" customWidth="1"/>
    <col min="10190" max="10190" width="9.109375" style="10"/>
    <col min="10191" max="10191" width="10.88671875" style="10" customWidth="1"/>
    <col min="10192" max="10192" width="11.6640625" style="10" customWidth="1"/>
    <col min="10193" max="10193" width="10.88671875" style="10" customWidth="1"/>
    <col min="10194" max="10194" width="11.6640625" style="10" customWidth="1"/>
    <col min="10195" max="10195" width="12.6640625" style="10" customWidth="1"/>
    <col min="10196" max="10196" width="15.5546875" style="10" customWidth="1"/>
    <col min="10197" max="10197" width="14.33203125" style="10" customWidth="1"/>
    <col min="10198" max="10198" width="13.88671875" style="10" customWidth="1"/>
    <col min="10199" max="10200" width="11.88671875" style="10" customWidth="1"/>
    <col min="10201" max="10201" width="13.88671875" style="10" customWidth="1"/>
    <col min="10202" max="10204" width="9.109375" style="10"/>
    <col min="10205" max="10205" width="3.109375" style="10" customWidth="1"/>
    <col min="10206" max="10206" width="12" style="10" bestFit="1" customWidth="1"/>
    <col min="10207" max="10207" width="2" style="10" customWidth="1"/>
    <col min="10208" max="10209" width="9.109375" style="10"/>
    <col min="10210" max="10210" width="11.6640625" style="10" customWidth="1"/>
    <col min="10211" max="10420" width="9.109375" style="10"/>
    <col min="10421" max="10421" width="26.44140625" style="10" customWidth="1"/>
    <col min="10422" max="10422" width="32.109375" style="10" customWidth="1"/>
    <col min="10423" max="10423" width="30.109375" style="10" customWidth="1"/>
    <col min="10424" max="10424" width="36.5546875" style="10" customWidth="1"/>
    <col min="10425" max="10425" width="9.109375" style="10"/>
    <col min="10426" max="10426" width="7.6640625" style="10" customWidth="1"/>
    <col min="10427" max="10427" width="6.6640625" style="10" customWidth="1"/>
    <col min="10428" max="10428" width="8" style="10" customWidth="1"/>
    <col min="10429" max="10430" width="7.6640625" style="10" customWidth="1"/>
    <col min="10431" max="10431" width="7.5546875" style="10" customWidth="1"/>
    <col min="10432" max="10432" width="11" style="10" customWidth="1"/>
    <col min="10433" max="10433" width="10.109375" style="10" customWidth="1"/>
    <col min="10434" max="10434" width="9.109375" style="10"/>
    <col min="10435" max="10435" width="13" style="10" customWidth="1"/>
    <col min="10436" max="10436" width="8.5546875" style="10" customWidth="1"/>
    <col min="10437" max="10437" width="14.5546875" style="10" customWidth="1"/>
    <col min="10438" max="10438" width="9.109375" style="10"/>
    <col min="10439" max="10440" width="12" style="10" customWidth="1"/>
    <col min="10441" max="10442" width="9.88671875" style="10" customWidth="1"/>
    <col min="10443" max="10443" width="11.6640625" style="10" customWidth="1"/>
    <col min="10444" max="10444" width="12.5546875" style="10" customWidth="1"/>
    <col min="10445" max="10445" width="10.88671875" style="10" customWidth="1"/>
    <col min="10446" max="10446" width="9.109375" style="10"/>
    <col min="10447" max="10447" width="10.88671875" style="10" customWidth="1"/>
    <col min="10448" max="10448" width="11.6640625" style="10" customWidth="1"/>
    <col min="10449" max="10449" width="10.88671875" style="10" customWidth="1"/>
    <col min="10450" max="10450" width="11.6640625" style="10" customWidth="1"/>
    <col min="10451" max="10451" width="12.6640625" style="10" customWidth="1"/>
    <col min="10452" max="10452" width="15.5546875" style="10" customWidth="1"/>
    <col min="10453" max="10453" width="14.33203125" style="10" customWidth="1"/>
    <col min="10454" max="10454" width="13.88671875" style="10" customWidth="1"/>
    <col min="10455" max="10456" width="11.88671875" style="10" customWidth="1"/>
    <col min="10457" max="10457" width="13.88671875" style="10" customWidth="1"/>
    <col min="10458" max="10460" width="9.109375" style="10"/>
    <col min="10461" max="10461" width="3.109375" style="10" customWidth="1"/>
    <col min="10462" max="10462" width="12" style="10" bestFit="1" customWidth="1"/>
    <col min="10463" max="10463" width="2" style="10" customWidth="1"/>
    <col min="10464" max="10465" width="9.109375" style="10"/>
    <col min="10466" max="10466" width="11.6640625" style="10" customWidth="1"/>
    <col min="10467" max="10676" width="9.109375" style="10"/>
    <col min="10677" max="10677" width="26.44140625" style="10" customWidth="1"/>
    <col min="10678" max="10678" width="32.109375" style="10" customWidth="1"/>
    <col min="10679" max="10679" width="30.109375" style="10" customWidth="1"/>
    <col min="10680" max="10680" width="36.5546875" style="10" customWidth="1"/>
    <col min="10681" max="10681" width="9.109375" style="10"/>
    <col min="10682" max="10682" width="7.6640625" style="10" customWidth="1"/>
    <col min="10683" max="10683" width="6.6640625" style="10" customWidth="1"/>
    <col min="10684" max="10684" width="8" style="10" customWidth="1"/>
    <col min="10685" max="10686" width="7.6640625" style="10" customWidth="1"/>
    <col min="10687" max="10687" width="7.5546875" style="10" customWidth="1"/>
    <col min="10688" max="10688" width="11" style="10" customWidth="1"/>
    <col min="10689" max="10689" width="10.109375" style="10" customWidth="1"/>
    <col min="10690" max="10690" width="9.109375" style="10"/>
    <col min="10691" max="10691" width="13" style="10" customWidth="1"/>
    <col min="10692" max="10692" width="8.5546875" style="10" customWidth="1"/>
    <col min="10693" max="10693" width="14.5546875" style="10" customWidth="1"/>
    <col min="10694" max="10694" width="9.109375" style="10"/>
    <col min="10695" max="10696" width="12" style="10" customWidth="1"/>
    <col min="10697" max="10698" width="9.88671875" style="10" customWidth="1"/>
    <col min="10699" max="10699" width="11.6640625" style="10" customWidth="1"/>
    <col min="10700" max="10700" width="12.5546875" style="10" customWidth="1"/>
    <col min="10701" max="10701" width="10.88671875" style="10" customWidth="1"/>
    <col min="10702" max="10702" width="9.109375" style="10"/>
    <col min="10703" max="10703" width="10.88671875" style="10" customWidth="1"/>
    <col min="10704" max="10704" width="11.6640625" style="10" customWidth="1"/>
    <col min="10705" max="10705" width="10.88671875" style="10" customWidth="1"/>
    <col min="10706" max="10706" width="11.6640625" style="10" customWidth="1"/>
    <col min="10707" max="10707" width="12.6640625" style="10" customWidth="1"/>
    <col min="10708" max="10708" width="15.5546875" style="10" customWidth="1"/>
    <col min="10709" max="10709" width="14.33203125" style="10" customWidth="1"/>
    <col min="10710" max="10710" width="13.88671875" style="10" customWidth="1"/>
    <col min="10711" max="10712" width="11.88671875" style="10" customWidth="1"/>
    <col min="10713" max="10713" width="13.88671875" style="10" customWidth="1"/>
    <col min="10714" max="10716" width="9.109375" style="10"/>
    <col min="10717" max="10717" width="3.109375" style="10" customWidth="1"/>
    <col min="10718" max="10718" width="12" style="10" bestFit="1" customWidth="1"/>
    <col min="10719" max="10719" width="2" style="10" customWidth="1"/>
    <col min="10720" max="10721" width="9.109375" style="10"/>
    <col min="10722" max="10722" width="11.6640625" style="10" customWidth="1"/>
    <col min="10723" max="10932" width="9.109375" style="10"/>
    <col min="10933" max="10933" width="26.44140625" style="10" customWidth="1"/>
    <col min="10934" max="10934" width="32.109375" style="10" customWidth="1"/>
    <col min="10935" max="10935" width="30.109375" style="10" customWidth="1"/>
    <col min="10936" max="10936" width="36.5546875" style="10" customWidth="1"/>
    <col min="10937" max="10937" width="9.109375" style="10"/>
    <col min="10938" max="10938" width="7.6640625" style="10" customWidth="1"/>
    <col min="10939" max="10939" width="6.6640625" style="10" customWidth="1"/>
    <col min="10940" max="10940" width="8" style="10" customWidth="1"/>
    <col min="10941" max="10942" width="7.6640625" style="10" customWidth="1"/>
    <col min="10943" max="10943" width="7.5546875" style="10" customWidth="1"/>
    <col min="10944" max="10944" width="11" style="10" customWidth="1"/>
    <col min="10945" max="10945" width="10.109375" style="10" customWidth="1"/>
    <col min="10946" max="10946" width="9.109375" style="10"/>
    <col min="10947" max="10947" width="13" style="10" customWidth="1"/>
    <col min="10948" max="10948" width="8.5546875" style="10" customWidth="1"/>
    <col min="10949" max="10949" width="14.5546875" style="10" customWidth="1"/>
    <col min="10950" max="10950" width="9.109375" style="10"/>
    <col min="10951" max="10952" width="12" style="10" customWidth="1"/>
    <col min="10953" max="10954" width="9.88671875" style="10" customWidth="1"/>
    <col min="10955" max="10955" width="11.6640625" style="10" customWidth="1"/>
    <col min="10956" max="10956" width="12.5546875" style="10" customWidth="1"/>
    <col min="10957" max="10957" width="10.88671875" style="10" customWidth="1"/>
    <col min="10958" max="10958" width="9.109375" style="10"/>
    <col min="10959" max="10959" width="10.88671875" style="10" customWidth="1"/>
    <col min="10960" max="10960" width="11.6640625" style="10" customWidth="1"/>
    <col min="10961" max="10961" width="10.88671875" style="10" customWidth="1"/>
    <col min="10962" max="10962" width="11.6640625" style="10" customWidth="1"/>
    <col min="10963" max="10963" width="12.6640625" style="10" customWidth="1"/>
    <col min="10964" max="10964" width="15.5546875" style="10" customWidth="1"/>
    <col min="10965" max="10965" width="14.33203125" style="10" customWidth="1"/>
    <col min="10966" max="10966" width="13.88671875" style="10" customWidth="1"/>
    <col min="10967" max="10968" width="11.88671875" style="10" customWidth="1"/>
    <col min="10969" max="10969" width="13.88671875" style="10" customWidth="1"/>
    <col min="10970" max="10972" width="9.109375" style="10"/>
    <col min="10973" max="10973" width="3.109375" style="10" customWidth="1"/>
    <col min="10974" max="10974" width="12" style="10" bestFit="1" customWidth="1"/>
    <col min="10975" max="10975" width="2" style="10" customWidth="1"/>
    <col min="10976" max="10977" width="9.109375" style="10"/>
    <col min="10978" max="10978" width="11.6640625" style="10" customWidth="1"/>
    <col min="10979" max="11188" width="9.109375" style="10"/>
    <col min="11189" max="11189" width="26.44140625" style="10" customWidth="1"/>
    <col min="11190" max="11190" width="32.109375" style="10" customWidth="1"/>
    <col min="11191" max="11191" width="30.109375" style="10" customWidth="1"/>
    <col min="11192" max="11192" width="36.5546875" style="10" customWidth="1"/>
    <col min="11193" max="11193" width="9.109375" style="10"/>
    <col min="11194" max="11194" width="7.6640625" style="10" customWidth="1"/>
    <col min="11195" max="11195" width="6.6640625" style="10" customWidth="1"/>
    <col min="11196" max="11196" width="8" style="10" customWidth="1"/>
    <col min="11197" max="11198" width="7.6640625" style="10" customWidth="1"/>
    <col min="11199" max="11199" width="7.5546875" style="10" customWidth="1"/>
    <col min="11200" max="11200" width="11" style="10" customWidth="1"/>
    <col min="11201" max="11201" width="10.109375" style="10" customWidth="1"/>
    <col min="11202" max="11202" width="9.109375" style="10"/>
    <col min="11203" max="11203" width="13" style="10" customWidth="1"/>
    <col min="11204" max="11204" width="8.5546875" style="10" customWidth="1"/>
    <col min="11205" max="11205" width="14.5546875" style="10" customWidth="1"/>
    <col min="11206" max="11206" width="9.109375" style="10"/>
    <col min="11207" max="11208" width="12" style="10" customWidth="1"/>
    <col min="11209" max="11210" width="9.88671875" style="10" customWidth="1"/>
    <col min="11211" max="11211" width="11.6640625" style="10" customWidth="1"/>
    <col min="11212" max="11212" width="12.5546875" style="10" customWidth="1"/>
    <col min="11213" max="11213" width="10.88671875" style="10" customWidth="1"/>
    <col min="11214" max="11214" width="9.109375" style="10"/>
    <col min="11215" max="11215" width="10.88671875" style="10" customWidth="1"/>
    <col min="11216" max="11216" width="11.6640625" style="10" customWidth="1"/>
    <col min="11217" max="11217" width="10.88671875" style="10" customWidth="1"/>
    <col min="11218" max="11218" width="11.6640625" style="10" customWidth="1"/>
    <col min="11219" max="11219" width="12.6640625" style="10" customWidth="1"/>
    <col min="11220" max="11220" width="15.5546875" style="10" customWidth="1"/>
    <col min="11221" max="11221" width="14.33203125" style="10" customWidth="1"/>
    <col min="11222" max="11222" width="13.88671875" style="10" customWidth="1"/>
    <col min="11223" max="11224" width="11.88671875" style="10" customWidth="1"/>
    <col min="11225" max="11225" width="13.88671875" style="10" customWidth="1"/>
    <col min="11226" max="11228" width="9.109375" style="10"/>
    <col min="11229" max="11229" width="3.109375" style="10" customWidth="1"/>
    <col min="11230" max="11230" width="12" style="10" bestFit="1" customWidth="1"/>
    <col min="11231" max="11231" width="2" style="10" customWidth="1"/>
    <col min="11232" max="11233" width="9.109375" style="10"/>
    <col min="11234" max="11234" width="11.6640625" style="10" customWidth="1"/>
    <col min="11235" max="11444" width="9.109375" style="10"/>
    <col min="11445" max="11445" width="26.44140625" style="10" customWidth="1"/>
    <col min="11446" max="11446" width="32.109375" style="10" customWidth="1"/>
    <col min="11447" max="11447" width="30.109375" style="10" customWidth="1"/>
    <col min="11448" max="11448" width="36.5546875" style="10" customWidth="1"/>
    <col min="11449" max="11449" width="9.109375" style="10"/>
    <col min="11450" max="11450" width="7.6640625" style="10" customWidth="1"/>
    <col min="11451" max="11451" width="6.6640625" style="10" customWidth="1"/>
    <col min="11452" max="11452" width="8" style="10" customWidth="1"/>
    <col min="11453" max="11454" width="7.6640625" style="10" customWidth="1"/>
    <col min="11455" max="11455" width="7.5546875" style="10" customWidth="1"/>
    <col min="11456" max="11456" width="11" style="10" customWidth="1"/>
    <col min="11457" max="11457" width="10.109375" style="10" customWidth="1"/>
    <col min="11458" max="11458" width="9.109375" style="10"/>
    <col min="11459" max="11459" width="13" style="10" customWidth="1"/>
    <col min="11460" max="11460" width="8.5546875" style="10" customWidth="1"/>
    <col min="11461" max="11461" width="14.5546875" style="10" customWidth="1"/>
    <col min="11462" max="11462" width="9.109375" style="10"/>
    <col min="11463" max="11464" width="12" style="10" customWidth="1"/>
    <col min="11465" max="11466" width="9.88671875" style="10" customWidth="1"/>
    <col min="11467" max="11467" width="11.6640625" style="10" customWidth="1"/>
    <col min="11468" max="11468" width="12.5546875" style="10" customWidth="1"/>
    <col min="11469" max="11469" width="10.88671875" style="10" customWidth="1"/>
    <col min="11470" max="11470" width="9.109375" style="10"/>
    <col min="11471" max="11471" width="10.88671875" style="10" customWidth="1"/>
    <col min="11472" max="11472" width="11.6640625" style="10" customWidth="1"/>
    <col min="11473" max="11473" width="10.88671875" style="10" customWidth="1"/>
    <col min="11474" max="11474" width="11.6640625" style="10" customWidth="1"/>
    <col min="11475" max="11475" width="12.6640625" style="10" customWidth="1"/>
    <col min="11476" max="11476" width="15.5546875" style="10" customWidth="1"/>
    <col min="11477" max="11477" width="14.33203125" style="10" customWidth="1"/>
    <col min="11478" max="11478" width="13.88671875" style="10" customWidth="1"/>
    <col min="11479" max="11480" width="11.88671875" style="10" customWidth="1"/>
    <col min="11481" max="11481" width="13.88671875" style="10" customWidth="1"/>
    <col min="11482" max="11484" width="9.109375" style="10"/>
    <col min="11485" max="11485" width="3.109375" style="10" customWidth="1"/>
    <col min="11486" max="11486" width="12" style="10" bestFit="1" customWidth="1"/>
    <col min="11487" max="11487" width="2" style="10" customWidth="1"/>
    <col min="11488" max="11489" width="9.109375" style="10"/>
    <col min="11490" max="11490" width="11.6640625" style="10" customWidth="1"/>
    <col min="11491" max="11700" width="9.109375" style="10"/>
    <col min="11701" max="11701" width="26.44140625" style="10" customWidth="1"/>
    <col min="11702" max="11702" width="32.109375" style="10" customWidth="1"/>
    <col min="11703" max="11703" width="30.109375" style="10" customWidth="1"/>
    <col min="11704" max="11704" width="36.5546875" style="10" customWidth="1"/>
    <col min="11705" max="11705" width="9.109375" style="10"/>
    <col min="11706" max="11706" width="7.6640625" style="10" customWidth="1"/>
    <col min="11707" max="11707" width="6.6640625" style="10" customWidth="1"/>
    <col min="11708" max="11708" width="8" style="10" customWidth="1"/>
    <col min="11709" max="11710" width="7.6640625" style="10" customWidth="1"/>
    <col min="11711" max="11711" width="7.5546875" style="10" customWidth="1"/>
    <col min="11712" max="11712" width="11" style="10" customWidth="1"/>
    <col min="11713" max="11713" width="10.109375" style="10" customWidth="1"/>
    <col min="11714" max="11714" width="9.109375" style="10"/>
    <col min="11715" max="11715" width="13" style="10" customWidth="1"/>
    <col min="11716" max="11716" width="8.5546875" style="10" customWidth="1"/>
    <col min="11717" max="11717" width="14.5546875" style="10" customWidth="1"/>
    <col min="11718" max="11718" width="9.109375" style="10"/>
    <col min="11719" max="11720" width="12" style="10" customWidth="1"/>
    <col min="11721" max="11722" width="9.88671875" style="10" customWidth="1"/>
    <col min="11723" max="11723" width="11.6640625" style="10" customWidth="1"/>
    <col min="11724" max="11724" width="12.5546875" style="10" customWidth="1"/>
    <col min="11725" max="11725" width="10.88671875" style="10" customWidth="1"/>
    <col min="11726" max="11726" width="9.109375" style="10"/>
    <col min="11727" max="11727" width="10.88671875" style="10" customWidth="1"/>
    <col min="11728" max="11728" width="11.6640625" style="10" customWidth="1"/>
    <col min="11729" max="11729" width="10.88671875" style="10" customWidth="1"/>
    <col min="11730" max="11730" width="11.6640625" style="10" customWidth="1"/>
    <col min="11731" max="11731" width="12.6640625" style="10" customWidth="1"/>
    <col min="11732" max="11732" width="15.5546875" style="10" customWidth="1"/>
    <col min="11733" max="11733" width="14.33203125" style="10" customWidth="1"/>
    <col min="11734" max="11734" width="13.88671875" style="10" customWidth="1"/>
    <col min="11735" max="11736" width="11.88671875" style="10" customWidth="1"/>
    <col min="11737" max="11737" width="13.88671875" style="10" customWidth="1"/>
    <col min="11738" max="11740" width="9.109375" style="10"/>
    <col min="11741" max="11741" width="3.109375" style="10" customWidth="1"/>
    <col min="11742" max="11742" width="12" style="10" bestFit="1" customWidth="1"/>
    <col min="11743" max="11743" width="2" style="10" customWidth="1"/>
    <col min="11744" max="11745" width="9.109375" style="10"/>
    <col min="11746" max="11746" width="11.6640625" style="10" customWidth="1"/>
    <col min="11747" max="11956" width="9.109375" style="10"/>
    <col min="11957" max="11957" width="26.44140625" style="10" customWidth="1"/>
    <col min="11958" max="11958" width="32.109375" style="10" customWidth="1"/>
    <col min="11959" max="11959" width="30.109375" style="10" customWidth="1"/>
    <col min="11960" max="11960" width="36.5546875" style="10" customWidth="1"/>
    <col min="11961" max="11961" width="9.109375" style="10"/>
    <col min="11962" max="11962" width="7.6640625" style="10" customWidth="1"/>
    <col min="11963" max="11963" width="6.6640625" style="10" customWidth="1"/>
    <col min="11964" max="11964" width="8" style="10" customWidth="1"/>
    <col min="11965" max="11966" width="7.6640625" style="10" customWidth="1"/>
    <col min="11967" max="11967" width="7.5546875" style="10" customWidth="1"/>
    <col min="11968" max="11968" width="11" style="10" customWidth="1"/>
    <col min="11969" max="11969" width="10.109375" style="10" customWidth="1"/>
    <col min="11970" max="11970" width="9.109375" style="10"/>
    <col min="11971" max="11971" width="13" style="10" customWidth="1"/>
    <col min="11972" max="11972" width="8.5546875" style="10" customWidth="1"/>
    <col min="11973" max="11973" width="14.5546875" style="10" customWidth="1"/>
    <col min="11974" max="11974" width="9.109375" style="10"/>
    <col min="11975" max="11976" width="12" style="10" customWidth="1"/>
    <col min="11977" max="11978" width="9.88671875" style="10" customWidth="1"/>
    <col min="11979" max="11979" width="11.6640625" style="10" customWidth="1"/>
    <col min="11980" max="11980" width="12.5546875" style="10" customWidth="1"/>
    <col min="11981" max="11981" width="10.88671875" style="10" customWidth="1"/>
    <col min="11982" max="11982" width="9.109375" style="10"/>
    <col min="11983" max="11983" width="10.88671875" style="10" customWidth="1"/>
    <col min="11984" max="11984" width="11.6640625" style="10" customWidth="1"/>
    <col min="11985" max="11985" width="10.88671875" style="10" customWidth="1"/>
    <col min="11986" max="11986" width="11.6640625" style="10" customWidth="1"/>
    <col min="11987" max="11987" width="12.6640625" style="10" customWidth="1"/>
    <col min="11988" max="11988" width="15.5546875" style="10" customWidth="1"/>
    <col min="11989" max="11989" width="14.33203125" style="10" customWidth="1"/>
    <col min="11990" max="11990" width="13.88671875" style="10" customWidth="1"/>
    <col min="11991" max="11992" width="11.88671875" style="10" customWidth="1"/>
    <col min="11993" max="11993" width="13.88671875" style="10" customWidth="1"/>
    <col min="11994" max="11996" width="9.109375" style="10"/>
    <col min="11997" max="11997" width="3.109375" style="10" customWidth="1"/>
    <col min="11998" max="11998" width="12" style="10" bestFit="1" customWidth="1"/>
    <col min="11999" max="11999" width="2" style="10" customWidth="1"/>
    <col min="12000" max="12001" width="9.109375" style="10"/>
    <col min="12002" max="12002" width="11.6640625" style="10" customWidth="1"/>
    <col min="12003" max="12212" width="9.109375" style="10"/>
    <col min="12213" max="12213" width="26.44140625" style="10" customWidth="1"/>
    <col min="12214" max="12214" width="32.109375" style="10" customWidth="1"/>
    <col min="12215" max="12215" width="30.109375" style="10" customWidth="1"/>
    <col min="12216" max="12216" width="36.5546875" style="10" customWidth="1"/>
    <col min="12217" max="12217" width="9.109375" style="10"/>
    <col min="12218" max="12218" width="7.6640625" style="10" customWidth="1"/>
    <col min="12219" max="12219" width="6.6640625" style="10" customWidth="1"/>
    <col min="12220" max="12220" width="8" style="10" customWidth="1"/>
    <col min="12221" max="12222" width="7.6640625" style="10" customWidth="1"/>
    <col min="12223" max="12223" width="7.5546875" style="10" customWidth="1"/>
    <col min="12224" max="12224" width="11" style="10" customWidth="1"/>
    <col min="12225" max="12225" width="10.109375" style="10" customWidth="1"/>
    <col min="12226" max="12226" width="9.109375" style="10"/>
    <col min="12227" max="12227" width="13" style="10" customWidth="1"/>
    <col min="12228" max="12228" width="8.5546875" style="10" customWidth="1"/>
    <col min="12229" max="12229" width="14.5546875" style="10" customWidth="1"/>
    <col min="12230" max="12230" width="9.109375" style="10"/>
    <col min="12231" max="12232" width="12" style="10" customWidth="1"/>
    <col min="12233" max="12234" width="9.88671875" style="10" customWidth="1"/>
    <col min="12235" max="12235" width="11.6640625" style="10" customWidth="1"/>
    <col min="12236" max="12236" width="12.5546875" style="10" customWidth="1"/>
    <col min="12237" max="12237" width="10.88671875" style="10" customWidth="1"/>
    <col min="12238" max="12238" width="9.109375" style="10"/>
    <col min="12239" max="12239" width="10.88671875" style="10" customWidth="1"/>
    <col min="12240" max="12240" width="11.6640625" style="10" customWidth="1"/>
    <col min="12241" max="12241" width="10.88671875" style="10" customWidth="1"/>
    <col min="12242" max="12242" width="11.6640625" style="10" customWidth="1"/>
    <col min="12243" max="12243" width="12.6640625" style="10" customWidth="1"/>
    <col min="12244" max="12244" width="15.5546875" style="10" customWidth="1"/>
    <col min="12245" max="12245" width="14.33203125" style="10" customWidth="1"/>
    <col min="12246" max="12246" width="13.88671875" style="10" customWidth="1"/>
    <col min="12247" max="12248" width="11.88671875" style="10" customWidth="1"/>
    <col min="12249" max="12249" width="13.88671875" style="10" customWidth="1"/>
    <col min="12250" max="12252" width="9.109375" style="10"/>
    <col min="12253" max="12253" width="3.109375" style="10" customWidth="1"/>
    <col min="12254" max="12254" width="12" style="10" bestFit="1" customWidth="1"/>
    <col min="12255" max="12255" width="2" style="10" customWidth="1"/>
    <col min="12256" max="12257" width="9.109375" style="10"/>
    <col min="12258" max="12258" width="11.6640625" style="10" customWidth="1"/>
    <col min="12259" max="12468" width="9.109375" style="10"/>
    <col min="12469" max="12469" width="26.44140625" style="10" customWidth="1"/>
    <col min="12470" max="12470" width="32.109375" style="10" customWidth="1"/>
    <col min="12471" max="12471" width="30.109375" style="10" customWidth="1"/>
    <col min="12472" max="12472" width="36.5546875" style="10" customWidth="1"/>
    <col min="12473" max="12473" width="9.109375" style="10"/>
    <col min="12474" max="12474" width="7.6640625" style="10" customWidth="1"/>
    <col min="12475" max="12475" width="6.6640625" style="10" customWidth="1"/>
    <col min="12476" max="12476" width="8" style="10" customWidth="1"/>
    <col min="12477" max="12478" width="7.6640625" style="10" customWidth="1"/>
    <col min="12479" max="12479" width="7.5546875" style="10" customWidth="1"/>
    <col min="12480" max="12480" width="11" style="10" customWidth="1"/>
    <col min="12481" max="12481" width="10.109375" style="10" customWidth="1"/>
    <col min="12482" max="12482" width="9.109375" style="10"/>
    <col min="12483" max="12483" width="13" style="10" customWidth="1"/>
    <col min="12484" max="12484" width="8.5546875" style="10" customWidth="1"/>
    <col min="12485" max="12485" width="14.5546875" style="10" customWidth="1"/>
    <col min="12486" max="12486" width="9.109375" style="10"/>
    <col min="12487" max="12488" width="12" style="10" customWidth="1"/>
    <col min="12489" max="12490" width="9.88671875" style="10" customWidth="1"/>
    <col min="12491" max="12491" width="11.6640625" style="10" customWidth="1"/>
    <col min="12492" max="12492" width="12.5546875" style="10" customWidth="1"/>
    <col min="12493" max="12493" width="10.88671875" style="10" customWidth="1"/>
    <col min="12494" max="12494" width="9.109375" style="10"/>
    <col min="12495" max="12495" width="10.88671875" style="10" customWidth="1"/>
    <col min="12496" max="12496" width="11.6640625" style="10" customWidth="1"/>
    <col min="12497" max="12497" width="10.88671875" style="10" customWidth="1"/>
    <col min="12498" max="12498" width="11.6640625" style="10" customWidth="1"/>
    <col min="12499" max="12499" width="12.6640625" style="10" customWidth="1"/>
    <col min="12500" max="12500" width="15.5546875" style="10" customWidth="1"/>
    <col min="12501" max="12501" width="14.33203125" style="10" customWidth="1"/>
    <col min="12502" max="12502" width="13.88671875" style="10" customWidth="1"/>
    <col min="12503" max="12504" width="11.88671875" style="10" customWidth="1"/>
    <col min="12505" max="12505" width="13.88671875" style="10" customWidth="1"/>
    <col min="12506" max="12508" width="9.109375" style="10"/>
    <col min="12509" max="12509" width="3.109375" style="10" customWidth="1"/>
    <col min="12510" max="12510" width="12" style="10" bestFit="1" customWidth="1"/>
    <col min="12511" max="12511" width="2" style="10" customWidth="1"/>
    <col min="12512" max="12513" width="9.109375" style="10"/>
    <col min="12514" max="12514" width="11.6640625" style="10" customWidth="1"/>
    <col min="12515" max="12724" width="9.109375" style="10"/>
    <col min="12725" max="12725" width="26.44140625" style="10" customWidth="1"/>
    <col min="12726" max="12726" width="32.109375" style="10" customWidth="1"/>
    <col min="12727" max="12727" width="30.109375" style="10" customWidth="1"/>
    <col min="12728" max="12728" width="36.5546875" style="10" customWidth="1"/>
    <col min="12729" max="12729" width="9.109375" style="10"/>
    <col min="12730" max="12730" width="7.6640625" style="10" customWidth="1"/>
    <col min="12731" max="12731" width="6.6640625" style="10" customWidth="1"/>
    <col min="12732" max="12732" width="8" style="10" customWidth="1"/>
    <col min="12733" max="12734" width="7.6640625" style="10" customWidth="1"/>
    <col min="12735" max="12735" width="7.5546875" style="10" customWidth="1"/>
    <col min="12736" max="12736" width="11" style="10" customWidth="1"/>
    <col min="12737" max="12737" width="10.109375" style="10" customWidth="1"/>
    <col min="12738" max="12738" width="9.109375" style="10"/>
    <col min="12739" max="12739" width="13" style="10" customWidth="1"/>
    <col min="12740" max="12740" width="8.5546875" style="10" customWidth="1"/>
    <col min="12741" max="12741" width="14.5546875" style="10" customWidth="1"/>
    <col min="12742" max="12742" width="9.109375" style="10"/>
    <col min="12743" max="12744" width="12" style="10" customWidth="1"/>
    <col min="12745" max="12746" width="9.88671875" style="10" customWidth="1"/>
    <col min="12747" max="12747" width="11.6640625" style="10" customWidth="1"/>
    <col min="12748" max="12748" width="12.5546875" style="10" customWidth="1"/>
    <col min="12749" max="12749" width="10.88671875" style="10" customWidth="1"/>
    <col min="12750" max="12750" width="9.109375" style="10"/>
    <col min="12751" max="12751" width="10.88671875" style="10" customWidth="1"/>
    <col min="12752" max="12752" width="11.6640625" style="10" customWidth="1"/>
    <col min="12753" max="12753" width="10.88671875" style="10" customWidth="1"/>
    <col min="12754" max="12754" width="11.6640625" style="10" customWidth="1"/>
    <col min="12755" max="12755" width="12.6640625" style="10" customWidth="1"/>
    <col min="12756" max="12756" width="15.5546875" style="10" customWidth="1"/>
    <col min="12757" max="12757" width="14.33203125" style="10" customWidth="1"/>
    <col min="12758" max="12758" width="13.88671875" style="10" customWidth="1"/>
    <col min="12759" max="12760" width="11.88671875" style="10" customWidth="1"/>
    <col min="12761" max="12761" width="13.88671875" style="10" customWidth="1"/>
    <col min="12762" max="12764" width="9.109375" style="10"/>
    <col min="12765" max="12765" width="3.109375" style="10" customWidth="1"/>
    <col min="12766" max="12766" width="12" style="10" bestFit="1" customWidth="1"/>
    <col min="12767" max="12767" width="2" style="10" customWidth="1"/>
    <col min="12768" max="12769" width="9.109375" style="10"/>
    <col min="12770" max="12770" width="11.6640625" style="10" customWidth="1"/>
    <col min="12771" max="12980" width="9.109375" style="10"/>
    <col min="12981" max="12981" width="26.44140625" style="10" customWidth="1"/>
    <col min="12982" max="12982" width="32.109375" style="10" customWidth="1"/>
    <col min="12983" max="12983" width="30.109375" style="10" customWidth="1"/>
    <col min="12984" max="12984" width="36.5546875" style="10" customWidth="1"/>
    <col min="12985" max="12985" width="9.109375" style="10"/>
    <col min="12986" max="12986" width="7.6640625" style="10" customWidth="1"/>
    <col min="12987" max="12987" width="6.6640625" style="10" customWidth="1"/>
    <col min="12988" max="12988" width="8" style="10" customWidth="1"/>
    <col min="12989" max="12990" width="7.6640625" style="10" customWidth="1"/>
    <col min="12991" max="12991" width="7.5546875" style="10" customWidth="1"/>
    <col min="12992" max="12992" width="11" style="10" customWidth="1"/>
    <col min="12993" max="12993" width="10.109375" style="10" customWidth="1"/>
    <col min="12994" max="12994" width="9.109375" style="10"/>
    <col min="12995" max="12995" width="13" style="10" customWidth="1"/>
    <col min="12996" max="12996" width="8.5546875" style="10" customWidth="1"/>
    <col min="12997" max="12997" width="14.5546875" style="10" customWidth="1"/>
    <col min="12998" max="12998" width="9.109375" style="10"/>
    <col min="12999" max="13000" width="12" style="10" customWidth="1"/>
    <col min="13001" max="13002" width="9.88671875" style="10" customWidth="1"/>
    <col min="13003" max="13003" width="11.6640625" style="10" customWidth="1"/>
    <col min="13004" max="13004" width="12.5546875" style="10" customWidth="1"/>
    <col min="13005" max="13005" width="10.88671875" style="10" customWidth="1"/>
    <col min="13006" max="13006" width="9.109375" style="10"/>
    <col min="13007" max="13007" width="10.88671875" style="10" customWidth="1"/>
    <col min="13008" max="13008" width="11.6640625" style="10" customWidth="1"/>
    <col min="13009" max="13009" width="10.88671875" style="10" customWidth="1"/>
    <col min="13010" max="13010" width="11.6640625" style="10" customWidth="1"/>
    <col min="13011" max="13011" width="12.6640625" style="10" customWidth="1"/>
    <col min="13012" max="13012" width="15.5546875" style="10" customWidth="1"/>
    <col min="13013" max="13013" width="14.33203125" style="10" customWidth="1"/>
    <col min="13014" max="13014" width="13.88671875" style="10" customWidth="1"/>
    <col min="13015" max="13016" width="11.88671875" style="10" customWidth="1"/>
    <col min="13017" max="13017" width="13.88671875" style="10" customWidth="1"/>
    <col min="13018" max="13020" width="9.109375" style="10"/>
    <col min="13021" max="13021" width="3.109375" style="10" customWidth="1"/>
    <col min="13022" max="13022" width="12" style="10" bestFit="1" customWidth="1"/>
    <col min="13023" max="13023" width="2" style="10" customWidth="1"/>
    <col min="13024" max="13025" width="9.109375" style="10"/>
    <col min="13026" max="13026" width="11.6640625" style="10" customWidth="1"/>
    <col min="13027" max="13236" width="9.109375" style="10"/>
    <col min="13237" max="13237" width="26.44140625" style="10" customWidth="1"/>
    <col min="13238" max="13238" width="32.109375" style="10" customWidth="1"/>
    <col min="13239" max="13239" width="30.109375" style="10" customWidth="1"/>
    <col min="13240" max="13240" width="36.5546875" style="10" customWidth="1"/>
    <col min="13241" max="13241" width="9.109375" style="10"/>
    <col min="13242" max="13242" width="7.6640625" style="10" customWidth="1"/>
    <col min="13243" max="13243" width="6.6640625" style="10" customWidth="1"/>
    <col min="13244" max="13244" width="8" style="10" customWidth="1"/>
    <col min="13245" max="13246" width="7.6640625" style="10" customWidth="1"/>
    <col min="13247" max="13247" width="7.5546875" style="10" customWidth="1"/>
    <col min="13248" max="13248" width="11" style="10" customWidth="1"/>
    <col min="13249" max="13249" width="10.109375" style="10" customWidth="1"/>
    <col min="13250" max="13250" width="9.109375" style="10"/>
    <col min="13251" max="13251" width="13" style="10" customWidth="1"/>
    <col min="13252" max="13252" width="8.5546875" style="10" customWidth="1"/>
    <col min="13253" max="13253" width="14.5546875" style="10" customWidth="1"/>
    <col min="13254" max="13254" width="9.109375" style="10"/>
    <col min="13255" max="13256" width="12" style="10" customWidth="1"/>
    <col min="13257" max="13258" width="9.88671875" style="10" customWidth="1"/>
    <col min="13259" max="13259" width="11.6640625" style="10" customWidth="1"/>
    <col min="13260" max="13260" width="12.5546875" style="10" customWidth="1"/>
    <col min="13261" max="13261" width="10.88671875" style="10" customWidth="1"/>
    <col min="13262" max="13262" width="9.109375" style="10"/>
    <col min="13263" max="13263" width="10.88671875" style="10" customWidth="1"/>
    <col min="13264" max="13264" width="11.6640625" style="10" customWidth="1"/>
    <col min="13265" max="13265" width="10.88671875" style="10" customWidth="1"/>
    <col min="13266" max="13266" width="11.6640625" style="10" customWidth="1"/>
    <col min="13267" max="13267" width="12.6640625" style="10" customWidth="1"/>
    <col min="13268" max="13268" width="15.5546875" style="10" customWidth="1"/>
    <col min="13269" max="13269" width="14.33203125" style="10" customWidth="1"/>
    <col min="13270" max="13270" width="13.88671875" style="10" customWidth="1"/>
    <col min="13271" max="13272" width="11.88671875" style="10" customWidth="1"/>
    <col min="13273" max="13273" width="13.88671875" style="10" customWidth="1"/>
    <col min="13274" max="13276" width="9.109375" style="10"/>
    <col min="13277" max="13277" width="3.109375" style="10" customWidth="1"/>
    <col min="13278" max="13278" width="12" style="10" bestFit="1" customWidth="1"/>
    <col min="13279" max="13279" width="2" style="10" customWidth="1"/>
    <col min="13280" max="13281" width="9.109375" style="10"/>
    <col min="13282" max="13282" width="11.6640625" style="10" customWidth="1"/>
    <col min="13283" max="13492" width="9.109375" style="10"/>
    <col min="13493" max="13493" width="26.44140625" style="10" customWidth="1"/>
    <col min="13494" max="13494" width="32.109375" style="10" customWidth="1"/>
    <col min="13495" max="13495" width="30.109375" style="10" customWidth="1"/>
    <col min="13496" max="13496" width="36.5546875" style="10" customWidth="1"/>
    <col min="13497" max="13497" width="9.109375" style="10"/>
    <col min="13498" max="13498" width="7.6640625" style="10" customWidth="1"/>
    <col min="13499" max="13499" width="6.6640625" style="10" customWidth="1"/>
    <col min="13500" max="13500" width="8" style="10" customWidth="1"/>
    <col min="13501" max="13502" width="7.6640625" style="10" customWidth="1"/>
    <col min="13503" max="13503" width="7.5546875" style="10" customWidth="1"/>
    <col min="13504" max="13504" width="11" style="10" customWidth="1"/>
    <col min="13505" max="13505" width="10.109375" style="10" customWidth="1"/>
    <col min="13506" max="13506" width="9.109375" style="10"/>
    <col min="13507" max="13507" width="13" style="10" customWidth="1"/>
    <col min="13508" max="13508" width="8.5546875" style="10" customWidth="1"/>
    <col min="13509" max="13509" width="14.5546875" style="10" customWidth="1"/>
    <col min="13510" max="13510" width="9.109375" style="10"/>
    <col min="13511" max="13512" width="12" style="10" customWidth="1"/>
    <col min="13513" max="13514" width="9.88671875" style="10" customWidth="1"/>
    <col min="13515" max="13515" width="11.6640625" style="10" customWidth="1"/>
    <col min="13516" max="13516" width="12.5546875" style="10" customWidth="1"/>
    <col min="13517" max="13517" width="10.88671875" style="10" customWidth="1"/>
    <col min="13518" max="13518" width="9.109375" style="10"/>
    <col min="13519" max="13519" width="10.88671875" style="10" customWidth="1"/>
    <col min="13520" max="13520" width="11.6640625" style="10" customWidth="1"/>
    <col min="13521" max="13521" width="10.88671875" style="10" customWidth="1"/>
    <col min="13522" max="13522" width="11.6640625" style="10" customWidth="1"/>
    <col min="13523" max="13523" width="12.6640625" style="10" customWidth="1"/>
    <col min="13524" max="13524" width="15.5546875" style="10" customWidth="1"/>
    <col min="13525" max="13525" width="14.33203125" style="10" customWidth="1"/>
    <col min="13526" max="13526" width="13.88671875" style="10" customWidth="1"/>
    <col min="13527" max="13528" width="11.88671875" style="10" customWidth="1"/>
    <col min="13529" max="13529" width="13.88671875" style="10" customWidth="1"/>
    <col min="13530" max="13532" width="9.109375" style="10"/>
    <col min="13533" max="13533" width="3.109375" style="10" customWidth="1"/>
    <col min="13534" max="13534" width="12" style="10" bestFit="1" customWidth="1"/>
    <col min="13535" max="13535" width="2" style="10" customWidth="1"/>
    <col min="13536" max="13537" width="9.109375" style="10"/>
    <col min="13538" max="13538" width="11.6640625" style="10" customWidth="1"/>
    <col min="13539" max="13748" width="9.109375" style="10"/>
    <col min="13749" max="13749" width="26.44140625" style="10" customWidth="1"/>
    <col min="13750" max="13750" width="32.109375" style="10" customWidth="1"/>
    <col min="13751" max="13751" width="30.109375" style="10" customWidth="1"/>
    <col min="13752" max="13752" width="36.5546875" style="10" customWidth="1"/>
    <col min="13753" max="13753" width="9.109375" style="10"/>
    <col min="13754" max="13754" width="7.6640625" style="10" customWidth="1"/>
    <col min="13755" max="13755" width="6.6640625" style="10" customWidth="1"/>
    <col min="13756" max="13756" width="8" style="10" customWidth="1"/>
    <col min="13757" max="13758" width="7.6640625" style="10" customWidth="1"/>
    <col min="13759" max="13759" width="7.5546875" style="10" customWidth="1"/>
    <col min="13760" max="13760" width="11" style="10" customWidth="1"/>
    <col min="13761" max="13761" width="10.109375" style="10" customWidth="1"/>
    <col min="13762" max="13762" width="9.109375" style="10"/>
    <col min="13763" max="13763" width="13" style="10" customWidth="1"/>
    <col min="13764" max="13764" width="8.5546875" style="10" customWidth="1"/>
    <col min="13765" max="13765" width="14.5546875" style="10" customWidth="1"/>
    <col min="13766" max="13766" width="9.109375" style="10"/>
    <col min="13767" max="13768" width="12" style="10" customWidth="1"/>
    <col min="13769" max="13770" width="9.88671875" style="10" customWidth="1"/>
    <col min="13771" max="13771" width="11.6640625" style="10" customWidth="1"/>
    <col min="13772" max="13772" width="12.5546875" style="10" customWidth="1"/>
    <col min="13773" max="13773" width="10.88671875" style="10" customWidth="1"/>
    <col min="13774" max="13774" width="9.109375" style="10"/>
    <col min="13775" max="13775" width="10.88671875" style="10" customWidth="1"/>
    <col min="13776" max="13776" width="11.6640625" style="10" customWidth="1"/>
    <col min="13777" max="13777" width="10.88671875" style="10" customWidth="1"/>
    <col min="13778" max="13778" width="11.6640625" style="10" customWidth="1"/>
    <col min="13779" max="13779" width="12.6640625" style="10" customWidth="1"/>
    <col min="13780" max="13780" width="15.5546875" style="10" customWidth="1"/>
    <col min="13781" max="13781" width="14.33203125" style="10" customWidth="1"/>
    <col min="13782" max="13782" width="13.88671875" style="10" customWidth="1"/>
    <col min="13783" max="13784" width="11.88671875" style="10" customWidth="1"/>
    <col min="13785" max="13785" width="13.88671875" style="10" customWidth="1"/>
    <col min="13786" max="13788" width="9.109375" style="10"/>
    <col min="13789" max="13789" width="3.109375" style="10" customWidth="1"/>
    <col min="13790" max="13790" width="12" style="10" bestFit="1" customWidth="1"/>
    <col min="13791" max="13791" width="2" style="10" customWidth="1"/>
    <col min="13792" max="13793" width="9.109375" style="10"/>
    <col min="13794" max="13794" width="11.6640625" style="10" customWidth="1"/>
    <col min="13795" max="14004" width="9.109375" style="10"/>
    <col min="14005" max="14005" width="26.44140625" style="10" customWidth="1"/>
    <col min="14006" max="14006" width="32.109375" style="10" customWidth="1"/>
    <col min="14007" max="14007" width="30.109375" style="10" customWidth="1"/>
    <col min="14008" max="14008" width="36.5546875" style="10" customWidth="1"/>
    <col min="14009" max="14009" width="9.109375" style="10"/>
    <col min="14010" max="14010" width="7.6640625" style="10" customWidth="1"/>
    <col min="14011" max="14011" width="6.6640625" style="10" customWidth="1"/>
    <col min="14012" max="14012" width="8" style="10" customWidth="1"/>
    <col min="14013" max="14014" width="7.6640625" style="10" customWidth="1"/>
    <col min="14015" max="14015" width="7.5546875" style="10" customWidth="1"/>
    <col min="14016" max="14016" width="11" style="10" customWidth="1"/>
    <col min="14017" max="14017" width="10.109375" style="10" customWidth="1"/>
    <col min="14018" max="14018" width="9.109375" style="10"/>
    <col min="14019" max="14019" width="13" style="10" customWidth="1"/>
    <col min="14020" max="14020" width="8.5546875" style="10" customWidth="1"/>
    <col min="14021" max="14021" width="14.5546875" style="10" customWidth="1"/>
    <col min="14022" max="14022" width="9.109375" style="10"/>
    <col min="14023" max="14024" width="12" style="10" customWidth="1"/>
    <col min="14025" max="14026" width="9.88671875" style="10" customWidth="1"/>
    <col min="14027" max="14027" width="11.6640625" style="10" customWidth="1"/>
    <col min="14028" max="14028" width="12.5546875" style="10" customWidth="1"/>
    <col min="14029" max="14029" width="10.88671875" style="10" customWidth="1"/>
    <col min="14030" max="14030" width="9.109375" style="10"/>
    <col min="14031" max="14031" width="10.88671875" style="10" customWidth="1"/>
    <col min="14032" max="14032" width="11.6640625" style="10" customWidth="1"/>
    <col min="14033" max="14033" width="10.88671875" style="10" customWidth="1"/>
    <col min="14034" max="14034" width="11.6640625" style="10" customWidth="1"/>
    <col min="14035" max="14035" width="12.6640625" style="10" customWidth="1"/>
    <col min="14036" max="14036" width="15.5546875" style="10" customWidth="1"/>
    <col min="14037" max="14037" width="14.33203125" style="10" customWidth="1"/>
    <col min="14038" max="14038" width="13.88671875" style="10" customWidth="1"/>
    <col min="14039" max="14040" width="11.88671875" style="10" customWidth="1"/>
    <col min="14041" max="14041" width="13.88671875" style="10" customWidth="1"/>
    <col min="14042" max="14044" width="9.109375" style="10"/>
    <col min="14045" max="14045" width="3.109375" style="10" customWidth="1"/>
    <col min="14046" max="14046" width="12" style="10" bestFit="1" customWidth="1"/>
    <col min="14047" max="14047" width="2" style="10" customWidth="1"/>
    <col min="14048" max="14049" width="9.109375" style="10"/>
    <col min="14050" max="14050" width="11.6640625" style="10" customWidth="1"/>
    <col min="14051" max="14260" width="9.109375" style="10"/>
    <col min="14261" max="14261" width="26.44140625" style="10" customWidth="1"/>
    <col min="14262" max="14262" width="32.109375" style="10" customWidth="1"/>
    <col min="14263" max="14263" width="30.109375" style="10" customWidth="1"/>
    <col min="14264" max="14264" width="36.5546875" style="10" customWidth="1"/>
    <col min="14265" max="14265" width="9.109375" style="10"/>
    <col min="14266" max="14266" width="7.6640625" style="10" customWidth="1"/>
    <col min="14267" max="14267" width="6.6640625" style="10" customWidth="1"/>
    <col min="14268" max="14268" width="8" style="10" customWidth="1"/>
    <col min="14269" max="14270" width="7.6640625" style="10" customWidth="1"/>
    <col min="14271" max="14271" width="7.5546875" style="10" customWidth="1"/>
    <col min="14272" max="14272" width="11" style="10" customWidth="1"/>
    <col min="14273" max="14273" width="10.109375" style="10" customWidth="1"/>
    <col min="14274" max="14274" width="9.109375" style="10"/>
    <col min="14275" max="14275" width="13" style="10" customWidth="1"/>
    <col min="14276" max="14276" width="8.5546875" style="10" customWidth="1"/>
    <col min="14277" max="14277" width="14.5546875" style="10" customWidth="1"/>
    <col min="14278" max="14278" width="9.109375" style="10"/>
    <col min="14279" max="14280" width="12" style="10" customWidth="1"/>
    <col min="14281" max="14282" width="9.88671875" style="10" customWidth="1"/>
    <col min="14283" max="14283" width="11.6640625" style="10" customWidth="1"/>
    <col min="14284" max="14284" width="12.5546875" style="10" customWidth="1"/>
    <col min="14285" max="14285" width="10.88671875" style="10" customWidth="1"/>
    <col min="14286" max="14286" width="9.109375" style="10"/>
    <col min="14287" max="14287" width="10.88671875" style="10" customWidth="1"/>
    <col min="14288" max="14288" width="11.6640625" style="10" customWidth="1"/>
    <col min="14289" max="14289" width="10.88671875" style="10" customWidth="1"/>
    <col min="14290" max="14290" width="11.6640625" style="10" customWidth="1"/>
    <col min="14291" max="14291" width="12.6640625" style="10" customWidth="1"/>
    <col min="14292" max="14292" width="15.5546875" style="10" customWidth="1"/>
    <col min="14293" max="14293" width="14.33203125" style="10" customWidth="1"/>
    <col min="14294" max="14294" width="13.88671875" style="10" customWidth="1"/>
    <col min="14295" max="14296" width="11.88671875" style="10" customWidth="1"/>
    <col min="14297" max="14297" width="13.88671875" style="10" customWidth="1"/>
    <col min="14298" max="14300" width="9.109375" style="10"/>
    <col min="14301" max="14301" width="3.109375" style="10" customWidth="1"/>
    <col min="14302" max="14302" width="12" style="10" bestFit="1" customWidth="1"/>
    <col min="14303" max="14303" width="2" style="10" customWidth="1"/>
    <col min="14304" max="14305" width="9.109375" style="10"/>
    <col min="14306" max="14306" width="11.6640625" style="10" customWidth="1"/>
    <col min="14307" max="14516" width="9.109375" style="10"/>
    <col min="14517" max="14517" width="26.44140625" style="10" customWidth="1"/>
    <col min="14518" max="14518" width="32.109375" style="10" customWidth="1"/>
    <col min="14519" max="14519" width="30.109375" style="10" customWidth="1"/>
    <col min="14520" max="14520" width="36.5546875" style="10" customWidth="1"/>
    <col min="14521" max="14521" width="9.109375" style="10"/>
    <col min="14522" max="14522" width="7.6640625" style="10" customWidth="1"/>
    <col min="14523" max="14523" width="6.6640625" style="10" customWidth="1"/>
    <col min="14524" max="14524" width="8" style="10" customWidth="1"/>
    <col min="14525" max="14526" width="7.6640625" style="10" customWidth="1"/>
    <col min="14527" max="14527" width="7.5546875" style="10" customWidth="1"/>
    <col min="14528" max="14528" width="11" style="10" customWidth="1"/>
    <col min="14529" max="14529" width="10.109375" style="10" customWidth="1"/>
    <col min="14530" max="14530" width="9.109375" style="10"/>
    <col min="14531" max="14531" width="13" style="10" customWidth="1"/>
    <col min="14532" max="14532" width="8.5546875" style="10" customWidth="1"/>
    <col min="14533" max="14533" width="14.5546875" style="10" customWidth="1"/>
    <col min="14534" max="14534" width="9.109375" style="10"/>
    <col min="14535" max="14536" width="12" style="10" customWidth="1"/>
    <col min="14537" max="14538" width="9.88671875" style="10" customWidth="1"/>
    <col min="14539" max="14539" width="11.6640625" style="10" customWidth="1"/>
    <col min="14540" max="14540" width="12.5546875" style="10" customWidth="1"/>
    <col min="14541" max="14541" width="10.88671875" style="10" customWidth="1"/>
    <col min="14542" max="14542" width="9.109375" style="10"/>
    <col min="14543" max="14543" width="10.88671875" style="10" customWidth="1"/>
    <col min="14544" max="14544" width="11.6640625" style="10" customWidth="1"/>
    <col min="14545" max="14545" width="10.88671875" style="10" customWidth="1"/>
    <col min="14546" max="14546" width="11.6640625" style="10" customWidth="1"/>
    <col min="14547" max="14547" width="12.6640625" style="10" customWidth="1"/>
    <col min="14548" max="14548" width="15.5546875" style="10" customWidth="1"/>
    <col min="14549" max="14549" width="14.33203125" style="10" customWidth="1"/>
    <col min="14550" max="14550" width="13.88671875" style="10" customWidth="1"/>
    <col min="14551" max="14552" width="11.88671875" style="10" customWidth="1"/>
    <col min="14553" max="14553" width="13.88671875" style="10" customWidth="1"/>
    <col min="14554" max="14556" width="9.109375" style="10"/>
    <col min="14557" max="14557" width="3.109375" style="10" customWidth="1"/>
    <col min="14558" max="14558" width="12" style="10" bestFit="1" customWidth="1"/>
    <col min="14559" max="14559" width="2" style="10" customWidth="1"/>
    <col min="14560" max="14561" width="9.109375" style="10"/>
    <col min="14562" max="14562" width="11.6640625" style="10" customWidth="1"/>
    <col min="14563" max="14772" width="9.109375" style="10"/>
    <col min="14773" max="14773" width="26.44140625" style="10" customWidth="1"/>
    <col min="14774" max="14774" width="32.109375" style="10" customWidth="1"/>
    <col min="14775" max="14775" width="30.109375" style="10" customWidth="1"/>
    <col min="14776" max="14776" width="36.5546875" style="10" customWidth="1"/>
    <col min="14777" max="14777" width="9.109375" style="10"/>
    <col min="14778" max="14778" width="7.6640625" style="10" customWidth="1"/>
    <col min="14779" max="14779" width="6.6640625" style="10" customWidth="1"/>
    <col min="14780" max="14780" width="8" style="10" customWidth="1"/>
    <col min="14781" max="14782" width="7.6640625" style="10" customWidth="1"/>
    <col min="14783" max="14783" width="7.5546875" style="10" customWidth="1"/>
    <col min="14784" max="14784" width="11" style="10" customWidth="1"/>
    <col min="14785" max="14785" width="10.109375" style="10" customWidth="1"/>
    <col min="14786" max="14786" width="9.109375" style="10"/>
    <col min="14787" max="14787" width="13" style="10" customWidth="1"/>
    <col min="14788" max="14788" width="8.5546875" style="10" customWidth="1"/>
    <col min="14789" max="14789" width="14.5546875" style="10" customWidth="1"/>
    <col min="14790" max="14790" width="9.109375" style="10"/>
    <col min="14791" max="14792" width="12" style="10" customWidth="1"/>
    <col min="14793" max="14794" width="9.88671875" style="10" customWidth="1"/>
    <col min="14795" max="14795" width="11.6640625" style="10" customWidth="1"/>
    <col min="14796" max="14796" width="12.5546875" style="10" customWidth="1"/>
    <col min="14797" max="14797" width="10.88671875" style="10" customWidth="1"/>
    <col min="14798" max="14798" width="9.109375" style="10"/>
    <col min="14799" max="14799" width="10.88671875" style="10" customWidth="1"/>
    <col min="14800" max="14800" width="11.6640625" style="10" customWidth="1"/>
    <col min="14801" max="14801" width="10.88671875" style="10" customWidth="1"/>
    <col min="14802" max="14802" width="11.6640625" style="10" customWidth="1"/>
    <col min="14803" max="14803" width="12.6640625" style="10" customWidth="1"/>
    <col min="14804" max="14804" width="15.5546875" style="10" customWidth="1"/>
    <col min="14805" max="14805" width="14.33203125" style="10" customWidth="1"/>
    <col min="14806" max="14806" width="13.88671875" style="10" customWidth="1"/>
    <col min="14807" max="14808" width="11.88671875" style="10" customWidth="1"/>
    <col min="14809" max="14809" width="13.88671875" style="10" customWidth="1"/>
    <col min="14810" max="14812" width="9.109375" style="10"/>
    <col min="14813" max="14813" width="3.109375" style="10" customWidth="1"/>
    <col min="14814" max="14814" width="12" style="10" bestFit="1" customWidth="1"/>
    <col min="14815" max="14815" width="2" style="10" customWidth="1"/>
    <col min="14816" max="14817" width="9.109375" style="10"/>
    <col min="14818" max="14818" width="11.6640625" style="10" customWidth="1"/>
    <col min="14819" max="15028" width="9.109375" style="10"/>
    <col min="15029" max="15029" width="26.44140625" style="10" customWidth="1"/>
    <col min="15030" max="15030" width="32.109375" style="10" customWidth="1"/>
    <col min="15031" max="15031" width="30.109375" style="10" customWidth="1"/>
    <col min="15032" max="15032" width="36.5546875" style="10" customWidth="1"/>
    <col min="15033" max="15033" width="9.109375" style="10"/>
    <col min="15034" max="15034" width="7.6640625" style="10" customWidth="1"/>
    <col min="15035" max="15035" width="6.6640625" style="10" customWidth="1"/>
    <col min="15036" max="15036" width="8" style="10" customWidth="1"/>
    <col min="15037" max="15038" width="7.6640625" style="10" customWidth="1"/>
    <col min="15039" max="15039" width="7.5546875" style="10" customWidth="1"/>
    <col min="15040" max="15040" width="11" style="10" customWidth="1"/>
    <col min="15041" max="15041" width="10.109375" style="10" customWidth="1"/>
    <col min="15042" max="15042" width="9.109375" style="10"/>
    <col min="15043" max="15043" width="13" style="10" customWidth="1"/>
    <col min="15044" max="15044" width="8.5546875" style="10" customWidth="1"/>
    <col min="15045" max="15045" width="14.5546875" style="10" customWidth="1"/>
    <col min="15046" max="15046" width="9.109375" style="10"/>
    <col min="15047" max="15048" width="12" style="10" customWidth="1"/>
    <col min="15049" max="15050" width="9.88671875" style="10" customWidth="1"/>
    <col min="15051" max="15051" width="11.6640625" style="10" customWidth="1"/>
    <col min="15052" max="15052" width="12.5546875" style="10" customWidth="1"/>
    <col min="15053" max="15053" width="10.88671875" style="10" customWidth="1"/>
    <col min="15054" max="15054" width="9.109375" style="10"/>
    <col min="15055" max="15055" width="10.88671875" style="10" customWidth="1"/>
    <col min="15056" max="15056" width="11.6640625" style="10" customWidth="1"/>
    <col min="15057" max="15057" width="10.88671875" style="10" customWidth="1"/>
    <col min="15058" max="15058" width="11.6640625" style="10" customWidth="1"/>
    <col min="15059" max="15059" width="12.6640625" style="10" customWidth="1"/>
    <col min="15060" max="15060" width="15.5546875" style="10" customWidth="1"/>
    <col min="15061" max="15061" width="14.33203125" style="10" customWidth="1"/>
    <col min="15062" max="15062" width="13.88671875" style="10" customWidth="1"/>
    <col min="15063" max="15064" width="11.88671875" style="10" customWidth="1"/>
    <col min="15065" max="15065" width="13.88671875" style="10" customWidth="1"/>
    <col min="15066" max="15068" width="9.109375" style="10"/>
    <col min="15069" max="15069" width="3.109375" style="10" customWidth="1"/>
    <col min="15070" max="15070" width="12" style="10" bestFit="1" customWidth="1"/>
    <col min="15071" max="15071" width="2" style="10" customWidth="1"/>
    <col min="15072" max="15073" width="9.109375" style="10"/>
    <col min="15074" max="15074" width="11.6640625" style="10" customWidth="1"/>
    <col min="15075" max="15284" width="9.109375" style="10"/>
    <col min="15285" max="15285" width="26.44140625" style="10" customWidth="1"/>
    <col min="15286" max="15286" width="32.109375" style="10" customWidth="1"/>
    <col min="15287" max="15287" width="30.109375" style="10" customWidth="1"/>
    <col min="15288" max="15288" width="36.5546875" style="10" customWidth="1"/>
    <col min="15289" max="15289" width="9.109375" style="10"/>
    <col min="15290" max="15290" width="7.6640625" style="10" customWidth="1"/>
    <col min="15291" max="15291" width="6.6640625" style="10" customWidth="1"/>
    <col min="15292" max="15292" width="8" style="10" customWidth="1"/>
    <col min="15293" max="15294" width="7.6640625" style="10" customWidth="1"/>
    <col min="15295" max="15295" width="7.5546875" style="10" customWidth="1"/>
    <col min="15296" max="15296" width="11" style="10" customWidth="1"/>
    <col min="15297" max="15297" width="10.109375" style="10" customWidth="1"/>
    <col min="15298" max="15298" width="9.109375" style="10"/>
    <col min="15299" max="15299" width="13" style="10" customWidth="1"/>
    <col min="15300" max="15300" width="8.5546875" style="10" customWidth="1"/>
    <col min="15301" max="15301" width="14.5546875" style="10" customWidth="1"/>
    <col min="15302" max="15302" width="9.109375" style="10"/>
    <col min="15303" max="15304" width="12" style="10" customWidth="1"/>
    <col min="15305" max="15306" width="9.88671875" style="10" customWidth="1"/>
    <col min="15307" max="15307" width="11.6640625" style="10" customWidth="1"/>
    <col min="15308" max="15308" width="12.5546875" style="10" customWidth="1"/>
    <col min="15309" max="15309" width="10.88671875" style="10" customWidth="1"/>
    <col min="15310" max="15310" width="9.109375" style="10"/>
    <col min="15311" max="15311" width="10.88671875" style="10" customWidth="1"/>
    <col min="15312" max="15312" width="11.6640625" style="10" customWidth="1"/>
    <col min="15313" max="15313" width="10.88671875" style="10" customWidth="1"/>
    <col min="15314" max="15314" width="11.6640625" style="10" customWidth="1"/>
    <col min="15315" max="15315" width="12.6640625" style="10" customWidth="1"/>
    <col min="15316" max="15316" width="15.5546875" style="10" customWidth="1"/>
    <col min="15317" max="15317" width="14.33203125" style="10" customWidth="1"/>
    <col min="15318" max="15318" width="13.88671875" style="10" customWidth="1"/>
    <col min="15319" max="15320" width="11.88671875" style="10" customWidth="1"/>
    <col min="15321" max="15321" width="13.88671875" style="10" customWidth="1"/>
    <col min="15322" max="15324" width="9.109375" style="10"/>
    <col min="15325" max="15325" width="3.109375" style="10" customWidth="1"/>
    <col min="15326" max="15326" width="12" style="10" bestFit="1" customWidth="1"/>
    <col min="15327" max="15327" width="2" style="10" customWidth="1"/>
    <col min="15328" max="15329" width="9.109375" style="10"/>
    <col min="15330" max="15330" width="11.6640625" style="10" customWidth="1"/>
    <col min="15331" max="15540" width="9.109375" style="10"/>
    <col min="15541" max="15541" width="26.44140625" style="10" customWidth="1"/>
    <col min="15542" max="15542" width="32.109375" style="10" customWidth="1"/>
    <col min="15543" max="15543" width="30.109375" style="10" customWidth="1"/>
    <col min="15544" max="15544" width="36.5546875" style="10" customWidth="1"/>
    <col min="15545" max="15545" width="9.109375" style="10"/>
    <col min="15546" max="15546" width="7.6640625" style="10" customWidth="1"/>
    <col min="15547" max="15547" width="6.6640625" style="10" customWidth="1"/>
    <col min="15548" max="15548" width="8" style="10" customWidth="1"/>
    <col min="15549" max="15550" width="7.6640625" style="10" customWidth="1"/>
    <col min="15551" max="15551" width="7.5546875" style="10" customWidth="1"/>
    <col min="15552" max="15552" width="11" style="10" customWidth="1"/>
    <col min="15553" max="15553" width="10.109375" style="10" customWidth="1"/>
    <col min="15554" max="15554" width="9.109375" style="10"/>
    <col min="15555" max="15555" width="13" style="10" customWidth="1"/>
    <col min="15556" max="15556" width="8.5546875" style="10" customWidth="1"/>
    <col min="15557" max="15557" width="14.5546875" style="10" customWidth="1"/>
    <col min="15558" max="15558" width="9.109375" style="10"/>
    <col min="15559" max="15560" width="12" style="10" customWidth="1"/>
    <col min="15561" max="15562" width="9.88671875" style="10" customWidth="1"/>
    <col min="15563" max="15563" width="11.6640625" style="10" customWidth="1"/>
    <col min="15564" max="15564" width="12.5546875" style="10" customWidth="1"/>
    <col min="15565" max="15565" width="10.88671875" style="10" customWidth="1"/>
    <col min="15566" max="15566" width="9.109375" style="10"/>
    <col min="15567" max="15567" width="10.88671875" style="10" customWidth="1"/>
    <col min="15568" max="15568" width="11.6640625" style="10" customWidth="1"/>
    <col min="15569" max="15569" width="10.88671875" style="10" customWidth="1"/>
    <col min="15570" max="15570" width="11.6640625" style="10" customWidth="1"/>
    <col min="15571" max="15571" width="12.6640625" style="10" customWidth="1"/>
    <col min="15572" max="15572" width="15.5546875" style="10" customWidth="1"/>
    <col min="15573" max="15573" width="14.33203125" style="10" customWidth="1"/>
    <col min="15574" max="15574" width="13.88671875" style="10" customWidth="1"/>
    <col min="15575" max="15576" width="11.88671875" style="10" customWidth="1"/>
    <col min="15577" max="15577" width="13.88671875" style="10" customWidth="1"/>
    <col min="15578" max="15580" width="9.109375" style="10"/>
    <col min="15581" max="15581" width="3.109375" style="10" customWidth="1"/>
    <col min="15582" max="15582" width="12" style="10" bestFit="1" customWidth="1"/>
    <col min="15583" max="15583" width="2" style="10" customWidth="1"/>
    <col min="15584" max="15585" width="9.109375" style="10"/>
    <col min="15586" max="15586" width="11.6640625" style="10" customWidth="1"/>
    <col min="15587" max="15796" width="9.109375" style="10"/>
    <col min="15797" max="15797" width="26.44140625" style="10" customWidth="1"/>
    <col min="15798" max="15798" width="32.109375" style="10" customWidth="1"/>
    <col min="15799" max="15799" width="30.109375" style="10" customWidth="1"/>
    <col min="15800" max="15800" width="36.5546875" style="10" customWidth="1"/>
    <col min="15801" max="15801" width="9.109375" style="10"/>
    <col min="15802" max="15802" width="7.6640625" style="10" customWidth="1"/>
    <col min="15803" max="15803" width="6.6640625" style="10" customWidth="1"/>
    <col min="15804" max="15804" width="8" style="10" customWidth="1"/>
    <col min="15805" max="15806" width="7.6640625" style="10" customWidth="1"/>
    <col min="15807" max="15807" width="7.5546875" style="10" customWidth="1"/>
    <col min="15808" max="15808" width="11" style="10" customWidth="1"/>
    <col min="15809" max="15809" width="10.109375" style="10" customWidth="1"/>
    <col min="15810" max="15810" width="9.109375" style="10"/>
    <col min="15811" max="15811" width="13" style="10" customWidth="1"/>
    <col min="15812" max="15812" width="8.5546875" style="10" customWidth="1"/>
    <col min="15813" max="15813" width="14.5546875" style="10" customWidth="1"/>
    <col min="15814" max="15814" width="9.109375" style="10"/>
    <col min="15815" max="15816" width="12" style="10" customWidth="1"/>
    <col min="15817" max="15818" width="9.88671875" style="10" customWidth="1"/>
    <col min="15819" max="15819" width="11.6640625" style="10" customWidth="1"/>
    <col min="15820" max="15820" width="12.5546875" style="10" customWidth="1"/>
    <col min="15821" max="15821" width="10.88671875" style="10" customWidth="1"/>
    <col min="15822" max="15822" width="9.109375" style="10"/>
    <col min="15823" max="15823" width="10.88671875" style="10" customWidth="1"/>
    <col min="15824" max="15824" width="11.6640625" style="10" customWidth="1"/>
    <col min="15825" max="15825" width="10.88671875" style="10" customWidth="1"/>
    <col min="15826" max="15826" width="11.6640625" style="10" customWidth="1"/>
    <col min="15827" max="15827" width="12.6640625" style="10" customWidth="1"/>
    <col min="15828" max="15828" width="15.5546875" style="10" customWidth="1"/>
    <col min="15829" max="15829" width="14.33203125" style="10" customWidth="1"/>
    <col min="15830" max="15830" width="13.88671875" style="10" customWidth="1"/>
    <col min="15831" max="15832" width="11.88671875" style="10" customWidth="1"/>
    <col min="15833" max="15833" width="13.88671875" style="10" customWidth="1"/>
    <col min="15834" max="15836" width="9.109375" style="10"/>
    <col min="15837" max="15837" width="3.109375" style="10" customWidth="1"/>
    <col min="15838" max="15838" width="12" style="10" bestFit="1" customWidth="1"/>
    <col min="15839" max="15839" width="2" style="10" customWidth="1"/>
    <col min="15840" max="15841" width="9.109375" style="10"/>
    <col min="15842" max="15842" width="11.6640625" style="10" customWidth="1"/>
    <col min="15843" max="16052" width="9.109375" style="10"/>
    <col min="16053" max="16053" width="26.44140625" style="10" customWidth="1"/>
    <col min="16054" max="16054" width="32.109375" style="10" customWidth="1"/>
    <col min="16055" max="16055" width="30.109375" style="10" customWidth="1"/>
    <col min="16056" max="16056" width="36.5546875" style="10" customWidth="1"/>
    <col min="16057" max="16057" width="9.109375" style="10"/>
    <col min="16058" max="16058" width="7.6640625" style="10" customWidth="1"/>
    <col min="16059" max="16059" width="6.6640625" style="10" customWidth="1"/>
    <col min="16060" max="16060" width="8" style="10" customWidth="1"/>
    <col min="16061" max="16062" width="7.6640625" style="10" customWidth="1"/>
    <col min="16063" max="16063" width="7.5546875" style="10" customWidth="1"/>
    <col min="16064" max="16064" width="11" style="10" customWidth="1"/>
    <col min="16065" max="16065" width="10.109375" style="10" customWidth="1"/>
    <col min="16066" max="16066" width="9.109375" style="10"/>
    <col min="16067" max="16067" width="13" style="10" customWidth="1"/>
    <col min="16068" max="16068" width="8.5546875" style="10" customWidth="1"/>
    <col min="16069" max="16069" width="14.5546875" style="10" customWidth="1"/>
    <col min="16070" max="16070" width="9.109375" style="10"/>
    <col min="16071" max="16072" width="12" style="10" customWidth="1"/>
    <col min="16073" max="16074" width="9.88671875" style="10" customWidth="1"/>
    <col min="16075" max="16075" width="11.6640625" style="10" customWidth="1"/>
    <col min="16076" max="16076" width="12.5546875" style="10" customWidth="1"/>
    <col min="16077" max="16077" width="10.88671875" style="10" customWidth="1"/>
    <col min="16078" max="16078" width="9.109375" style="10"/>
    <col min="16079" max="16079" width="10.88671875" style="10" customWidth="1"/>
    <col min="16080" max="16080" width="11.6640625" style="10" customWidth="1"/>
    <col min="16081" max="16081" width="10.88671875" style="10" customWidth="1"/>
    <col min="16082" max="16082" width="11.6640625" style="10" customWidth="1"/>
    <col min="16083" max="16083" width="12.6640625" style="10" customWidth="1"/>
    <col min="16084" max="16084" width="15.5546875" style="10" customWidth="1"/>
    <col min="16085" max="16085" width="14.33203125" style="10" customWidth="1"/>
    <col min="16086" max="16086" width="13.88671875" style="10" customWidth="1"/>
    <col min="16087" max="16088" width="11.88671875" style="10" customWidth="1"/>
    <col min="16089" max="16089" width="13.88671875" style="10" customWidth="1"/>
    <col min="16090" max="16092" width="9.109375" style="10"/>
    <col min="16093" max="16093" width="3.109375" style="10" customWidth="1"/>
    <col min="16094" max="16094" width="12" style="10" bestFit="1" customWidth="1"/>
    <col min="16095" max="16095" width="2" style="10" customWidth="1"/>
    <col min="16096" max="16097" width="9.109375" style="10"/>
    <col min="16098" max="16098" width="11.6640625" style="10" customWidth="1"/>
    <col min="16099" max="16384" width="9.109375" style="10"/>
  </cols>
  <sheetData>
    <row r="1" spans="1:207" s="64" customFormat="1" ht="31.5" customHeight="1" thickBot="1">
      <c r="A1" s="62" t="s">
        <v>91</v>
      </c>
      <c r="B1" s="62"/>
      <c r="C1" s="62"/>
      <c r="D1" s="62"/>
      <c r="E1" s="62"/>
      <c r="F1" s="62"/>
      <c r="G1" s="62"/>
      <c r="H1" s="62"/>
      <c r="I1" s="62"/>
      <c r="J1" s="62"/>
      <c r="K1" s="62"/>
      <c r="L1" s="62"/>
      <c r="M1" s="63"/>
      <c r="T1" s="66"/>
      <c r="FH1" s="67"/>
      <c r="GY1" s="65"/>
    </row>
    <row r="2" spans="1:207" s="64" customFormat="1" ht="22.5" customHeight="1">
      <c r="A2" s="68" t="s">
        <v>0</v>
      </c>
      <c r="B2" s="69" t="s">
        <v>1</v>
      </c>
      <c r="C2" s="70" t="s">
        <v>92</v>
      </c>
      <c r="D2" s="69" t="s">
        <v>93</v>
      </c>
      <c r="E2" s="341" t="s">
        <v>94</v>
      </c>
      <c r="F2" s="342"/>
      <c r="G2" s="342"/>
      <c r="H2" s="343"/>
      <c r="I2" s="337" t="s">
        <v>232</v>
      </c>
      <c r="J2" s="337"/>
      <c r="K2" s="338" t="s">
        <v>96</v>
      </c>
      <c r="L2" s="338"/>
      <c r="M2" s="339" t="s">
        <v>97</v>
      </c>
      <c r="N2" s="340"/>
      <c r="O2" s="71"/>
      <c r="T2" s="66"/>
      <c r="CR2" s="72" t="s">
        <v>99</v>
      </c>
      <c r="CS2" s="72" t="s">
        <v>100</v>
      </c>
      <c r="CT2" s="72" t="s">
        <v>101</v>
      </c>
      <c r="CU2" s="72" t="s">
        <v>102</v>
      </c>
      <c r="CV2" s="72" t="s">
        <v>103</v>
      </c>
      <c r="CW2" s="72" t="s">
        <v>104</v>
      </c>
      <c r="CX2" s="72" t="s">
        <v>105</v>
      </c>
      <c r="CY2" s="72" t="s">
        <v>106</v>
      </c>
      <c r="CZ2" s="72" t="s">
        <v>107</v>
      </c>
      <c r="DA2" s="72" t="s">
        <v>108</v>
      </c>
      <c r="DB2" s="72" t="s">
        <v>109</v>
      </c>
      <c r="DC2" s="72" t="s">
        <v>93</v>
      </c>
      <c r="DD2" s="72" t="s">
        <v>110</v>
      </c>
      <c r="DE2" s="72" t="s">
        <v>111</v>
      </c>
      <c r="DF2" s="72" t="s">
        <v>112</v>
      </c>
      <c r="DG2" s="67" t="s">
        <v>113</v>
      </c>
      <c r="DH2" s="67" t="s">
        <v>114</v>
      </c>
      <c r="DI2" s="67" t="s">
        <v>115</v>
      </c>
      <c r="DJ2" s="67" t="s">
        <v>116</v>
      </c>
      <c r="DK2" s="67" t="s">
        <v>117</v>
      </c>
      <c r="DL2" s="67" t="s">
        <v>118</v>
      </c>
      <c r="DM2" s="67" t="s">
        <v>119</v>
      </c>
      <c r="DN2" s="67" t="s">
        <v>120</v>
      </c>
      <c r="DO2" s="67" t="s">
        <v>121</v>
      </c>
      <c r="DP2" s="67" t="s">
        <v>122</v>
      </c>
      <c r="DQ2" s="67" t="s">
        <v>123</v>
      </c>
      <c r="DR2" s="67" t="s">
        <v>124</v>
      </c>
      <c r="DS2" s="67" t="s">
        <v>125</v>
      </c>
      <c r="DT2" s="67" t="s">
        <v>126</v>
      </c>
      <c r="DU2" s="67" t="s">
        <v>127</v>
      </c>
      <c r="DV2" s="67" t="s">
        <v>128</v>
      </c>
      <c r="DW2" s="67" t="s">
        <v>129</v>
      </c>
      <c r="DX2" s="67" t="s">
        <v>130</v>
      </c>
      <c r="DY2" s="67" t="s">
        <v>131</v>
      </c>
      <c r="DZ2" s="67" t="s">
        <v>132</v>
      </c>
      <c r="EA2" s="67" t="s">
        <v>133</v>
      </c>
      <c r="EB2" s="67" t="s">
        <v>134</v>
      </c>
      <c r="EC2" s="67" t="s">
        <v>135</v>
      </c>
      <c r="ED2" s="67" t="s">
        <v>136</v>
      </c>
      <c r="EE2" s="67" t="s">
        <v>137</v>
      </c>
      <c r="EF2" s="67" t="s">
        <v>138</v>
      </c>
      <c r="EG2" s="67" t="s">
        <v>139</v>
      </c>
      <c r="EH2" s="67" t="s">
        <v>140</v>
      </c>
      <c r="EI2" s="67" t="s">
        <v>141</v>
      </c>
      <c r="EJ2" s="67" t="s">
        <v>142</v>
      </c>
      <c r="EK2" s="67" t="s">
        <v>143</v>
      </c>
      <c r="EL2" s="67" t="s">
        <v>144</v>
      </c>
      <c r="EM2" s="67" t="s">
        <v>145</v>
      </c>
      <c r="EN2" s="67" t="s">
        <v>146</v>
      </c>
      <c r="EO2" s="67" t="s">
        <v>147</v>
      </c>
      <c r="EP2" s="67" t="s">
        <v>148</v>
      </c>
      <c r="EQ2" s="67" t="s">
        <v>149</v>
      </c>
      <c r="ER2" s="67" t="s">
        <v>150</v>
      </c>
      <c r="ES2" s="67" t="s">
        <v>151</v>
      </c>
      <c r="ET2" s="67" t="s">
        <v>152</v>
      </c>
      <c r="EU2" s="67" t="s">
        <v>153</v>
      </c>
      <c r="EV2" s="67" t="s">
        <v>154</v>
      </c>
      <c r="EW2" s="67" t="s">
        <v>155</v>
      </c>
      <c r="EX2" s="67" t="s">
        <v>156</v>
      </c>
      <c r="EY2" s="67" t="s">
        <v>157</v>
      </c>
      <c r="EZ2" s="67" t="s">
        <v>158</v>
      </c>
      <c r="FA2" s="67" t="s">
        <v>159</v>
      </c>
      <c r="FB2" s="67" t="s">
        <v>160</v>
      </c>
      <c r="FC2" s="67" t="s">
        <v>161</v>
      </c>
      <c r="FD2" s="67" t="s">
        <v>162</v>
      </c>
      <c r="FE2" s="67" t="s">
        <v>163</v>
      </c>
      <c r="FF2" s="67" t="s">
        <v>164</v>
      </c>
      <c r="FG2" s="67" t="s">
        <v>165</v>
      </c>
    </row>
    <row r="3" spans="1:207" s="64" customFormat="1" ht="22.5" customHeight="1">
      <c r="A3" s="73" t="s">
        <v>166</v>
      </c>
      <c r="B3" s="74" t="s">
        <v>454</v>
      </c>
      <c r="C3" s="75" t="s">
        <v>167</v>
      </c>
      <c r="D3" s="76" t="str">
        <f>B2&amp;" "&amp;B3&amp;" Microfiber "&amp;"Sheet Set"</f>
        <v>ROSS Serta Microfiber Sheet Set</v>
      </c>
      <c r="E3" s="344" t="s">
        <v>168</v>
      </c>
      <c r="F3" s="345"/>
      <c r="G3" s="345"/>
      <c r="H3" s="346"/>
      <c r="I3" s="335" t="s">
        <v>283</v>
      </c>
      <c r="J3" s="335"/>
      <c r="K3" s="328" t="s">
        <v>90</v>
      </c>
      <c r="L3" s="328"/>
      <c r="M3" s="329" t="s">
        <v>170</v>
      </c>
      <c r="N3" s="330"/>
      <c r="O3" s="71"/>
      <c r="T3" s="66"/>
      <c r="CR3" s="64" t="s">
        <v>172</v>
      </c>
      <c r="CS3" s="64" t="s">
        <v>173</v>
      </c>
      <c r="CT3" s="64" t="s">
        <v>98</v>
      </c>
      <c r="CU3" s="64" t="s">
        <v>98</v>
      </c>
      <c r="CV3" s="64" t="s">
        <v>173</v>
      </c>
      <c r="CW3" s="64" t="s">
        <v>98</v>
      </c>
      <c r="CX3" s="64" t="s">
        <v>172</v>
      </c>
      <c r="CY3" s="64" t="s">
        <v>173</v>
      </c>
      <c r="CZ3" s="64" t="s">
        <v>173</v>
      </c>
      <c r="DA3" s="64" t="s">
        <v>98</v>
      </c>
      <c r="DB3" s="64" t="s">
        <v>173</v>
      </c>
      <c r="DC3" s="64" t="s">
        <v>98</v>
      </c>
      <c r="DD3" s="64" t="s">
        <v>173</v>
      </c>
      <c r="DE3" s="64" t="s">
        <v>173</v>
      </c>
      <c r="DF3" s="64" t="s">
        <v>98</v>
      </c>
      <c r="DG3" s="67" t="s">
        <v>174</v>
      </c>
      <c r="DH3" s="67" t="s">
        <v>175</v>
      </c>
      <c r="DI3" s="67" t="s">
        <v>176</v>
      </c>
      <c r="DJ3" s="67" t="s">
        <v>177</v>
      </c>
      <c r="DK3" s="67" t="s">
        <v>178</v>
      </c>
      <c r="DL3" s="67" t="s">
        <v>179</v>
      </c>
      <c r="DM3" s="67" t="s">
        <v>180</v>
      </c>
      <c r="DN3" s="67" t="s">
        <v>181</v>
      </c>
      <c r="DO3" s="67" t="s">
        <v>182</v>
      </c>
      <c r="DP3" s="67" t="s">
        <v>183</v>
      </c>
      <c r="DQ3" s="67" t="s">
        <v>184</v>
      </c>
      <c r="DR3" s="67" t="s">
        <v>185</v>
      </c>
      <c r="DS3" s="67" t="s">
        <v>186</v>
      </c>
      <c r="DT3" s="67" t="s">
        <v>187</v>
      </c>
      <c r="DU3" s="67" t="s">
        <v>188</v>
      </c>
      <c r="DV3" s="67" t="s">
        <v>189</v>
      </c>
      <c r="DW3" s="67" t="s">
        <v>190</v>
      </c>
      <c r="DX3" s="67" t="s">
        <v>191</v>
      </c>
      <c r="DY3" s="67" t="s">
        <v>192</v>
      </c>
      <c r="DZ3" s="67" t="s">
        <v>193</v>
      </c>
      <c r="EA3" s="67" t="s">
        <v>194</v>
      </c>
      <c r="EB3" s="67" t="s">
        <v>195</v>
      </c>
      <c r="EC3" s="67" t="s">
        <v>196</v>
      </c>
      <c r="ED3" s="67" t="s">
        <v>197</v>
      </c>
      <c r="EE3" s="67" t="s">
        <v>148</v>
      </c>
      <c r="EF3" s="67" t="s">
        <v>198</v>
      </c>
      <c r="EG3" s="67" t="s">
        <v>199</v>
      </c>
      <c r="EH3" s="67" t="s">
        <v>200</v>
      </c>
      <c r="EI3" s="67" t="s">
        <v>201</v>
      </c>
      <c r="EJ3" s="67" t="s">
        <v>202</v>
      </c>
      <c r="EK3" s="67" t="s">
        <v>203</v>
      </c>
      <c r="EL3" s="67" t="s">
        <v>204</v>
      </c>
      <c r="EM3" s="67" t="s">
        <v>205</v>
      </c>
      <c r="EN3" s="67" t="s">
        <v>206</v>
      </c>
      <c r="EO3" s="67" t="s">
        <v>207</v>
      </c>
      <c r="EP3" s="67" t="s">
        <v>208</v>
      </c>
      <c r="EQ3" s="64" t="s">
        <v>209</v>
      </c>
      <c r="ER3" s="67" t="s">
        <v>155</v>
      </c>
      <c r="ES3" s="67" t="s">
        <v>210</v>
      </c>
      <c r="ET3" s="67" t="s">
        <v>211</v>
      </c>
      <c r="EU3" s="67" t="s">
        <v>212</v>
      </c>
      <c r="EV3" s="67" t="s">
        <v>213</v>
      </c>
      <c r="EW3" s="67" t="s">
        <v>214</v>
      </c>
      <c r="EX3" s="67" t="s">
        <v>215</v>
      </c>
      <c r="EY3" s="67" t="s">
        <v>216</v>
      </c>
      <c r="EZ3" s="67" t="s">
        <v>217</v>
      </c>
      <c r="FA3" s="67" t="s">
        <v>218</v>
      </c>
      <c r="FB3" s="67" t="s">
        <v>219</v>
      </c>
      <c r="FC3" s="67" t="s">
        <v>220</v>
      </c>
      <c r="FD3" s="67" t="s">
        <v>221</v>
      </c>
      <c r="FE3" s="67" t="s">
        <v>222</v>
      </c>
    </row>
    <row r="4" spans="1:207" s="64" customFormat="1" ht="22.5" customHeight="1">
      <c r="A4" s="73" t="s">
        <v>223</v>
      </c>
      <c r="B4" s="74" t="s">
        <v>49</v>
      </c>
      <c r="C4" s="75" t="s">
        <v>224</v>
      </c>
      <c r="D4" s="74" t="s">
        <v>98</v>
      </c>
      <c r="E4" s="344" t="s">
        <v>226</v>
      </c>
      <c r="F4" s="345"/>
      <c r="G4" s="345"/>
      <c r="H4" s="346"/>
      <c r="I4" s="335" t="s">
        <v>296</v>
      </c>
      <c r="J4" s="335"/>
      <c r="K4" s="328" t="s">
        <v>228</v>
      </c>
      <c r="L4" s="328"/>
      <c r="M4" s="335" t="s">
        <v>229</v>
      </c>
      <c r="N4" s="336"/>
      <c r="O4" s="77"/>
      <c r="T4" s="66"/>
      <c r="CR4" s="64" t="s">
        <v>225</v>
      </c>
      <c r="CS4" s="64" t="s">
        <v>231</v>
      </c>
      <c r="CT4" s="64" t="s">
        <v>171</v>
      </c>
      <c r="CU4" s="64" t="s">
        <v>171</v>
      </c>
      <c r="CV4" s="64" t="s">
        <v>231</v>
      </c>
      <c r="CW4" s="64" t="s">
        <v>171</v>
      </c>
      <c r="CX4" s="64" t="s">
        <v>225</v>
      </c>
      <c r="CY4" s="64" t="s">
        <v>231</v>
      </c>
      <c r="CZ4" s="64" t="s">
        <v>231</v>
      </c>
      <c r="DA4" s="64" t="s">
        <v>171</v>
      </c>
      <c r="DB4" s="64" t="s">
        <v>231</v>
      </c>
      <c r="DC4" s="64" t="s">
        <v>171</v>
      </c>
      <c r="DD4" s="64" t="s">
        <v>231</v>
      </c>
      <c r="DE4" s="64" t="s">
        <v>231</v>
      </c>
      <c r="DF4" s="64" t="s">
        <v>171</v>
      </c>
      <c r="DG4" s="67" t="s">
        <v>232</v>
      </c>
      <c r="DH4" s="67" t="s">
        <v>95</v>
      </c>
      <c r="DJ4" s="64" t="s">
        <v>233</v>
      </c>
      <c r="DK4" s="64" t="s">
        <v>234</v>
      </c>
      <c r="DL4" s="64" t="s">
        <v>235</v>
      </c>
      <c r="DM4" s="64" t="s">
        <v>236</v>
      </c>
      <c r="DN4" s="67" t="s">
        <v>237</v>
      </c>
      <c r="DO4" s="64" t="s">
        <v>238</v>
      </c>
      <c r="DP4" s="64" t="s">
        <v>239</v>
      </c>
      <c r="DQ4" s="64" t="s">
        <v>240</v>
      </c>
      <c r="DR4" s="64" t="s">
        <v>241</v>
      </c>
      <c r="DS4" s="64" t="s">
        <v>242</v>
      </c>
      <c r="DT4" s="64" t="s">
        <v>243</v>
      </c>
      <c r="DU4" s="64" t="s">
        <v>244</v>
      </c>
      <c r="DV4" s="64" t="s">
        <v>245</v>
      </c>
      <c r="DW4" s="64" t="s">
        <v>246</v>
      </c>
      <c r="DX4" s="64" t="s">
        <v>247</v>
      </c>
      <c r="DY4" s="64" t="s">
        <v>248</v>
      </c>
      <c r="DZ4" s="64" t="s">
        <v>249</v>
      </c>
      <c r="EA4" s="64" t="s">
        <v>250</v>
      </c>
      <c r="EB4" s="64" t="s">
        <v>251</v>
      </c>
      <c r="EC4" s="64" t="s">
        <v>252</v>
      </c>
      <c r="ED4" s="64" t="s">
        <v>253</v>
      </c>
      <c r="EE4" s="64" t="s">
        <v>254</v>
      </c>
      <c r="EF4" s="64" t="s">
        <v>255</v>
      </c>
      <c r="EG4" s="64" t="s">
        <v>256</v>
      </c>
      <c r="EH4" s="64" t="s">
        <v>257</v>
      </c>
      <c r="EI4" s="64" t="s">
        <v>258</v>
      </c>
      <c r="EJ4" s="64" t="s">
        <v>259</v>
      </c>
      <c r="EK4" s="64" t="s">
        <v>260</v>
      </c>
      <c r="EL4" s="64" t="s">
        <v>261</v>
      </c>
      <c r="EM4" s="64" t="s">
        <v>262</v>
      </c>
      <c r="EN4" s="64" t="s">
        <v>263</v>
      </c>
      <c r="EO4" s="64" t="s">
        <v>264</v>
      </c>
      <c r="EP4" s="64" t="s">
        <v>265</v>
      </c>
      <c r="EQ4" s="64" t="s">
        <v>266</v>
      </c>
      <c r="ER4" s="64" t="s">
        <v>267</v>
      </c>
      <c r="ES4" s="64" t="s">
        <v>49</v>
      </c>
      <c r="ET4" s="64" t="s">
        <v>268</v>
      </c>
      <c r="EU4" s="64" t="s">
        <v>269</v>
      </c>
      <c r="EV4" s="64" t="s">
        <v>270</v>
      </c>
      <c r="EW4" s="64" t="s">
        <v>271</v>
      </c>
      <c r="EX4" s="64" t="s">
        <v>272</v>
      </c>
    </row>
    <row r="5" spans="1:207" s="64" customFormat="1" ht="22.5" customHeight="1">
      <c r="A5" s="73" t="s">
        <v>273</v>
      </c>
      <c r="B5" s="74"/>
      <c r="C5" s="75" t="s">
        <v>275</v>
      </c>
      <c r="D5" s="78">
        <f>Q75</f>
        <v>409534</v>
      </c>
      <c r="E5" s="344" t="s">
        <v>276</v>
      </c>
      <c r="F5" s="345"/>
      <c r="G5" s="345"/>
      <c r="H5" s="346"/>
      <c r="I5" s="335" t="s">
        <v>124</v>
      </c>
      <c r="J5" s="335"/>
      <c r="K5" s="328" t="s">
        <v>277</v>
      </c>
      <c r="L5" s="328"/>
      <c r="M5" s="329" t="s">
        <v>285</v>
      </c>
      <c r="N5" s="330"/>
      <c r="O5" s="79"/>
      <c r="T5" s="66"/>
      <c r="CR5" s="64" t="s">
        <v>280</v>
      </c>
      <c r="CS5" s="64" t="s">
        <v>281</v>
      </c>
      <c r="CT5" s="64" t="s">
        <v>230</v>
      </c>
      <c r="CU5" s="64" t="s">
        <v>230</v>
      </c>
      <c r="CV5" s="64" t="s">
        <v>281</v>
      </c>
      <c r="CW5" s="64" t="s">
        <v>230</v>
      </c>
      <c r="CX5" s="64" t="s">
        <v>280</v>
      </c>
      <c r="CY5" s="64" t="s">
        <v>281</v>
      </c>
      <c r="CZ5" s="64" t="s">
        <v>281</v>
      </c>
      <c r="DA5" s="64" t="s">
        <v>230</v>
      </c>
      <c r="DB5" s="64" t="s">
        <v>281</v>
      </c>
      <c r="DC5" s="64" t="s">
        <v>230</v>
      </c>
      <c r="DD5" s="64" t="s">
        <v>281</v>
      </c>
      <c r="DE5" s="64" t="s">
        <v>281</v>
      </c>
      <c r="DF5" s="64" t="s">
        <v>230</v>
      </c>
      <c r="DG5" s="80" t="s">
        <v>282</v>
      </c>
      <c r="DH5" s="80" t="s">
        <v>283</v>
      </c>
      <c r="DI5" s="81" t="s">
        <v>169</v>
      </c>
      <c r="DJ5" s="80" t="s">
        <v>284</v>
      </c>
      <c r="DK5" s="82"/>
      <c r="DL5" s="67" t="s">
        <v>278</v>
      </c>
      <c r="DM5" s="67" t="s">
        <v>285</v>
      </c>
      <c r="DN5" s="64" t="s">
        <v>229</v>
      </c>
      <c r="DO5" s="64" t="s">
        <v>286</v>
      </c>
      <c r="DP5" s="64" t="s">
        <v>274</v>
      </c>
      <c r="DQ5" s="64" t="s">
        <v>287</v>
      </c>
    </row>
    <row r="6" spans="1:207" s="64" customFormat="1" ht="22.5" customHeight="1" thickBot="1">
      <c r="A6" s="83" t="s">
        <v>288</v>
      </c>
      <c r="B6" s="84" t="s">
        <v>285</v>
      </c>
      <c r="C6" s="85" t="s">
        <v>289</v>
      </c>
      <c r="D6" s="86">
        <v>45719</v>
      </c>
      <c r="E6" s="351" t="s">
        <v>290</v>
      </c>
      <c r="F6" s="352"/>
      <c r="G6" s="352"/>
      <c r="H6" s="353"/>
      <c r="I6" s="331" t="s">
        <v>212</v>
      </c>
      <c r="J6" s="331"/>
      <c r="K6" s="332" t="s">
        <v>291</v>
      </c>
      <c r="L6" s="332"/>
      <c r="M6" s="333"/>
      <c r="N6" s="334"/>
      <c r="O6" s="77"/>
      <c r="T6" s="66"/>
      <c r="CR6" s="64" t="s">
        <v>292</v>
      </c>
      <c r="CS6" s="64" t="s">
        <v>293</v>
      </c>
      <c r="CT6" s="64" t="s">
        <v>279</v>
      </c>
      <c r="CU6" s="64" t="s">
        <v>279</v>
      </c>
      <c r="CV6" s="64" t="s">
        <v>293</v>
      </c>
      <c r="CW6" s="64" t="s">
        <v>279</v>
      </c>
      <c r="CX6" s="64" t="s">
        <v>292</v>
      </c>
      <c r="CY6" s="64" t="s">
        <v>293</v>
      </c>
      <c r="CZ6" s="64" t="s">
        <v>293</v>
      </c>
      <c r="DA6" s="64" t="s">
        <v>279</v>
      </c>
      <c r="DB6" s="64" t="s">
        <v>293</v>
      </c>
      <c r="DC6" s="64" t="s">
        <v>279</v>
      </c>
      <c r="DD6" s="64" t="s">
        <v>293</v>
      </c>
      <c r="DE6" s="64" t="s">
        <v>293</v>
      </c>
      <c r="DF6" s="64" t="s">
        <v>279</v>
      </c>
      <c r="DG6" s="67" t="s">
        <v>294</v>
      </c>
      <c r="DH6" s="67" t="s">
        <v>295</v>
      </c>
      <c r="DI6" s="67" t="s">
        <v>296</v>
      </c>
      <c r="DJ6" s="67" t="s">
        <v>297</v>
      </c>
      <c r="DK6" s="67" t="s">
        <v>298</v>
      </c>
      <c r="DL6" s="64" t="s">
        <v>227</v>
      </c>
      <c r="DM6" s="67" t="s">
        <v>299</v>
      </c>
      <c r="DN6" s="67" t="s">
        <v>300</v>
      </c>
    </row>
    <row r="7" spans="1:207" s="12" customFormat="1" ht="20.25" customHeight="1">
      <c r="A7" s="347" t="s">
        <v>23</v>
      </c>
      <c r="B7" s="327" t="s">
        <v>8</v>
      </c>
      <c r="C7" s="327" t="s">
        <v>9</v>
      </c>
      <c r="D7" s="327" t="s">
        <v>10</v>
      </c>
      <c r="E7" s="327" t="s">
        <v>89</v>
      </c>
      <c r="F7" s="348" t="s">
        <v>303</v>
      </c>
      <c r="G7" s="348" t="s">
        <v>304</v>
      </c>
      <c r="H7" s="322" t="s">
        <v>90</v>
      </c>
      <c r="I7" s="322" t="s">
        <v>11</v>
      </c>
      <c r="J7" s="326" t="s">
        <v>24</v>
      </c>
      <c r="K7" s="326"/>
      <c r="L7" s="326"/>
      <c r="M7" s="326"/>
      <c r="N7" s="326"/>
      <c r="O7" s="325" t="s">
        <v>29</v>
      </c>
      <c r="P7" s="322" t="s">
        <v>316</v>
      </c>
      <c r="Q7" s="322" t="s">
        <v>87</v>
      </c>
      <c r="R7" s="322" t="s">
        <v>88</v>
      </c>
    </row>
    <row r="8" spans="1:207" s="12" customFormat="1" ht="41.25" customHeight="1">
      <c r="A8" s="347"/>
      <c r="B8" s="327"/>
      <c r="C8" s="327"/>
      <c r="D8" s="327"/>
      <c r="E8" s="327"/>
      <c r="F8" s="349"/>
      <c r="G8" s="349"/>
      <c r="H8" s="323"/>
      <c r="I8" s="323"/>
      <c r="J8" s="326" t="s">
        <v>14</v>
      </c>
      <c r="K8" s="326"/>
      <c r="L8" s="326"/>
      <c r="M8" s="327" t="s">
        <v>30</v>
      </c>
      <c r="N8" s="327" t="s">
        <v>333</v>
      </c>
      <c r="O8" s="325"/>
      <c r="P8" s="323"/>
      <c r="Q8" s="323"/>
      <c r="R8" s="323"/>
    </row>
    <row r="9" spans="1:207" s="14" customFormat="1" ht="30" customHeight="1">
      <c r="A9" s="347"/>
      <c r="B9" s="327"/>
      <c r="C9" s="327"/>
      <c r="D9" s="327"/>
      <c r="E9" s="327"/>
      <c r="F9" s="350"/>
      <c r="G9" s="350"/>
      <c r="H9" s="324"/>
      <c r="I9" s="324"/>
      <c r="J9" s="13" t="s">
        <v>20</v>
      </c>
      <c r="K9" s="13" t="s">
        <v>21</v>
      </c>
      <c r="L9" s="13" t="s">
        <v>22</v>
      </c>
      <c r="M9" s="327"/>
      <c r="N9" s="327"/>
      <c r="O9" s="325"/>
      <c r="P9" s="324"/>
      <c r="Q9" s="324"/>
      <c r="R9" s="324"/>
    </row>
    <row r="10" spans="1:207" s="8" customFormat="1" ht="21" customHeight="1">
      <c r="A10" s="307" t="s">
        <v>552</v>
      </c>
      <c r="B10" s="214"/>
      <c r="C10" s="214"/>
      <c r="D10" s="214"/>
      <c r="E10" s="214"/>
      <c r="F10" s="214"/>
      <c r="G10" s="214"/>
      <c r="H10" s="214"/>
      <c r="I10" s="214"/>
      <c r="J10" s="214"/>
      <c r="K10" s="214"/>
      <c r="L10" s="214"/>
      <c r="M10" s="214"/>
      <c r="N10" s="214"/>
      <c r="O10" s="214"/>
      <c r="P10" s="214"/>
      <c r="Q10" s="214"/>
      <c r="R10" s="212"/>
    </row>
    <row r="11" spans="1:207" s="8" customFormat="1" ht="21" customHeight="1">
      <c r="A11" s="354" t="s">
        <v>345</v>
      </c>
      <c r="B11" s="355"/>
      <c r="C11" s="356"/>
      <c r="D11" s="59"/>
      <c r="E11" s="60"/>
      <c r="F11" s="60"/>
      <c r="G11" s="60"/>
      <c r="H11" s="244"/>
      <c r="I11" s="244"/>
      <c r="J11" s="59"/>
      <c r="K11" s="59"/>
      <c r="L11" s="59"/>
      <c r="M11" s="59"/>
      <c r="N11" s="59"/>
      <c r="O11" s="245"/>
      <c r="P11" s="154"/>
      <c r="Q11" s="154"/>
      <c r="R11" s="154"/>
    </row>
    <row r="12" spans="1:207" s="9" customFormat="1" ht="27" customHeight="1">
      <c r="A12" s="357" t="str">
        <f>A11</f>
        <v>6 piece set -- Serta Brand 85gsm Microfiber Sheets -- Comfy Sleep</v>
      </c>
      <c r="B12" s="357" t="s">
        <v>455</v>
      </c>
      <c r="C12" s="359" t="s">
        <v>42</v>
      </c>
      <c r="D12" s="19" t="s">
        <v>77</v>
      </c>
      <c r="E12" s="147" t="s">
        <v>410</v>
      </c>
      <c r="F12" s="243" t="s">
        <v>457</v>
      </c>
      <c r="G12" s="243" t="s">
        <v>502</v>
      </c>
      <c r="H12" s="150">
        <f>I12*0.98</f>
        <v>3.6796775399999997</v>
      </c>
      <c r="I12" s="150">
        <f>'Costs Reduction 27-02-2025'!H2</f>
        <v>3.7547729999999997</v>
      </c>
      <c r="J12" s="308">
        <v>29</v>
      </c>
      <c r="K12" s="309">
        <v>29</v>
      </c>
      <c r="L12" s="308">
        <v>28</v>
      </c>
      <c r="M12" s="308">
        <v>4</v>
      </c>
      <c r="N12" s="315">
        <v>4.3600000000000003</v>
      </c>
      <c r="O12" s="246">
        <v>7.25</v>
      </c>
      <c r="P12" s="213">
        <v>1572</v>
      </c>
      <c r="Q12" s="136">
        <f>P12*O12</f>
        <v>11397</v>
      </c>
      <c r="R12" s="136" t="e">
        <f>P12*#REF!</f>
        <v>#REF!</v>
      </c>
    </row>
    <row r="13" spans="1:207" s="9" customFormat="1" ht="27" customHeight="1">
      <c r="A13" s="358"/>
      <c r="B13" s="358"/>
      <c r="C13" s="360"/>
      <c r="D13" s="19" t="s">
        <v>85</v>
      </c>
      <c r="E13" s="147" t="s">
        <v>367</v>
      </c>
      <c r="F13" s="243" t="s">
        <v>458</v>
      </c>
      <c r="G13" s="243" t="s">
        <v>503</v>
      </c>
      <c r="H13" s="150">
        <f t="shared" ref="H13:H18" si="0">I13*0.98</f>
        <v>4.50784026</v>
      </c>
      <c r="I13" s="150">
        <f>'Costs Reduction 27-02-2025'!H3</f>
        <v>4.599837</v>
      </c>
      <c r="J13" s="308">
        <v>29</v>
      </c>
      <c r="K13" s="309">
        <v>29</v>
      </c>
      <c r="L13" s="308">
        <v>33</v>
      </c>
      <c r="M13" s="308">
        <v>4</v>
      </c>
      <c r="N13" s="315">
        <v>6.17</v>
      </c>
      <c r="O13" s="246">
        <v>8.75</v>
      </c>
      <c r="P13" s="213">
        <v>1160</v>
      </c>
      <c r="Q13" s="136">
        <f t="shared" ref="Q13:Q18" si="1">P13*O13</f>
        <v>10150</v>
      </c>
      <c r="R13" s="136" t="e">
        <f>P13*#REF!</f>
        <v>#REF!</v>
      </c>
    </row>
    <row r="14" spans="1:207" s="9" customFormat="1" ht="27" customHeight="1">
      <c r="A14" s="358"/>
      <c r="B14" s="358"/>
      <c r="C14" s="360"/>
      <c r="D14" s="19" t="s">
        <v>78</v>
      </c>
      <c r="E14" s="147" t="s">
        <v>367</v>
      </c>
      <c r="F14" s="243" t="s">
        <v>459</v>
      </c>
      <c r="G14" s="243" t="s">
        <v>504</v>
      </c>
      <c r="H14" s="150">
        <f t="shared" si="0"/>
        <v>5.0066200799999994</v>
      </c>
      <c r="I14" s="150">
        <f>'Costs Reduction 27-02-2025'!H4</f>
        <v>5.1087959999999999</v>
      </c>
      <c r="J14" s="308">
        <v>29</v>
      </c>
      <c r="K14" s="309">
        <v>29</v>
      </c>
      <c r="L14" s="308">
        <v>39</v>
      </c>
      <c r="M14" s="308">
        <v>4</v>
      </c>
      <c r="N14" s="315">
        <v>7.04</v>
      </c>
      <c r="O14" s="246">
        <v>9.75</v>
      </c>
      <c r="P14" s="213">
        <v>1188</v>
      </c>
      <c r="Q14" s="136">
        <f t="shared" si="1"/>
        <v>11583</v>
      </c>
      <c r="R14" s="136" t="e">
        <f>P14*#REF!</f>
        <v>#REF!</v>
      </c>
    </row>
    <row r="15" spans="1:207" s="9" customFormat="1" ht="27" customHeight="1">
      <c r="A15" s="358"/>
      <c r="B15" s="358"/>
      <c r="C15" s="360"/>
      <c r="D15" s="19" t="s">
        <v>78</v>
      </c>
      <c r="E15" s="147" t="s">
        <v>412</v>
      </c>
      <c r="F15" s="243" t="s">
        <v>460</v>
      </c>
      <c r="G15" s="243" t="s">
        <v>505</v>
      </c>
      <c r="H15" s="150">
        <f t="shared" si="0"/>
        <v>5.0066200799999994</v>
      </c>
      <c r="I15" s="150">
        <f>I14</f>
        <v>5.1087959999999999</v>
      </c>
      <c r="J15" s="308">
        <v>29</v>
      </c>
      <c r="K15" s="309">
        <v>29</v>
      </c>
      <c r="L15" s="308">
        <v>39</v>
      </c>
      <c r="M15" s="308">
        <v>4</v>
      </c>
      <c r="N15" s="315">
        <v>7.04</v>
      </c>
      <c r="O15" s="246">
        <v>9.75</v>
      </c>
      <c r="P15" s="213">
        <v>1188</v>
      </c>
      <c r="Q15" s="136">
        <f t="shared" ref="Q15" si="2">P15*O15</f>
        <v>11583</v>
      </c>
      <c r="R15" s="136" t="e">
        <f>P15*#REF!</f>
        <v>#REF!</v>
      </c>
    </row>
    <row r="16" spans="1:207" s="9" customFormat="1" ht="27" customHeight="1">
      <c r="A16" s="358"/>
      <c r="B16" s="358"/>
      <c r="C16" s="360"/>
      <c r="D16" s="19" t="s">
        <v>78</v>
      </c>
      <c r="E16" s="147" t="s">
        <v>410</v>
      </c>
      <c r="F16" s="243" t="s">
        <v>461</v>
      </c>
      <c r="G16" s="243" t="s">
        <v>506</v>
      </c>
      <c r="H16" s="150">
        <f t="shared" si="0"/>
        <v>5.0066200799999994</v>
      </c>
      <c r="I16" s="150">
        <f>I14</f>
        <v>5.1087959999999999</v>
      </c>
      <c r="J16" s="308">
        <v>29</v>
      </c>
      <c r="K16" s="309">
        <v>29</v>
      </c>
      <c r="L16" s="308">
        <v>39</v>
      </c>
      <c r="M16" s="308">
        <v>4</v>
      </c>
      <c r="N16" s="315">
        <v>7.04</v>
      </c>
      <c r="O16" s="246">
        <v>9.75</v>
      </c>
      <c r="P16" s="213">
        <v>1188</v>
      </c>
      <c r="Q16" s="136">
        <f t="shared" ref="Q16" si="3">P16*O16</f>
        <v>11583</v>
      </c>
      <c r="R16" s="136" t="e">
        <f>P16*#REF!</f>
        <v>#REF!</v>
      </c>
    </row>
    <row r="17" spans="1:19" s="9" customFormat="1" ht="27" customHeight="1">
      <c r="A17" s="358"/>
      <c r="B17" s="358"/>
      <c r="C17" s="360"/>
      <c r="D17" s="19" t="s">
        <v>79</v>
      </c>
      <c r="E17" s="147" t="s">
        <v>412</v>
      </c>
      <c r="F17" s="243" t="s">
        <v>462</v>
      </c>
      <c r="G17" s="243" t="s">
        <v>507</v>
      </c>
      <c r="H17" s="150">
        <f t="shared" si="0"/>
        <v>5.7877280999999989</v>
      </c>
      <c r="I17" s="150">
        <f>'Costs Reduction 27-02-2025'!H5</f>
        <v>5.9058449999999993</v>
      </c>
      <c r="J17" s="308">
        <v>29</v>
      </c>
      <c r="K17" s="309">
        <v>29</v>
      </c>
      <c r="L17" s="308">
        <v>45</v>
      </c>
      <c r="M17" s="308">
        <v>4</v>
      </c>
      <c r="N17" s="315">
        <v>8.3699999999999992</v>
      </c>
      <c r="O17" s="246">
        <v>11</v>
      </c>
      <c r="P17" s="213">
        <v>1748</v>
      </c>
      <c r="Q17" s="136">
        <f t="shared" si="1"/>
        <v>19228</v>
      </c>
      <c r="R17" s="136" t="e">
        <f>P17*#REF!</f>
        <v>#REF!</v>
      </c>
    </row>
    <row r="18" spans="1:19" s="9" customFormat="1" ht="27" customHeight="1">
      <c r="A18" s="358"/>
      <c r="B18" s="358"/>
      <c r="C18" s="360"/>
      <c r="D18" s="19" t="s">
        <v>86</v>
      </c>
      <c r="E18" s="147" t="s">
        <v>410</v>
      </c>
      <c r="F18" s="243" t="s">
        <v>463</v>
      </c>
      <c r="G18" s="243" t="s">
        <v>508</v>
      </c>
      <c r="H18" s="150">
        <f t="shared" si="0"/>
        <v>5.8818374999999996</v>
      </c>
      <c r="I18" s="150">
        <f>'Costs Reduction 27-02-2025'!H6</f>
        <v>6.0018750000000001</v>
      </c>
      <c r="J18" s="308">
        <v>29</v>
      </c>
      <c r="K18" s="309">
        <v>29</v>
      </c>
      <c r="L18" s="308">
        <v>45</v>
      </c>
      <c r="M18" s="308">
        <v>4</v>
      </c>
      <c r="N18" s="315">
        <v>8.3699999999999992</v>
      </c>
      <c r="O18" s="320">
        <v>11</v>
      </c>
      <c r="P18" s="213">
        <v>248</v>
      </c>
      <c r="Q18" s="136">
        <f t="shared" si="1"/>
        <v>2728</v>
      </c>
      <c r="R18" s="136" t="e">
        <f>P18*#REF!</f>
        <v>#REF!</v>
      </c>
    </row>
    <row r="19" spans="1:19" ht="21" customHeight="1">
      <c r="A19" s="231"/>
      <c r="B19" s="232"/>
      <c r="C19" s="233"/>
      <c r="D19" s="232"/>
      <c r="J19" s="310"/>
      <c r="K19" s="311"/>
      <c r="L19" s="311"/>
      <c r="M19" s="311"/>
      <c r="N19" s="316"/>
      <c r="O19" s="247"/>
      <c r="P19" s="61">
        <f>SUM(P12:P18)</f>
        <v>8292</v>
      </c>
      <c r="Q19" s="248">
        <f>SUM(Q12:Q18)</f>
        <v>78252</v>
      </c>
      <c r="R19" s="252" t="e">
        <f>SUM(R12:R18)</f>
        <v>#REF!</v>
      </c>
      <c r="S19" s="249" t="e">
        <f>(Q19-R19)/Q19</f>
        <v>#REF!</v>
      </c>
    </row>
    <row r="20" spans="1:19" s="8" customFormat="1" ht="21" customHeight="1">
      <c r="A20" s="307" t="s">
        <v>551</v>
      </c>
      <c r="B20" s="214"/>
      <c r="C20" s="214"/>
      <c r="D20" s="214"/>
      <c r="E20" s="214"/>
      <c r="F20" s="214"/>
      <c r="G20" s="214"/>
      <c r="H20" s="214"/>
      <c r="I20" s="214"/>
      <c r="J20" s="312"/>
      <c r="K20" s="312"/>
      <c r="L20" s="312"/>
      <c r="M20" s="312"/>
      <c r="N20" s="317"/>
      <c r="O20" s="214"/>
      <c r="P20" s="214"/>
      <c r="Q20" s="214"/>
      <c r="R20" s="212"/>
    </row>
    <row r="21" spans="1:19" s="8" customFormat="1" ht="21" customHeight="1">
      <c r="A21" s="354" t="s">
        <v>345</v>
      </c>
      <c r="B21" s="355"/>
      <c r="C21" s="356"/>
      <c r="D21" s="59"/>
      <c r="E21" s="60"/>
      <c r="F21" s="60"/>
      <c r="G21" s="60"/>
      <c r="H21" s="244"/>
      <c r="I21" s="244"/>
      <c r="J21" s="313"/>
      <c r="K21" s="313"/>
      <c r="L21" s="313"/>
      <c r="M21" s="313"/>
      <c r="N21" s="318"/>
      <c r="O21" s="245"/>
      <c r="P21" s="154"/>
      <c r="Q21" s="154"/>
      <c r="R21" s="154"/>
    </row>
    <row r="22" spans="1:19" s="9" customFormat="1" ht="27" customHeight="1">
      <c r="A22" s="357" t="str">
        <f>A21</f>
        <v>6 piece set -- Serta Brand 85gsm Microfiber Sheets -- Comfy Sleep</v>
      </c>
      <c r="B22" s="357" t="s">
        <v>455</v>
      </c>
      <c r="C22" s="359" t="s">
        <v>42</v>
      </c>
      <c r="D22" s="19" t="s">
        <v>77</v>
      </c>
      <c r="E22" s="147" t="s">
        <v>397</v>
      </c>
      <c r="F22" s="243" t="s">
        <v>464</v>
      </c>
      <c r="G22" s="243" t="s">
        <v>509</v>
      </c>
      <c r="H22" s="150">
        <f>I22*0.98</f>
        <v>3.6796775399999997</v>
      </c>
      <c r="I22" s="150">
        <f>I12</f>
        <v>3.7547729999999997</v>
      </c>
      <c r="J22" s="308">
        <v>29</v>
      </c>
      <c r="K22" s="309">
        <v>29</v>
      </c>
      <c r="L22" s="308">
        <v>28</v>
      </c>
      <c r="M22" s="308">
        <v>4</v>
      </c>
      <c r="N22" s="315">
        <v>4.3600000000000003</v>
      </c>
      <c r="O22" s="246">
        <v>7.25</v>
      </c>
      <c r="P22" s="213">
        <v>1572</v>
      </c>
      <c r="Q22" s="136">
        <f>P22*O22</f>
        <v>11397</v>
      </c>
      <c r="R22" s="136" t="e">
        <f>P22*#REF!</f>
        <v>#REF!</v>
      </c>
    </row>
    <row r="23" spans="1:19" s="9" customFormat="1" ht="27" customHeight="1">
      <c r="A23" s="358"/>
      <c r="B23" s="358"/>
      <c r="C23" s="360"/>
      <c r="D23" s="19" t="s">
        <v>85</v>
      </c>
      <c r="E23" s="147" t="s">
        <v>367</v>
      </c>
      <c r="F23" s="243" t="s">
        <v>465</v>
      </c>
      <c r="G23" s="243" t="s">
        <v>510</v>
      </c>
      <c r="H23" s="150">
        <f t="shared" ref="H23:H28" si="4">I23*0.98</f>
        <v>4.50784026</v>
      </c>
      <c r="I23" s="150">
        <f t="shared" ref="I23:I28" si="5">I13</f>
        <v>4.599837</v>
      </c>
      <c r="J23" s="308">
        <v>29</v>
      </c>
      <c r="K23" s="309">
        <v>29</v>
      </c>
      <c r="L23" s="308">
        <v>33</v>
      </c>
      <c r="M23" s="308">
        <v>4</v>
      </c>
      <c r="N23" s="315">
        <v>6.17</v>
      </c>
      <c r="O23" s="246">
        <v>8.75</v>
      </c>
      <c r="P23" s="213">
        <v>1160</v>
      </c>
      <c r="Q23" s="136">
        <f t="shared" ref="Q23:Q28" si="6">P23*O23</f>
        <v>10150</v>
      </c>
      <c r="R23" s="136" t="e">
        <f>P23*#REF!</f>
        <v>#REF!</v>
      </c>
    </row>
    <row r="24" spans="1:19" s="9" customFormat="1" ht="27" customHeight="1">
      <c r="A24" s="358"/>
      <c r="B24" s="358"/>
      <c r="C24" s="360"/>
      <c r="D24" s="19" t="s">
        <v>78</v>
      </c>
      <c r="E24" s="147" t="s">
        <v>397</v>
      </c>
      <c r="F24" s="243" t="s">
        <v>466</v>
      </c>
      <c r="G24" s="243" t="s">
        <v>511</v>
      </c>
      <c r="H24" s="150">
        <f t="shared" si="4"/>
        <v>5.0066200799999994</v>
      </c>
      <c r="I24" s="150">
        <f t="shared" si="5"/>
        <v>5.1087959999999999</v>
      </c>
      <c r="J24" s="308">
        <v>29</v>
      </c>
      <c r="K24" s="309">
        <v>29</v>
      </c>
      <c r="L24" s="308">
        <v>39</v>
      </c>
      <c r="M24" s="308">
        <v>4</v>
      </c>
      <c r="N24" s="315">
        <v>7.04</v>
      </c>
      <c r="O24" s="246">
        <v>9.75</v>
      </c>
      <c r="P24" s="213">
        <v>1188</v>
      </c>
      <c r="Q24" s="136">
        <f t="shared" si="6"/>
        <v>11583</v>
      </c>
      <c r="R24" s="136" t="e">
        <f>P24*#REF!</f>
        <v>#REF!</v>
      </c>
    </row>
    <row r="25" spans="1:19" s="9" customFormat="1" ht="27" customHeight="1">
      <c r="A25" s="358"/>
      <c r="B25" s="358"/>
      <c r="C25" s="360"/>
      <c r="D25" s="19" t="s">
        <v>78</v>
      </c>
      <c r="E25" s="147" t="s">
        <v>393</v>
      </c>
      <c r="F25" s="243" t="s">
        <v>467</v>
      </c>
      <c r="G25" s="243" t="s">
        <v>512</v>
      </c>
      <c r="H25" s="150">
        <f t="shared" si="4"/>
        <v>5.0066200799999994</v>
      </c>
      <c r="I25" s="150">
        <f t="shared" si="5"/>
        <v>5.1087959999999999</v>
      </c>
      <c r="J25" s="308">
        <v>29</v>
      </c>
      <c r="K25" s="309">
        <v>29</v>
      </c>
      <c r="L25" s="308">
        <v>39</v>
      </c>
      <c r="M25" s="308">
        <v>4</v>
      </c>
      <c r="N25" s="315">
        <v>7.04</v>
      </c>
      <c r="O25" s="246">
        <v>9.75</v>
      </c>
      <c r="P25" s="213">
        <v>1188</v>
      </c>
      <c r="Q25" s="136">
        <f t="shared" si="6"/>
        <v>11583</v>
      </c>
      <c r="R25" s="136" t="e">
        <f>P25*#REF!</f>
        <v>#REF!</v>
      </c>
    </row>
    <row r="26" spans="1:19" s="9" customFormat="1" ht="27" customHeight="1">
      <c r="A26" s="358"/>
      <c r="B26" s="358"/>
      <c r="C26" s="360"/>
      <c r="D26" s="19" t="s">
        <v>78</v>
      </c>
      <c r="E26" s="147" t="s">
        <v>367</v>
      </c>
      <c r="F26" s="243" t="s">
        <v>468</v>
      </c>
      <c r="G26" s="243" t="s">
        <v>513</v>
      </c>
      <c r="H26" s="150">
        <f t="shared" si="4"/>
        <v>5.0066200799999994</v>
      </c>
      <c r="I26" s="150">
        <f t="shared" si="5"/>
        <v>5.1087959999999999</v>
      </c>
      <c r="J26" s="308">
        <v>29</v>
      </c>
      <c r="K26" s="309">
        <v>29</v>
      </c>
      <c r="L26" s="308">
        <v>39</v>
      </c>
      <c r="M26" s="308">
        <v>4</v>
      </c>
      <c r="N26" s="315">
        <v>7.04</v>
      </c>
      <c r="O26" s="246">
        <v>9.75</v>
      </c>
      <c r="P26" s="213">
        <v>1188</v>
      </c>
      <c r="Q26" s="136">
        <f t="shared" si="6"/>
        <v>11583</v>
      </c>
      <c r="R26" s="136" t="e">
        <f>P26*#REF!</f>
        <v>#REF!</v>
      </c>
    </row>
    <row r="27" spans="1:19" s="9" customFormat="1" ht="27" customHeight="1">
      <c r="A27" s="358"/>
      <c r="B27" s="358"/>
      <c r="C27" s="360"/>
      <c r="D27" s="19" t="s">
        <v>79</v>
      </c>
      <c r="E27" s="147" t="s">
        <v>393</v>
      </c>
      <c r="F27" s="243" t="s">
        <v>469</v>
      </c>
      <c r="G27" s="243" t="s">
        <v>514</v>
      </c>
      <c r="H27" s="150">
        <f t="shared" si="4"/>
        <v>5.7877280999999989</v>
      </c>
      <c r="I27" s="150">
        <f t="shared" si="5"/>
        <v>5.9058449999999993</v>
      </c>
      <c r="J27" s="308">
        <v>29</v>
      </c>
      <c r="K27" s="309">
        <v>29</v>
      </c>
      <c r="L27" s="308">
        <v>45</v>
      </c>
      <c r="M27" s="308">
        <v>4</v>
      </c>
      <c r="N27" s="315">
        <v>8.3699999999999992</v>
      </c>
      <c r="O27" s="246">
        <v>11</v>
      </c>
      <c r="P27" s="213">
        <v>1748</v>
      </c>
      <c r="Q27" s="136">
        <f t="shared" si="6"/>
        <v>19228</v>
      </c>
      <c r="R27" s="136" t="e">
        <f>P27*#REF!</f>
        <v>#REF!</v>
      </c>
    </row>
    <row r="28" spans="1:19" s="9" customFormat="1" ht="27" customHeight="1">
      <c r="A28" s="358"/>
      <c r="B28" s="358"/>
      <c r="C28" s="360"/>
      <c r="D28" s="19" t="s">
        <v>86</v>
      </c>
      <c r="E28" s="147" t="s">
        <v>393</v>
      </c>
      <c r="F28" s="243" t="s">
        <v>470</v>
      </c>
      <c r="G28" s="243" t="s">
        <v>515</v>
      </c>
      <c r="H28" s="150">
        <f t="shared" si="4"/>
        <v>5.8818374999999996</v>
      </c>
      <c r="I28" s="150">
        <f t="shared" si="5"/>
        <v>6.0018750000000001</v>
      </c>
      <c r="J28" s="308">
        <v>29</v>
      </c>
      <c r="K28" s="309">
        <v>29</v>
      </c>
      <c r="L28" s="308">
        <v>45</v>
      </c>
      <c r="M28" s="308">
        <v>4</v>
      </c>
      <c r="N28" s="315">
        <v>8.3699999999999992</v>
      </c>
      <c r="O28" s="320">
        <v>11</v>
      </c>
      <c r="P28" s="213">
        <v>248</v>
      </c>
      <c r="Q28" s="136">
        <f t="shared" si="6"/>
        <v>2728</v>
      </c>
      <c r="R28" s="136" t="e">
        <f>P28*#REF!</f>
        <v>#REF!</v>
      </c>
    </row>
    <row r="29" spans="1:19" ht="21" customHeight="1">
      <c r="A29" s="231"/>
      <c r="B29" s="232"/>
      <c r="C29" s="233"/>
      <c r="D29" s="232"/>
      <c r="J29" s="310"/>
      <c r="K29" s="311"/>
      <c r="L29" s="311"/>
      <c r="M29" s="311"/>
      <c r="N29" s="316"/>
      <c r="O29" s="247"/>
      <c r="P29" s="61">
        <f>SUM(P22:P28)</f>
        <v>8292</v>
      </c>
      <c r="Q29" s="248">
        <f>SUM(Q22:Q28)</f>
        <v>78252</v>
      </c>
      <c r="R29" s="252" t="e">
        <f>SUM(R22:R28)</f>
        <v>#REF!</v>
      </c>
      <c r="S29" s="249" t="e">
        <f>(Q29-R29)/Q29</f>
        <v>#REF!</v>
      </c>
    </row>
    <row r="30" spans="1:19" s="8" customFormat="1" ht="21" customHeight="1">
      <c r="A30" s="307" t="s">
        <v>553</v>
      </c>
      <c r="B30" s="214"/>
      <c r="C30" s="214"/>
      <c r="D30" s="214"/>
      <c r="E30" s="214"/>
      <c r="F30" s="214"/>
      <c r="G30" s="214"/>
      <c r="H30" s="214"/>
      <c r="I30" s="214"/>
      <c r="J30" s="312"/>
      <c r="K30" s="312"/>
      <c r="L30" s="312"/>
      <c r="M30" s="312"/>
      <c r="N30" s="317"/>
      <c r="O30" s="214"/>
      <c r="P30" s="214"/>
      <c r="Q30" s="214"/>
      <c r="R30" s="212"/>
    </row>
    <row r="31" spans="1:19" s="8" customFormat="1" ht="21" customHeight="1">
      <c r="A31" s="354" t="s">
        <v>345</v>
      </c>
      <c r="B31" s="355"/>
      <c r="C31" s="356"/>
      <c r="D31" s="59"/>
      <c r="E31" s="60"/>
      <c r="F31" s="60"/>
      <c r="G31" s="60"/>
      <c r="H31" s="244"/>
      <c r="I31" s="244"/>
      <c r="J31" s="313"/>
      <c r="K31" s="313"/>
      <c r="L31" s="313"/>
      <c r="M31" s="313"/>
      <c r="N31" s="318"/>
      <c r="O31" s="245"/>
      <c r="P31" s="154"/>
      <c r="Q31" s="154"/>
      <c r="R31" s="154"/>
    </row>
    <row r="32" spans="1:19" s="9" customFormat="1" ht="27" customHeight="1">
      <c r="A32" s="357" t="str">
        <f>A31</f>
        <v>6 piece set -- Serta Brand 85gsm Microfiber Sheets -- Comfy Sleep</v>
      </c>
      <c r="B32" s="357" t="s">
        <v>456</v>
      </c>
      <c r="C32" s="359" t="s">
        <v>42</v>
      </c>
      <c r="D32" s="19" t="s">
        <v>77</v>
      </c>
      <c r="E32" s="147" t="s">
        <v>367</v>
      </c>
      <c r="F32" s="243" t="s">
        <v>471</v>
      </c>
      <c r="G32" s="243" t="s">
        <v>516</v>
      </c>
      <c r="H32" s="150">
        <f>I32*0.98</f>
        <v>3.6796775399999997</v>
      </c>
      <c r="I32" s="150">
        <f>I22</f>
        <v>3.7547729999999997</v>
      </c>
      <c r="J32" s="308">
        <v>29</v>
      </c>
      <c r="K32" s="309">
        <v>29</v>
      </c>
      <c r="L32" s="308">
        <v>28</v>
      </c>
      <c r="M32" s="308">
        <v>4</v>
      </c>
      <c r="N32" s="315">
        <v>4.3600000000000003</v>
      </c>
      <c r="O32" s="246">
        <v>7.25</v>
      </c>
      <c r="P32" s="213">
        <v>1572</v>
      </c>
      <c r="Q32" s="136">
        <f>P32*O32</f>
        <v>11397</v>
      </c>
      <c r="R32" s="136" t="e">
        <f>P32*#REF!</f>
        <v>#REF!</v>
      </c>
    </row>
    <row r="33" spans="1:19" s="9" customFormat="1" ht="27" customHeight="1">
      <c r="A33" s="358"/>
      <c r="B33" s="358"/>
      <c r="C33" s="360"/>
      <c r="D33" s="19" t="s">
        <v>85</v>
      </c>
      <c r="E33" s="147" t="s">
        <v>405</v>
      </c>
      <c r="F33" s="243" t="s">
        <v>472</v>
      </c>
      <c r="G33" s="243" t="s">
        <v>517</v>
      </c>
      <c r="H33" s="150">
        <f t="shared" ref="H33:H38" si="7">I33*0.98</f>
        <v>4.50784026</v>
      </c>
      <c r="I33" s="150">
        <f t="shared" ref="I33:I38" si="8">I23</f>
        <v>4.599837</v>
      </c>
      <c r="J33" s="308">
        <v>29</v>
      </c>
      <c r="K33" s="309">
        <v>29</v>
      </c>
      <c r="L33" s="308">
        <v>33</v>
      </c>
      <c r="M33" s="308">
        <v>4</v>
      </c>
      <c r="N33" s="315">
        <v>6.17</v>
      </c>
      <c r="O33" s="246">
        <v>8.75</v>
      </c>
      <c r="P33" s="213">
        <v>1160</v>
      </c>
      <c r="Q33" s="136">
        <f t="shared" ref="Q33:Q38" si="9">P33*O33</f>
        <v>10150</v>
      </c>
      <c r="R33" s="136" t="e">
        <f>P33*#REF!</f>
        <v>#REF!</v>
      </c>
    </row>
    <row r="34" spans="1:19" s="9" customFormat="1" ht="27" customHeight="1">
      <c r="A34" s="358"/>
      <c r="B34" s="358"/>
      <c r="C34" s="360"/>
      <c r="D34" s="19" t="s">
        <v>78</v>
      </c>
      <c r="E34" s="147" t="s">
        <v>405</v>
      </c>
      <c r="F34" s="243" t="s">
        <v>473</v>
      </c>
      <c r="G34" s="243" t="s">
        <v>518</v>
      </c>
      <c r="H34" s="150">
        <f t="shared" si="7"/>
        <v>5.0066200799999994</v>
      </c>
      <c r="I34" s="150">
        <f t="shared" si="8"/>
        <v>5.1087959999999999</v>
      </c>
      <c r="J34" s="308">
        <v>29</v>
      </c>
      <c r="K34" s="309">
        <v>29</v>
      </c>
      <c r="L34" s="308">
        <v>39</v>
      </c>
      <c r="M34" s="308">
        <v>4</v>
      </c>
      <c r="N34" s="315">
        <v>7.04</v>
      </c>
      <c r="O34" s="246">
        <v>9.75</v>
      </c>
      <c r="P34" s="213">
        <v>1188</v>
      </c>
      <c r="Q34" s="136">
        <f t="shared" si="9"/>
        <v>11583</v>
      </c>
      <c r="R34" s="136" t="e">
        <f>P34*#REF!</f>
        <v>#REF!</v>
      </c>
    </row>
    <row r="35" spans="1:19" s="9" customFormat="1" ht="27" customHeight="1">
      <c r="A35" s="358"/>
      <c r="B35" s="358"/>
      <c r="C35" s="360"/>
      <c r="D35" s="19" t="s">
        <v>78</v>
      </c>
      <c r="E35" s="147" t="s">
        <v>383</v>
      </c>
      <c r="F35" s="243" t="s">
        <v>474</v>
      </c>
      <c r="G35" s="243" t="s">
        <v>519</v>
      </c>
      <c r="H35" s="150">
        <f t="shared" si="7"/>
        <v>5.0066200799999994</v>
      </c>
      <c r="I35" s="150">
        <f t="shared" si="8"/>
        <v>5.1087959999999999</v>
      </c>
      <c r="J35" s="308">
        <v>29</v>
      </c>
      <c r="K35" s="309">
        <v>29</v>
      </c>
      <c r="L35" s="308">
        <v>39</v>
      </c>
      <c r="M35" s="308">
        <v>4</v>
      </c>
      <c r="N35" s="315">
        <v>7.04</v>
      </c>
      <c r="O35" s="246">
        <v>9.75</v>
      </c>
      <c r="P35" s="213">
        <v>1188</v>
      </c>
      <c r="Q35" s="136">
        <f t="shared" si="9"/>
        <v>11583</v>
      </c>
      <c r="R35" s="136" t="e">
        <f>P35*#REF!</f>
        <v>#REF!</v>
      </c>
    </row>
    <row r="36" spans="1:19" s="9" customFormat="1" ht="27" customHeight="1">
      <c r="A36" s="358"/>
      <c r="B36" s="358"/>
      <c r="C36" s="360"/>
      <c r="D36" s="19" t="s">
        <v>78</v>
      </c>
      <c r="E36" s="147" t="s">
        <v>351</v>
      </c>
      <c r="F36" s="243" t="s">
        <v>475</v>
      </c>
      <c r="G36" s="243" t="s">
        <v>520</v>
      </c>
      <c r="H36" s="150">
        <f t="shared" si="7"/>
        <v>5.0066200799999994</v>
      </c>
      <c r="I36" s="150">
        <f t="shared" si="8"/>
        <v>5.1087959999999999</v>
      </c>
      <c r="J36" s="308">
        <v>29</v>
      </c>
      <c r="K36" s="309">
        <v>29</v>
      </c>
      <c r="L36" s="308">
        <v>39</v>
      </c>
      <c r="M36" s="308">
        <v>4</v>
      </c>
      <c r="N36" s="315">
        <v>7.04</v>
      </c>
      <c r="O36" s="246">
        <v>9.75</v>
      </c>
      <c r="P36" s="213">
        <v>1188</v>
      </c>
      <c r="Q36" s="136">
        <f t="shared" si="9"/>
        <v>11583</v>
      </c>
      <c r="R36" s="136" t="e">
        <f>P36*#REF!</f>
        <v>#REF!</v>
      </c>
    </row>
    <row r="37" spans="1:19" s="9" customFormat="1" ht="27" customHeight="1">
      <c r="A37" s="358"/>
      <c r="B37" s="358"/>
      <c r="C37" s="360"/>
      <c r="D37" s="19" t="s">
        <v>79</v>
      </c>
      <c r="E37" s="147" t="s">
        <v>367</v>
      </c>
      <c r="F37" s="243" t="s">
        <v>476</v>
      </c>
      <c r="G37" s="243" t="s">
        <v>521</v>
      </c>
      <c r="H37" s="150">
        <f t="shared" si="7"/>
        <v>5.7877280999999989</v>
      </c>
      <c r="I37" s="150">
        <f t="shared" si="8"/>
        <v>5.9058449999999993</v>
      </c>
      <c r="J37" s="308">
        <v>29</v>
      </c>
      <c r="K37" s="309">
        <v>29</v>
      </c>
      <c r="L37" s="308">
        <v>45</v>
      </c>
      <c r="M37" s="308">
        <v>4</v>
      </c>
      <c r="N37" s="315">
        <v>8.3699999999999992</v>
      </c>
      <c r="O37" s="246">
        <v>11</v>
      </c>
      <c r="P37" s="213">
        <v>1748</v>
      </c>
      <c r="Q37" s="136">
        <f t="shared" si="9"/>
        <v>19228</v>
      </c>
      <c r="R37" s="136" t="e">
        <f>P37*#REF!</f>
        <v>#REF!</v>
      </c>
    </row>
    <row r="38" spans="1:19" s="9" customFormat="1" ht="27" customHeight="1">
      <c r="A38" s="358"/>
      <c r="B38" s="358"/>
      <c r="C38" s="360"/>
      <c r="D38" s="19" t="s">
        <v>86</v>
      </c>
      <c r="E38" s="147" t="s">
        <v>351</v>
      </c>
      <c r="F38" s="243" t="s">
        <v>477</v>
      </c>
      <c r="G38" s="243" t="s">
        <v>522</v>
      </c>
      <c r="H38" s="150">
        <f t="shared" si="7"/>
        <v>5.8818374999999996</v>
      </c>
      <c r="I38" s="150">
        <f t="shared" si="8"/>
        <v>6.0018750000000001</v>
      </c>
      <c r="J38" s="308">
        <v>29</v>
      </c>
      <c r="K38" s="309">
        <v>29</v>
      </c>
      <c r="L38" s="308">
        <v>45</v>
      </c>
      <c r="M38" s="308">
        <v>4</v>
      </c>
      <c r="N38" s="315">
        <v>8.3699999999999992</v>
      </c>
      <c r="O38" s="320">
        <v>11</v>
      </c>
      <c r="P38" s="213">
        <v>248</v>
      </c>
      <c r="Q38" s="136">
        <f t="shared" si="9"/>
        <v>2728</v>
      </c>
      <c r="R38" s="136" t="e">
        <f>P38*#REF!</f>
        <v>#REF!</v>
      </c>
    </row>
    <row r="39" spans="1:19" ht="21" customHeight="1">
      <c r="A39" s="231"/>
      <c r="B39" s="232"/>
      <c r="C39" s="233"/>
      <c r="D39" s="232"/>
      <c r="J39" s="310"/>
      <c r="K39" s="311"/>
      <c r="L39" s="311"/>
      <c r="M39" s="311"/>
      <c r="N39" s="316"/>
      <c r="O39" s="247"/>
      <c r="P39" s="61">
        <f>SUM(P32:P38)</f>
        <v>8292</v>
      </c>
      <c r="Q39" s="248">
        <f>SUM(Q32:Q38)</f>
        <v>78252</v>
      </c>
      <c r="R39" s="252" t="e">
        <f>SUM(R32:R38)</f>
        <v>#REF!</v>
      </c>
      <c r="S39" s="249" t="e">
        <f>(Q39-R39)/Q39</f>
        <v>#REF!</v>
      </c>
    </row>
    <row r="40" spans="1:19" s="8" customFormat="1" ht="21" customHeight="1">
      <c r="A40" s="307" t="s">
        <v>554</v>
      </c>
      <c r="B40" s="214"/>
      <c r="C40" s="214"/>
      <c r="D40" s="214"/>
      <c r="E40" s="214"/>
      <c r="F40" s="214"/>
      <c r="G40" s="214"/>
      <c r="H40" s="214"/>
      <c r="I40" s="214"/>
      <c r="J40" s="312"/>
      <c r="K40" s="312"/>
      <c r="L40" s="312"/>
      <c r="M40" s="312"/>
      <c r="N40" s="317"/>
      <c r="O40" s="214"/>
      <c r="P40" s="214"/>
      <c r="Q40" s="214"/>
      <c r="R40" s="212"/>
    </row>
    <row r="41" spans="1:19" s="8" customFormat="1" ht="21" customHeight="1">
      <c r="A41" s="354" t="s">
        <v>345</v>
      </c>
      <c r="B41" s="355"/>
      <c r="C41" s="356"/>
      <c r="D41" s="59"/>
      <c r="E41" s="60"/>
      <c r="F41" s="60"/>
      <c r="G41" s="60"/>
      <c r="H41" s="244"/>
      <c r="I41" s="244"/>
      <c r="J41" s="313"/>
      <c r="K41" s="313"/>
      <c r="L41" s="313"/>
      <c r="M41" s="313"/>
      <c r="N41" s="318"/>
      <c r="O41" s="245"/>
      <c r="P41" s="154"/>
      <c r="Q41" s="154"/>
      <c r="R41" s="154"/>
    </row>
    <row r="42" spans="1:19" s="9" customFormat="1" ht="27" customHeight="1">
      <c r="A42" s="357" t="str">
        <f>A41</f>
        <v>6 piece set -- Serta Brand 85gsm Microfiber Sheets -- Comfy Sleep</v>
      </c>
      <c r="B42" s="357" t="s">
        <v>455</v>
      </c>
      <c r="C42" s="359" t="s">
        <v>42</v>
      </c>
      <c r="D42" s="19" t="s">
        <v>77</v>
      </c>
      <c r="E42" s="147" t="s">
        <v>388</v>
      </c>
      <c r="F42" s="243" t="s">
        <v>478</v>
      </c>
      <c r="G42" s="243" t="s">
        <v>523</v>
      </c>
      <c r="H42" s="150">
        <f>I42*0.98</f>
        <v>3.6796775399999997</v>
      </c>
      <c r="I42" s="150">
        <f>I32</f>
        <v>3.7547729999999997</v>
      </c>
      <c r="J42" s="308">
        <v>29</v>
      </c>
      <c r="K42" s="309">
        <v>29</v>
      </c>
      <c r="L42" s="308">
        <v>28</v>
      </c>
      <c r="M42" s="308">
        <v>4</v>
      </c>
      <c r="N42" s="315">
        <v>4.3600000000000003</v>
      </c>
      <c r="O42" s="246">
        <v>7.25</v>
      </c>
      <c r="P42" s="213">
        <v>1572</v>
      </c>
      <c r="Q42" s="136">
        <f>P42*O42</f>
        <v>11397</v>
      </c>
      <c r="R42" s="136" t="e">
        <f>P42*#REF!</f>
        <v>#REF!</v>
      </c>
    </row>
    <row r="43" spans="1:19" s="9" customFormat="1" ht="27" customHeight="1">
      <c r="A43" s="358"/>
      <c r="B43" s="358"/>
      <c r="C43" s="360"/>
      <c r="D43" s="19" t="s">
        <v>85</v>
      </c>
      <c r="E43" s="147" t="s">
        <v>388</v>
      </c>
      <c r="F43" s="243" t="s">
        <v>479</v>
      </c>
      <c r="G43" s="243" t="s">
        <v>524</v>
      </c>
      <c r="H43" s="150">
        <f t="shared" ref="H43:H48" si="10">I43*0.98</f>
        <v>4.50784026</v>
      </c>
      <c r="I43" s="150">
        <f t="shared" ref="I43:I48" si="11">I33</f>
        <v>4.599837</v>
      </c>
      <c r="J43" s="308">
        <v>29</v>
      </c>
      <c r="K43" s="309">
        <v>29</v>
      </c>
      <c r="L43" s="308">
        <v>33</v>
      </c>
      <c r="M43" s="308">
        <v>4</v>
      </c>
      <c r="N43" s="315">
        <v>6.17</v>
      </c>
      <c r="O43" s="246">
        <v>8.75</v>
      </c>
      <c r="P43" s="213">
        <v>1160</v>
      </c>
      <c r="Q43" s="136">
        <f t="shared" ref="Q43:Q48" si="12">P43*O43</f>
        <v>10150</v>
      </c>
      <c r="R43" s="136" t="e">
        <f>P43*#REF!</f>
        <v>#REF!</v>
      </c>
    </row>
    <row r="44" spans="1:19" s="9" customFormat="1" ht="27" customHeight="1">
      <c r="A44" s="358"/>
      <c r="B44" s="358"/>
      <c r="C44" s="360"/>
      <c r="D44" s="19" t="s">
        <v>78</v>
      </c>
      <c r="E44" s="147" t="s">
        <v>388</v>
      </c>
      <c r="F44" s="243" t="s">
        <v>480</v>
      </c>
      <c r="G44" s="243" t="s">
        <v>525</v>
      </c>
      <c r="H44" s="150">
        <f t="shared" si="10"/>
        <v>5.0066200799999994</v>
      </c>
      <c r="I44" s="150">
        <f t="shared" si="11"/>
        <v>5.1087959999999999</v>
      </c>
      <c r="J44" s="308">
        <v>29</v>
      </c>
      <c r="K44" s="309">
        <v>29</v>
      </c>
      <c r="L44" s="308">
        <v>39</v>
      </c>
      <c r="M44" s="308">
        <v>4</v>
      </c>
      <c r="N44" s="315">
        <v>7.04</v>
      </c>
      <c r="O44" s="246">
        <v>9.75</v>
      </c>
      <c r="P44" s="213">
        <v>1188</v>
      </c>
      <c r="Q44" s="136">
        <f t="shared" si="12"/>
        <v>11583</v>
      </c>
      <c r="R44" s="136" t="e">
        <f>P44*#REF!</f>
        <v>#REF!</v>
      </c>
    </row>
    <row r="45" spans="1:19" s="9" customFormat="1" ht="27" customHeight="1">
      <c r="A45" s="358"/>
      <c r="B45" s="358"/>
      <c r="C45" s="360"/>
      <c r="D45" s="19" t="s">
        <v>78</v>
      </c>
      <c r="E45" s="147" t="s">
        <v>383</v>
      </c>
      <c r="F45" s="243" t="s">
        <v>481</v>
      </c>
      <c r="G45" s="243" t="s">
        <v>526</v>
      </c>
      <c r="H45" s="150">
        <f t="shared" si="10"/>
        <v>5.0066200799999994</v>
      </c>
      <c r="I45" s="150">
        <f t="shared" si="11"/>
        <v>5.1087959999999999</v>
      </c>
      <c r="J45" s="308">
        <v>29</v>
      </c>
      <c r="K45" s="309">
        <v>29</v>
      </c>
      <c r="L45" s="308">
        <v>39</v>
      </c>
      <c r="M45" s="308">
        <v>4</v>
      </c>
      <c r="N45" s="315">
        <v>7.04</v>
      </c>
      <c r="O45" s="246">
        <v>9.75</v>
      </c>
      <c r="P45" s="213">
        <v>1188</v>
      </c>
      <c r="Q45" s="136">
        <f t="shared" si="12"/>
        <v>11583</v>
      </c>
      <c r="R45" s="136" t="e">
        <f>P45*#REF!</f>
        <v>#REF!</v>
      </c>
    </row>
    <row r="46" spans="1:19" s="9" customFormat="1" ht="27" customHeight="1">
      <c r="A46" s="358"/>
      <c r="B46" s="358"/>
      <c r="C46" s="360"/>
      <c r="D46" s="19" t="s">
        <v>78</v>
      </c>
      <c r="E46" s="306" t="s">
        <v>381</v>
      </c>
      <c r="F46" s="243" t="s">
        <v>482</v>
      </c>
      <c r="G46" s="243" t="s">
        <v>527</v>
      </c>
      <c r="H46" s="150">
        <f t="shared" si="10"/>
        <v>5.0066200799999994</v>
      </c>
      <c r="I46" s="150">
        <f t="shared" si="11"/>
        <v>5.1087959999999999</v>
      </c>
      <c r="J46" s="308">
        <v>29</v>
      </c>
      <c r="K46" s="309">
        <v>29</v>
      </c>
      <c r="L46" s="308">
        <v>39</v>
      </c>
      <c r="M46" s="308">
        <v>4</v>
      </c>
      <c r="N46" s="315">
        <v>7.04</v>
      </c>
      <c r="O46" s="246">
        <v>9.75</v>
      </c>
      <c r="P46" s="213">
        <v>1188</v>
      </c>
      <c r="Q46" s="136">
        <f t="shared" si="12"/>
        <v>11583</v>
      </c>
      <c r="R46" s="136" t="e">
        <f>P46*#REF!</f>
        <v>#REF!</v>
      </c>
    </row>
    <row r="47" spans="1:19" s="9" customFormat="1" ht="27" customHeight="1">
      <c r="A47" s="358"/>
      <c r="B47" s="358"/>
      <c r="C47" s="360"/>
      <c r="D47" s="19" t="s">
        <v>79</v>
      </c>
      <c r="E47" s="147" t="s">
        <v>383</v>
      </c>
      <c r="F47" s="243" t="s">
        <v>483</v>
      </c>
      <c r="G47" s="243" t="s">
        <v>528</v>
      </c>
      <c r="H47" s="150">
        <f t="shared" si="10"/>
        <v>5.7877280999999989</v>
      </c>
      <c r="I47" s="150">
        <f t="shared" si="11"/>
        <v>5.9058449999999993</v>
      </c>
      <c r="J47" s="308">
        <v>29</v>
      </c>
      <c r="K47" s="309">
        <v>29</v>
      </c>
      <c r="L47" s="308">
        <v>45</v>
      </c>
      <c r="M47" s="308">
        <v>4</v>
      </c>
      <c r="N47" s="315">
        <v>8.3699999999999992</v>
      </c>
      <c r="O47" s="246">
        <v>11</v>
      </c>
      <c r="P47" s="213">
        <v>1748</v>
      </c>
      <c r="Q47" s="136">
        <f t="shared" si="12"/>
        <v>19228</v>
      </c>
      <c r="R47" s="136" t="e">
        <f>P47*#REF!</f>
        <v>#REF!</v>
      </c>
    </row>
    <row r="48" spans="1:19" s="9" customFormat="1" ht="27" customHeight="1">
      <c r="A48" s="358"/>
      <c r="B48" s="358"/>
      <c r="C48" s="360"/>
      <c r="D48" s="19" t="s">
        <v>86</v>
      </c>
      <c r="E48" s="306" t="s">
        <v>381</v>
      </c>
      <c r="F48" s="243" t="s">
        <v>484</v>
      </c>
      <c r="G48" s="243" t="s">
        <v>529</v>
      </c>
      <c r="H48" s="150">
        <f t="shared" si="10"/>
        <v>5.8818374999999996</v>
      </c>
      <c r="I48" s="150">
        <f t="shared" si="11"/>
        <v>6.0018750000000001</v>
      </c>
      <c r="J48" s="308">
        <v>29</v>
      </c>
      <c r="K48" s="309">
        <v>29</v>
      </c>
      <c r="L48" s="308">
        <v>45</v>
      </c>
      <c r="M48" s="308">
        <v>4</v>
      </c>
      <c r="N48" s="315">
        <v>8.3699999999999992</v>
      </c>
      <c r="O48" s="320">
        <v>11</v>
      </c>
      <c r="P48" s="213">
        <v>248</v>
      </c>
      <c r="Q48" s="136">
        <f t="shared" si="12"/>
        <v>2728</v>
      </c>
      <c r="R48" s="136" t="e">
        <f>P48*#REF!</f>
        <v>#REF!</v>
      </c>
    </row>
    <row r="49" spans="1:19" ht="21" customHeight="1">
      <c r="A49" s="231"/>
      <c r="B49" s="232"/>
      <c r="C49" s="233"/>
      <c r="D49" s="232"/>
      <c r="J49" s="310"/>
      <c r="K49" s="311"/>
      <c r="L49" s="311"/>
      <c r="M49" s="311"/>
      <c r="N49" s="316"/>
      <c r="O49" s="247"/>
      <c r="P49" s="61">
        <f>SUM(P42:P48)</f>
        <v>8292</v>
      </c>
      <c r="Q49" s="248">
        <f>SUM(Q42:Q48)</f>
        <v>78252</v>
      </c>
      <c r="R49" s="252" t="e">
        <f>SUM(R42:R48)</f>
        <v>#REF!</v>
      </c>
      <c r="S49" s="249" t="e">
        <f>(Q49-R49)/Q49</f>
        <v>#REF!</v>
      </c>
    </row>
    <row r="50" spans="1:19" s="8" customFormat="1" ht="21" customHeight="1">
      <c r="A50" s="307" t="s">
        <v>555</v>
      </c>
      <c r="B50" s="214"/>
      <c r="C50" s="214"/>
      <c r="D50" s="214"/>
      <c r="E50" s="214"/>
      <c r="F50" s="214"/>
      <c r="G50" s="214"/>
      <c r="H50" s="214"/>
      <c r="I50" s="214"/>
      <c r="J50" s="312"/>
      <c r="K50" s="312"/>
      <c r="L50" s="312"/>
      <c r="M50" s="312"/>
      <c r="N50" s="317"/>
      <c r="O50" s="214"/>
      <c r="P50" s="214"/>
      <c r="Q50" s="214"/>
      <c r="R50" s="212"/>
    </row>
    <row r="51" spans="1:19" s="8" customFormat="1" ht="21" customHeight="1">
      <c r="A51" s="354" t="s">
        <v>345</v>
      </c>
      <c r="B51" s="355"/>
      <c r="C51" s="356"/>
      <c r="D51" s="59"/>
      <c r="E51" s="60"/>
      <c r="F51" s="60"/>
      <c r="G51" s="60"/>
      <c r="H51" s="244"/>
      <c r="I51" s="244"/>
      <c r="J51" s="313"/>
      <c r="K51" s="313"/>
      <c r="L51" s="313"/>
      <c r="M51" s="313"/>
      <c r="N51" s="318"/>
      <c r="O51" s="245"/>
      <c r="P51" s="154"/>
      <c r="Q51" s="154"/>
      <c r="R51" s="154"/>
    </row>
    <row r="52" spans="1:19" s="9" customFormat="1" ht="27" customHeight="1">
      <c r="A52" s="357" t="str">
        <f>A51</f>
        <v>6 piece set -- Serta Brand 85gsm Microfiber Sheets -- Comfy Sleep</v>
      </c>
      <c r="B52" s="357" t="s">
        <v>455</v>
      </c>
      <c r="C52" s="359" t="s">
        <v>42</v>
      </c>
      <c r="D52" s="19" t="s">
        <v>77</v>
      </c>
      <c r="E52" s="147" t="s">
        <v>351</v>
      </c>
      <c r="F52" s="243" t="s">
        <v>485</v>
      </c>
      <c r="G52" s="243" t="s">
        <v>530</v>
      </c>
      <c r="H52" s="150">
        <f>I52*0.98</f>
        <v>3.6796775399999997</v>
      </c>
      <c r="I52" s="150">
        <f>I42</f>
        <v>3.7547729999999997</v>
      </c>
      <c r="J52" s="308">
        <v>29</v>
      </c>
      <c r="K52" s="309">
        <v>29</v>
      </c>
      <c r="L52" s="308">
        <v>28</v>
      </c>
      <c r="M52" s="308">
        <v>4</v>
      </c>
      <c r="N52" s="315">
        <v>4.3600000000000003</v>
      </c>
      <c r="O52" s="246">
        <v>7.25</v>
      </c>
      <c r="P52" s="213">
        <v>1020</v>
      </c>
      <c r="Q52" s="136">
        <f>P52*O52</f>
        <v>7395</v>
      </c>
      <c r="R52" s="136" t="e">
        <f>P52*#REF!</f>
        <v>#REF!</v>
      </c>
    </row>
    <row r="53" spans="1:19" s="9" customFormat="1" ht="27" customHeight="1">
      <c r="A53" s="358"/>
      <c r="B53" s="358"/>
      <c r="C53" s="360"/>
      <c r="D53" s="19" t="s">
        <v>85</v>
      </c>
      <c r="E53" s="147" t="s">
        <v>351</v>
      </c>
      <c r="F53" s="243" t="s">
        <v>486</v>
      </c>
      <c r="G53" s="243" t="s">
        <v>531</v>
      </c>
      <c r="H53" s="150">
        <f t="shared" ref="H53:H56" si="13">I53*0.98</f>
        <v>4.50784026</v>
      </c>
      <c r="I53" s="150">
        <f t="shared" ref="I53:I55" si="14">I43</f>
        <v>4.599837</v>
      </c>
      <c r="J53" s="308">
        <v>29</v>
      </c>
      <c r="K53" s="309">
        <v>29</v>
      </c>
      <c r="L53" s="308">
        <v>33</v>
      </c>
      <c r="M53" s="308">
        <v>4</v>
      </c>
      <c r="N53" s="315">
        <v>6.17</v>
      </c>
      <c r="O53" s="246">
        <v>8.75</v>
      </c>
      <c r="P53" s="213">
        <v>756</v>
      </c>
      <c r="Q53" s="136">
        <f t="shared" ref="Q53:Q56" si="15">P53*O53</f>
        <v>6615</v>
      </c>
      <c r="R53" s="136" t="e">
        <f>P53*#REF!</f>
        <v>#REF!</v>
      </c>
    </row>
    <row r="54" spans="1:19" s="9" customFormat="1" ht="27" customHeight="1">
      <c r="A54" s="358"/>
      <c r="B54" s="358"/>
      <c r="C54" s="360"/>
      <c r="D54" s="19" t="s">
        <v>78</v>
      </c>
      <c r="E54" s="147" t="s">
        <v>351</v>
      </c>
      <c r="F54" s="243" t="s">
        <v>487</v>
      </c>
      <c r="G54" s="243" t="s">
        <v>532</v>
      </c>
      <c r="H54" s="150">
        <f t="shared" si="13"/>
        <v>5.0066200799999994</v>
      </c>
      <c r="I54" s="150">
        <f t="shared" si="14"/>
        <v>5.1087959999999999</v>
      </c>
      <c r="J54" s="308">
        <v>29</v>
      </c>
      <c r="K54" s="309">
        <v>29</v>
      </c>
      <c r="L54" s="308">
        <v>39</v>
      </c>
      <c r="M54" s="308">
        <v>4</v>
      </c>
      <c r="N54" s="315">
        <v>7.04</v>
      </c>
      <c r="O54" s="246">
        <v>9.75</v>
      </c>
      <c r="P54" s="213">
        <v>1160</v>
      </c>
      <c r="Q54" s="136">
        <f t="shared" si="15"/>
        <v>11310</v>
      </c>
      <c r="R54" s="136" t="e">
        <f>P54*#REF!</f>
        <v>#REF!</v>
      </c>
    </row>
    <row r="55" spans="1:19" s="9" customFormat="1" ht="27" customHeight="1">
      <c r="A55" s="358"/>
      <c r="B55" s="358"/>
      <c r="C55" s="360"/>
      <c r="D55" s="19" t="s">
        <v>78</v>
      </c>
      <c r="E55" s="147" t="s">
        <v>367</v>
      </c>
      <c r="F55" s="243" t="s">
        <v>488</v>
      </c>
      <c r="G55" s="243" t="s">
        <v>533</v>
      </c>
      <c r="H55" s="150">
        <f t="shared" si="13"/>
        <v>5.0066200799999994</v>
      </c>
      <c r="I55" s="150">
        <f t="shared" si="14"/>
        <v>5.1087959999999999</v>
      </c>
      <c r="J55" s="308">
        <v>29</v>
      </c>
      <c r="K55" s="309">
        <v>29</v>
      </c>
      <c r="L55" s="308">
        <v>39</v>
      </c>
      <c r="M55" s="308">
        <v>4</v>
      </c>
      <c r="N55" s="315">
        <v>7.04</v>
      </c>
      <c r="O55" s="246">
        <v>9.75</v>
      </c>
      <c r="P55" s="213">
        <v>1160</v>
      </c>
      <c r="Q55" s="136">
        <f t="shared" si="15"/>
        <v>11310</v>
      </c>
      <c r="R55" s="136" t="e">
        <f>P55*#REF!</f>
        <v>#REF!</v>
      </c>
    </row>
    <row r="56" spans="1:19" s="9" customFormat="1" ht="27" customHeight="1">
      <c r="A56" s="358"/>
      <c r="B56" s="358"/>
      <c r="C56" s="360"/>
      <c r="D56" s="19" t="s">
        <v>79</v>
      </c>
      <c r="E56" s="147" t="s">
        <v>351</v>
      </c>
      <c r="F56" s="243" t="s">
        <v>489</v>
      </c>
      <c r="G56" s="243" t="s">
        <v>534</v>
      </c>
      <c r="H56" s="150">
        <f t="shared" si="13"/>
        <v>5.7877280999999989</v>
      </c>
      <c r="I56" s="150">
        <f>I47</f>
        <v>5.9058449999999993</v>
      </c>
      <c r="J56" s="308">
        <v>29</v>
      </c>
      <c r="K56" s="309">
        <v>29</v>
      </c>
      <c r="L56" s="308">
        <v>45</v>
      </c>
      <c r="M56" s="308">
        <v>4</v>
      </c>
      <c r="N56" s="315">
        <v>8.3699999999999992</v>
      </c>
      <c r="O56" s="246">
        <v>11</v>
      </c>
      <c r="P56" s="213">
        <v>1136</v>
      </c>
      <c r="Q56" s="136">
        <f t="shared" si="15"/>
        <v>12496</v>
      </c>
      <c r="R56" s="136" t="e">
        <f>P56*#REF!</f>
        <v>#REF!</v>
      </c>
    </row>
    <row r="57" spans="1:19" ht="21" customHeight="1">
      <c r="A57" s="231"/>
      <c r="B57" s="232"/>
      <c r="C57" s="233"/>
      <c r="D57" s="232"/>
      <c r="J57" s="310"/>
      <c r="K57" s="311"/>
      <c r="L57" s="311"/>
      <c r="M57" s="311"/>
      <c r="N57" s="316"/>
      <c r="O57" s="247"/>
      <c r="P57" s="61">
        <f>SUM(P52:P56)</f>
        <v>5232</v>
      </c>
      <c r="Q57" s="248">
        <f>SUM(Q52:Q56)</f>
        <v>49126</v>
      </c>
      <c r="R57" s="252" t="e">
        <f>SUM(R52:R56)</f>
        <v>#REF!</v>
      </c>
      <c r="S57" s="249" t="e">
        <f>(Q57-R57)/Q57</f>
        <v>#REF!</v>
      </c>
    </row>
    <row r="58" spans="1:19" s="8" customFormat="1" ht="21" customHeight="1">
      <c r="A58" s="307" t="s">
        <v>556</v>
      </c>
      <c r="B58" s="214"/>
      <c r="C58" s="214"/>
      <c r="D58" s="214"/>
      <c r="E58" s="214"/>
      <c r="F58" s="214"/>
      <c r="G58" s="214"/>
      <c r="H58" s="214"/>
      <c r="I58" s="214"/>
      <c r="J58" s="312"/>
      <c r="K58" s="312"/>
      <c r="L58" s="312"/>
      <c r="M58" s="312"/>
      <c r="N58" s="317"/>
      <c r="O58" s="214"/>
      <c r="P58" s="214"/>
      <c r="Q58" s="214"/>
      <c r="R58" s="212"/>
    </row>
    <row r="59" spans="1:19" s="8" customFormat="1" ht="21" customHeight="1">
      <c r="A59" s="354" t="s">
        <v>346</v>
      </c>
      <c r="B59" s="355"/>
      <c r="C59" s="356"/>
      <c r="D59" s="4"/>
      <c r="E59" s="60"/>
      <c r="F59" s="60"/>
      <c r="G59" s="60"/>
      <c r="H59" s="5"/>
      <c r="I59" s="4"/>
      <c r="J59" s="314"/>
      <c r="K59" s="314"/>
      <c r="L59" s="314"/>
      <c r="M59" s="314"/>
      <c r="N59" s="319"/>
      <c r="O59" s="16"/>
      <c r="P59" s="6"/>
      <c r="Q59" s="6"/>
      <c r="R59" s="6"/>
    </row>
    <row r="60" spans="1:19" s="9" customFormat="1" ht="27" customHeight="1">
      <c r="A60" s="357" t="str">
        <f>A59</f>
        <v>2pc -- Serta Brand 85gsm Microfiber Pillowcases -- Comfy Sleep</v>
      </c>
      <c r="B60" s="364" t="s">
        <v>334</v>
      </c>
      <c r="C60" s="359" t="s">
        <v>42</v>
      </c>
      <c r="D60" s="19" t="s">
        <v>318</v>
      </c>
      <c r="E60" s="365" t="s">
        <v>315</v>
      </c>
      <c r="F60" s="243" t="s">
        <v>490</v>
      </c>
      <c r="G60" s="243" t="s">
        <v>535</v>
      </c>
      <c r="H60" s="150">
        <f>I60*0.98</f>
        <v>0.96932682000000003</v>
      </c>
      <c r="I60" s="150">
        <f>'Costs Reduction 27-02-2025'!H7</f>
        <v>0.98910900000000002</v>
      </c>
      <c r="J60" s="308">
        <v>25</v>
      </c>
      <c r="K60" s="309">
        <v>16.5</v>
      </c>
      <c r="L60" s="308">
        <v>24</v>
      </c>
      <c r="M60" s="308">
        <v>8</v>
      </c>
      <c r="N60" s="315">
        <v>1.99</v>
      </c>
      <c r="O60" s="321">
        <v>2.25</v>
      </c>
      <c r="P60" s="213">
        <v>3000</v>
      </c>
      <c r="Q60" s="136">
        <f t="shared" ref="Q60:Q71" si="16">P60*O60</f>
        <v>6750</v>
      </c>
      <c r="R60" s="136" t="e">
        <f>P60*#REF!</f>
        <v>#REF!</v>
      </c>
    </row>
    <row r="61" spans="1:19" s="9" customFormat="1" ht="27" customHeight="1">
      <c r="A61" s="358"/>
      <c r="B61" s="364"/>
      <c r="C61" s="360"/>
      <c r="D61" s="19" t="s">
        <v>319</v>
      </c>
      <c r="E61" s="366"/>
      <c r="F61" s="243" t="s">
        <v>491</v>
      </c>
      <c r="G61" s="243" t="s">
        <v>536</v>
      </c>
      <c r="H61" s="150">
        <f t="shared" ref="H61:H71" si="17">I61*0.98</f>
        <v>1.1104909199999997</v>
      </c>
      <c r="I61" s="150">
        <f>'Costs Reduction 27-02-2025'!H8</f>
        <v>1.1331539999999998</v>
      </c>
      <c r="J61" s="308">
        <v>25</v>
      </c>
      <c r="K61" s="309">
        <v>16.5</v>
      </c>
      <c r="L61" s="308">
        <v>26</v>
      </c>
      <c r="M61" s="308">
        <v>8</v>
      </c>
      <c r="N61" s="315">
        <v>2.41</v>
      </c>
      <c r="O61" s="321">
        <v>2.65</v>
      </c>
      <c r="P61" s="213">
        <v>2000</v>
      </c>
      <c r="Q61" s="136">
        <f t="shared" si="16"/>
        <v>5300</v>
      </c>
      <c r="R61" s="136" t="e">
        <f>P61*#REF!</f>
        <v>#REF!</v>
      </c>
    </row>
    <row r="62" spans="1:19" s="9" customFormat="1" ht="27" customHeight="1">
      <c r="A62" s="358"/>
      <c r="B62" s="364"/>
      <c r="C62" s="360"/>
      <c r="D62" s="19" t="s">
        <v>318</v>
      </c>
      <c r="E62" s="361" t="s">
        <v>547</v>
      </c>
      <c r="F62" s="243" t="s">
        <v>492</v>
      </c>
      <c r="G62" s="243" t="s">
        <v>537</v>
      </c>
      <c r="H62" s="150">
        <f t="shared" si="17"/>
        <v>0.96932682000000003</v>
      </c>
      <c r="I62" s="150">
        <f>I60</f>
        <v>0.98910900000000002</v>
      </c>
      <c r="J62" s="308">
        <v>25</v>
      </c>
      <c r="K62" s="309">
        <v>16.5</v>
      </c>
      <c r="L62" s="308">
        <v>24</v>
      </c>
      <c r="M62" s="308">
        <v>8</v>
      </c>
      <c r="N62" s="315">
        <v>1.99</v>
      </c>
      <c r="O62" s="321">
        <v>2.25</v>
      </c>
      <c r="P62" s="213">
        <v>2000</v>
      </c>
      <c r="Q62" s="136">
        <f t="shared" si="16"/>
        <v>4500</v>
      </c>
      <c r="R62" s="136" t="e">
        <f>P62*#REF!</f>
        <v>#REF!</v>
      </c>
    </row>
    <row r="63" spans="1:19" s="9" customFormat="1" ht="27" customHeight="1">
      <c r="A63" s="358"/>
      <c r="B63" s="364"/>
      <c r="C63" s="360"/>
      <c r="D63" s="19" t="s">
        <v>319</v>
      </c>
      <c r="E63" s="362"/>
      <c r="F63" s="243" t="s">
        <v>493</v>
      </c>
      <c r="G63" s="243" t="s">
        <v>538</v>
      </c>
      <c r="H63" s="150">
        <f t="shared" si="17"/>
        <v>1.1104909199999997</v>
      </c>
      <c r="I63" s="150">
        <f>I61</f>
        <v>1.1331539999999998</v>
      </c>
      <c r="J63" s="308">
        <v>25</v>
      </c>
      <c r="K63" s="309">
        <v>16.5</v>
      </c>
      <c r="L63" s="308">
        <v>26</v>
      </c>
      <c r="M63" s="308">
        <v>8</v>
      </c>
      <c r="N63" s="315">
        <v>2.41</v>
      </c>
      <c r="O63" s="321">
        <v>2.65</v>
      </c>
      <c r="P63" s="213">
        <v>1000</v>
      </c>
      <c r="Q63" s="136">
        <f t="shared" si="16"/>
        <v>2650</v>
      </c>
      <c r="R63" s="136" t="e">
        <f>P63*#REF!</f>
        <v>#REF!</v>
      </c>
    </row>
    <row r="64" spans="1:19" s="9" customFormat="1" ht="27" customHeight="1">
      <c r="A64" s="358"/>
      <c r="B64" s="364"/>
      <c r="C64" s="360"/>
      <c r="D64" s="19" t="s">
        <v>318</v>
      </c>
      <c r="E64" s="361" t="s">
        <v>548</v>
      </c>
      <c r="F64" s="243" t="s">
        <v>494</v>
      </c>
      <c r="G64" s="243" t="s">
        <v>539</v>
      </c>
      <c r="H64" s="150">
        <f t="shared" si="17"/>
        <v>0.96932682000000003</v>
      </c>
      <c r="I64" s="150">
        <f>I60</f>
        <v>0.98910900000000002</v>
      </c>
      <c r="J64" s="308">
        <v>25</v>
      </c>
      <c r="K64" s="309">
        <v>16.5</v>
      </c>
      <c r="L64" s="308">
        <v>24</v>
      </c>
      <c r="M64" s="308">
        <v>8</v>
      </c>
      <c r="N64" s="315">
        <v>1.99</v>
      </c>
      <c r="O64" s="321">
        <v>2.25</v>
      </c>
      <c r="P64" s="213">
        <v>2000</v>
      </c>
      <c r="Q64" s="136">
        <f t="shared" si="16"/>
        <v>4500</v>
      </c>
      <c r="R64" s="136" t="e">
        <f>P64*#REF!</f>
        <v>#REF!</v>
      </c>
    </row>
    <row r="65" spans="1:19" s="9" customFormat="1" ht="27" customHeight="1">
      <c r="A65" s="358"/>
      <c r="B65" s="364"/>
      <c r="C65" s="360"/>
      <c r="D65" s="19" t="s">
        <v>321</v>
      </c>
      <c r="E65" s="362"/>
      <c r="F65" s="243" t="s">
        <v>495</v>
      </c>
      <c r="G65" s="243" t="s">
        <v>540</v>
      </c>
      <c r="H65" s="150">
        <f t="shared" si="17"/>
        <v>1.1104909199999997</v>
      </c>
      <c r="I65" s="150">
        <f>I61</f>
        <v>1.1331539999999998</v>
      </c>
      <c r="J65" s="308">
        <v>25</v>
      </c>
      <c r="K65" s="309">
        <v>16.5</v>
      </c>
      <c r="L65" s="308">
        <v>26</v>
      </c>
      <c r="M65" s="308">
        <v>8</v>
      </c>
      <c r="N65" s="315">
        <v>2.41</v>
      </c>
      <c r="O65" s="321">
        <v>2.65</v>
      </c>
      <c r="P65" s="213">
        <v>1000</v>
      </c>
      <c r="Q65" s="136">
        <f t="shared" si="16"/>
        <v>2650</v>
      </c>
      <c r="R65" s="136" t="e">
        <f>P65*#REF!</f>
        <v>#REF!</v>
      </c>
    </row>
    <row r="66" spans="1:19" s="9" customFormat="1" ht="27" customHeight="1">
      <c r="A66" s="358"/>
      <c r="B66" s="364"/>
      <c r="C66" s="360"/>
      <c r="D66" s="19" t="s">
        <v>318</v>
      </c>
      <c r="E66" s="361" t="s">
        <v>549</v>
      </c>
      <c r="F66" s="243" t="s">
        <v>496</v>
      </c>
      <c r="G66" s="243" t="s">
        <v>541</v>
      </c>
      <c r="H66" s="150">
        <f t="shared" si="17"/>
        <v>0.96932682000000003</v>
      </c>
      <c r="I66" s="150">
        <f>I60</f>
        <v>0.98910900000000002</v>
      </c>
      <c r="J66" s="308">
        <v>25</v>
      </c>
      <c r="K66" s="309">
        <v>16.5</v>
      </c>
      <c r="L66" s="308">
        <v>24</v>
      </c>
      <c r="M66" s="308">
        <v>8</v>
      </c>
      <c r="N66" s="315">
        <v>1.99</v>
      </c>
      <c r="O66" s="321">
        <v>2.25</v>
      </c>
      <c r="P66" s="213">
        <v>2000</v>
      </c>
      <c r="Q66" s="136">
        <f t="shared" si="16"/>
        <v>4500</v>
      </c>
      <c r="R66" s="136" t="e">
        <f>P66*#REF!</f>
        <v>#REF!</v>
      </c>
    </row>
    <row r="67" spans="1:19" s="9" customFormat="1" ht="27" customHeight="1">
      <c r="A67" s="358"/>
      <c r="B67" s="364"/>
      <c r="C67" s="360"/>
      <c r="D67" s="19" t="s">
        <v>319</v>
      </c>
      <c r="E67" s="362"/>
      <c r="F67" s="243" t="s">
        <v>497</v>
      </c>
      <c r="G67" s="243" t="s">
        <v>542</v>
      </c>
      <c r="H67" s="150">
        <f t="shared" si="17"/>
        <v>1.1104909199999997</v>
      </c>
      <c r="I67" s="150">
        <f>I61</f>
        <v>1.1331539999999998</v>
      </c>
      <c r="J67" s="308">
        <v>25</v>
      </c>
      <c r="K67" s="309">
        <v>16.5</v>
      </c>
      <c r="L67" s="308">
        <v>26</v>
      </c>
      <c r="M67" s="308">
        <v>8</v>
      </c>
      <c r="N67" s="315">
        <v>2.41</v>
      </c>
      <c r="O67" s="321">
        <v>2.65</v>
      </c>
      <c r="P67" s="213">
        <v>496</v>
      </c>
      <c r="Q67" s="136">
        <f t="shared" si="16"/>
        <v>1314.3999999999999</v>
      </c>
      <c r="R67" s="136" t="e">
        <f>P67*#REF!</f>
        <v>#REF!</v>
      </c>
    </row>
    <row r="68" spans="1:19" s="9" customFormat="1" ht="27" customHeight="1">
      <c r="A68" s="358"/>
      <c r="B68" s="364"/>
      <c r="C68" s="360"/>
      <c r="D68" s="19" t="s">
        <v>318</v>
      </c>
      <c r="E68" s="361" t="s">
        <v>550</v>
      </c>
      <c r="F68" s="243" t="s">
        <v>498</v>
      </c>
      <c r="G68" s="243" t="s">
        <v>543</v>
      </c>
      <c r="H68" s="150">
        <f t="shared" si="17"/>
        <v>0.96932682000000003</v>
      </c>
      <c r="I68" s="150">
        <f>I60</f>
        <v>0.98910900000000002</v>
      </c>
      <c r="J68" s="308">
        <v>25</v>
      </c>
      <c r="K68" s="309">
        <v>16.5</v>
      </c>
      <c r="L68" s="308">
        <v>24</v>
      </c>
      <c r="M68" s="308">
        <v>8</v>
      </c>
      <c r="N68" s="315">
        <v>1.99</v>
      </c>
      <c r="O68" s="321">
        <v>2.25</v>
      </c>
      <c r="P68" s="213">
        <v>2000</v>
      </c>
      <c r="Q68" s="136">
        <f t="shared" ref="Q68:Q69" si="18">P68*O68</f>
        <v>4500</v>
      </c>
      <c r="R68" s="136" t="e">
        <f>P68*#REF!</f>
        <v>#REF!</v>
      </c>
    </row>
    <row r="69" spans="1:19" s="9" customFormat="1" ht="27" customHeight="1">
      <c r="A69" s="358"/>
      <c r="B69" s="364"/>
      <c r="C69" s="360"/>
      <c r="D69" s="19" t="s">
        <v>319</v>
      </c>
      <c r="E69" s="362"/>
      <c r="F69" s="243" t="s">
        <v>499</v>
      </c>
      <c r="G69" s="243" t="s">
        <v>544</v>
      </c>
      <c r="H69" s="150">
        <f t="shared" si="17"/>
        <v>1.1104909199999997</v>
      </c>
      <c r="I69" s="150">
        <f>I61</f>
        <v>1.1331539999999998</v>
      </c>
      <c r="J69" s="308">
        <v>25</v>
      </c>
      <c r="K69" s="309">
        <v>16.5</v>
      </c>
      <c r="L69" s="308">
        <v>26</v>
      </c>
      <c r="M69" s="308">
        <v>8</v>
      </c>
      <c r="N69" s="315">
        <v>2.41</v>
      </c>
      <c r="O69" s="321">
        <v>2.65</v>
      </c>
      <c r="P69" s="213">
        <v>504</v>
      </c>
      <c r="Q69" s="136">
        <f t="shared" si="18"/>
        <v>1335.6</v>
      </c>
      <c r="R69" s="136" t="e">
        <f>P69*#REF!</f>
        <v>#REF!</v>
      </c>
    </row>
    <row r="70" spans="1:19" s="9" customFormat="1" ht="27" customHeight="1">
      <c r="A70" s="358"/>
      <c r="B70" s="364"/>
      <c r="C70" s="360"/>
      <c r="D70" s="19" t="s">
        <v>318</v>
      </c>
      <c r="E70" s="367" t="s">
        <v>557</v>
      </c>
      <c r="F70" s="243" t="s">
        <v>500</v>
      </c>
      <c r="G70" s="243" t="s">
        <v>545</v>
      </c>
      <c r="H70" s="150">
        <f t="shared" si="17"/>
        <v>0.96932682000000003</v>
      </c>
      <c r="I70" s="150">
        <f>I60</f>
        <v>0.98910900000000002</v>
      </c>
      <c r="J70" s="308">
        <v>25</v>
      </c>
      <c r="K70" s="309">
        <v>16.5</v>
      </c>
      <c r="L70" s="308">
        <v>24</v>
      </c>
      <c r="M70" s="308">
        <v>8</v>
      </c>
      <c r="N70" s="315">
        <v>1.99</v>
      </c>
      <c r="O70" s="321">
        <v>2.25</v>
      </c>
      <c r="P70" s="213">
        <v>3000</v>
      </c>
      <c r="Q70" s="136">
        <f t="shared" si="16"/>
        <v>6750</v>
      </c>
      <c r="R70" s="136" t="e">
        <f>P70*#REF!</f>
        <v>#REF!</v>
      </c>
    </row>
    <row r="71" spans="1:19" s="9" customFormat="1" ht="27" customHeight="1">
      <c r="A71" s="363"/>
      <c r="B71" s="364"/>
      <c r="C71" s="369"/>
      <c r="D71" s="19" t="s">
        <v>319</v>
      </c>
      <c r="E71" s="368"/>
      <c r="F71" s="243" t="s">
        <v>501</v>
      </c>
      <c r="G71" s="243" t="s">
        <v>546</v>
      </c>
      <c r="H71" s="150">
        <f t="shared" si="17"/>
        <v>1.1104909199999997</v>
      </c>
      <c r="I71" s="150">
        <f>I61</f>
        <v>1.1331539999999998</v>
      </c>
      <c r="J71" s="308">
        <v>25</v>
      </c>
      <c r="K71" s="309">
        <v>16.5</v>
      </c>
      <c r="L71" s="308">
        <v>26</v>
      </c>
      <c r="M71" s="308">
        <v>8</v>
      </c>
      <c r="N71" s="315">
        <v>2.41</v>
      </c>
      <c r="O71" s="321">
        <v>2.65</v>
      </c>
      <c r="P71" s="213">
        <v>1000</v>
      </c>
      <c r="Q71" s="136">
        <f t="shared" si="16"/>
        <v>2650</v>
      </c>
      <c r="R71" s="136" t="e">
        <f>P71*#REF!</f>
        <v>#REF!</v>
      </c>
    </row>
    <row r="72" spans="1:19" ht="21" customHeight="1">
      <c r="A72" s="231"/>
      <c r="B72" s="232"/>
      <c r="C72" s="233"/>
      <c r="D72" s="232"/>
      <c r="O72" s="250"/>
      <c r="P72" s="61">
        <f>SUM(P60:P71)</f>
        <v>20000</v>
      </c>
      <c r="Q72" s="251">
        <f>SUM(Q60:Q71)</f>
        <v>47400</v>
      </c>
      <c r="R72" s="251" t="e">
        <f>SUM(R60:R71)</f>
        <v>#REF!</v>
      </c>
      <c r="S72" s="131" t="e">
        <f>(Q72-R72)/Q72</f>
        <v>#REF!</v>
      </c>
    </row>
    <row r="74" spans="1:19">
      <c r="P74" s="216" t="s">
        <v>322</v>
      </c>
      <c r="Q74" s="217">
        <f>P19+P29+P39+P49+P57+P72</f>
        <v>58400</v>
      </c>
    </row>
    <row r="75" spans="1:19">
      <c r="P75" s="216" t="s">
        <v>87</v>
      </c>
      <c r="Q75" s="218">
        <f>Q19+Q29+Q39+Q49+Q57+Q72</f>
        <v>409534</v>
      </c>
    </row>
    <row r="76" spans="1:19">
      <c r="P76" s="216" t="s">
        <v>88</v>
      </c>
      <c r="Q76" s="218" t="e">
        <f>R19+R29+R39+R49+R57+R72</f>
        <v>#REF!</v>
      </c>
    </row>
    <row r="77" spans="1:19">
      <c r="P77" s="216" t="s">
        <v>323</v>
      </c>
      <c r="Q77" s="219" t="e">
        <f>(Q75-Q76)/Q75</f>
        <v>#REF!</v>
      </c>
    </row>
  </sheetData>
  <protectedRanges>
    <protectedRange password="F78C" sqref="DN4 DG4:DH6 DI5:DJ6 DK5:DM5 DK6 DM6:DN6" name="区域1"/>
  </protectedRanges>
  <mergeCells count="67">
    <mergeCell ref="A52:A56"/>
    <mergeCell ref="B52:B56"/>
    <mergeCell ref="C52:C56"/>
    <mergeCell ref="E68:E69"/>
    <mergeCell ref="E66:E67"/>
    <mergeCell ref="A59:C59"/>
    <mergeCell ref="A60:A71"/>
    <mergeCell ref="B60:B71"/>
    <mergeCell ref="E60:E61"/>
    <mergeCell ref="E62:E63"/>
    <mergeCell ref="E64:E65"/>
    <mergeCell ref="E70:E71"/>
    <mergeCell ref="C60:C71"/>
    <mergeCell ref="A31:C31"/>
    <mergeCell ref="A32:A38"/>
    <mergeCell ref="B32:B38"/>
    <mergeCell ref="C32:C38"/>
    <mergeCell ref="A51:C51"/>
    <mergeCell ref="B42:B48"/>
    <mergeCell ref="C42:C48"/>
    <mergeCell ref="A41:C41"/>
    <mergeCell ref="A42:A48"/>
    <mergeCell ref="A21:C21"/>
    <mergeCell ref="A12:A18"/>
    <mergeCell ref="E5:H5"/>
    <mergeCell ref="A22:A28"/>
    <mergeCell ref="B22:B28"/>
    <mergeCell ref="C22:C28"/>
    <mergeCell ref="B12:B18"/>
    <mergeCell ref="C12:C18"/>
    <mergeCell ref="A11:C11"/>
    <mergeCell ref="E2:H2"/>
    <mergeCell ref="E3:H3"/>
    <mergeCell ref="E4:H4"/>
    <mergeCell ref="A7:A9"/>
    <mergeCell ref="B7:B9"/>
    <mergeCell ref="C7:C9"/>
    <mergeCell ref="D7:D9"/>
    <mergeCell ref="F7:F9"/>
    <mergeCell ref="G7:G9"/>
    <mergeCell ref="H7:H9"/>
    <mergeCell ref="E6:H6"/>
    <mergeCell ref="E7:E9"/>
    <mergeCell ref="K4:L4"/>
    <mergeCell ref="M4:N4"/>
    <mergeCell ref="I2:J2"/>
    <mergeCell ref="K2:L2"/>
    <mergeCell ref="M2:N2"/>
    <mergeCell ref="I3:J3"/>
    <mergeCell ref="K3:L3"/>
    <mergeCell ref="M3:N3"/>
    <mergeCell ref="I4:J4"/>
    <mergeCell ref="K5:L5"/>
    <mergeCell ref="M5:N5"/>
    <mergeCell ref="I6:J6"/>
    <mergeCell ref="Q7:Q9"/>
    <mergeCell ref="K6:L6"/>
    <mergeCell ref="M6:N6"/>
    <mergeCell ref="M8:M9"/>
    <mergeCell ref="J8:L8"/>
    <mergeCell ref="I5:J5"/>
    <mergeCell ref="N8:N9"/>
    <mergeCell ref="I7:I9"/>
    <mergeCell ref="J7:N7"/>
    <mergeCell ref="R7:R9"/>
    <mergeCell ref="O7:O9"/>
    <mergeCell ref="P7:P9"/>
  </mergeCells>
  <phoneticPr fontId="5" type="noConversion"/>
  <dataValidations count="11">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topLeftCell="A34" workbookViewId="0">
      <selection activeCell="D45" sqref="D45:D56"/>
    </sheetView>
  </sheetViews>
  <sheetFormatPr defaultColWidth="8.6640625" defaultRowHeight="14.4"/>
  <cols>
    <col min="1" max="1" width="21.5546875" style="253" customWidth="1"/>
    <col min="2" max="2" width="42.33203125" style="253" customWidth="1"/>
    <col min="3" max="3" width="15.33203125" style="253" customWidth="1"/>
    <col min="4" max="4" width="8.109375" style="253" customWidth="1"/>
    <col min="5" max="5" width="8.33203125" style="253" customWidth="1"/>
    <col min="6" max="8" width="6.33203125" style="253" customWidth="1"/>
    <col min="9" max="9" width="7.6640625" style="253" customWidth="1"/>
    <col min="10" max="10" width="13.44140625" style="253" customWidth="1"/>
    <col min="11" max="16384" width="8.6640625" style="253"/>
  </cols>
  <sheetData>
    <row r="1" spans="1:10" ht="15" thickBot="1">
      <c r="B1" s="277"/>
    </row>
    <row r="2" spans="1:10" ht="29.4" thickBot="1">
      <c r="A2" s="276" t="s">
        <v>427</v>
      </c>
      <c r="B2" s="275" t="s">
        <v>426</v>
      </c>
      <c r="C2" s="274" t="s">
        <v>425</v>
      </c>
      <c r="D2" s="273" t="s">
        <v>424</v>
      </c>
      <c r="E2" s="273" t="s">
        <v>423</v>
      </c>
      <c r="F2" s="273" t="s">
        <v>422</v>
      </c>
      <c r="G2" s="273" t="s">
        <v>421</v>
      </c>
      <c r="H2" s="273" t="s">
        <v>420</v>
      </c>
      <c r="I2" s="273"/>
      <c r="J2" s="272" t="s">
        <v>419</v>
      </c>
    </row>
    <row r="3" spans="1:10" ht="15" thickBot="1">
      <c r="A3" s="266" t="s">
        <v>410</v>
      </c>
      <c r="B3" s="265" t="s">
        <v>418</v>
      </c>
      <c r="C3" s="265" t="s">
        <v>377</v>
      </c>
      <c r="D3" s="271">
        <v>1572</v>
      </c>
      <c r="E3" s="257">
        <f t="shared" ref="E3:E9" si="0">D3/4</f>
        <v>393</v>
      </c>
      <c r="F3" s="257">
        <v>29</v>
      </c>
      <c r="G3" s="257">
        <v>29</v>
      </c>
      <c r="H3" s="257">
        <v>28</v>
      </c>
      <c r="I3" s="257">
        <f t="shared" ref="I3:I9" si="1">F3*G3*H3/1000000*E3</f>
        <v>9.2543639999999989</v>
      </c>
      <c r="J3" s="370" t="s">
        <v>417</v>
      </c>
    </row>
    <row r="4" spans="1:10" ht="15" thickBot="1">
      <c r="A4" s="266" t="s">
        <v>367</v>
      </c>
      <c r="B4" s="265" t="s">
        <v>416</v>
      </c>
      <c r="C4" s="265" t="s">
        <v>374</v>
      </c>
      <c r="D4" s="264">
        <v>1160</v>
      </c>
      <c r="E4" s="257">
        <f t="shared" si="0"/>
        <v>290</v>
      </c>
      <c r="F4" s="257">
        <v>29</v>
      </c>
      <c r="G4" s="257">
        <v>29</v>
      </c>
      <c r="H4" s="257">
        <v>33</v>
      </c>
      <c r="I4" s="257">
        <f t="shared" si="1"/>
        <v>8.0483700000000002</v>
      </c>
      <c r="J4" s="371"/>
    </row>
    <row r="5" spans="1:10" ht="15" thickBot="1">
      <c r="A5" s="266" t="s">
        <v>367</v>
      </c>
      <c r="B5" s="265" t="s">
        <v>415</v>
      </c>
      <c r="C5" s="265" t="s">
        <v>371</v>
      </c>
      <c r="D5" s="264">
        <v>1188</v>
      </c>
      <c r="E5" s="257">
        <f t="shared" si="0"/>
        <v>297</v>
      </c>
      <c r="F5" s="257">
        <v>29</v>
      </c>
      <c r="G5" s="257">
        <v>29</v>
      </c>
      <c r="H5" s="257">
        <v>39</v>
      </c>
      <c r="I5" s="257">
        <f t="shared" si="1"/>
        <v>9.7413030000000003</v>
      </c>
      <c r="J5" s="371"/>
    </row>
    <row r="6" spans="1:10" ht="15" thickBot="1">
      <c r="A6" s="266" t="s">
        <v>412</v>
      </c>
      <c r="B6" s="265" t="s">
        <v>414</v>
      </c>
      <c r="C6" s="265" t="s">
        <v>371</v>
      </c>
      <c r="D6" s="264">
        <v>1188</v>
      </c>
      <c r="E6" s="257">
        <f t="shared" si="0"/>
        <v>297</v>
      </c>
      <c r="F6" s="257">
        <v>29</v>
      </c>
      <c r="G6" s="257">
        <v>29</v>
      </c>
      <c r="H6" s="257">
        <v>39</v>
      </c>
      <c r="I6" s="257">
        <f t="shared" si="1"/>
        <v>9.7413030000000003</v>
      </c>
      <c r="J6" s="371"/>
    </row>
    <row r="7" spans="1:10" ht="15" thickBot="1">
      <c r="A7" s="266" t="s">
        <v>410</v>
      </c>
      <c r="B7" s="265" t="s">
        <v>413</v>
      </c>
      <c r="C7" s="265" t="s">
        <v>371</v>
      </c>
      <c r="D7" s="264">
        <v>1188</v>
      </c>
      <c r="E7" s="257">
        <f t="shared" si="0"/>
        <v>297</v>
      </c>
      <c r="F7" s="257">
        <v>29</v>
      </c>
      <c r="G7" s="257">
        <v>29</v>
      </c>
      <c r="H7" s="257">
        <v>39</v>
      </c>
      <c r="I7" s="257">
        <f t="shared" si="1"/>
        <v>9.7413030000000003</v>
      </c>
      <c r="J7" s="371"/>
    </row>
    <row r="8" spans="1:10" ht="15" thickBot="1">
      <c r="A8" s="266" t="s">
        <v>412</v>
      </c>
      <c r="B8" s="265" t="s">
        <v>411</v>
      </c>
      <c r="C8" s="265" t="s">
        <v>369</v>
      </c>
      <c r="D8" s="264">
        <v>1748</v>
      </c>
      <c r="E8" s="257">
        <f t="shared" si="0"/>
        <v>437</v>
      </c>
      <c r="F8" s="257">
        <v>29</v>
      </c>
      <c r="G8" s="257">
        <v>29</v>
      </c>
      <c r="H8" s="257">
        <v>45</v>
      </c>
      <c r="I8" s="257">
        <f t="shared" si="1"/>
        <v>16.538264999999999</v>
      </c>
      <c r="J8" s="371"/>
    </row>
    <row r="9" spans="1:10" ht="15" thickBot="1">
      <c r="A9" s="266" t="s">
        <v>410</v>
      </c>
      <c r="B9" s="265" t="s">
        <v>409</v>
      </c>
      <c r="C9" s="265" t="s">
        <v>379</v>
      </c>
      <c r="D9" s="265">
        <v>248</v>
      </c>
      <c r="E9" s="257">
        <f t="shared" si="0"/>
        <v>62</v>
      </c>
      <c r="F9" s="257">
        <v>29</v>
      </c>
      <c r="G9" s="257">
        <v>29</v>
      </c>
      <c r="H9" s="257">
        <v>45</v>
      </c>
      <c r="I9" s="257">
        <f t="shared" si="1"/>
        <v>2.34639</v>
      </c>
      <c r="J9" s="371"/>
    </row>
    <row r="10" spans="1:10" ht="15" thickBot="1">
      <c r="A10" s="266"/>
      <c r="B10" s="265"/>
      <c r="C10" s="265"/>
      <c r="D10" s="269">
        <f>SUM(D3:D9)</f>
        <v>8292</v>
      </c>
      <c r="E10" s="257"/>
      <c r="F10" s="257"/>
      <c r="G10" s="257"/>
      <c r="H10" s="257"/>
      <c r="I10" s="255">
        <f>SUM(I3:I9)</f>
        <v>65.411298000000002</v>
      </c>
      <c r="J10" s="372"/>
    </row>
    <row r="11" spans="1:10" ht="7.5" customHeight="1" thickBot="1">
      <c r="A11" s="266"/>
      <c r="B11" s="265"/>
      <c r="C11" s="265"/>
      <c r="D11" s="265"/>
      <c r="E11" s="257"/>
      <c r="F11" s="257"/>
      <c r="G11" s="257"/>
      <c r="H11" s="257"/>
      <c r="I11" s="257"/>
      <c r="J11" s="270"/>
    </row>
    <row r="12" spans="1:10" ht="15" thickBot="1">
      <c r="A12" s="266" t="s">
        <v>367</v>
      </c>
      <c r="B12" s="265" t="s">
        <v>408</v>
      </c>
      <c r="C12" s="265" t="s">
        <v>377</v>
      </c>
      <c r="D12" s="264">
        <v>1572</v>
      </c>
      <c r="E12" s="257">
        <f t="shared" ref="E12:E18" si="2">D12/4</f>
        <v>393</v>
      </c>
      <c r="F12" s="257">
        <v>29</v>
      </c>
      <c r="G12" s="257">
        <v>29</v>
      </c>
      <c r="H12" s="257">
        <v>28</v>
      </c>
      <c r="I12" s="257">
        <f t="shared" ref="I12:I18" si="3">F12*G12*H12/1000000*E12</f>
        <v>9.2543639999999989</v>
      </c>
      <c r="J12" s="370" t="s">
        <v>407</v>
      </c>
    </row>
    <row r="13" spans="1:10" ht="15" thickBot="1">
      <c r="A13" s="266" t="s">
        <v>405</v>
      </c>
      <c r="B13" s="265" t="s">
        <v>406</v>
      </c>
      <c r="C13" s="265" t="s">
        <v>374</v>
      </c>
      <c r="D13" s="264">
        <v>1160</v>
      </c>
      <c r="E13" s="257">
        <f t="shared" si="2"/>
        <v>290</v>
      </c>
      <c r="F13" s="257">
        <v>29</v>
      </c>
      <c r="G13" s="257">
        <v>29</v>
      </c>
      <c r="H13" s="257">
        <v>33</v>
      </c>
      <c r="I13" s="257">
        <f t="shared" si="3"/>
        <v>8.0483700000000002</v>
      </c>
      <c r="J13" s="371"/>
    </row>
    <row r="14" spans="1:10" ht="15" thickBot="1">
      <c r="A14" s="266" t="s">
        <v>405</v>
      </c>
      <c r="B14" s="265" t="s">
        <v>404</v>
      </c>
      <c r="C14" s="265" t="s">
        <v>371</v>
      </c>
      <c r="D14" s="264">
        <v>1188</v>
      </c>
      <c r="E14" s="257">
        <f t="shared" si="2"/>
        <v>297</v>
      </c>
      <c r="F14" s="257">
        <v>29</v>
      </c>
      <c r="G14" s="257">
        <v>29</v>
      </c>
      <c r="H14" s="257">
        <v>39</v>
      </c>
      <c r="I14" s="257">
        <f t="shared" si="3"/>
        <v>9.7413030000000003</v>
      </c>
      <c r="J14" s="371"/>
    </row>
    <row r="15" spans="1:10" ht="15" thickBot="1">
      <c r="A15" s="266" t="s">
        <v>383</v>
      </c>
      <c r="B15" s="265" t="s">
        <v>386</v>
      </c>
      <c r="C15" s="265" t="s">
        <v>371</v>
      </c>
      <c r="D15" s="264">
        <v>1188</v>
      </c>
      <c r="E15" s="257">
        <f t="shared" si="2"/>
        <v>297</v>
      </c>
      <c r="F15" s="257">
        <v>29</v>
      </c>
      <c r="G15" s="257">
        <v>29</v>
      </c>
      <c r="H15" s="257">
        <v>39</v>
      </c>
      <c r="I15" s="257">
        <f t="shared" si="3"/>
        <v>9.7413030000000003</v>
      </c>
      <c r="J15" s="371"/>
    </row>
    <row r="16" spans="1:10" ht="15" thickBot="1">
      <c r="A16" s="266" t="s">
        <v>351</v>
      </c>
      <c r="B16" s="265" t="s">
        <v>403</v>
      </c>
      <c r="C16" s="265" t="s">
        <v>371</v>
      </c>
      <c r="D16" s="264">
        <v>1188</v>
      </c>
      <c r="E16" s="257">
        <f t="shared" si="2"/>
        <v>297</v>
      </c>
      <c r="F16" s="257">
        <v>29</v>
      </c>
      <c r="G16" s="257">
        <v>29</v>
      </c>
      <c r="H16" s="257">
        <v>39</v>
      </c>
      <c r="I16" s="257">
        <f t="shared" si="3"/>
        <v>9.7413030000000003</v>
      </c>
      <c r="J16" s="371"/>
    </row>
    <row r="17" spans="1:10" ht="15" thickBot="1">
      <c r="A17" s="266" t="s">
        <v>367</v>
      </c>
      <c r="B17" s="265" t="s">
        <v>402</v>
      </c>
      <c r="C17" s="265" t="s">
        <v>369</v>
      </c>
      <c r="D17" s="264">
        <v>1748</v>
      </c>
      <c r="E17" s="257">
        <f t="shared" si="2"/>
        <v>437</v>
      </c>
      <c r="F17" s="257">
        <v>29</v>
      </c>
      <c r="G17" s="257">
        <v>29</v>
      </c>
      <c r="H17" s="257">
        <v>45</v>
      </c>
      <c r="I17" s="257">
        <f t="shared" si="3"/>
        <v>16.538264999999999</v>
      </c>
      <c r="J17" s="371"/>
    </row>
    <row r="18" spans="1:10" ht="15" thickBot="1">
      <c r="A18" s="266" t="s">
        <v>351</v>
      </c>
      <c r="B18" s="265" t="s">
        <v>401</v>
      </c>
      <c r="C18" s="265" t="s">
        <v>379</v>
      </c>
      <c r="D18" s="265">
        <v>248</v>
      </c>
      <c r="E18" s="257">
        <f t="shared" si="2"/>
        <v>62</v>
      </c>
      <c r="F18" s="257">
        <v>29</v>
      </c>
      <c r="G18" s="257">
        <v>29</v>
      </c>
      <c r="H18" s="257">
        <v>45</v>
      </c>
      <c r="I18" s="257">
        <f t="shared" si="3"/>
        <v>2.34639</v>
      </c>
      <c r="J18" s="371"/>
    </row>
    <row r="19" spans="1:10" ht="15" thickBot="1">
      <c r="A19" s="266"/>
      <c r="B19" s="265"/>
      <c r="C19" s="265"/>
      <c r="D19" s="269">
        <f>SUM(D12:D18)</f>
        <v>8292</v>
      </c>
      <c r="E19" s="257"/>
      <c r="F19" s="257"/>
      <c r="G19" s="257"/>
      <c r="H19" s="257"/>
      <c r="I19" s="255">
        <f>SUM(I12:I18)</f>
        <v>65.411298000000002</v>
      </c>
      <c r="J19" s="372"/>
    </row>
    <row r="20" spans="1:10" ht="6.75" customHeight="1" thickBot="1">
      <c r="A20" s="266"/>
      <c r="B20" s="265"/>
      <c r="C20" s="265"/>
      <c r="D20" s="265"/>
      <c r="E20" s="257"/>
      <c r="F20" s="257"/>
      <c r="G20" s="257"/>
      <c r="H20" s="257"/>
      <c r="I20" s="257"/>
    </row>
    <row r="21" spans="1:10" ht="15" thickBot="1">
      <c r="A21" s="266" t="s">
        <v>397</v>
      </c>
      <c r="B21" s="265" t="s">
        <v>400</v>
      </c>
      <c r="C21" s="265" t="s">
        <v>377</v>
      </c>
      <c r="D21" s="264">
        <v>1572</v>
      </c>
      <c r="E21" s="257">
        <f t="shared" ref="E21:E27" si="4">D21/4</f>
        <v>393</v>
      </c>
      <c r="F21" s="257">
        <v>29</v>
      </c>
      <c r="G21" s="257">
        <v>29</v>
      </c>
      <c r="H21" s="257">
        <v>28</v>
      </c>
      <c r="I21" s="257">
        <f t="shared" ref="I21:I27" si="5">F21*G21*H21/1000000*E21</f>
        <v>9.2543639999999989</v>
      </c>
      <c r="J21" s="370" t="s">
        <v>399</v>
      </c>
    </row>
    <row r="22" spans="1:10" ht="15" thickBot="1">
      <c r="A22" s="266" t="s">
        <v>367</v>
      </c>
      <c r="B22" s="265" t="s">
        <v>398</v>
      </c>
      <c r="C22" s="265" t="s">
        <v>374</v>
      </c>
      <c r="D22" s="264">
        <v>1160</v>
      </c>
      <c r="E22" s="257">
        <f t="shared" si="4"/>
        <v>290</v>
      </c>
      <c r="F22" s="257">
        <v>29</v>
      </c>
      <c r="G22" s="257">
        <v>29</v>
      </c>
      <c r="H22" s="257">
        <v>33</v>
      </c>
      <c r="I22" s="257">
        <f t="shared" si="5"/>
        <v>8.0483700000000002</v>
      </c>
      <c r="J22" s="371"/>
    </row>
    <row r="23" spans="1:10" ht="15" thickBot="1">
      <c r="A23" s="266" t="s">
        <v>397</v>
      </c>
      <c r="B23" s="265" t="s">
        <v>396</v>
      </c>
      <c r="C23" s="265" t="s">
        <v>371</v>
      </c>
      <c r="D23" s="264">
        <v>1188</v>
      </c>
      <c r="E23" s="257">
        <f t="shared" si="4"/>
        <v>297</v>
      </c>
      <c r="F23" s="257">
        <v>29</v>
      </c>
      <c r="G23" s="257">
        <v>29</v>
      </c>
      <c r="H23" s="257">
        <v>39</v>
      </c>
      <c r="I23" s="257">
        <f t="shared" si="5"/>
        <v>9.7413030000000003</v>
      </c>
      <c r="J23" s="371"/>
    </row>
    <row r="24" spans="1:10" ht="15" thickBot="1">
      <c r="A24" s="266" t="s">
        <v>393</v>
      </c>
      <c r="B24" s="265" t="s">
        <v>395</v>
      </c>
      <c r="C24" s="265" t="s">
        <v>371</v>
      </c>
      <c r="D24" s="264">
        <v>1188</v>
      </c>
      <c r="E24" s="257">
        <f t="shared" si="4"/>
        <v>297</v>
      </c>
      <c r="F24" s="257">
        <v>29</v>
      </c>
      <c r="G24" s="257">
        <v>29</v>
      </c>
      <c r="H24" s="257">
        <v>39</v>
      </c>
      <c r="I24" s="257">
        <f t="shared" si="5"/>
        <v>9.7413030000000003</v>
      </c>
      <c r="J24" s="371"/>
    </row>
    <row r="25" spans="1:10" ht="15" thickBot="1">
      <c r="A25" s="266" t="s">
        <v>367</v>
      </c>
      <c r="B25" s="265" t="s">
        <v>372</v>
      </c>
      <c r="C25" s="265" t="s">
        <v>371</v>
      </c>
      <c r="D25" s="264">
        <v>1188</v>
      </c>
      <c r="E25" s="257">
        <f t="shared" si="4"/>
        <v>297</v>
      </c>
      <c r="F25" s="257">
        <v>29</v>
      </c>
      <c r="G25" s="257">
        <v>29</v>
      </c>
      <c r="H25" s="257">
        <v>39</v>
      </c>
      <c r="I25" s="257">
        <f t="shared" si="5"/>
        <v>9.7413030000000003</v>
      </c>
      <c r="J25" s="371"/>
    </row>
    <row r="26" spans="1:10" ht="15" thickBot="1">
      <c r="A26" s="266" t="s">
        <v>393</v>
      </c>
      <c r="B26" s="265" t="s">
        <v>394</v>
      </c>
      <c r="C26" s="265" t="s">
        <v>369</v>
      </c>
      <c r="D26" s="264">
        <v>1748</v>
      </c>
      <c r="E26" s="257">
        <f t="shared" si="4"/>
        <v>437</v>
      </c>
      <c r="F26" s="257">
        <v>29</v>
      </c>
      <c r="G26" s="257">
        <v>29</v>
      </c>
      <c r="H26" s="257">
        <v>45</v>
      </c>
      <c r="I26" s="257">
        <f t="shared" si="5"/>
        <v>16.538264999999999</v>
      </c>
      <c r="J26" s="371"/>
    </row>
    <row r="27" spans="1:10" ht="15" thickBot="1">
      <c r="A27" s="266" t="s">
        <v>393</v>
      </c>
      <c r="B27" s="265" t="s">
        <v>392</v>
      </c>
      <c r="C27" s="265" t="s">
        <v>379</v>
      </c>
      <c r="D27" s="265">
        <v>248</v>
      </c>
      <c r="E27" s="257">
        <f t="shared" si="4"/>
        <v>62</v>
      </c>
      <c r="F27" s="257">
        <v>29</v>
      </c>
      <c r="G27" s="257">
        <v>29</v>
      </c>
      <c r="H27" s="257">
        <v>45</v>
      </c>
      <c r="I27" s="257">
        <f t="shared" si="5"/>
        <v>2.34639</v>
      </c>
      <c r="J27" s="371"/>
    </row>
    <row r="28" spans="1:10" ht="15" thickBot="1">
      <c r="A28" s="266"/>
      <c r="B28" s="265"/>
      <c r="C28" s="265"/>
      <c r="D28" s="269">
        <f>SUM(D21:D27)</f>
        <v>8292</v>
      </c>
      <c r="E28" s="257"/>
      <c r="F28" s="257"/>
      <c r="G28" s="257"/>
      <c r="H28" s="257"/>
      <c r="I28" s="255">
        <f>SUM(I21:I27)</f>
        <v>65.411298000000002</v>
      </c>
      <c r="J28" s="372"/>
    </row>
    <row r="29" spans="1:10" ht="6" customHeight="1" thickBot="1">
      <c r="A29" s="266"/>
      <c r="B29" s="265"/>
      <c r="C29" s="265"/>
      <c r="D29" s="265"/>
      <c r="E29" s="257"/>
      <c r="F29" s="257"/>
      <c r="G29" s="257"/>
      <c r="H29" s="257"/>
      <c r="I29" s="257"/>
      <c r="J29" s="270"/>
    </row>
    <row r="30" spans="1:10" ht="15" thickBot="1">
      <c r="A30" s="266" t="s">
        <v>388</v>
      </c>
      <c r="B30" s="265" t="s">
        <v>391</v>
      </c>
      <c r="C30" s="265" t="s">
        <v>377</v>
      </c>
      <c r="D30" s="264">
        <v>1572</v>
      </c>
      <c r="E30" s="257">
        <f t="shared" ref="E30:E36" si="6">D30/4</f>
        <v>393</v>
      </c>
      <c r="F30" s="257">
        <v>29</v>
      </c>
      <c r="G30" s="257">
        <v>29</v>
      </c>
      <c r="H30" s="257">
        <v>28</v>
      </c>
      <c r="I30" s="257">
        <f t="shared" ref="I30:I36" si="7">F30*G30*H30/1000000*E30</f>
        <v>9.2543639999999989</v>
      </c>
      <c r="J30" s="370" t="s">
        <v>390</v>
      </c>
    </row>
    <row r="31" spans="1:10" ht="15" thickBot="1">
      <c r="A31" s="266" t="s">
        <v>388</v>
      </c>
      <c r="B31" s="265" t="s">
        <v>389</v>
      </c>
      <c r="C31" s="265" t="s">
        <v>374</v>
      </c>
      <c r="D31" s="264">
        <v>1160</v>
      </c>
      <c r="E31" s="257">
        <f t="shared" si="6"/>
        <v>290</v>
      </c>
      <c r="F31" s="257">
        <v>29</v>
      </c>
      <c r="G31" s="257">
        <v>29</v>
      </c>
      <c r="H31" s="257">
        <v>33</v>
      </c>
      <c r="I31" s="257">
        <f t="shared" si="7"/>
        <v>8.0483700000000002</v>
      </c>
      <c r="J31" s="371"/>
    </row>
    <row r="32" spans="1:10" ht="15" thickBot="1">
      <c r="A32" s="266" t="s">
        <v>388</v>
      </c>
      <c r="B32" s="265" t="s">
        <v>387</v>
      </c>
      <c r="C32" s="265" t="s">
        <v>371</v>
      </c>
      <c r="D32" s="264">
        <v>1188</v>
      </c>
      <c r="E32" s="257">
        <f t="shared" si="6"/>
        <v>297</v>
      </c>
      <c r="F32" s="257">
        <v>29</v>
      </c>
      <c r="G32" s="257">
        <v>29</v>
      </c>
      <c r="H32" s="257">
        <v>39</v>
      </c>
      <c r="I32" s="257">
        <f t="shared" si="7"/>
        <v>9.7413030000000003</v>
      </c>
      <c r="J32" s="371"/>
    </row>
    <row r="33" spans="1:10" ht="15" thickBot="1">
      <c r="A33" s="266" t="s">
        <v>383</v>
      </c>
      <c r="B33" s="265" t="s">
        <v>386</v>
      </c>
      <c r="C33" s="265" t="s">
        <v>371</v>
      </c>
      <c r="D33" s="264">
        <v>1188</v>
      </c>
      <c r="E33" s="257">
        <f t="shared" si="6"/>
        <v>297</v>
      </c>
      <c r="F33" s="257">
        <v>29</v>
      </c>
      <c r="G33" s="257">
        <v>29</v>
      </c>
      <c r="H33" s="257">
        <v>39</v>
      </c>
      <c r="I33" s="257">
        <f t="shared" si="7"/>
        <v>9.7413030000000003</v>
      </c>
      <c r="J33" s="371"/>
    </row>
    <row r="34" spans="1:10" ht="15" thickBot="1">
      <c r="A34" s="268" t="s">
        <v>385</v>
      </c>
      <c r="B34" s="265" t="s">
        <v>384</v>
      </c>
      <c r="C34" s="265" t="s">
        <v>371</v>
      </c>
      <c r="D34" s="264">
        <v>1188</v>
      </c>
      <c r="E34" s="257">
        <f t="shared" si="6"/>
        <v>297</v>
      </c>
      <c r="F34" s="257">
        <v>29</v>
      </c>
      <c r="G34" s="257">
        <v>29</v>
      </c>
      <c r="H34" s="257">
        <v>39</v>
      </c>
      <c r="I34" s="257">
        <f t="shared" si="7"/>
        <v>9.7413030000000003</v>
      </c>
      <c r="J34" s="371"/>
    </row>
    <row r="35" spans="1:10" ht="15" thickBot="1">
      <c r="A35" s="266" t="s">
        <v>383</v>
      </c>
      <c r="B35" s="265" t="s">
        <v>382</v>
      </c>
      <c r="C35" s="265" t="s">
        <v>369</v>
      </c>
      <c r="D35" s="264">
        <v>1748</v>
      </c>
      <c r="E35" s="257">
        <f t="shared" si="6"/>
        <v>437</v>
      </c>
      <c r="F35" s="257">
        <v>29</v>
      </c>
      <c r="G35" s="257">
        <v>29</v>
      </c>
      <c r="H35" s="257">
        <v>45</v>
      </c>
      <c r="I35" s="257">
        <f t="shared" si="7"/>
        <v>16.538264999999999</v>
      </c>
      <c r="J35" s="371"/>
    </row>
    <row r="36" spans="1:10" ht="15" thickBot="1">
      <c r="A36" s="268" t="s">
        <v>381</v>
      </c>
      <c r="B36" s="265" t="s">
        <v>380</v>
      </c>
      <c r="C36" s="265" t="s">
        <v>379</v>
      </c>
      <c r="D36" s="265">
        <v>248</v>
      </c>
      <c r="E36" s="257">
        <f t="shared" si="6"/>
        <v>62</v>
      </c>
      <c r="F36" s="257">
        <v>29</v>
      </c>
      <c r="G36" s="257">
        <v>29</v>
      </c>
      <c r="H36" s="257">
        <v>45</v>
      </c>
      <c r="I36" s="257">
        <f t="shared" si="7"/>
        <v>2.34639</v>
      </c>
      <c r="J36" s="371"/>
    </row>
    <row r="37" spans="1:10" ht="15" thickBot="1">
      <c r="A37" s="268"/>
      <c r="B37" s="265"/>
      <c r="C37" s="265"/>
      <c r="D37" s="269">
        <f>SUM(D30:D36)</f>
        <v>8292</v>
      </c>
      <c r="E37" s="257"/>
      <c r="F37" s="257"/>
      <c r="G37" s="257"/>
      <c r="H37" s="257"/>
      <c r="I37" s="255">
        <f>SUM(I30:I36)</f>
        <v>65.411298000000002</v>
      </c>
      <c r="J37" s="372"/>
    </row>
    <row r="38" spans="1:10" ht="6.75" customHeight="1" thickBot="1">
      <c r="A38" s="268"/>
      <c r="B38" s="265"/>
      <c r="C38" s="265"/>
      <c r="D38" s="265"/>
      <c r="E38" s="257"/>
      <c r="F38" s="257"/>
      <c r="G38" s="257"/>
      <c r="H38" s="257"/>
      <c r="I38" s="257"/>
      <c r="J38" s="267"/>
    </row>
    <row r="39" spans="1:10" ht="15" thickBot="1">
      <c r="A39" s="266" t="s">
        <v>351</v>
      </c>
      <c r="B39" s="265" t="s">
        <v>378</v>
      </c>
      <c r="C39" s="265" t="s">
        <v>377</v>
      </c>
      <c r="D39" s="264">
        <v>1020</v>
      </c>
      <c r="E39" s="257">
        <f>D39/4</f>
        <v>255</v>
      </c>
      <c r="F39" s="257">
        <v>29</v>
      </c>
      <c r="G39" s="257">
        <v>29</v>
      </c>
      <c r="H39" s="257">
        <v>28</v>
      </c>
      <c r="I39" s="257">
        <f>F39*G39*H39/1000000*E39</f>
        <v>6.00474</v>
      </c>
      <c r="J39" s="373" t="s">
        <v>376</v>
      </c>
    </row>
    <row r="40" spans="1:10" ht="15" thickBot="1">
      <c r="A40" s="266" t="s">
        <v>351</v>
      </c>
      <c r="B40" s="265" t="s">
        <v>375</v>
      </c>
      <c r="C40" s="265" t="s">
        <v>374</v>
      </c>
      <c r="D40" s="265">
        <v>756</v>
      </c>
      <c r="E40" s="257">
        <f>D40/4</f>
        <v>189</v>
      </c>
      <c r="F40" s="257">
        <v>29</v>
      </c>
      <c r="G40" s="257">
        <v>29</v>
      </c>
      <c r="H40" s="257">
        <v>33</v>
      </c>
      <c r="I40" s="257">
        <f>F40*G40*H40/1000000*E40</f>
        <v>5.245317</v>
      </c>
      <c r="J40" s="373"/>
    </row>
    <row r="41" spans="1:10" ht="15" thickBot="1">
      <c r="A41" s="266" t="s">
        <v>351</v>
      </c>
      <c r="B41" s="265" t="s">
        <v>373</v>
      </c>
      <c r="C41" s="265" t="s">
        <v>371</v>
      </c>
      <c r="D41" s="264">
        <v>1160</v>
      </c>
      <c r="E41" s="257">
        <f>D41/4</f>
        <v>290</v>
      </c>
      <c r="F41" s="257">
        <v>29</v>
      </c>
      <c r="G41" s="257">
        <v>29</v>
      </c>
      <c r="H41" s="257">
        <v>39</v>
      </c>
      <c r="I41" s="257">
        <f>F41*G41*H41/1000000*E41</f>
        <v>9.5117100000000008</v>
      </c>
      <c r="J41" s="373"/>
    </row>
    <row r="42" spans="1:10" ht="15" thickBot="1">
      <c r="A42" s="266" t="s">
        <v>367</v>
      </c>
      <c r="B42" s="265" t="s">
        <v>372</v>
      </c>
      <c r="C42" s="265" t="s">
        <v>371</v>
      </c>
      <c r="D42" s="264">
        <v>1160</v>
      </c>
      <c r="E42" s="257">
        <f>D42/4</f>
        <v>290</v>
      </c>
      <c r="F42" s="257">
        <v>29</v>
      </c>
      <c r="G42" s="257">
        <v>29</v>
      </c>
      <c r="H42" s="257">
        <v>39</v>
      </c>
      <c r="I42" s="257">
        <f>F42*G42*H42/1000000*E42</f>
        <v>9.5117100000000008</v>
      </c>
      <c r="J42" s="373"/>
    </row>
    <row r="43" spans="1:10" ht="15" thickBot="1">
      <c r="A43" s="266" t="s">
        <v>351</v>
      </c>
      <c r="B43" s="265" t="s">
        <v>370</v>
      </c>
      <c r="C43" s="265" t="s">
        <v>369</v>
      </c>
      <c r="D43" s="264">
        <v>1136</v>
      </c>
      <c r="E43" s="257">
        <f>D43/4</f>
        <v>284</v>
      </c>
      <c r="F43" s="257">
        <v>29</v>
      </c>
      <c r="G43" s="257">
        <v>29</v>
      </c>
      <c r="H43" s="257">
        <v>45</v>
      </c>
      <c r="I43" s="257">
        <f>F43*G43*H43/1000000*E43</f>
        <v>10.747979999999998</v>
      </c>
      <c r="J43" s="373"/>
    </row>
    <row r="44" spans="1:10">
      <c r="D44" s="263">
        <f>SUM(D39:D43)</f>
        <v>5232</v>
      </c>
      <c r="I44" s="262">
        <f>SUM(I39:I43)</f>
        <v>41.021456999999998</v>
      </c>
      <c r="J44" s="373"/>
    </row>
    <row r="45" spans="1:10">
      <c r="A45" s="261" t="s">
        <v>367</v>
      </c>
      <c r="B45" s="261" t="s">
        <v>368</v>
      </c>
      <c r="C45" s="261" t="s">
        <v>352</v>
      </c>
      <c r="D45" s="258">
        <v>3000</v>
      </c>
      <c r="E45" s="257">
        <f t="shared" ref="E45:E56" si="8">D45/8</f>
        <v>375</v>
      </c>
      <c r="F45" s="257">
        <v>25</v>
      </c>
      <c r="G45" s="257">
        <v>16.5</v>
      </c>
      <c r="H45" s="257">
        <v>24</v>
      </c>
      <c r="I45" s="257">
        <f t="shared" ref="I45:I56" si="9">F45*G45*H45/1000000*E45</f>
        <v>3.7125000000000004</v>
      </c>
      <c r="J45" s="373"/>
    </row>
    <row r="46" spans="1:10">
      <c r="A46" s="261" t="s">
        <v>367</v>
      </c>
      <c r="B46" s="261" t="s">
        <v>366</v>
      </c>
      <c r="C46" s="261" t="s">
        <v>349</v>
      </c>
      <c r="D46" s="258">
        <v>2000</v>
      </c>
      <c r="E46" s="257">
        <f t="shared" si="8"/>
        <v>250</v>
      </c>
      <c r="F46" s="257">
        <v>25</v>
      </c>
      <c r="G46" s="257">
        <v>16.5</v>
      </c>
      <c r="H46" s="257">
        <v>26</v>
      </c>
      <c r="I46" s="257">
        <f t="shared" si="9"/>
        <v>2.6812499999999999</v>
      </c>
      <c r="J46" s="373"/>
    </row>
    <row r="47" spans="1:10">
      <c r="A47" s="259" t="s">
        <v>364</v>
      </c>
      <c r="B47" s="259" t="s">
        <v>365</v>
      </c>
      <c r="C47" s="259" t="s">
        <v>352</v>
      </c>
      <c r="D47" s="258">
        <v>2000</v>
      </c>
      <c r="E47" s="257">
        <f t="shared" si="8"/>
        <v>250</v>
      </c>
      <c r="F47" s="257">
        <v>25</v>
      </c>
      <c r="G47" s="257">
        <v>16.5</v>
      </c>
      <c r="H47" s="257">
        <v>24</v>
      </c>
      <c r="I47" s="257">
        <f t="shared" si="9"/>
        <v>2.4750000000000001</v>
      </c>
      <c r="J47" s="373"/>
    </row>
    <row r="48" spans="1:10">
      <c r="A48" s="259" t="s">
        <v>449</v>
      </c>
      <c r="B48" s="259" t="s">
        <v>363</v>
      </c>
      <c r="C48" s="259" t="s">
        <v>349</v>
      </c>
      <c r="D48" s="258">
        <v>1000</v>
      </c>
      <c r="E48" s="257">
        <f t="shared" si="8"/>
        <v>125</v>
      </c>
      <c r="F48" s="257">
        <v>25</v>
      </c>
      <c r="G48" s="257">
        <v>16.5</v>
      </c>
      <c r="H48" s="257">
        <v>26</v>
      </c>
      <c r="I48" s="257">
        <f t="shared" si="9"/>
        <v>1.340625</v>
      </c>
      <c r="J48" s="373"/>
    </row>
    <row r="49" spans="1:10">
      <c r="A49" s="259" t="s">
        <v>361</v>
      </c>
      <c r="B49" s="259" t="s">
        <v>362</v>
      </c>
      <c r="C49" s="259" t="s">
        <v>352</v>
      </c>
      <c r="D49" s="258">
        <v>2000</v>
      </c>
      <c r="E49" s="257">
        <f t="shared" si="8"/>
        <v>250</v>
      </c>
      <c r="F49" s="257">
        <v>25</v>
      </c>
      <c r="G49" s="257">
        <v>16.5</v>
      </c>
      <c r="H49" s="257">
        <v>24</v>
      </c>
      <c r="I49" s="257">
        <f t="shared" si="9"/>
        <v>2.4750000000000001</v>
      </c>
      <c r="J49" s="373"/>
    </row>
    <row r="50" spans="1:10">
      <c r="A50" s="259" t="s">
        <v>450</v>
      </c>
      <c r="B50" s="259" t="s">
        <v>360</v>
      </c>
      <c r="C50" s="259" t="s">
        <v>349</v>
      </c>
      <c r="D50" s="258">
        <v>1000</v>
      </c>
      <c r="E50" s="257">
        <f t="shared" si="8"/>
        <v>125</v>
      </c>
      <c r="F50" s="257">
        <v>25</v>
      </c>
      <c r="G50" s="257">
        <v>16.5</v>
      </c>
      <c r="H50" s="257">
        <v>26</v>
      </c>
      <c r="I50" s="257">
        <f t="shared" si="9"/>
        <v>1.340625</v>
      </c>
      <c r="J50" s="373"/>
    </row>
    <row r="51" spans="1:10">
      <c r="A51" s="259" t="s">
        <v>358</v>
      </c>
      <c r="B51" s="259" t="s">
        <v>359</v>
      </c>
      <c r="C51" s="259" t="s">
        <v>352</v>
      </c>
      <c r="D51" s="258">
        <v>2000</v>
      </c>
      <c r="E51" s="257">
        <f t="shared" si="8"/>
        <v>250</v>
      </c>
      <c r="F51" s="257">
        <v>25</v>
      </c>
      <c r="G51" s="257">
        <v>16.5</v>
      </c>
      <c r="H51" s="257">
        <v>24</v>
      </c>
      <c r="I51" s="257">
        <f t="shared" si="9"/>
        <v>2.4750000000000001</v>
      </c>
      <c r="J51" s="373"/>
    </row>
    <row r="52" spans="1:10">
      <c r="A52" s="259" t="s">
        <v>451</v>
      </c>
      <c r="B52" s="259" t="s">
        <v>357</v>
      </c>
      <c r="C52" s="259" t="s">
        <v>349</v>
      </c>
      <c r="D52" s="260">
        <v>496</v>
      </c>
      <c r="E52" s="257">
        <f t="shared" si="8"/>
        <v>62</v>
      </c>
      <c r="F52" s="257">
        <v>25</v>
      </c>
      <c r="G52" s="257">
        <v>16.5</v>
      </c>
      <c r="H52" s="257">
        <v>26</v>
      </c>
      <c r="I52" s="257">
        <f t="shared" si="9"/>
        <v>0.66495000000000004</v>
      </c>
      <c r="J52" s="373"/>
    </row>
    <row r="53" spans="1:10">
      <c r="A53" s="259" t="s">
        <v>355</v>
      </c>
      <c r="B53" s="259" t="s">
        <v>356</v>
      </c>
      <c r="C53" s="259" t="s">
        <v>352</v>
      </c>
      <c r="D53" s="258">
        <v>2000</v>
      </c>
      <c r="E53" s="257">
        <f t="shared" si="8"/>
        <v>250</v>
      </c>
      <c r="F53" s="257">
        <v>25</v>
      </c>
      <c r="G53" s="257">
        <v>16.5</v>
      </c>
      <c r="H53" s="257">
        <v>24</v>
      </c>
      <c r="I53" s="257">
        <f t="shared" si="9"/>
        <v>2.4750000000000001</v>
      </c>
      <c r="J53" s="373"/>
    </row>
    <row r="54" spans="1:10">
      <c r="A54" s="259" t="s">
        <v>452</v>
      </c>
      <c r="B54" s="259" t="s">
        <v>354</v>
      </c>
      <c r="C54" s="259" t="s">
        <v>349</v>
      </c>
      <c r="D54" s="260">
        <v>504</v>
      </c>
      <c r="E54" s="257">
        <f t="shared" si="8"/>
        <v>63</v>
      </c>
      <c r="F54" s="257">
        <v>25</v>
      </c>
      <c r="G54" s="257">
        <v>16.5</v>
      </c>
      <c r="H54" s="257">
        <v>26</v>
      </c>
      <c r="I54" s="257">
        <f t="shared" si="9"/>
        <v>0.67567500000000003</v>
      </c>
      <c r="J54" s="373"/>
    </row>
    <row r="55" spans="1:10">
      <c r="A55" s="259" t="s">
        <v>351</v>
      </c>
      <c r="B55" s="259" t="s">
        <v>353</v>
      </c>
      <c r="C55" s="259" t="s">
        <v>352</v>
      </c>
      <c r="D55" s="258">
        <v>3000</v>
      </c>
      <c r="E55" s="257">
        <f t="shared" si="8"/>
        <v>375</v>
      </c>
      <c r="F55" s="257">
        <v>25</v>
      </c>
      <c r="G55" s="257">
        <v>16.5</v>
      </c>
      <c r="H55" s="257">
        <v>24</v>
      </c>
      <c r="I55" s="257">
        <f t="shared" si="9"/>
        <v>3.7125000000000004</v>
      </c>
      <c r="J55" s="373"/>
    </row>
    <row r="56" spans="1:10">
      <c r="A56" s="259" t="s">
        <v>453</v>
      </c>
      <c r="B56" s="259" t="s">
        <v>350</v>
      </c>
      <c r="C56" s="259" t="s">
        <v>349</v>
      </c>
      <c r="D56" s="258">
        <v>1000</v>
      </c>
      <c r="E56" s="257">
        <f t="shared" si="8"/>
        <v>125</v>
      </c>
      <c r="F56" s="257">
        <v>25</v>
      </c>
      <c r="G56" s="257">
        <v>16.5</v>
      </c>
      <c r="H56" s="257">
        <v>26</v>
      </c>
      <c r="I56" s="257">
        <f t="shared" si="9"/>
        <v>1.340625</v>
      </c>
      <c r="J56" s="373"/>
    </row>
    <row r="57" spans="1:10">
      <c r="D57" s="256">
        <f>SUM(D45:D56)</f>
        <v>20000</v>
      </c>
      <c r="I57" s="255">
        <f>SUM(I45:I56)</f>
        <v>25.368750000000002</v>
      </c>
      <c r="J57" s="373"/>
    </row>
    <row r="60" spans="1:10">
      <c r="B60" s="254" t="s">
        <v>348</v>
      </c>
    </row>
    <row r="61" spans="1:10">
      <c r="B61" s="253" t="s">
        <v>347</v>
      </c>
    </row>
  </sheetData>
  <mergeCells count="5">
    <mergeCell ref="J3:J10"/>
    <mergeCell ref="J12:J19"/>
    <mergeCell ref="J21:J28"/>
    <mergeCell ref="J30:J37"/>
    <mergeCell ref="J39:J57"/>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workbookViewId="0">
      <selection activeCell="E15" sqref="E15"/>
    </sheetView>
  </sheetViews>
  <sheetFormatPr defaultColWidth="9" defaultRowHeight="14.4"/>
  <cols>
    <col min="1" max="1" width="6" style="278" customWidth="1"/>
    <col min="2" max="2" width="8.109375" style="280" customWidth="1"/>
    <col min="3" max="3" width="18.33203125" style="278" customWidth="1"/>
    <col min="4" max="4" width="13.6640625" style="278" customWidth="1"/>
    <col min="5" max="5" width="33.33203125" style="284" customWidth="1"/>
    <col min="6" max="6" width="9.33203125" style="283" customWidth="1"/>
    <col min="7" max="7" width="8.88671875" style="283" customWidth="1"/>
    <col min="8" max="8" width="16.6640625" style="283" customWidth="1"/>
    <col min="9" max="9" width="7.6640625" style="282" customWidth="1"/>
    <col min="10" max="10" width="8.6640625" style="281" customWidth="1"/>
    <col min="11" max="11" width="7" style="280" customWidth="1"/>
    <col min="12" max="14" width="4.44140625" style="279" customWidth="1"/>
    <col min="15" max="16384" width="9" style="278"/>
  </cols>
  <sheetData>
    <row r="1" spans="1:14" ht="58.2">
      <c r="A1" s="301" t="s">
        <v>448</v>
      </c>
      <c r="B1" s="301" t="s">
        <v>447</v>
      </c>
      <c r="C1" s="305" t="s">
        <v>167</v>
      </c>
      <c r="D1" s="305" t="s">
        <v>446</v>
      </c>
      <c r="E1" s="305" t="s">
        <v>10</v>
      </c>
      <c r="F1" s="302" t="s">
        <v>445</v>
      </c>
      <c r="G1" s="302" t="s">
        <v>444</v>
      </c>
      <c r="H1" s="304" t="s">
        <v>443</v>
      </c>
      <c r="I1" s="303" t="s">
        <v>442</v>
      </c>
      <c r="J1" s="302" t="s">
        <v>441</v>
      </c>
      <c r="K1" s="301" t="s">
        <v>440</v>
      </c>
      <c r="L1" s="374" t="s">
        <v>439</v>
      </c>
      <c r="M1" s="374"/>
      <c r="N1" s="374"/>
    </row>
    <row r="2" spans="1:14" ht="21" customHeight="1">
      <c r="A2" s="381" t="s">
        <v>49</v>
      </c>
      <c r="B2" s="384" t="s">
        <v>434</v>
      </c>
      <c r="C2" s="388" t="s">
        <v>438</v>
      </c>
      <c r="D2" s="378" t="s">
        <v>437</v>
      </c>
      <c r="E2" s="290" t="s">
        <v>77</v>
      </c>
      <c r="F2" s="289">
        <v>3.8708999999999998</v>
      </c>
      <c r="G2" s="289"/>
      <c r="H2" s="288">
        <f t="shared" ref="H2:H8" si="0">F2*0.97</f>
        <v>3.7547729999999997</v>
      </c>
      <c r="I2" s="287">
        <f t="shared" ref="I2:I8" si="1">1-H2/F2</f>
        <v>3.0000000000000027E-2</v>
      </c>
      <c r="J2" s="375" t="s">
        <v>436</v>
      </c>
      <c r="K2" s="286">
        <v>4</v>
      </c>
      <c r="L2" s="285">
        <v>29</v>
      </c>
      <c r="M2" s="285">
        <v>29</v>
      </c>
      <c r="N2" s="285">
        <v>28</v>
      </c>
    </row>
    <row r="3" spans="1:14" ht="21" customHeight="1">
      <c r="A3" s="382"/>
      <c r="B3" s="384"/>
      <c r="C3" s="388"/>
      <c r="D3" s="378"/>
      <c r="E3" s="290" t="s">
        <v>85</v>
      </c>
      <c r="F3" s="289">
        <v>4.7420999999999998</v>
      </c>
      <c r="G3" s="289"/>
      <c r="H3" s="288">
        <f t="shared" si="0"/>
        <v>4.599837</v>
      </c>
      <c r="I3" s="287">
        <f t="shared" si="1"/>
        <v>2.9999999999999916E-2</v>
      </c>
      <c r="J3" s="376"/>
      <c r="K3" s="286">
        <v>4</v>
      </c>
      <c r="L3" s="285">
        <v>29</v>
      </c>
      <c r="M3" s="285">
        <v>29</v>
      </c>
      <c r="N3" s="285">
        <v>33</v>
      </c>
    </row>
    <row r="4" spans="1:14" ht="21" customHeight="1">
      <c r="A4" s="382"/>
      <c r="B4" s="384"/>
      <c r="C4" s="388"/>
      <c r="D4" s="378"/>
      <c r="E4" s="290" t="s">
        <v>78</v>
      </c>
      <c r="F4" s="289">
        <v>5.2667999999999999</v>
      </c>
      <c r="G4" s="289"/>
      <c r="H4" s="288">
        <f t="shared" si="0"/>
        <v>5.1087959999999999</v>
      </c>
      <c r="I4" s="287">
        <f t="shared" si="1"/>
        <v>3.0000000000000027E-2</v>
      </c>
      <c r="J4" s="376"/>
      <c r="K4" s="286">
        <v>4</v>
      </c>
      <c r="L4" s="285">
        <v>29</v>
      </c>
      <c r="M4" s="285">
        <v>29</v>
      </c>
      <c r="N4" s="285">
        <v>39</v>
      </c>
    </row>
    <row r="5" spans="1:14" ht="21" customHeight="1">
      <c r="A5" s="382"/>
      <c r="B5" s="384"/>
      <c r="C5" s="388"/>
      <c r="D5" s="378"/>
      <c r="E5" s="290" t="s">
        <v>79</v>
      </c>
      <c r="F5" s="289">
        <v>6.0884999999999998</v>
      </c>
      <c r="G5" s="289"/>
      <c r="H5" s="288">
        <f t="shared" si="0"/>
        <v>5.9058449999999993</v>
      </c>
      <c r="I5" s="287">
        <f t="shared" si="1"/>
        <v>3.0000000000000027E-2</v>
      </c>
      <c r="J5" s="376"/>
      <c r="K5" s="286">
        <v>4</v>
      </c>
      <c r="L5" s="285">
        <v>29</v>
      </c>
      <c r="M5" s="285">
        <v>29</v>
      </c>
      <c r="N5" s="285">
        <v>45</v>
      </c>
    </row>
    <row r="6" spans="1:14" ht="21" customHeight="1">
      <c r="A6" s="382"/>
      <c r="B6" s="384"/>
      <c r="C6" s="388"/>
      <c r="D6" s="378"/>
      <c r="E6" s="290" t="s">
        <v>86</v>
      </c>
      <c r="F6" s="289">
        <v>6.1875</v>
      </c>
      <c r="G6" s="289"/>
      <c r="H6" s="288">
        <f t="shared" si="0"/>
        <v>6.0018750000000001</v>
      </c>
      <c r="I6" s="287">
        <f t="shared" si="1"/>
        <v>3.0000000000000027E-2</v>
      </c>
      <c r="J6" s="376"/>
      <c r="K6" s="286">
        <v>4</v>
      </c>
      <c r="L6" s="285">
        <v>29</v>
      </c>
      <c r="M6" s="285">
        <v>29</v>
      </c>
      <c r="N6" s="285">
        <v>45</v>
      </c>
    </row>
    <row r="7" spans="1:14" ht="21" customHeight="1">
      <c r="A7" s="382"/>
      <c r="B7" s="384"/>
      <c r="C7" s="388" t="s">
        <v>435</v>
      </c>
      <c r="D7" s="378" t="s">
        <v>428</v>
      </c>
      <c r="E7" s="290" t="s">
        <v>318</v>
      </c>
      <c r="F7" s="289">
        <v>1.0197000000000001</v>
      </c>
      <c r="G7" s="289"/>
      <c r="H7" s="288">
        <f t="shared" si="0"/>
        <v>0.98910900000000002</v>
      </c>
      <c r="I7" s="287">
        <f t="shared" si="1"/>
        <v>3.0000000000000027E-2</v>
      </c>
      <c r="J7" s="376"/>
      <c r="K7" s="286">
        <v>8</v>
      </c>
      <c r="L7" s="285">
        <v>25</v>
      </c>
      <c r="M7" s="285">
        <v>16.5</v>
      </c>
      <c r="N7" s="285">
        <v>24</v>
      </c>
    </row>
    <row r="8" spans="1:14" ht="21" customHeight="1">
      <c r="A8" s="382"/>
      <c r="B8" s="384"/>
      <c r="C8" s="388"/>
      <c r="D8" s="378"/>
      <c r="E8" s="290" t="s">
        <v>319</v>
      </c>
      <c r="F8" s="289">
        <v>1.1681999999999999</v>
      </c>
      <c r="G8" s="289"/>
      <c r="H8" s="288">
        <f t="shared" si="0"/>
        <v>1.1331539999999998</v>
      </c>
      <c r="I8" s="287">
        <f t="shared" si="1"/>
        <v>3.0000000000000138E-2</v>
      </c>
      <c r="J8" s="377"/>
      <c r="K8" s="286">
        <v>8</v>
      </c>
      <c r="L8" s="285">
        <v>25</v>
      </c>
      <c r="M8" s="285">
        <v>16.5</v>
      </c>
      <c r="N8" s="285">
        <v>26</v>
      </c>
    </row>
    <row r="9" spans="1:14" ht="11.25" customHeight="1">
      <c r="A9" s="383"/>
      <c r="B9" s="300"/>
      <c r="C9" s="292"/>
      <c r="D9" s="299"/>
      <c r="E9" s="298"/>
      <c r="F9" s="297"/>
      <c r="G9" s="296"/>
      <c r="H9" s="295"/>
      <c r="I9" s="294"/>
      <c r="J9" s="293"/>
      <c r="K9" s="292"/>
      <c r="L9" s="291"/>
      <c r="M9" s="291"/>
      <c r="N9" s="291"/>
    </row>
    <row r="10" spans="1:14" ht="21" customHeight="1">
      <c r="A10" s="382"/>
      <c r="B10" s="385" t="s">
        <v>434</v>
      </c>
      <c r="C10" s="388" t="s">
        <v>433</v>
      </c>
      <c r="D10" s="378" t="s">
        <v>432</v>
      </c>
      <c r="E10" s="290" t="s">
        <v>77</v>
      </c>
      <c r="F10" s="289">
        <v>3.92</v>
      </c>
      <c r="G10" s="289"/>
      <c r="H10" s="288">
        <f t="shared" ref="H10:H18" si="2">F10*0.97</f>
        <v>3.8024</v>
      </c>
      <c r="I10" s="287">
        <f t="shared" ref="I10:I18" si="3">1-H10/F10</f>
        <v>3.0000000000000027E-2</v>
      </c>
      <c r="J10" s="375" t="s">
        <v>431</v>
      </c>
      <c r="K10" s="286">
        <v>4</v>
      </c>
      <c r="L10" s="285">
        <v>28.5</v>
      </c>
      <c r="M10" s="285">
        <v>28</v>
      </c>
      <c r="N10" s="285">
        <v>31</v>
      </c>
    </row>
    <row r="11" spans="1:14" ht="21" customHeight="1">
      <c r="A11" s="382"/>
      <c r="B11" s="386"/>
      <c r="C11" s="388"/>
      <c r="D11" s="378"/>
      <c r="E11" s="290" t="s">
        <v>85</v>
      </c>
      <c r="F11" s="289">
        <v>4.82</v>
      </c>
      <c r="G11" s="289"/>
      <c r="H11" s="288">
        <f t="shared" si="2"/>
        <v>4.6753999999999998</v>
      </c>
      <c r="I11" s="287">
        <f t="shared" si="3"/>
        <v>3.0000000000000138E-2</v>
      </c>
      <c r="J11" s="376"/>
      <c r="K11" s="286">
        <v>4</v>
      </c>
      <c r="L11" s="285">
        <v>28.5</v>
      </c>
      <c r="M11" s="285">
        <v>28</v>
      </c>
      <c r="N11" s="285">
        <v>36</v>
      </c>
    </row>
    <row r="12" spans="1:14" ht="21" customHeight="1">
      <c r="A12" s="382"/>
      <c r="B12" s="386"/>
      <c r="C12" s="388"/>
      <c r="D12" s="378"/>
      <c r="E12" s="290" t="s">
        <v>78</v>
      </c>
      <c r="F12" s="289">
        <v>5.36</v>
      </c>
      <c r="G12" s="289"/>
      <c r="H12" s="288">
        <f t="shared" si="2"/>
        <v>5.1992000000000003</v>
      </c>
      <c r="I12" s="287">
        <f t="shared" si="3"/>
        <v>3.0000000000000027E-2</v>
      </c>
      <c r="J12" s="376"/>
      <c r="K12" s="286">
        <v>4</v>
      </c>
      <c r="L12" s="285">
        <v>28.5</v>
      </c>
      <c r="M12" s="285">
        <v>28</v>
      </c>
      <c r="N12" s="285">
        <v>40</v>
      </c>
    </row>
    <row r="13" spans="1:14" ht="21" customHeight="1">
      <c r="A13" s="382"/>
      <c r="B13" s="386"/>
      <c r="C13" s="388"/>
      <c r="D13" s="378"/>
      <c r="E13" s="290" t="s">
        <v>79</v>
      </c>
      <c r="F13" s="289">
        <v>6.2</v>
      </c>
      <c r="G13" s="289"/>
      <c r="H13" s="288">
        <f t="shared" si="2"/>
        <v>6.0140000000000002</v>
      </c>
      <c r="I13" s="287">
        <f t="shared" si="3"/>
        <v>3.0000000000000027E-2</v>
      </c>
      <c r="J13" s="376"/>
      <c r="K13" s="286">
        <v>4</v>
      </c>
      <c r="L13" s="285">
        <v>28.5</v>
      </c>
      <c r="M13" s="285">
        <v>28</v>
      </c>
      <c r="N13" s="285">
        <v>44</v>
      </c>
    </row>
    <row r="14" spans="1:14" ht="21" customHeight="1">
      <c r="A14" s="382"/>
      <c r="B14" s="386"/>
      <c r="C14" s="388"/>
      <c r="D14" s="378"/>
      <c r="E14" s="290" t="s">
        <v>86</v>
      </c>
      <c r="F14" s="289">
        <v>6.29</v>
      </c>
      <c r="G14" s="289"/>
      <c r="H14" s="288">
        <f t="shared" si="2"/>
        <v>6.1013000000000002</v>
      </c>
      <c r="I14" s="287">
        <f t="shared" si="3"/>
        <v>3.0000000000000027E-2</v>
      </c>
      <c r="J14" s="376"/>
      <c r="K14" s="286">
        <v>4</v>
      </c>
      <c r="L14" s="285">
        <v>28.5</v>
      </c>
      <c r="M14" s="285">
        <v>28</v>
      </c>
      <c r="N14" s="285">
        <v>44</v>
      </c>
    </row>
    <row r="15" spans="1:14" ht="21" customHeight="1">
      <c r="A15" s="382"/>
      <c r="B15" s="386"/>
      <c r="C15" s="388" t="s">
        <v>430</v>
      </c>
      <c r="D15" s="378" t="s">
        <v>428</v>
      </c>
      <c r="E15" s="290" t="s">
        <v>318</v>
      </c>
      <c r="F15" s="289">
        <v>1.03</v>
      </c>
      <c r="G15" s="289"/>
      <c r="H15" s="288">
        <f t="shared" si="2"/>
        <v>0.99909999999999999</v>
      </c>
      <c r="I15" s="287">
        <f t="shared" si="3"/>
        <v>3.0000000000000027E-2</v>
      </c>
      <c r="J15" s="376"/>
      <c r="K15" s="286">
        <v>8</v>
      </c>
      <c r="L15" s="285">
        <v>30</v>
      </c>
      <c r="M15" s="285">
        <v>24</v>
      </c>
      <c r="N15" s="285">
        <v>15</v>
      </c>
    </row>
    <row r="16" spans="1:14" ht="21" customHeight="1">
      <c r="A16" s="382"/>
      <c r="B16" s="386"/>
      <c r="C16" s="388"/>
      <c r="D16" s="378"/>
      <c r="E16" s="290" t="s">
        <v>319</v>
      </c>
      <c r="F16" s="289">
        <v>1.18</v>
      </c>
      <c r="G16" s="289"/>
      <c r="H16" s="288">
        <f t="shared" si="2"/>
        <v>1.1445999999999998</v>
      </c>
      <c r="I16" s="287">
        <f t="shared" si="3"/>
        <v>3.0000000000000138E-2</v>
      </c>
      <c r="J16" s="376"/>
      <c r="K16" s="286">
        <v>8</v>
      </c>
      <c r="L16" s="285">
        <v>30</v>
      </c>
      <c r="M16" s="285">
        <v>24</v>
      </c>
      <c r="N16" s="285">
        <v>17</v>
      </c>
    </row>
    <row r="17" spans="1:14" ht="21" customHeight="1">
      <c r="A17" s="382"/>
      <c r="B17" s="386"/>
      <c r="C17" s="389" t="s">
        <v>429</v>
      </c>
      <c r="D17" s="379" t="s">
        <v>428</v>
      </c>
      <c r="E17" s="290" t="s">
        <v>318</v>
      </c>
      <c r="F17" s="289">
        <v>1.4381927710843401</v>
      </c>
      <c r="G17" s="289"/>
      <c r="H17" s="288">
        <f t="shared" si="2"/>
        <v>1.3950469879518099</v>
      </c>
      <c r="I17" s="287">
        <f t="shared" si="3"/>
        <v>2.9999999999999916E-2</v>
      </c>
      <c r="J17" s="376"/>
      <c r="K17" s="286">
        <v>8</v>
      </c>
      <c r="L17" s="285">
        <v>30</v>
      </c>
      <c r="M17" s="285">
        <v>24</v>
      </c>
      <c r="N17" s="285">
        <v>16</v>
      </c>
    </row>
    <row r="18" spans="1:14" ht="21" customHeight="1">
      <c r="A18" s="382"/>
      <c r="B18" s="387"/>
      <c r="C18" s="390"/>
      <c r="D18" s="380"/>
      <c r="E18" s="290" t="s">
        <v>319</v>
      </c>
      <c r="F18" s="289">
        <v>1.7142168674698799</v>
      </c>
      <c r="G18" s="289"/>
      <c r="H18" s="288">
        <f t="shared" si="2"/>
        <v>1.6627903614457835</v>
      </c>
      <c r="I18" s="287">
        <f t="shared" si="3"/>
        <v>3.0000000000000027E-2</v>
      </c>
      <c r="J18" s="377"/>
      <c r="K18" s="286">
        <v>8</v>
      </c>
      <c r="L18" s="285">
        <v>30</v>
      </c>
      <c r="M18" s="285">
        <v>24</v>
      </c>
      <c r="N18" s="285">
        <v>18</v>
      </c>
    </row>
  </sheetData>
  <mergeCells count="16">
    <mergeCell ref="A2:A18"/>
    <mergeCell ref="B2:B8"/>
    <mergeCell ref="B10:B18"/>
    <mergeCell ref="C7:C8"/>
    <mergeCell ref="C10:C14"/>
    <mergeCell ref="C15:C16"/>
    <mergeCell ref="C17:C18"/>
    <mergeCell ref="C2:C6"/>
    <mergeCell ref="L1:N1"/>
    <mergeCell ref="J2:J8"/>
    <mergeCell ref="J10:J18"/>
    <mergeCell ref="D10:D14"/>
    <mergeCell ref="D15:D16"/>
    <mergeCell ref="D17:D18"/>
    <mergeCell ref="D2:D6"/>
    <mergeCell ref="D7:D8"/>
  </mergeCells>
  <phoneticPr fontId="7"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topLeftCell="C1" workbookViewId="0">
      <selection activeCell="E15" sqref="E15"/>
    </sheetView>
  </sheetViews>
  <sheetFormatPr defaultColWidth="9" defaultRowHeight="13.2"/>
  <cols>
    <col min="1" max="1" width="12.6640625" style="176" customWidth="1"/>
    <col min="2" max="2" width="11.109375" style="176" customWidth="1"/>
    <col min="3" max="3" width="27.109375" style="176" customWidth="1"/>
    <col min="4" max="4" width="18" style="176" customWidth="1"/>
    <col min="5" max="5" width="29.88671875" style="176" customWidth="1"/>
    <col min="6" max="6" width="9.109375" style="176" customWidth="1"/>
    <col min="7" max="9" width="6.5546875" style="176" customWidth="1"/>
    <col min="10" max="12" width="9" style="176"/>
    <col min="13" max="14" width="10.33203125" style="176" customWidth="1"/>
    <col min="15" max="15" width="15.5546875" style="176" customWidth="1"/>
    <col min="16" max="16384" width="9" style="176"/>
  </cols>
  <sheetData>
    <row r="1" spans="1:15" ht="18" customHeight="1">
      <c r="A1" s="211" t="s">
        <v>0</v>
      </c>
      <c r="B1" s="210" t="s">
        <v>1</v>
      </c>
      <c r="C1" s="209" t="s">
        <v>2</v>
      </c>
      <c r="D1" s="208" t="s">
        <v>3</v>
      </c>
      <c r="E1" s="207">
        <v>45549</v>
      </c>
      <c r="F1" s="201"/>
      <c r="G1" s="200"/>
      <c r="H1" s="198"/>
      <c r="I1" s="199"/>
      <c r="J1" s="199"/>
      <c r="K1" s="199"/>
      <c r="L1" s="199"/>
      <c r="M1" s="198"/>
      <c r="N1" s="198"/>
    </row>
    <row r="2" spans="1:15" ht="24" customHeight="1">
      <c r="A2" s="230" t="s">
        <v>4</v>
      </c>
      <c r="B2" s="229" t="s">
        <v>49</v>
      </c>
      <c r="C2" s="228" t="s">
        <v>2</v>
      </c>
      <c r="D2" s="227" t="s">
        <v>5</v>
      </c>
      <c r="E2" s="226" t="s">
        <v>43</v>
      </c>
      <c r="F2" s="201"/>
      <c r="G2" s="200"/>
      <c r="H2" s="198"/>
      <c r="I2" s="199"/>
      <c r="J2" s="199"/>
      <c r="K2" s="199"/>
      <c r="L2" s="199"/>
      <c r="M2" s="198"/>
      <c r="N2" s="198"/>
    </row>
    <row r="3" spans="1:15">
      <c r="A3" s="399" t="s">
        <v>6</v>
      </c>
      <c r="B3" s="399" t="s">
        <v>7</v>
      </c>
      <c r="C3" s="399" t="s">
        <v>8</v>
      </c>
      <c r="D3" s="399" t="s">
        <v>9</v>
      </c>
      <c r="E3" s="399" t="s">
        <v>10</v>
      </c>
      <c r="F3" s="401" t="s">
        <v>11</v>
      </c>
      <c r="G3" s="404" t="s">
        <v>12</v>
      </c>
      <c r="H3" s="405"/>
      <c r="I3" s="405"/>
      <c r="J3" s="405"/>
      <c r="K3" s="405"/>
      <c r="L3" s="405"/>
      <c r="M3" s="405"/>
      <c r="N3" s="406"/>
      <c r="O3" s="197" t="s">
        <v>13</v>
      </c>
    </row>
    <row r="4" spans="1:15">
      <c r="A4" s="399"/>
      <c r="B4" s="399"/>
      <c r="C4" s="399"/>
      <c r="D4" s="399"/>
      <c r="E4" s="399"/>
      <c r="F4" s="402"/>
      <c r="G4" s="407" t="s">
        <v>14</v>
      </c>
      <c r="H4" s="407"/>
      <c r="I4" s="407"/>
      <c r="J4" s="399" t="s">
        <v>15</v>
      </c>
      <c r="K4" s="400" t="s">
        <v>16</v>
      </c>
      <c r="L4" s="400" t="s">
        <v>17</v>
      </c>
      <c r="M4" s="399" t="s">
        <v>18</v>
      </c>
      <c r="N4" s="400" t="s">
        <v>19</v>
      </c>
      <c r="O4" s="225"/>
    </row>
    <row r="5" spans="1:15">
      <c r="A5" s="399"/>
      <c r="B5" s="399"/>
      <c r="C5" s="399"/>
      <c r="D5" s="399"/>
      <c r="E5" s="399"/>
      <c r="F5" s="403"/>
      <c r="G5" s="195" t="s">
        <v>20</v>
      </c>
      <c r="H5" s="194" t="s">
        <v>21</v>
      </c>
      <c r="I5" s="194" t="s">
        <v>22</v>
      </c>
      <c r="J5" s="399"/>
      <c r="K5" s="400"/>
      <c r="L5" s="400"/>
      <c r="M5" s="399"/>
      <c r="N5" s="400"/>
      <c r="O5" s="193"/>
    </row>
    <row r="6" spans="1:15" s="180" customFormat="1" ht="19.2">
      <c r="A6" s="192"/>
      <c r="B6" s="192"/>
      <c r="C6" s="187"/>
      <c r="D6" s="187"/>
      <c r="E6" s="187"/>
      <c r="F6" s="224" t="s">
        <v>332</v>
      </c>
      <c r="G6" s="190"/>
      <c r="H6" s="187"/>
      <c r="I6" s="187"/>
      <c r="J6" s="187"/>
      <c r="K6" s="189"/>
      <c r="L6" s="188"/>
      <c r="M6" s="187"/>
      <c r="N6" s="186"/>
      <c r="O6" s="185"/>
    </row>
    <row r="7" spans="1:15" s="180" customFormat="1" ht="28.2" customHeight="1">
      <c r="A7" s="391"/>
      <c r="B7" s="391" t="s">
        <v>301</v>
      </c>
      <c r="C7" s="392" t="s">
        <v>331</v>
      </c>
      <c r="D7" s="395" t="s">
        <v>330</v>
      </c>
      <c r="E7" s="221" t="s">
        <v>61</v>
      </c>
      <c r="F7" s="183">
        <v>3.97</v>
      </c>
      <c r="G7" s="118">
        <v>30</v>
      </c>
      <c r="H7" s="119">
        <v>25</v>
      </c>
      <c r="I7" s="118">
        <v>32</v>
      </c>
      <c r="J7" s="120">
        <v>4</v>
      </c>
      <c r="K7" s="182">
        <f t="shared" ref="K7:K13" si="0">G7*H7*I7/1000000/J7</f>
        <v>6.0000000000000001E-3</v>
      </c>
      <c r="L7" s="181">
        <f t="shared" ref="L7:L13" si="1">56/K7</f>
        <v>9333.3333333333339</v>
      </c>
      <c r="M7" s="182"/>
      <c r="N7" s="181"/>
      <c r="O7" s="123"/>
    </row>
    <row r="8" spans="1:15" s="180" customFormat="1" ht="28.2" customHeight="1">
      <c r="A8" s="391"/>
      <c r="B8" s="391"/>
      <c r="C8" s="393"/>
      <c r="D8" s="396"/>
      <c r="E8" s="223" t="s">
        <v>83</v>
      </c>
      <c r="F8" s="183">
        <v>4.8600000000000003</v>
      </c>
      <c r="G8" s="118">
        <v>30</v>
      </c>
      <c r="H8" s="119">
        <v>25</v>
      </c>
      <c r="I8" s="118">
        <v>36</v>
      </c>
      <c r="J8" s="120">
        <v>4</v>
      </c>
      <c r="K8" s="182">
        <f t="shared" si="0"/>
        <v>6.7499999999999999E-3</v>
      </c>
      <c r="L8" s="181">
        <f t="shared" si="1"/>
        <v>8296.2962962962956</v>
      </c>
      <c r="M8" s="182"/>
      <c r="N8" s="181"/>
      <c r="O8" s="123"/>
    </row>
    <row r="9" spans="1:15" s="180" customFormat="1" ht="28.2" customHeight="1">
      <c r="A9" s="391"/>
      <c r="B9" s="391"/>
      <c r="C9" s="393"/>
      <c r="D9" s="396"/>
      <c r="E9" s="223" t="s">
        <v>63</v>
      </c>
      <c r="F9" s="183">
        <v>5.4</v>
      </c>
      <c r="G9" s="118">
        <v>30</v>
      </c>
      <c r="H9" s="119">
        <v>25</v>
      </c>
      <c r="I9" s="118">
        <v>40</v>
      </c>
      <c r="J9" s="120">
        <v>4</v>
      </c>
      <c r="K9" s="182">
        <f t="shared" si="0"/>
        <v>7.4999999999999997E-3</v>
      </c>
      <c r="L9" s="181">
        <f t="shared" si="1"/>
        <v>7466.666666666667</v>
      </c>
      <c r="M9" s="182"/>
      <c r="N9" s="181"/>
      <c r="O9" s="123"/>
    </row>
    <row r="10" spans="1:15" s="180" customFormat="1" ht="28.2" customHeight="1">
      <c r="A10" s="391"/>
      <c r="B10" s="391"/>
      <c r="C10" s="393"/>
      <c r="D10" s="396"/>
      <c r="E10" s="223" t="s">
        <v>64</v>
      </c>
      <c r="F10" s="183">
        <v>6.25</v>
      </c>
      <c r="G10" s="118">
        <v>30</v>
      </c>
      <c r="H10" s="119">
        <v>25</v>
      </c>
      <c r="I10" s="118">
        <v>44</v>
      </c>
      <c r="J10" s="120">
        <v>4</v>
      </c>
      <c r="K10" s="182">
        <f t="shared" si="0"/>
        <v>8.2500000000000004E-3</v>
      </c>
      <c r="L10" s="181">
        <f t="shared" si="1"/>
        <v>6787.878787878788</v>
      </c>
      <c r="M10" s="182"/>
      <c r="N10" s="181"/>
      <c r="O10" s="123"/>
    </row>
    <row r="11" spans="1:15" s="180" customFormat="1" ht="28.2" customHeight="1">
      <c r="A11" s="391"/>
      <c r="B11" s="391"/>
      <c r="C11" s="394"/>
      <c r="D11" s="396"/>
      <c r="E11" s="222" t="s">
        <v>65</v>
      </c>
      <c r="F11" s="183">
        <v>6.33</v>
      </c>
      <c r="G11" s="118">
        <v>30</v>
      </c>
      <c r="H11" s="119">
        <v>25</v>
      </c>
      <c r="I11" s="118">
        <v>44</v>
      </c>
      <c r="J11" s="120">
        <v>4</v>
      </c>
      <c r="K11" s="182">
        <f t="shared" si="0"/>
        <v>8.2500000000000004E-3</v>
      </c>
      <c r="L11" s="181">
        <f t="shared" si="1"/>
        <v>6787.878787878788</v>
      </c>
      <c r="M11" s="182"/>
      <c r="N11" s="181"/>
      <c r="O11" s="123"/>
    </row>
    <row r="12" spans="1:15" s="180" customFormat="1" ht="28.2" customHeight="1">
      <c r="A12" s="391"/>
      <c r="B12" s="391"/>
      <c r="C12" s="392" t="s">
        <v>329</v>
      </c>
      <c r="D12" s="396"/>
      <c r="E12" s="221" t="s">
        <v>66</v>
      </c>
      <c r="F12" s="183">
        <v>1.1100000000000001</v>
      </c>
      <c r="G12" s="118">
        <v>25</v>
      </c>
      <c r="H12" s="119">
        <v>16</v>
      </c>
      <c r="I12" s="118">
        <v>24</v>
      </c>
      <c r="J12" s="120">
        <v>8</v>
      </c>
      <c r="K12" s="182">
        <f t="shared" si="0"/>
        <v>1.1999999999999999E-3</v>
      </c>
      <c r="L12" s="181">
        <f t="shared" si="1"/>
        <v>46666.666666666672</v>
      </c>
      <c r="M12" s="182"/>
      <c r="N12" s="181"/>
      <c r="O12" s="123"/>
    </row>
    <row r="13" spans="1:15" s="180" customFormat="1" ht="28.2" customHeight="1">
      <c r="A13" s="391"/>
      <c r="B13" s="391"/>
      <c r="C13" s="398"/>
      <c r="D13" s="397"/>
      <c r="E13" s="221" t="s">
        <v>67</v>
      </c>
      <c r="F13" s="183">
        <v>1.25</v>
      </c>
      <c r="G13" s="118">
        <v>25</v>
      </c>
      <c r="H13" s="119">
        <v>16</v>
      </c>
      <c r="I13" s="118">
        <v>26</v>
      </c>
      <c r="J13" s="120">
        <v>8</v>
      </c>
      <c r="K13" s="182">
        <f t="shared" si="0"/>
        <v>1.2999999999999999E-3</v>
      </c>
      <c r="L13" s="181">
        <f t="shared" si="1"/>
        <v>43076.923076923078</v>
      </c>
      <c r="M13" s="182"/>
      <c r="N13" s="181"/>
      <c r="O13" s="123"/>
    </row>
    <row r="14" spans="1:15">
      <c r="D14" s="179"/>
    </row>
    <row r="15" spans="1:15">
      <c r="C15" s="220" t="s">
        <v>328</v>
      </c>
      <c r="E15" s="176" t="s">
        <v>44</v>
      </c>
    </row>
    <row r="16" spans="1:15" ht="14.4">
      <c r="E16" s="177" t="s">
        <v>45</v>
      </c>
    </row>
    <row r="17" spans="1:5" ht="14.4">
      <c r="A17" s="176" t="s">
        <v>46</v>
      </c>
      <c r="E17" s="177" t="s">
        <v>327</v>
      </c>
    </row>
    <row r="18" spans="1:5" ht="14.4">
      <c r="A18" s="176" t="s">
        <v>326</v>
      </c>
      <c r="D18" s="220"/>
      <c r="E18" s="177" t="s">
        <v>325</v>
      </c>
    </row>
    <row r="19" spans="1:5" ht="14.4">
      <c r="E19" s="177" t="s">
        <v>84</v>
      </c>
    </row>
    <row r="21" spans="1:5">
      <c r="D21" s="176" t="s">
        <v>324</v>
      </c>
    </row>
  </sheetData>
  <mergeCells count="18">
    <mergeCell ref="M4:M5"/>
    <mergeCell ref="N4:N5"/>
    <mergeCell ref="F3:F5"/>
    <mergeCell ref="A3:A5"/>
    <mergeCell ref="B3:B5"/>
    <mergeCell ref="C3:C5"/>
    <mergeCell ref="D3:D5"/>
    <mergeCell ref="E3:E5"/>
    <mergeCell ref="G3:N3"/>
    <mergeCell ref="G4:I4"/>
    <mergeCell ref="J4:J5"/>
    <mergeCell ref="K4:K5"/>
    <mergeCell ref="L4:L5"/>
    <mergeCell ref="A7:A13"/>
    <mergeCell ref="B7:B13"/>
    <mergeCell ref="C7:C11"/>
    <mergeCell ref="D7:D13"/>
    <mergeCell ref="C12:C13"/>
  </mergeCells>
  <phoneticPr fontId="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workbookViewId="0">
      <selection activeCell="G21" sqref="G21"/>
    </sheetView>
  </sheetViews>
  <sheetFormatPr defaultColWidth="9" defaultRowHeight="13.2"/>
  <cols>
    <col min="1" max="1" width="9.88671875" customWidth="1"/>
    <col min="2" max="2" width="11.109375" customWidth="1"/>
    <col min="3" max="3" width="27.109375" customWidth="1"/>
    <col min="4" max="4" width="18" customWidth="1"/>
    <col min="5" max="5" width="29.88671875" customWidth="1"/>
    <col min="6" max="6" width="10.109375" customWidth="1"/>
    <col min="7" max="7" width="11.88671875" customWidth="1"/>
    <col min="8" max="10" width="6.5546875" customWidth="1"/>
    <col min="14" max="15" width="10.33203125" customWidth="1"/>
    <col min="16" max="16" width="15.5546875" customWidth="1"/>
  </cols>
  <sheetData>
    <row r="1" spans="1:16" ht="18" customHeight="1">
      <c r="A1" s="211" t="s">
        <v>0</v>
      </c>
      <c r="B1" s="210" t="s">
        <v>49</v>
      </c>
      <c r="C1" s="209" t="s">
        <v>2</v>
      </c>
      <c r="D1" s="194" t="s">
        <v>3</v>
      </c>
      <c r="E1" s="207">
        <v>45594</v>
      </c>
      <c r="F1" s="201"/>
      <c r="G1" s="201"/>
      <c r="H1" s="200"/>
      <c r="I1" s="198"/>
      <c r="J1" s="199"/>
      <c r="K1" s="199"/>
      <c r="L1" s="199"/>
      <c r="M1" s="199"/>
      <c r="N1" s="198"/>
      <c r="O1" s="198"/>
    </row>
    <row r="2" spans="1:16" ht="17.399999999999999">
      <c r="A2" s="230" t="s">
        <v>4</v>
      </c>
      <c r="B2" s="205"/>
      <c r="C2" s="228" t="s">
        <v>2</v>
      </c>
      <c r="D2" s="194" t="s">
        <v>5</v>
      </c>
      <c r="E2" s="226" t="s">
        <v>335</v>
      </c>
      <c r="F2" s="412"/>
      <c r="G2" s="412"/>
      <c r="H2" s="200"/>
      <c r="I2" s="198"/>
      <c r="J2" s="199"/>
      <c r="K2" s="199"/>
      <c r="L2" s="199"/>
      <c r="M2" s="199"/>
      <c r="N2" s="198"/>
      <c r="O2" s="198"/>
    </row>
    <row r="3" spans="1:16">
      <c r="A3" s="399" t="s">
        <v>6</v>
      </c>
      <c r="B3" s="399" t="s">
        <v>7</v>
      </c>
      <c r="C3" s="399" t="s">
        <v>8</v>
      </c>
      <c r="D3" s="399" t="s">
        <v>9</v>
      </c>
      <c r="E3" s="399" t="s">
        <v>10</v>
      </c>
      <c r="F3" s="401" t="s">
        <v>11</v>
      </c>
      <c r="G3" s="401" t="s">
        <v>11</v>
      </c>
      <c r="H3" s="404" t="s">
        <v>12</v>
      </c>
      <c r="I3" s="405"/>
      <c r="J3" s="405"/>
      <c r="K3" s="405"/>
      <c r="L3" s="405"/>
      <c r="M3" s="405"/>
      <c r="N3" s="405"/>
      <c r="O3" s="406"/>
      <c r="P3" s="234" t="s">
        <v>13</v>
      </c>
    </row>
    <row r="4" spans="1:16">
      <c r="A4" s="399"/>
      <c r="B4" s="399"/>
      <c r="C4" s="399"/>
      <c r="D4" s="399"/>
      <c r="E4" s="399"/>
      <c r="F4" s="402"/>
      <c r="G4" s="402"/>
      <c r="H4" s="407" t="s">
        <v>14</v>
      </c>
      <c r="I4" s="407"/>
      <c r="J4" s="407"/>
      <c r="K4" s="399" t="s">
        <v>15</v>
      </c>
      <c r="L4" s="400" t="s">
        <v>16</v>
      </c>
      <c r="M4" s="400" t="s">
        <v>17</v>
      </c>
      <c r="N4" s="399" t="s">
        <v>18</v>
      </c>
      <c r="O4" s="400" t="s">
        <v>19</v>
      </c>
      <c r="P4" s="235"/>
    </row>
    <row r="5" spans="1:16">
      <c r="A5" s="399"/>
      <c r="B5" s="399"/>
      <c r="C5" s="399"/>
      <c r="D5" s="399"/>
      <c r="E5" s="399"/>
      <c r="F5" s="403"/>
      <c r="G5" s="403"/>
      <c r="H5" s="195" t="s">
        <v>20</v>
      </c>
      <c r="I5" s="194" t="s">
        <v>21</v>
      </c>
      <c r="J5" s="194" t="s">
        <v>22</v>
      </c>
      <c r="K5" s="399"/>
      <c r="L5" s="400"/>
      <c r="M5" s="400"/>
      <c r="N5" s="399"/>
      <c r="O5" s="400"/>
      <c r="P5" s="17"/>
    </row>
    <row r="6" spans="1:16" s="1" customFormat="1" ht="28.8">
      <c r="A6" s="192"/>
      <c r="B6" s="192"/>
      <c r="C6" s="187"/>
      <c r="D6" s="187"/>
      <c r="E6" s="187"/>
      <c r="F6" s="236" t="s">
        <v>336</v>
      </c>
      <c r="G6" s="237" t="s">
        <v>337</v>
      </c>
      <c r="H6" s="190"/>
      <c r="I6" s="187"/>
      <c r="J6" s="187"/>
      <c r="K6" s="187"/>
      <c r="L6" s="189"/>
      <c r="M6" s="188"/>
      <c r="N6" s="187"/>
      <c r="O6" s="186"/>
      <c r="P6" s="18"/>
    </row>
    <row r="7" spans="1:16" s="1" customFormat="1">
      <c r="A7" s="391" t="s">
        <v>1</v>
      </c>
      <c r="B7" s="391" t="s">
        <v>51</v>
      </c>
      <c r="C7" s="408" t="s">
        <v>338</v>
      </c>
      <c r="D7" s="411" t="s">
        <v>53</v>
      </c>
      <c r="E7" s="223" t="s">
        <v>61</v>
      </c>
      <c r="F7" s="238">
        <v>4</v>
      </c>
      <c r="G7" s="239">
        <v>3.94</v>
      </c>
      <c r="H7" s="118">
        <v>30</v>
      </c>
      <c r="I7" s="119">
        <v>25</v>
      </c>
      <c r="J7" s="118">
        <v>32</v>
      </c>
      <c r="K7" s="120">
        <v>4</v>
      </c>
      <c r="L7" s="182">
        <f>H7*I7*J7/1000000/K7</f>
        <v>6.0000000000000001E-3</v>
      </c>
      <c r="M7" s="181">
        <f>56/L7</f>
        <v>9333.3333333333339</v>
      </c>
      <c r="N7" s="182"/>
      <c r="O7" s="181"/>
      <c r="P7" s="123"/>
    </row>
    <row r="8" spans="1:16" s="1" customFormat="1">
      <c r="A8" s="391"/>
      <c r="B8" s="391"/>
      <c r="C8" s="409"/>
      <c r="D8" s="411"/>
      <c r="E8" s="223" t="s">
        <v>83</v>
      </c>
      <c r="F8" s="238">
        <v>4.9000000000000004</v>
      </c>
      <c r="G8" s="239">
        <v>4.83</v>
      </c>
      <c r="H8" s="118">
        <v>30</v>
      </c>
      <c r="I8" s="119">
        <v>25</v>
      </c>
      <c r="J8" s="118">
        <v>36</v>
      </c>
      <c r="K8" s="120">
        <v>4</v>
      </c>
      <c r="L8" s="182">
        <f>H8*I8*J8/1000000/K8</f>
        <v>6.7499999999999999E-3</v>
      </c>
      <c r="M8" s="181">
        <f>56/L8</f>
        <v>8296.2962962962956</v>
      </c>
      <c r="N8" s="182"/>
      <c r="O8" s="181"/>
      <c r="P8" s="123"/>
    </row>
    <row r="9" spans="1:16" s="1" customFormat="1">
      <c r="A9" s="391"/>
      <c r="B9" s="391"/>
      <c r="C9" s="409"/>
      <c r="D9" s="411"/>
      <c r="E9" s="223" t="s">
        <v>63</v>
      </c>
      <c r="F9" s="238">
        <v>5.42</v>
      </c>
      <c r="G9" s="239">
        <v>5.34</v>
      </c>
      <c r="H9" s="118">
        <v>30</v>
      </c>
      <c r="I9" s="119">
        <v>25</v>
      </c>
      <c r="J9" s="118">
        <v>40</v>
      </c>
      <c r="K9" s="120">
        <v>4</v>
      </c>
      <c r="L9" s="182">
        <f t="shared" ref="L9:L13" si="0">H9*I9*J9/1000000/K9</f>
        <v>7.4999999999999997E-3</v>
      </c>
      <c r="M9" s="181">
        <f t="shared" ref="M9:M13" si="1">56/L9</f>
        <v>7466.666666666667</v>
      </c>
      <c r="N9" s="182"/>
      <c r="O9" s="181"/>
      <c r="P9" s="123"/>
    </row>
    <row r="10" spans="1:16" s="1" customFormat="1">
      <c r="A10" s="391"/>
      <c r="B10" s="391"/>
      <c r="C10" s="409"/>
      <c r="D10" s="411"/>
      <c r="E10" s="223" t="s">
        <v>64</v>
      </c>
      <c r="F10" s="238">
        <v>6.3</v>
      </c>
      <c r="G10" s="239">
        <v>6.21</v>
      </c>
      <c r="H10" s="118">
        <v>30</v>
      </c>
      <c r="I10" s="119">
        <v>25</v>
      </c>
      <c r="J10" s="118">
        <v>44</v>
      </c>
      <c r="K10" s="120">
        <v>4</v>
      </c>
      <c r="L10" s="182">
        <f t="shared" si="0"/>
        <v>8.2500000000000004E-3</v>
      </c>
      <c r="M10" s="181">
        <f t="shared" si="1"/>
        <v>6787.878787878788</v>
      </c>
      <c r="N10" s="182"/>
      <c r="O10" s="181"/>
      <c r="P10" s="123"/>
    </row>
    <row r="11" spans="1:16" s="1" customFormat="1">
      <c r="A11" s="391"/>
      <c r="B11" s="391"/>
      <c r="C11" s="410"/>
      <c r="D11" s="411"/>
      <c r="E11" s="240" t="s">
        <v>65</v>
      </c>
      <c r="F11" s="238">
        <v>6.37</v>
      </c>
      <c r="G11" s="239">
        <v>6.27</v>
      </c>
      <c r="H11" s="118">
        <v>30</v>
      </c>
      <c r="I11" s="119">
        <v>25</v>
      </c>
      <c r="J11" s="118">
        <v>44</v>
      </c>
      <c r="K11" s="120">
        <v>4</v>
      </c>
      <c r="L11" s="182">
        <f t="shared" si="0"/>
        <v>8.2500000000000004E-3</v>
      </c>
      <c r="M11" s="181">
        <f t="shared" si="1"/>
        <v>6787.878787878788</v>
      </c>
      <c r="N11" s="182"/>
      <c r="O11" s="181"/>
      <c r="P11" s="123"/>
    </row>
    <row r="12" spans="1:16" s="1" customFormat="1">
      <c r="A12" s="391"/>
      <c r="B12" s="391"/>
      <c r="C12" s="408" t="s">
        <v>339</v>
      </c>
      <c r="D12" s="411"/>
      <c r="E12" s="223" t="s">
        <v>66</v>
      </c>
      <c r="F12" s="238">
        <v>1.1000000000000001</v>
      </c>
      <c r="G12" s="239">
        <v>1.0834999999999999</v>
      </c>
      <c r="H12" s="118">
        <v>25</v>
      </c>
      <c r="I12" s="119">
        <v>16</v>
      </c>
      <c r="J12" s="118">
        <v>28</v>
      </c>
      <c r="K12" s="120">
        <v>8</v>
      </c>
      <c r="L12" s="182">
        <f t="shared" si="0"/>
        <v>1.4E-3</v>
      </c>
      <c r="M12" s="181">
        <f t="shared" si="1"/>
        <v>40000</v>
      </c>
      <c r="N12" s="182"/>
      <c r="O12" s="181"/>
      <c r="P12" s="123"/>
    </row>
    <row r="13" spans="1:16" s="1" customFormat="1">
      <c r="A13" s="391"/>
      <c r="B13" s="391"/>
      <c r="C13" s="410"/>
      <c r="D13" s="411"/>
      <c r="E13" s="223" t="s">
        <v>67</v>
      </c>
      <c r="F13" s="238">
        <v>1.26</v>
      </c>
      <c r="G13" s="239">
        <v>1.2411000000000001</v>
      </c>
      <c r="H13" s="118">
        <v>25</v>
      </c>
      <c r="I13" s="119">
        <v>16</v>
      </c>
      <c r="J13" s="118">
        <v>32</v>
      </c>
      <c r="K13" s="120">
        <v>8</v>
      </c>
      <c r="L13" s="182">
        <f t="shared" si="0"/>
        <v>1.6000000000000001E-3</v>
      </c>
      <c r="M13" s="181">
        <f t="shared" si="1"/>
        <v>35000</v>
      </c>
      <c r="N13" s="182"/>
      <c r="O13" s="181"/>
      <c r="P13" s="123"/>
    </row>
    <row r="14" spans="1:16">
      <c r="D14" s="241"/>
    </row>
    <row r="15" spans="1:16">
      <c r="C15" s="2" t="s">
        <v>340</v>
      </c>
      <c r="F15" s="2"/>
      <c r="G15" s="2"/>
    </row>
    <row r="16" spans="1:16" ht="14.4">
      <c r="E16" s="24"/>
      <c r="F16" s="183">
        <v>3.97</v>
      </c>
      <c r="G16" s="2">
        <v>3.91</v>
      </c>
      <c r="H16" s="242">
        <f t="shared" ref="H16:H22" si="2">G7/G16-1</f>
        <v>7.6726342710997653E-3</v>
      </c>
    </row>
    <row r="17" spans="1:8" ht="14.4">
      <c r="A17" t="s">
        <v>46</v>
      </c>
      <c r="E17" s="24"/>
      <c r="F17" s="183">
        <v>4.8600000000000003</v>
      </c>
      <c r="G17" s="2">
        <v>4.79</v>
      </c>
      <c r="H17" s="242">
        <f t="shared" si="2"/>
        <v>8.3507306889352151E-3</v>
      </c>
    </row>
    <row r="18" spans="1:8" ht="14.4">
      <c r="A18" t="s">
        <v>48</v>
      </c>
      <c r="D18" s="2"/>
      <c r="E18" s="24"/>
      <c r="F18" s="183">
        <v>5.4</v>
      </c>
      <c r="G18" s="2">
        <v>5.32</v>
      </c>
      <c r="H18" s="242">
        <f t="shared" si="2"/>
        <v>3.759398496240518E-3</v>
      </c>
    </row>
    <row r="19" spans="1:8">
      <c r="D19" t="s">
        <v>75</v>
      </c>
      <c r="F19" s="183">
        <v>6.25</v>
      </c>
      <c r="G19">
        <v>6.15</v>
      </c>
      <c r="H19" s="242">
        <f t="shared" si="2"/>
        <v>9.7560975609756184E-3</v>
      </c>
    </row>
    <row r="20" spans="1:8">
      <c r="F20" s="183">
        <v>6.33</v>
      </c>
      <c r="G20">
        <v>6.25</v>
      </c>
      <c r="H20" s="242">
        <f t="shared" si="2"/>
        <v>3.1999999999998696E-3</v>
      </c>
    </row>
    <row r="21" spans="1:8">
      <c r="D21" s="2" t="s">
        <v>341</v>
      </c>
      <c r="E21" s="2" t="s">
        <v>342</v>
      </c>
      <c r="F21" s="183">
        <v>1.1100000000000001</v>
      </c>
      <c r="G21">
        <v>1.0900000000000001</v>
      </c>
      <c r="H21" s="242">
        <f t="shared" si="2"/>
        <v>-5.963302752293731E-3</v>
      </c>
    </row>
    <row r="22" spans="1:8">
      <c r="F22" s="183">
        <v>1.25</v>
      </c>
      <c r="G22">
        <v>1.23</v>
      </c>
      <c r="H22" s="242">
        <f t="shared" si="2"/>
        <v>9.024390243902447E-3</v>
      </c>
    </row>
    <row r="36" spans="4:5">
      <c r="D36" s="2" t="s">
        <v>343</v>
      </c>
      <c r="E36" s="2" t="s">
        <v>344</v>
      </c>
    </row>
  </sheetData>
  <mergeCells count="20">
    <mergeCell ref="F2:G2"/>
    <mergeCell ref="A3:A5"/>
    <mergeCell ref="B3:B5"/>
    <mergeCell ref="C3:C5"/>
    <mergeCell ref="D3:D5"/>
    <mergeCell ref="E3:E5"/>
    <mergeCell ref="F3:F5"/>
    <mergeCell ref="G3:G5"/>
    <mergeCell ref="H3:O3"/>
    <mergeCell ref="H4:J4"/>
    <mergeCell ref="K4:K5"/>
    <mergeCell ref="L4:L5"/>
    <mergeCell ref="M4:M5"/>
    <mergeCell ref="N4:N5"/>
    <mergeCell ref="O4:O5"/>
    <mergeCell ref="A7:A13"/>
    <mergeCell ref="B7:B13"/>
    <mergeCell ref="C7:C11"/>
    <mergeCell ref="D7:D13"/>
    <mergeCell ref="C12:C13"/>
  </mergeCells>
  <phoneticPr fontId="7"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topLeftCell="B1" workbookViewId="0">
      <selection activeCell="K19" sqref="K19"/>
    </sheetView>
  </sheetViews>
  <sheetFormatPr defaultColWidth="9" defaultRowHeight="13.2"/>
  <cols>
    <col min="1" max="1" width="12.6640625" style="96" customWidth="1"/>
    <col min="2" max="2" width="11.109375" style="96" customWidth="1"/>
    <col min="3" max="3" width="27.109375" style="96" customWidth="1"/>
    <col min="4" max="4" width="18" style="96" customWidth="1"/>
    <col min="5" max="5" width="29.88671875" style="96" customWidth="1"/>
    <col min="6" max="6" width="9.109375" style="96" customWidth="1"/>
    <col min="7" max="7" width="10.109375" style="96" customWidth="1"/>
    <col min="8" max="10" width="6.5546875" style="96" customWidth="1"/>
    <col min="11" max="13" width="9" style="96"/>
    <col min="14" max="15" width="10.33203125" style="96" customWidth="1"/>
    <col min="16" max="16" width="15.5546875" style="96" customWidth="1"/>
    <col min="17" max="16384" width="9" style="96"/>
  </cols>
  <sheetData>
    <row r="1" spans="1:17">
      <c r="A1" s="87" t="s">
        <v>0</v>
      </c>
      <c r="B1" s="88" t="s">
        <v>1</v>
      </c>
      <c r="C1" s="89" t="s">
        <v>2</v>
      </c>
      <c r="D1" s="90" t="s">
        <v>3</v>
      </c>
      <c r="E1" s="91">
        <v>45434</v>
      </c>
      <c r="F1" s="92"/>
      <c r="G1" s="92"/>
      <c r="H1" s="93"/>
      <c r="I1" s="94"/>
      <c r="J1" s="95"/>
      <c r="K1" s="95"/>
      <c r="L1" s="95"/>
      <c r="M1" s="95"/>
      <c r="N1" s="94"/>
      <c r="O1" s="94"/>
    </row>
    <row r="2" spans="1:17" ht="24" customHeight="1">
      <c r="A2" s="97" t="s">
        <v>4</v>
      </c>
      <c r="B2" s="98" t="s">
        <v>49</v>
      </c>
      <c r="C2" s="99" t="s">
        <v>2</v>
      </c>
      <c r="D2" s="100" t="s">
        <v>5</v>
      </c>
      <c r="E2" s="101" t="s">
        <v>43</v>
      </c>
      <c r="F2" s="92"/>
      <c r="G2" s="92"/>
      <c r="H2" s="93"/>
      <c r="I2" s="94"/>
      <c r="J2" s="95"/>
      <c r="K2" s="95"/>
      <c r="L2" s="95"/>
      <c r="M2" s="95"/>
      <c r="N2" s="94"/>
      <c r="O2" s="94"/>
    </row>
    <row r="3" spans="1:17">
      <c r="A3" s="417" t="s">
        <v>6</v>
      </c>
      <c r="B3" s="417" t="s">
        <v>7</v>
      </c>
      <c r="C3" s="417" t="s">
        <v>8</v>
      </c>
      <c r="D3" s="417" t="s">
        <v>9</v>
      </c>
      <c r="E3" s="417" t="s">
        <v>10</v>
      </c>
      <c r="F3" s="422" t="s">
        <v>11</v>
      </c>
      <c r="G3" s="422" t="s">
        <v>11</v>
      </c>
      <c r="H3" s="413" t="s">
        <v>12</v>
      </c>
      <c r="I3" s="414"/>
      <c r="J3" s="414"/>
      <c r="K3" s="414"/>
      <c r="L3" s="414"/>
      <c r="M3" s="414"/>
      <c r="N3" s="414"/>
      <c r="O3" s="415"/>
      <c r="P3" s="102" t="s">
        <v>13</v>
      </c>
    </row>
    <row r="4" spans="1:17">
      <c r="A4" s="417"/>
      <c r="B4" s="417"/>
      <c r="C4" s="417"/>
      <c r="D4" s="417"/>
      <c r="E4" s="417"/>
      <c r="F4" s="423"/>
      <c r="G4" s="423"/>
      <c r="H4" s="416" t="s">
        <v>14</v>
      </c>
      <c r="I4" s="416"/>
      <c r="J4" s="416"/>
      <c r="K4" s="417" t="s">
        <v>15</v>
      </c>
      <c r="L4" s="418" t="s">
        <v>16</v>
      </c>
      <c r="M4" s="418" t="s">
        <v>17</v>
      </c>
      <c r="N4" s="417" t="s">
        <v>18</v>
      </c>
      <c r="O4" s="418" t="s">
        <v>19</v>
      </c>
      <c r="P4" s="103"/>
    </row>
    <row r="5" spans="1:17">
      <c r="A5" s="417"/>
      <c r="B5" s="417"/>
      <c r="C5" s="417"/>
      <c r="D5" s="417"/>
      <c r="E5" s="417"/>
      <c r="F5" s="424"/>
      <c r="G5" s="424"/>
      <c r="H5" s="104" t="s">
        <v>20</v>
      </c>
      <c r="I5" s="105" t="s">
        <v>21</v>
      </c>
      <c r="J5" s="105" t="s">
        <v>22</v>
      </c>
      <c r="K5" s="417"/>
      <c r="L5" s="418"/>
      <c r="M5" s="418"/>
      <c r="N5" s="417"/>
      <c r="O5" s="418"/>
      <c r="P5" s="106"/>
    </row>
    <row r="6" spans="1:17" s="115" customFormat="1" ht="21" customHeight="1">
      <c r="A6" s="107"/>
      <c r="B6" s="107"/>
      <c r="C6" s="108"/>
      <c r="D6" s="108"/>
      <c r="E6" s="108"/>
      <c r="F6" s="109" t="s">
        <v>80</v>
      </c>
      <c r="G6" s="109" t="s">
        <v>81</v>
      </c>
      <c r="H6" s="110"/>
      <c r="I6" s="108"/>
      <c r="J6" s="108"/>
      <c r="K6" s="108"/>
      <c r="L6" s="111"/>
      <c r="M6" s="112"/>
      <c r="N6" s="108"/>
      <c r="O6" s="113"/>
      <c r="P6" s="114"/>
    </row>
    <row r="7" spans="1:17" s="115" customFormat="1">
      <c r="A7" s="419" t="s">
        <v>82</v>
      </c>
      <c r="B7" s="419" t="s">
        <v>301</v>
      </c>
      <c r="C7" s="420" t="s">
        <v>60</v>
      </c>
      <c r="D7" s="421" t="s">
        <v>314</v>
      </c>
      <c r="E7" s="116" t="s">
        <v>61</v>
      </c>
      <c r="F7" s="117">
        <v>3.97</v>
      </c>
      <c r="G7" s="117">
        <v>3.91</v>
      </c>
      <c r="H7" s="118">
        <v>30</v>
      </c>
      <c r="I7" s="119">
        <v>25</v>
      </c>
      <c r="J7" s="118">
        <v>32</v>
      </c>
      <c r="K7" s="120">
        <v>4</v>
      </c>
      <c r="L7" s="121">
        <f>H7*I7*J7/1000000/K7</f>
        <v>6.0000000000000001E-3</v>
      </c>
      <c r="M7" s="122">
        <f>56/L7</f>
        <v>9333.3333333333339</v>
      </c>
      <c r="N7" s="121"/>
      <c r="O7" s="122"/>
      <c r="P7" s="123"/>
      <c r="Q7" s="215">
        <f>F7-G7</f>
        <v>6.0000000000000053E-2</v>
      </c>
    </row>
    <row r="8" spans="1:17" s="115" customFormat="1">
      <c r="A8" s="419"/>
      <c r="B8" s="419"/>
      <c r="C8" s="419"/>
      <c r="D8" s="421"/>
      <c r="E8" s="124" t="s">
        <v>83</v>
      </c>
      <c r="F8" s="117">
        <v>4.8600000000000003</v>
      </c>
      <c r="G8" s="117">
        <v>4.79</v>
      </c>
      <c r="H8" s="118">
        <v>30</v>
      </c>
      <c r="I8" s="119">
        <v>25</v>
      </c>
      <c r="J8" s="118">
        <v>36</v>
      </c>
      <c r="K8" s="120">
        <v>4</v>
      </c>
      <c r="L8" s="121">
        <f>H8*I8*J8/1000000/K8</f>
        <v>6.7499999999999999E-3</v>
      </c>
      <c r="M8" s="122">
        <f>56/L8</f>
        <v>8296.2962962962956</v>
      </c>
      <c r="N8" s="121"/>
      <c r="O8" s="122"/>
      <c r="P8" s="123"/>
      <c r="Q8" s="215">
        <f t="shared" ref="Q8:Q13" si="0">F8-G8</f>
        <v>7.0000000000000284E-2</v>
      </c>
    </row>
    <row r="9" spans="1:17" s="115" customFormat="1">
      <c r="A9" s="419"/>
      <c r="B9" s="419"/>
      <c r="C9" s="419"/>
      <c r="D9" s="421"/>
      <c r="E9" s="116" t="s">
        <v>63</v>
      </c>
      <c r="F9" s="117">
        <v>5.4</v>
      </c>
      <c r="G9" s="117">
        <v>5.32</v>
      </c>
      <c r="H9" s="118">
        <v>30</v>
      </c>
      <c r="I9" s="119">
        <v>25</v>
      </c>
      <c r="J9" s="118">
        <v>40</v>
      </c>
      <c r="K9" s="120">
        <v>4</v>
      </c>
      <c r="L9" s="121">
        <f t="shared" ref="L9:L13" si="1">H9*I9*J9/1000000/K9</f>
        <v>7.4999999999999997E-3</v>
      </c>
      <c r="M9" s="122">
        <f t="shared" ref="M9:M13" si="2">56/L9</f>
        <v>7466.666666666667</v>
      </c>
      <c r="N9" s="121"/>
      <c r="O9" s="122"/>
      <c r="P9" s="123"/>
      <c r="Q9" s="215">
        <f t="shared" si="0"/>
        <v>8.0000000000000071E-2</v>
      </c>
    </row>
    <row r="10" spans="1:17" s="115" customFormat="1">
      <c r="A10" s="419"/>
      <c r="B10" s="419"/>
      <c r="C10" s="419"/>
      <c r="D10" s="421"/>
      <c r="E10" s="116" t="s">
        <v>64</v>
      </c>
      <c r="F10" s="117">
        <v>6.25</v>
      </c>
      <c r="G10" s="117">
        <v>6.15</v>
      </c>
      <c r="H10" s="118">
        <v>30</v>
      </c>
      <c r="I10" s="119">
        <v>25</v>
      </c>
      <c r="J10" s="118">
        <v>44</v>
      </c>
      <c r="K10" s="120">
        <v>4</v>
      </c>
      <c r="L10" s="121">
        <f t="shared" si="1"/>
        <v>8.2500000000000004E-3</v>
      </c>
      <c r="M10" s="122">
        <f t="shared" si="2"/>
        <v>6787.878787878788</v>
      </c>
      <c r="N10" s="121"/>
      <c r="O10" s="122"/>
      <c r="P10" s="123"/>
      <c r="Q10" s="215">
        <f t="shared" si="0"/>
        <v>9.9999999999999645E-2</v>
      </c>
    </row>
    <row r="11" spans="1:17" s="115" customFormat="1">
      <c r="A11" s="419"/>
      <c r="B11" s="419"/>
      <c r="C11" s="419"/>
      <c r="D11" s="421"/>
      <c r="E11" s="125" t="s">
        <v>65</v>
      </c>
      <c r="F11" s="117">
        <v>6.33</v>
      </c>
      <c r="G11" s="117">
        <v>6.25</v>
      </c>
      <c r="H11" s="118">
        <v>30</v>
      </c>
      <c r="I11" s="119">
        <v>25</v>
      </c>
      <c r="J11" s="118">
        <v>44</v>
      </c>
      <c r="K11" s="120">
        <v>4</v>
      </c>
      <c r="L11" s="121">
        <f t="shared" si="1"/>
        <v>8.2500000000000004E-3</v>
      </c>
      <c r="M11" s="122">
        <f t="shared" si="2"/>
        <v>6787.878787878788</v>
      </c>
      <c r="N11" s="121"/>
      <c r="O11" s="122"/>
      <c r="P11" s="123"/>
      <c r="Q11" s="215">
        <f t="shared" si="0"/>
        <v>8.0000000000000071E-2</v>
      </c>
    </row>
    <row r="12" spans="1:17" s="115" customFormat="1">
      <c r="A12" s="419"/>
      <c r="B12" s="419"/>
      <c r="C12" s="419"/>
      <c r="D12" s="421"/>
      <c r="E12" s="116" t="s">
        <v>66</v>
      </c>
      <c r="F12" s="117">
        <v>1.1100000000000001</v>
      </c>
      <c r="G12" s="117">
        <v>1.0900000000000001</v>
      </c>
      <c r="H12" s="118">
        <v>25</v>
      </c>
      <c r="I12" s="119">
        <v>16</v>
      </c>
      <c r="J12" s="118">
        <v>24</v>
      </c>
      <c r="K12" s="120">
        <v>8</v>
      </c>
      <c r="L12" s="121">
        <f t="shared" si="1"/>
        <v>1.1999999999999999E-3</v>
      </c>
      <c r="M12" s="122">
        <f t="shared" si="2"/>
        <v>46666.666666666672</v>
      </c>
      <c r="N12" s="121"/>
      <c r="O12" s="122"/>
      <c r="P12" s="123"/>
      <c r="Q12" s="215">
        <f t="shared" si="0"/>
        <v>2.0000000000000018E-2</v>
      </c>
    </row>
    <row r="13" spans="1:17" s="115" customFormat="1">
      <c r="A13" s="419"/>
      <c r="B13" s="419"/>
      <c r="C13" s="419"/>
      <c r="D13" s="421"/>
      <c r="E13" s="116" t="s">
        <v>67</v>
      </c>
      <c r="F13" s="117">
        <v>1.25</v>
      </c>
      <c r="G13" s="117">
        <v>1.23</v>
      </c>
      <c r="H13" s="118">
        <v>25</v>
      </c>
      <c r="I13" s="119">
        <v>16</v>
      </c>
      <c r="J13" s="118">
        <v>26</v>
      </c>
      <c r="K13" s="120">
        <v>8</v>
      </c>
      <c r="L13" s="121">
        <f t="shared" si="1"/>
        <v>1.2999999999999999E-3</v>
      </c>
      <c r="M13" s="122">
        <f t="shared" si="2"/>
        <v>43076.923076923078</v>
      </c>
      <c r="N13" s="121"/>
      <c r="O13" s="122"/>
      <c r="P13" s="123"/>
      <c r="Q13" s="215">
        <f t="shared" si="0"/>
        <v>2.0000000000000018E-2</v>
      </c>
    </row>
    <row r="14" spans="1:17">
      <c r="D14" s="126"/>
    </row>
    <row r="15" spans="1:17">
      <c r="C15" s="127" t="s">
        <v>302</v>
      </c>
      <c r="E15" s="96" t="s">
        <v>44</v>
      </c>
    </row>
    <row r="16" spans="1:17" ht="14.4">
      <c r="E16" s="128" t="s">
        <v>45</v>
      </c>
    </row>
    <row r="17" spans="1:5" ht="14.4">
      <c r="A17" s="96" t="s">
        <v>46</v>
      </c>
      <c r="E17" s="128" t="s">
        <v>47</v>
      </c>
    </row>
    <row r="18" spans="1:5" ht="14.4">
      <c r="A18" s="96" t="s">
        <v>48</v>
      </c>
      <c r="D18" s="127"/>
      <c r="E18" s="128" t="s">
        <v>72</v>
      </c>
    </row>
    <row r="19" spans="1:5" ht="14.4">
      <c r="E19" s="128" t="s">
        <v>84</v>
      </c>
    </row>
    <row r="21" spans="1:5">
      <c r="D21" s="96" t="s">
        <v>75</v>
      </c>
    </row>
  </sheetData>
  <mergeCells count="18">
    <mergeCell ref="A7:A13"/>
    <mergeCell ref="B7:B13"/>
    <mergeCell ref="C7:C13"/>
    <mergeCell ref="D7:D13"/>
    <mergeCell ref="G3:G5"/>
    <mergeCell ref="A3:A5"/>
    <mergeCell ref="B3:B5"/>
    <mergeCell ref="C3:C5"/>
    <mergeCell ref="D3:D5"/>
    <mergeCell ref="E3:E5"/>
    <mergeCell ref="F3:F5"/>
    <mergeCell ref="H3:O3"/>
    <mergeCell ref="H4:J4"/>
    <mergeCell ref="K4:K5"/>
    <mergeCell ref="L4:L5"/>
    <mergeCell ref="M4:M5"/>
    <mergeCell ref="N4:N5"/>
    <mergeCell ref="O4:O5"/>
  </mergeCells>
  <phoneticPr fontId="7"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workbookViewId="0">
      <selection activeCell="G13" sqref="G13:J16"/>
    </sheetView>
  </sheetViews>
  <sheetFormatPr defaultColWidth="9" defaultRowHeight="13.2"/>
  <cols>
    <col min="1" max="1" width="12.6640625" customWidth="1"/>
    <col min="2" max="2" width="11.109375" customWidth="1"/>
    <col min="3" max="3" width="27.109375" customWidth="1"/>
    <col min="4" max="4" width="18.109375" customWidth="1"/>
    <col min="5" max="5" width="29.88671875" customWidth="1"/>
    <col min="6" max="6" width="9.109375" customWidth="1"/>
    <col min="7" max="9" width="6.5546875" customWidth="1"/>
    <col min="13" max="14" width="10.33203125" customWidth="1"/>
    <col min="15" max="15" width="15.5546875" customWidth="1"/>
  </cols>
  <sheetData>
    <row r="1" spans="1:15" ht="18" customHeight="1">
      <c r="A1" s="25" t="s">
        <v>0</v>
      </c>
      <c r="B1" s="26" t="s">
        <v>49</v>
      </c>
      <c r="C1" s="27" t="s">
        <v>2</v>
      </c>
      <c r="D1" s="28" t="s">
        <v>3</v>
      </c>
      <c r="E1" s="29">
        <v>45425</v>
      </c>
      <c r="F1" s="30"/>
      <c r="G1" s="31"/>
      <c r="H1" s="32"/>
      <c r="I1" s="33"/>
      <c r="J1" s="33"/>
      <c r="K1" s="33"/>
      <c r="L1" s="33"/>
      <c r="M1" s="32"/>
      <c r="N1" s="32"/>
    </row>
    <row r="2" spans="1:15" ht="24" customHeight="1">
      <c r="A2" s="34" t="s">
        <v>4</v>
      </c>
      <c r="B2" s="35"/>
      <c r="C2" s="36" t="s">
        <v>2</v>
      </c>
      <c r="D2" s="37" t="s">
        <v>5</v>
      </c>
      <c r="E2" s="38" t="s">
        <v>43</v>
      </c>
      <c r="F2" s="30"/>
      <c r="G2" s="31"/>
      <c r="H2" s="32"/>
      <c r="I2" s="33"/>
      <c r="J2" s="33"/>
      <c r="K2" s="33"/>
      <c r="L2" s="33"/>
      <c r="M2" s="32"/>
      <c r="N2" s="32"/>
    </row>
    <row r="3" spans="1:15">
      <c r="A3" s="433" t="s">
        <v>6</v>
      </c>
      <c r="B3" s="433" t="s">
        <v>7</v>
      </c>
      <c r="C3" s="433" t="s">
        <v>8</v>
      </c>
      <c r="D3" s="433" t="s">
        <v>9</v>
      </c>
      <c r="E3" s="433" t="s">
        <v>10</v>
      </c>
      <c r="F3" s="435" t="s">
        <v>11</v>
      </c>
      <c r="G3" s="429" t="s">
        <v>12</v>
      </c>
      <c r="H3" s="430"/>
      <c r="I3" s="430"/>
      <c r="J3" s="430"/>
      <c r="K3" s="430"/>
      <c r="L3" s="430"/>
      <c r="M3" s="430"/>
      <c r="N3" s="431"/>
      <c r="O3" s="20" t="s">
        <v>13</v>
      </c>
    </row>
    <row r="4" spans="1:15">
      <c r="A4" s="433"/>
      <c r="B4" s="433"/>
      <c r="C4" s="433"/>
      <c r="D4" s="433"/>
      <c r="E4" s="433"/>
      <c r="F4" s="436"/>
      <c r="G4" s="432" t="s">
        <v>14</v>
      </c>
      <c r="H4" s="432"/>
      <c r="I4" s="432"/>
      <c r="J4" s="433" t="s">
        <v>15</v>
      </c>
      <c r="K4" s="434" t="s">
        <v>16</v>
      </c>
      <c r="L4" s="434" t="s">
        <v>17</v>
      </c>
      <c r="M4" s="433" t="s">
        <v>18</v>
      </c>
      <c r="N4" s="434" t="s">
        <v>19</v>
      </c>
      <c r="O4" s="3"/>
    </row>
    <row r="5" spans="1:15">
      <c r="A5" s="433"/>
      <c r="B5" s="433"/>
      <c r="C5" s="433"/>
      <c r="D5" s="433"/>
      <c r="E5" s="433"/>
      <c r="F5" s="437"/>
      <c r="G5" s="39" t="s">
        <v>20</v>
      </c>
      <c r="H5" s="40" t="s">
        <v>21</v>
      </c>
      <c r="I5" s="40" t="s">
        <v>22</v>
      </c>
      <c r="J5" s="433"/>
      <c r="K5" s="434"/>
      <c r="L5" s="434"/>
      <c r="M5" s="433"/>
      <c r="N5" s="434"/>
      <c r="O5" s="17"/>
    </row>
    <row r="6" spans="1:15" s="1" customFormat="1" ht="21" customHeight="1">
      <c r="A6" s="41"/>
      <c r="B6" s="41"/>
      <c r="C6" s="42"/>
      <c r="D6" s="42"/>
      <c r="E6" s="42"/>
      <c r="F6" s="43"/>
      <c r="G6" s="44"/>
      <c r="H6" s="42"/>
      <c r="I6" s="42"/>
      <c r="J6" s="42"/>
      <c r="K6" s="45"/>
      <c r="L6" s="46"/>
      <c r="M6" s="42"/>
      <c r="N6" s="47"/>
      <c r="O6" s="18"/>
    </row>
    <row r="7" spans="1:15" s="1" customFormat="1" ht="15" customHeight="1">
      <c r="A7" s="425" t="s">
        <v>50</v>
      </c>
      <c r="B7" s="425" t="s">
        <v>51</v>
      </c>
      <c r="C7" s="426" t="s">
        <v>52</v>
      </c>
      <c r="D7" s="427" t="s">
        <v>53</v>
      </c>
      <c r="E7" s="48" t="s">
        <v>54</v>
      </c>
      <c r="F7" s="49">
        <v>3.7412000000000001</v>
      </c>
      <c r="G7" s="50">
        <v>26</v>
      </c>
      <c r="H7" s="51">
        <v>21</v>
      </c>
      <c r="I7" s="50">
        <v>24</v>
      </c>
      <c r="J7" s="52">
        <v>2</v>
      </c>
      <c r="K7" s="53">
        <f t="shared" ref="K7:K12" si="0">G7*H7*I7/1000000/J7</f>
        <v>6.5519999999999997E-3</v>
      </c>
      <c r="L7" s="54">
        <f t="shared" ref="L7:L12" si="1">56/K7</f>
        <v>8547.0085470085469</v>
      </c>
      <c r="M7" s="53"/>
      <c r="N7" s="54"/>
      <c r="O7" s="21"/>
    </row>
    <row r="8" spans="1:15" s="1" customFormat="1" ht="15" customHeight="1">
      <c r="A8" s="425"/>
      <c r="B8" s="425"/>
      <c r="C8" s="425"/>
      <c r="D8" s="427"/>
      <c r="E8" s="48" t="s">
        <v>55</v>
      </c>
      <c r="F8" s="49">
        <v>4.8058500000000004</v>
      </c>
      <c r="G8" s="50">
        <v>26</v>
      </c>
      <c r="H8" s="51">
        <v>21</v>
      </c>
      <c r="I8" s="50">
        <v>27</v>
      </c>
      <c r="J8" s="52">
        <v>2</v>
      </c>
      <c r="K8" s="53">
        <f t="shared" si="0"/>
        <v>7.3709999999999999E-3</v>
      </c>
      <c r="L8" s="54">
        <f t="shared" si="1"/>
        <v>7597.3409306742642</v>
      </c>
      <c r="M8" s="53"/>
      <c r="N8" s="54"/>
      <c r="O8" s="21"/>
    </row>
    <row r="9" spans="1:15" s="1" customFormat="1" ht="15" customHeight="1">
      <c r="A9" s="425"/>
      <c r="B9" s="425"/>
      <c r="C9" s="425"/>
      <c r="D9" s="427"/>
      <c r="E9" s="48" t="s">
        <v>56</v>
      </c>
      <c r="F9" s="49">
        <v>5.1839500000000003</v>
      </c>
      <c r="G9" s="50">
        <v>26</v>
      </c>
      <c r="H9" s="51">
        <v>21</v>
      </c>
      <c r="I9" s="50">
        <v>29</v>
      </c>
      <c r="J9" s="52">
        <v>2</v>
      </c>
      <c r="K9" s="53">
        <f t="shared" si="0"/>
        <v>7.9170000000000004E-3</v>
      </c>
      <c r="L9" s="54">
        <f t="shared" si="1"/>
        <v>7073.386383731211</v>
      </c>
      <c r="M9" s="53"/>
      <c r="N9" s="54"/>
      <c r="O9" s="21"/>
    </row>
    <row r="10" spans="1:15" s="1" customFormat="1" ht="15" customHeight="1">
      <c r="A10" s="425"/>
      <c r="B10" s="425"/>
      <c r="C10" s="425"/>
      <c r="D10" s="427"/>
      <c r="E10" s="48" t="s">
        <v>57</v>
      </c>
      <c r="F10" s="49">
        <v>6.0297000000000001</v>
      </c>
      <c r="G10" s="50">
        <v>26</v>
      </c>
      <c r="H10" s="51">
        <v>21</v>
      </c>
      <c r="I10" s="50">
        <v>32</v>
      </c>
      <c r="J10" s="52">
        <v>2</v>
      </c>
      <c r="K10" s="53">
        <f t="shared" si="0"/>
        <v>8.7360000000000007E-3</v>
      </c>
      <c r="L10" s="54">
        <f t="shared" si="1"/>
        <v>6410.2564102564102</v>
      </c>
      <c r="M10" s="53"/>
      <c r="N10" s="54"/>
      <c r="O10" s="21"/>
    </row>
    <row r="11" spans="1:15" s="1" customFormat="1" ht="15" customHeight="1">
      <c r="A11" s="425"/>
      <c r="B11" s="425"/>
      <c r="C11" s="425"/>
      <c r="D11" s="427"/>
      <c r="E11" s="23" t="s">
        <v>58</v>
      </c>
      <c r="F11" s="49">
        <v>1.02</v>
      </c>
      <c r="G11" s="50">
        <v>25</v>
      </c>
      <c r="H11" s="51">
        <v>16</v>
      </c>
      <c r="I11" s="50">
        <v>14</v>
      </c>
      <c r="J11" s="52">
        <v>4</v>
      </c>
      <c r="K11" s="53">
        <f t="shared" si="0"/>
        <v>1.4E-3</v>
      </c>
      <c r="L11" s="54">
        <f t="shared" si="1"/>
        <v>40000</v>
      </c>
      <c r="M11" s="53"/>
      <c r="N11" s="54"/>
      <c r="O11" s="21"/>
    </row>
    <row r="12" spans="1:15" s="1" customFormat="1" ht="15" customHeight="1">
      <c r="A12" s="425"/>
      <c r="B12" s="425"/>
      <c r="C12" s="425"/>
      <c r="D12" s="427"/>
      <c r="E12" s="23" t="s">
        <v>59</v>
      </c>
      <c r="F12" s="49">
        <v>1.17</v>
      </c>
      <c r="G12" s="50">
        <v>25</v>
      </c>
      <c r="H12" s="51">
        <v>16</v>
      </c>
      <c r="I12" s="50">
        <v>16</v>
      </c>
      <c r="J12" s="52">
        <v>4</v>
      </c>
      <c r="K12" s="53">
        <f t="shared" si="0"/>
        <v>1.6000000000000001E-3</v>
      </c>
      <c r="L12" s="54">
        <f t="shared" si="1"/>
        <v>35000</v>
      </c>
      <c r="M12" s="53"/>
      <c r="N12" s="54"/>
      <c r="O12" s="21"/>
    </row>
    <row r="13" spans="1:15" s="1" customFormat="1" ht="15" customHeight="1">
      <c r="A13" s="425" t="s">
        <v>1</v>
      </c>
      <c r="B13" s="425" t="s">
        <v>51</v>
      </c>
      <c r="C13" s="426" t="s">
        <v>60</v>
      </c>
      <c r="D13" s="427" t="s">
        <v>53</v>
      </c>
      <c r="E13" s="55" t="s">
        <v>61</v>
      </c>
      <c r="F13" s="49">
        <v>4.03</v>
      </c>
      <c r="G13" s="50">
        <v>30</v>
      </c>
      <c r="H13" s="51">
        <v>25</v>
      </c>
      <c r="I13" s="50">
        <v>32</v>
      </c>
      <c r="J13" s="52">
        <v>4</v>
      </c>
      <c r="K13" s="53">
        <f>G13*H13*I13/1000000/J13</f>
        <v>6.0000000000000001E-3</v>
      </c>
      <c r="L13" s="54">
        <f>56/K13</f>
        <v>9333.3333333333339</v>
      </c>
      <c r="M13" s="53"/>
      <c r="N13" s="54"/>
      <c r="O13" s="21"/>
    </row>
    <row r="14" spans="1:15" s="1" customFormat="1" ht="15" customHeight="1">
      <c r="A14" s="425"/>
      <c r="B14" s="425"/>
      <c r="C14" s="425"/>
      <c r="D14" s="427"/>
      <c r="E14" s="55" t="s">
        <v>62</v>
      </c>
      <c r="F14" s="49">
        <v>5.0999999999999996</v>
      </c>
      <c r="G14" s="50">
        <v>30</v>
      </c>
      <c r="H14" s="51">
        <v>25</v>
      </c>
      <c r="I14" s="50">
        <v>36</v>
      </c>
      <c r="J14" s="52">
        <v>4</v>
      </c>
      <c r="K14" s="53">
        <f>G14*H14*I14/1000000/J14</f>
        <v>6.7499999999999999E-3</v>
      </c>
      <c r="L14" s="54">
        <f>56/K14</f>
        <v>8296.2962962962956</v>
      </c>
      <c r="M14" s="53"/>
      <c r="N14" s="54"/>
      <c r="O14" s="21"/>
    </row>
    <row r="15" spans="1:15" s="1" customFormat="1" ht="15" customHeight="1">
      <c r="A15" s="425"/>
      <c r="B15" s="425"/>
      <c r="C15" s="425"/>
      <c r="D15" s="427"/>
      <c r="E15" s="55" t="s">
        <v>63</v>
      </c>
      <c r="F15" s="49">
        <v>5.48</v>
      </c>
      <c r="G15" s="50">
        <v>30</v>
      </c>
      <c r="H15" s="51">
        <v>25</v>
      </c>
      <c r="I15" s="50">
        <v>40</v>
      </c>
      <c r="J15" s="52">
        <v>4</v>
      </c>
      <c r="K15" s="53">
        <f>G15*H15*I15/1000000/J15</f>
        <v>7.4999999999999997E-3</v>
      </c>
      <c r="L15" s="54">
        <f>56/K15</f>
        <v>7466.666666666667</v>
      </c>
      <c r="M15" s="53"/>
      <c r="N15" s="54"/>
      <c r="O15" s="21"/>
    </row>
    <row r="16" spans="1:15" s="1" customFormat="1" ht="15" customHeight="1">
      <c r="A16" s="425"/>
      <c r="B16" s="425"/>
      <c r="C16" s="425"/>
      <c r="D16" s="427"/>
      <c r="E16" s="55" t="s">
        <v>64</v>
      </c>
      <c r="F16" s="49">
        <v>6.33</v>
      </c>
      <c r="G16" s="50">
        <v>30</v>
      </c>
      <c r="H16" s="51">
        <v>25</v>
      </c>
      <c r="I16" s="50">
        <v>44</v>
      </c>
      <c r="J16" s="52">
        <v>4</v>
      </c>
      <c r="K16" s="53">
        <f>G16*H16*I16/1000000/J16</f>
        <v>8.2500000000000004E-3</v>
      </c>
      <c r="L16" s="54">
        <f>56/K16</f>
        <v>6787.878787878788</v>
      </c>
      <c r="M16" s="53"/>
      <c r="N16" s="54"/>
      <c r="O16" s="21"/>
    </row>
    <row r="17" spans="1:15" s="1" customFormat="1" ht="15" customHeight="1">
      <c r="A17" s="425"/>
      <c r="B17" s="425"/>
      <c r="C17" s="425"/>
      <c r="D17" s="427"/>
      <c r="E17" s="56" t="s">
        <v>65</v>
      </c>
      <c r="F17" s="49">
        <v>6.43</v>
      </c>
      <c r="G17" s="50">
        <v>30</v>
      </c>
      <c r="H17" s="51">
        <v>25</v>
      </c>
      <c r="I17" s="50">
        <v>44</v>
      </c>
      <c r="J17" s="52">
        <v>4</v>
      </c>
      <c r="K17" s="53">
        <f>G17*H17*I17/1000000/J17</f>
        <v>8.2500000000000004E-3</v>
      </c>
      <c r="L17" s="54">
        <f>56/K17</f>
        <v>6787.878787878788</v>
      </c>
      <c r="M17" s="53"/>
      <c r="N17" s="54"/>
      <c r="O17" s="21"/>
    </row>
    <row r="18" spans="1:15" s="1" customFormat="1" ht="15" customHeight="1">
      <c r="A18" s="425"/>
      <c r="B18" s="425"/>
      <c r="C18" s="425"/>
      <c r="D18" s="427"/>
      <c r="E18" s="48" t="s">
        <v>66</v>
      </c>
      <c r="F18" s="49">
        <v>1.1200000000000001</v>
      </c>
      <c r="G18" s="50">
        <v>25</v>
      </c>
      <c r="H18" s="51">
        <v>16</v>
      </c>
      <c r="I18" s="50">
        <v>28</v>
      </c>
      <c r="J18" s="52">
        <v>8</v>
      </c>
      <c r="K18" s="53">
        <f t="shared" ref="K18:K31" si="2">G18*H18*I18/1000000/J18</f>
        <v>1.4E-3</v>
      </c>
      <c r="L18" s="54">
        <f t="shared" ref="L18:L31" si="3">56/K18</f>
        <v>40000</v>
      </c>
      <c r="M18" s="53"/>
      <c r="N18" s="54"/>
      <c r="O18" s="21"/>
    </row>
    <row r="19" spans="1:15" s="1" customFormat="1" ht="15" customHeight="1">
      <c r="A19" s="425"/>
      <c r="B19" s="425"/>
      <c r="C19" s="425"/>
      <c r="D19" s="427"/>
      <c r="E19" s="48" t="s">
        <v>67</v>
      </c>
      <c r="F19" s="49">
        <v>1.27</v>
      </c>
      <c r="G19" s="50">
        <v>25</v>
      </c>
      <c r="H19" s="51">
        <v>16</v>
      </c>
      <c r="I19" s="50">
        <v>32</v>
      </c>
      <c r="J19" s="52">
        <v>8</v>
      </c>
      <c r="K19" s="53">
        <f t="shared" si="2"/>
        <v>1.6000000000000001E-3</v>
      </c>
      <c r="L19" s="54">
        <f t="shared" si="3"/>
        <v>35000</v>
      </c>
      <c r="M19" s="53"/>
      <c r="N19" s="54"/>
      <c r="O19" s="21"/>
    </row>
    <row r="20" spans="1:15" s="1" customFormat="1" ht="15" customHeight="1">
      <c r="A20" s="425" t="s">
        <v>68</v>
      </c>
      <c r="B20" s="425" t="s">
        <v>51</v>
      </c>
      <c r="C20" s="426" t="s">
        <v>69</v>
      </c>
      <c r="D20" s="427" t="s">
        <v>53</v>
      </c>
      <c r="E20" s="55" t="s">
        <v>61</v>
      </c>
      <c r="F20" s="49">
        <v>3.99</v>
      </c>
      <c r="G20" s="50">
        <v>30</v>
      </c>
      <c r="H20" s="51">
        <v>25</v>
      </c>
      <c r="I20" s="50">
        <v>32</v>
      </c>
      <c r="J20" s="52">
        <v>4</v>
      </c>
      <c r="K20" s="53">
        <f t="shared" si="2"/>
        <v>6.0000000000000001E-3</v>
      </c>
      <c r="L20" s="54">
        <f t="shared" si="3"/>
        <v>9333.3333333333339</v>
      </c>
      <c r="M20" s="53"/>
      <c r="N20" s="54"/>
      <c r="O20" s="21"/>
    </row>
    <row r="21" spans="1:15" s="1" customFormat="1" ht="15" customHeight="1">
      <c r="A21" s="425"/>
      <c r="B21" s="425"/>
      <c r="C21" s="425"/>
      <c r="D21" s="427"/>
      <c r="E21" s="55" t="s">
        <v>62</v>
      </c>
      <c r="F21" s="49">
        <v>5.0599999999999996</v>
      </c>
      <c r="G21" s="50">
        <v>30</v>
      </c>
      <c r="H21" s="51">
        <v>25</v>
      </c>
      <c r="I21" s="50">
        <v>36</v>
      </c>
      <c r="J21" s="52">
        <v>4</v>
      </c>
      <c r="K21" s="53">
        <f t="shared" si="2"/>
        <v>6.7499999999999999E-3</v>
      </c>
      <c r="L21" s="54">
        <f t="shared" si="3"/>
        <v>8296.2962962962956</v>
      </c>
      <c r="M21" s="53"/>
      <c r="N21" s="54"/>
      <c r="O21" s="21"/>
    </row>
    <row r="22" spans="1:15" s="1" customFormat="1" ht="15" customHeight="1">
      <c r="A22" s="425"/>
      <c r="B22" s="425"/>
      <c r="C22" s="425"/>
      <c r="D22" s="427"/>
      <c r="E22" s="55" t="s">
        <v>63</v>
      </c>
      <c r="F22" s="49">
        <v>5.44</v>
      </c>
      <c r="G22" s="50">
        <v>30</v>
      </c>
      <c r="H22" s="51">
        <v>25</v>
      </c>
      <c r="I22" s="50">
        <v>40</v>
      </c>
      <c r="J22" s="52">
        <v>4</v>
      </c>
      <c r="K22" s="53">
        <f t="shared" si="2"/>
        <v>7.4999999999999997E-3</v>
      </c>
      <c r="L22" s="54">
        <f t="shared" si="3"/>
        <v>7466.666666666667</v>
      </c>
      <c r="M22" s="53"/>
      <c r="N22" s="54"/>
      <c r="O22" s="21"/>
    </row>
    <row r="23" spans="1:15" s="1" customFormat="1" ht="15" customHeight="1">
      <c r="A23" s="425"/>
      <c r="B23" s="425"/>
      <c r="C23" s="425"/>
      <c r="D23" s="427"/>
      <c r="E23" s="55" t="s">
        <v>64</v>
      </c>
      <c r="F23" s="49">
        <v>6.29</v>
      </c>
      <c r="G23" s="50">
        <v>30</v>
      </c>
      <c r="H23" s="51">
        <v>25</v>
      </c>
      <c r="I23" s="50">
        <v>44</v>
      </c>
      <c r="J23" s="52">
        <v>4</v>
      </c>
      <c r="K23" s="53">
        <f t="shared" si="2"/>
        <v>8.2500000000000004E-3</v>
      </c>
      <c r="L23" s="54">
        <f t="shared" si="3"/>
        <v>6787.878787878788</v>
      </c>
      <c r="M23" s="53"/>
      <c r="N23" s="54"/>
      <c r="O23" s="21"/>
    </row>
    <row r="24" spans="1:15" s="1" customFormat="1" ht="15" customHeight="1">
      <c r="A24" s="425"/>
      <c r="B24" s="425"/>
      <c r="C24" s="425"/>
      <c r="D24" s="427"/>
      <c r="E24" s="55" t="s">
        <v>66</v>
      </c>
      <c r="F24" s="49">
        <v>1.1200000000000001</v>
      </c>
      <c r="G24" s="50">
        <v>25</v>
      </c>
      <c r="H24" s="51">
        <v>16</v>
      </c>
      <c r="I24" s="50">
        <v>14</v>
      </c>
      <c r="J24" s="52">
        <v>4</v>
      </c>
      <c r="K24" s="53">
        <f t="shared" si="2"/>
        <v>1.4E-3</v>
      </c>
      <c r="L24" s="54">
        <f t="shared" si="3"/>
        <v>40000</v>
      </c>
      <c r="M24" s="53"/>
      <c r="N24" s="54"/>
      <c r="O24" s="21"/>
    </row>
    <row r="25" spans="1:15" s="1" customFormat="1" ht="15" customHeight="1">
      <c r="A25" s="425"/>
      <c r="B25" s="425"/>
      <c r="C25" s="425"/>
      <c r="D25" s="427"/>
      <c r="E25" s="55" t="s">
        <v>67</v>
      </c>
      <c r="F25" s="49">
        <v>1.27</v>
      </c>
      <c r="G25" s="50">
        <v>25</v>
      </c>
      <c r="H25" s="51">
        <v>16</v>
      </c>
      <c r="I25" s="50">
        <v>16</v>
      </c>
      <c r="J25" s="52">
        <v>4</v>
      </c>
      <c r="K25" s="53">
        <f t="shared" si="2"/>
        <v>1.6000000000000001E-3</v>
      </c>
      <c r="L25" s="54">
        <f t="shared" si="3"/>
        <v>35000</v>
      </c>
      <c r="M25" s="53"/>
      <c r="N25" s="54"/>
      <c r="O25" s="21"/>
    </row>
    <row r="26" spans="1:15" s="1" customFormat="1" ht="15" customHeight="1">
      <c r="A26" s="425" t="s">
        <v>68</v>
      </c>
      <c r="B26" s="425" t="s">
        <v>51</v>
      </c>
      <c r="C26" s="426" t="s">
        <v>69</v>
      </c>
      <c r="D26" s="428" t="s">
        <v>70</v>
      </c>
      <c r="E26" s="57" t="s">
        <v>61</v>
      </c>
      <c r="F26" s="58">
        <f t="shared" ref="F26:F31" si="4">F20*0.985</f>
        <v>3.9301500000000003</v>
      </c>
      <c r="G26" s="50">
        <v>30</v>
      </c>
      <c r="H26" s="51">
        <v>25</v>
      </c>
      <c r="I26" s="50">
        <v>32</v>
      </c>
      <c r="J26" s="52">
        <v>4</v>
      </c>
      <c r="K26" s="53">
        <f t="shared" si="2"/>
        <v>6.0000000000000001E-3</v>
      </c>
      <c r="L26" s="54">
        <f t="shared" si="3"/>
        <v>9333.3333333333339</v>
      </c>
      <c r="M26" s="53"/>
      <c r="N26" s="54"/>
      <c r="O26" s="21"/>
    </row>
    <row r="27" spans="1:15" s="1" customFormat="1" ht="15" customHeight="1">
      <c r="A27" s="425"/>
      <c r="B27" s="425"/>
      <c r="C27" s="425"/>
      <c r="D27" s="428"/>
      <c r="E27" s="57" t="s">
        <v>62</v>
      </c>
      <c r="F27" s="58">
        <f t="shared" si="4"/>
        <v>4.9840999999999998</v>
      </c>
      <c r="G27" s="50">
        <v>30</v>
      </c>
      <c r="H27" s="51">
        <v>25</v>
      </c>
      <c r="I27" s="50">
        <v>36</v>
      </c>
      <c r="J27" s="52">
        <v>4</v>
      </c>
      <c r="K27" s="53">
        <f t="shared" si="2"/>
        <v>6.7499999999999999E-3</v>
      </c>
      <c r="L27" s="54">
        <f t="shared" si="3"/>
        <v>8296.2962962962956</v>
      </c>
      <c r="M27" s="53"/>
      <c r="N27" s="54"/>
      <c r="O27" s="21"/>
    </row>
    <row r="28" spans="1:15" s="1" customFormat="1" ht="15" customHeight="1">
      <c r="A28" s="425"/>
      <c r="B28" s="425"/>
      <c r="C28" s="425"/>
      <c r="D28" s="428"/>
      <c r="E28" s="57" t="s">
        <v>63</v>
      </c>
      <c r="F28" s="58">
        <f t="shared" si="4"/>
        <v>5.3584000000000005</v>
      </c>
      <c r="G28" s="50">
        <v>30</v>
      </c>
      <c r="H28" s="51">
        <v>25</v>
      </c>
      <c r="I28" s="50">
        <v>40</v>
      </c>
      <c r="J28" s="52">
        <v>4</v>
      </c>
      <c r="K28" s="53">
        <f t="shared" si="2"/>
        <v>7.4999999999999997E-3</v>
      </c>
      <c r="L28" s="54">
        <f t="shared" si="3"/>
        <v>7466.666666666667</v>
      </c>
      <c r="M28" s="53"/>
      <c r="N28" s="54"/>
      <c r="O28" s="21"/>
    </row>
    <row r="29" spans="1:15" s="1" customFormat="1" ht="15" customHeight="1">
      <c r="A29" s="425"/>
      <c r="B29" s="425"/>
      <c r="C29" s="425"/>
      <c r="D29" s="428"/>
      <c r="E29" s="57" t="s">
        <v>64</v>
      </c>
      <c r="F29" s="58">
        <f t="shared" si="4"/>
        <v>6.1956499999999997</v>
      </c>
      <c r="G29" s="50">
        <v>30</v>
      </c>
      <c r="H29" s="51">
        <v>25</v>
      </c>
      <c r="I29" s="50">
        <v>44</v>
      </c>
      <c r="J29" s="52">
        <v>4</v>
      </c>
      <c r="K29" s="53">
        <f t="shared" si="2"/>
        <v>8.2500000000000004E-3</v>
      </c>
      <c r="L29" s="54">
        <f t="shared" si="3"/>
        <v>6787.878787878788</v>
      </c>
      <c r="M29" s="53"/>
      <c r="N29" s="54"/>
      <c r="O29" s="21"/>
    </row>
    <row r="30" spans="1:15" s="1" customFormat="1" ht="15" customHeight="1">
      <c r="A30" s="425"/>
      <c r="B30" s="425"/>
      <c r="C30" s="425"/>
      <c r="D30" s="428"/>
      <c r="E30" s="57" t="s">
        <v>66</v>
      </c>
      <c r="F30" s="58">
        <f t="shared" si="4"/>
        <v>1.1032000000000002</v>
      </c>
      <c r="G30" s="50">
        <v>25</v>
      </c>
      <c r="H30" s="51">
        <v>16</v>
      </c>
      <c r="I30" s="50">
        <v>14</v>
      </c>
      <c r="J30" s="52">
        <v>4</v>
      </c>
      <c r="K30" s="53">
        <f t="shared" si="2"/>
        <v>1.4E-3</v>
      </c>
      <c r="L30" s="54">
        <f t="shared" si="3"/>
        <v>40000</v>
      </c>
      <c r="M30" s="53"/>
      <c r="N30" s="54"/>
      <c r="O30" s="21"/>
    </row>
    <row r="31" spans="1:15" s="1" customFormat="1" ht="15" customHeight="1">
      <c r="A31" s="425"/>
      <c r="B31" s="425"/>
      <c r="C31" s="425"/>
      <c r="D31" s="428"/>
      <c r="E31" s="57" t="s">
        <v>67</v>
      </c>
      <c r="F31" s="58">
        <f t="shared" si="4"/>
        <v>1.25095</v>
      </c>
      <c r="G31" s="50">
        <v>25</v>
      </c>
      <c r="H31" s="51">
        <v>16</v>
      </c>
      <c r="I31" s="50">
        <v>16</v>
      </c>
      <c r="J31" s="52">
        <v>4</v>
      </c>
      <c r="K31" s="53">
        <f t="shared" si="2"/>
        <v>1.6000000000000001E-3</v>
      </c>
      <c r="L31" s="54">
        <f t="shared" si="3"/>
        <v>35000</v>
      </c>
      <c r="M31" s="53"/>
      <c r="N31" s="54"/>
      <c r="O31" s="21"/>
    </row>
    <row r="32" spans="1:15">
      <c r="D32" s="22"/>
    </row>
    <row r="33" spans="1:7">
      <c r="C33" s="2" t="s">
        <v>71</v>
      </c>
      <c r="E33" t="s">
        <v>44</v>
      </c>
    </row>
    <row r="34" spans="1:7" ht="14.4">
      <c r="E34" s="24" t="s">
        <v>45</v>
      </c>
    </row>
    <row r="35" spans="1:7" ht="14.4">
      <c r="A35" t="s">
        <v>46</v>
      </c>
      <c r="E35" s="24" t="s">
        <v>47</v>
      </c>
    </row>
    <row r="36" spans="1:7" ht="14.4">
      <c r="A36" t="s">
        <v>48</v>
      </c>
      <c r="D36" s="2"/>
      <c r="E36" s="24" t="s">
        <v>72</v>
      </c>
    </row>
    <row r="37" spans="1:7" ht="15">
      <c r="E37" s="24" t="s">
        <v>73</v>
      </c>
    </row>
    <row r="38" spans="1:7">
      <c r="D38" t="s">
        <v>74</v>
      </c>
      <c r="G38" t="s">
        <v>75</v>
      </c>
    </row>
    <row r="53" spans="4:4">
      <c r="D53" t="s">
        <v>76</v>
      </c>
    </row>
  </sheetData>
  <mergeCells count="29">
    <mergeCell ref="F3:F5"/>
    <mergeCell ref="A3:A5"/>
    <mergeCell ref="B3:B5"/>
    <mergeCell ref="C3:C5"/>
    <mergeCell ref="D3:D5"/>
    <mergeCell ref="E3:E5"/>
    <mergeCell ref="G3:N3"/>
    <mergeCell ref="G4:I4"/>
    <mergeCell ref="J4:J5"/>
    <mergeCell ref="K4:K5"/>
    <mergeCell ref="L4:L5"/>
    <mergeCell ref="M4:M5"/>
    <mergeCell ref="N4:N5"/>
    <mergeCell ref="A7:A12"/>
    <mergeCell ref="B7:B12"/>
    <mergeCell ref="C7:C12"/>
    <mergeCell ref="D7:D12"/>
    <mergeCell ref="A13:A19"/>
    <mergeCell ref="B13:B19"/>
    <mergeCell ref="C13:C19"/>
    <mergeCell ref="D13:D19"/>
    <mergeCell ref="A20:A25"/>
    <mergeCell ref="B20:B25"/>
    <mergeCell ref="C20:C25"/>
    <mergeCell ref="D20:D25"/>
    <mergeCell ref="A26:A31"/>
    <mergeCell ref="B26:B31"/>
    <mergeCell ref="C26:C31"/>
    <mergeCell ref="D26:D31"/>
  </mergeCells>
  <phoneticPr fontId="7" type="noConversion"/>
  <pageMargins left="0.74803149606299202" right="0.74803149606299202" top="0.98425196850393704" bottom="0.98425196850393704" header="0.511811023622047" footer="0.511811023622047"/>
  <pageSetup scale="6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B8"/>
  <sheetViews>
    <sheetView topLeftCell="B1" zoomScale="88" zoomScaleNormal="88" workbookViewId="0">
      <selection activeCell="N5" sqref="N5"/>
    </sheetView>
  </sheetViews>
  <sheetFormatPr defaultColWidth="9.109375" defaultRowHeight="13.2" outlineLevelCol="2"/>
  <cols>
    <col min="1" max="1" width="23.6640625" style="10" customWidth="1"/>
    <col min="2" max="2" width="28.6640625" style="10" customWidth="1"/>
    <col min="3" max="3" width="18.88671875" style="11" customWidth="1"/>
    <col min="4" max="4" width="19.44140625" style="10" customWidth="1"/>
    <col min="5" max="5" width="8.5546875" style="10" customWidth="1" outlineLevel="1"/>
    <col min="6" max="6" width="5.88671875" style="133" customWidth="1" outlineLevel="1" collapsed="1"/>
    <col min="7" max="7" width="7.44140625" style="132" customWidth="1" outlineLevel="2"/>
    <col min="8" max="8" width="5.88671875" style="132" customWidth="1" outlineLevel="2"/>
    <col min="9" max="9" width="6.88671875" style="10" customWidth="1" outlineLevel="2"/>
    <col min="10" max="10" width="7.33203125" style="10" customWidth="1" outlineLevel="2"/>
    <col min="11" max="11" width="7.5546875" style="10" customWidth="1" outlineLevel="2"/>
    <col min="12" max="12" width="8.33203125" style="7" customWidth="1" outlineLevel="2"/>
    <col min="13" max="13" width="9.44140625" style="7" customWidth="1" outlineLevel="2"/>
    <col min="14" max="14" width="8.109375" style="10" customWidth="1" outlineLevel="2"/>
    <col min="15" max="15" width="11.6640625" style="7" customWidth="1" outlineLevel="1"/>
    <col min="16" max="16" width="7.109375" style="10" customWidth="1" outlineLevel="2"/>
    <col min="17" max="17" width="9.5546875" style="10" customWidth="1" outlineLevel="2"/>
    <col min="18" max="18" width="9.109375" style="7" customWidth="1" outlineLevel="1"/>
    <col min="19" max="19" width="7.5546875" style="7" customWidth="1" outlineLevel="1"/>
    <col min="20" max="20" width="4.109375" style="7" customWidth="1" outlineLevel="1"/>
    <col min="21" max="21" width="4.88671875" style="10" customWidth="1" outlineLevel="2"/>
    <col min="22" max="22" width="8.5546875" style="10" customWidth="1" outlineLevel="2"/>
    <col min="23" max="23" width="6.88671875" style="10" customWidth="1" outlineLevel="2"/>
    <col min="24" max="24" width="8.6640625" style="10" customWidth="1" outlineLevel="2"/>
    <col min="25" max="25" width="10.88671875" style="10" customWidth="1" outlineLevel="2"/>
    <col min="26" max="26" width="9.109375" style="7" customWidth="1" outlineLevel="1"/>
    <col min="27" max="27" width="10.88671875" style="7" customWidth="1" outlineLevel="1"/>
    <col min="28" max="28" width="12.5546875" style="7" customWidth="1" outlineLevel="1"/>
    <col min="29" max="16384" width="9.109375" style="10"/>
  </cols>
  <sheetData>
    <row r="1" spans="1:28" s="173" customFormat="1">
      <c r="A1" s="350" t="s">
        <v>23</v>
      </c>
      <c r="B1" s="350" t="s">
        <v>8</v>
      </c>
      <c r="C1" s="350" t="s">
        <v>9</v>
      </c>
      <c r="D1" s="350" t="s">
        <v>10</v>
      </c>
      <c r="E1" s="439" t="s">
        <v>11</v>
      </c>
      <c r="F1" s="442" t="s">
        <v>24</v>
      </c>
      <c r="G1" s="442"/>
      <c r="H1" s="442"/>
      <c r="I1" s="442"/>
      <c r="J1" s="442"/>
      <c r="K1" s="442"/>
      <c r="L1" s="442"/>
      <c r="M1" s="442"/>
      <c r="N1" s="442"/>
      <c r="O1" s="442" t="s">
        <v>25</v>
      </c>
      <c r="P1" s="442"/>
      <c r="Q1" s="442"/>
      <c r="R1" s="439" t="s">
        <v>26</v>
      </c>
      <c r="S1" s="174" t="s">
        <v>27</v>
      </c>
      <c r="T1" s="174" t="s">
        <v>27</v>
      </c>
      <c r="U1" s="174"/>
      <c r="V1" s="174"/>
      <c r="W1" s="174"/>
      <c r="X1" s="174"/>
      <c r="Y1" s="439" t="s">
        <v>28</v>
      </c>
      <c r="Z1" s="439" t="s">
        <v>309</v>
      </c>
      <c r="AA1" s="444" t="s">
        <v>308</v>
      </c>
      <c r="AB1" s="443" t="s">
        <v>29</v>
      </c>
    </row>
    <row r="2" spans="1:28" s="173" customFormat="1" ht="19.5" customHeight="1">
      <c r="A2" s="438"/>
      <c r="B2" s="438"/>
      <c r="C2" s="438"/>
      <c r="D2" s="438"/>
      <c r="E2" s="439"/>
      <c r="F2" s="445" t="s">
        <v>14</v>
      </c>
      <c r="G2" s="445"/>
      <c r="H2" s="445"/>
      <c r="I2" s="438" t="s">
        <v>30</v>
      </c>
      <c r="J2" s="438" t="s">
        <v>31</v>
      </c>
      <c r="K2" s="439" t="s">
        <v>16</v>
      </c>
      <c r="L2" s="175" t="s">
        <v>17</v>
      </c>
      <c r="M2" s="170" t="s">
        <v>32</v>
      </c>
      <c r="N2" s="439" t="s">
        <v>19</v>
      </c>
      <c r="O2" s="438" t="s">
        <v>33</v>
      </c>
      <c r="P2" s="438" t="s">
        <v>34</v>
      </c>
      <c r="Q2" s="439" t="s">
        <v>35</v>
      </c>
      <c r="R2" s="439"/>
      <c r="S2" s="170" t="s">
        <v>36</v>
      </c>
      <c r="T2" s="170" t="s">
        <v>37</v>
      </c>
      <c r="U2" s="174" t="s">
        <v>38</v>
      </c>
      <c r="V2" s="174" t="s">
        <v>39</v>
      </c>
      <c r="W2" s="170" t="s">
        <v>40</v>
      </c>
      <c r="X2" s="170" t="s">
        <v>41</v>
      </c>
      <c r="Y2" s="439"/>
      <c r="Z2" s="439"/>
      <c r="AA2" s="444"/>
      <c r="AB2" s="443"/>
    </row>
    <row r="3" spans="1:28" s="166" customFormat="1" ht="18.75" customHeight="1">
      <c r="A3" s="438"/>
      <c r="B3" s="438"/>
      <c r="C3" s="438"/>
      <c r="D3" s="438"/>
      <c r="E3" s="439"/>
      <c r="F3" s="172" t="s">
        <v>20</v>
      </c>
      <c r="G3" s="172" t="s">
        <v>21</v>
      </c>
      <c r="H3" s="172" t="s">
        <v>22</v>
      </c>
      <c r="I3" s="438"/>
      <c r="J3" s="438"/>
      <c r="K3" s="439"/>
      <c r="L3" s="167">
        <v>63</v>
      </c>
      <c r="M3" s="171">
        <v>3500</v>
      </c>
      <c r="N3" s="439"/>
      <c r="O3" s="438"/>
      <c r="P3" s="438"/>
      <c r="Q3" s="439"/>
      <c r="R3" s="439"/>
      <c r="S3" s="168">
        <v>0.03</v>
      </c>
      <c r="T3" s="168"/>
      <c r="U3" s="168"/>
      <c r="V3" s="168">
        <v>0.05</v>
      </c>
      <c r="W3" s="169"/>
      <c r="X3" s="168"/>
      <c r="Y3" s="439"/>
      <c r="Z3" s="439"/>
      <c r="AA3" s="444"/>
      <c r="AB3" s="443"/>
    </row>
    <row r="4" spans="1:28" s="8" customFormat="1" ht="22.5" customHeight="1">
      <c r="A4" s="354" t="s">
        <v>320</v>
      </c>
      <c r="B4" s="355"/>
      <c r="C4" s="356"/>
      <c r="D4" s="59"/>
      <c r="E4" s="165"/>
      <c r="F4" s="164"/>
      <c r="G4" s="164"/>
      <c r="H4" s="164"/>
      <c r="I4" s="163"/>
      <c r="J4" s="59"/>
      <c r="K4" s="162"/>
      <c r="L4" s="161"/>
      <c r="M4" s="160"/>
      <c r="N4" s="159"/>
      <c r="O4" s="130"/>
      <c r="P4" s="158"/>
      <c r="Q4" s="157"/>
      <c r="R4" s="157"/>
      <c r="S4" s="156"/>
      <c r="T4" s="156"/>
      <c r="U4" s="157"/>
      <c r="V4" s="157"/>
      <c r="W4" s="157"/>
      <c r="X4" s="156"/>
      <c r="Y4" s="155"/>
      <c r="Z4" s="154"/>
      <c r="AA4" s="153"/>
      <c r="AB4" s="152" t="s">
        <v>307</v>
      </c>
    </row>
    <row r="5" spans="1:28" s="9" customFormat="1" ht="34.950000000000003" customHeight="1">
      <c r="A5" s="440" t="str">
        <f>A4</f>
        <v>2pc -- Serta Brand 100gsm Solid Polyester Allergan Protection Pillowcases</v>
      </c>
      <c r="B5" s="440" t="s">
        <v>317</v>
      </c>
      <c r="C5" s="441" t="s">
        <v>306</v>
      </c>
      <c r="D5" s="151" t="s">
        <v>58</v>
      </c>
      <c r="E5" s="150">
        <f>'Allergen pc 09-16-2024'!F7</f>
        <v>1.59</v>
      </c>
      <c r="F5" s="148">
        <v>30</v>
      </c>
      <c r="G5" s="149">
        <v>24</v>
      </c>
      <c r="H5" s="148">
        <v>15</v>
      </c>
      <c r="I5" s="147">
        <v>8</v>
      </c>
      <c r="J5" s="19">
        <v>2.46</v>
      </c>
      <c r="K5" s="146">
        <f>F5*G5*H5/1000000/I5</f>
        <v>1.3500000000000001E-3</v>
      </c>
      <c r="L5" s="145">
        <f>$L$3/K5</f>
        <v>46666.666666666664</v>
      </c>
      <c r="M5" s="144">
        <f>$M$3</f>
        <v>3500</v>
      </c>
      <c r="N5" s="143">
        <f>M5/L5</f>
        <v>7.4999999999999997E-2</v>
      </c>
      <c r="O5" s="129" t="s">
        <v>305</v>
      </c>
      <c r="P5" s="142">
        <v>0.114</v>
      </c>
      <c r="Q5" s="141">
        <f>E5*P5</f>
        <v>0.18126</v>
      </c>
      <c r="R5" s="141">
        <f>Q5+N5+E5</f>
        <v>1.84626</v>
      </c>
      <c r="S5" s="138"/>
      <c r="T5" s="138"/>
      <c r="U5" s="140"/>
      <c r="V5" s="140">
        <f>$V$3*AB5</f>
        <v>0.13750000000000001</v>
      </c>
      <c r="W5" s="139"/>
      <c r="X5" s="138">
        <f>AB5*$X$3</f>
        <v>0</v>
      </c>
      <c r="Y5" s="137">
        <f>SUM(S5:X5)</f>
        <v>0.13750000000000001</v>
      </c>
      <c r="Z5" s="136">
        <f>Y5+R5</f>
        <v>1.98376</v>
      </c>
      <c r="AA5" s="135">
        <f>(AB5-Z5)/AB5</f>
        <v>0.27863272727272731</v>
      </c>
      <c r="AB5" s="134">
        <v>2.75</v>
      </c>
    </row>
    <row r="6" spans="1:28" s="9" customFormat="1" ht="34.950000000000003" customHeight="1">
      <c r="A6" s="440"/>
      <c r="B6" s="440"/>
      <c r="C6" s="440"/>
      <c r="D6" s="151" t="s">
        <v>59</v>
      </c>
      <c r="E6" s="150">
        <f>'Allergen pc 09-16-2024'!F8</f>
        <v>1.9</v>
      </c>
      <c r="F6" s="148">
        <v>30</v>
      </c>
      <c r="G6" s="149">
        <v>24</v>
      </c>
      <c r="H6" s="148">
        <v>17</v>
      </c>
      <c r="I6" s="147">
        <v>8</v>
      </c>
      <c r="J6" s="19">
        <v>2.7</v>
      </c>
      <c r="K6" s="146">
        <f>F6*G6*H6/1000000/I6</f>
        <v>1.5299999999999999E-3</v>
      </c>
      <c r="L6" s="145">
        <f>$L$3/K6</f>
        <v>41176.470588235294</v>
      </c>
      <c r="M6" s="144">
        <f>$M$3</f>
        <v>3500</v>
      </c>
      <c r="N6" s="143">
        <f>M6/L6</f>
        <v>8.5000000000000006E-2</v>
      </c>
      <c r="O6" s="129" t="s">
        <v>305</v>
      </c>
      <c r="P6" s="142">
        <v>0.114</v>
      </c>
      <c r="Q6" s="141">
        <f>E6*P6</f>
        <v>0.21659999999999999</v>
      </c>
      <c r="R6" s="141">
        <f>Q6+N6+E6</f>
        <v>2.2016</v>
      </c>
      <c r="S6" s="138"/>
      <c r="T6" s="138"/>
      <c r="U6" s="140"/>
      <c r="V6" s="140">
        <f>$V$3*AB6</f>
        <v>0.16250000000000001</v>
      </c>
      <c r="W6" s="139"/>
      <c r="X6" s="138">
        <f>AB6*$X$3</f>
        <v>0</v>
      </c>
      <c r="Y6" s="137">
        <f>SUM(S6:X6)</f>
        <v>0.16250000000000001</v>
      </c>
      <c r="Z6" s="136">
        <f>Y6+R6</f>
        <v>2.3641000000000001</v>
      </c>
      <c r="AA6" s="135">
        <f>(AB6-Z6)/AB6</f>
        <v>0.27258461538461537</v>
      </c>
      <c r="AB6" s="134">
        <v>3.25</v>
      </c>
    </row>
    <row r="7" spans="1:28">
      <c r="E7" s="132"/>
      <c r="F7" s="132"/>
      <c r="G7" s="10"/>
      <c r="H7" s="10"/>
      <c r="J7" s="7"/>
      <c r="K7" s="7"/>
      <c r="L7" s="10"/>
      <c r="O7" s="10"/>
      <c r="P7" s="7"/>
      <c r="Q7" s="7"/>
      <c r="S7" s="10"/>
      <c r="T7" s="10"/>
      <c r="X7" s="7"/>
      <c r="Y7" s="7"/>
      <c r="AA7" s="10"/>
      <c r="AB7" s="10"/>
    </row>
    <row r="8" spans="1:28">
      <c r="E8" s="132"/>
      <c r="F8" s="132"/>
      <c r="G8" s="10"/>
      <c r="H8" s="10"/>
      <c r="J8" s="7"/>
      <c r="K8" s="7"/>
      <c r="L8" s="10"/>
      <c r="O8" s="10"/>
      <c r="P8" s="7"/>
      <c r="Q8" s="7"/>
      <c r="S8" s="10"/>
      <c r="T8" s="10"/>
      <c r="X8" s="7"/>
      <c r="Y8" s="7"/>
      <c r="AA8" s="10"/>
      <c r="AB8" s="10"/>
    </row>
  </sheetData>
  <mergeCells count="24">
    <mergeCell ref="F1:N1"/>
    <mergeCell ref="AB1:AB3"/>
    <mergeCell ref="AA1:AA3"/>
    <mergeCell ref="O2:O3"/>
    <mergeCell ref="P2:P3"/>
    <mergeCell ref="Q2:Q3"/>
    <mergeCell ref="O1:Q1"/>
    <mergeCell ref="R1:R3"/>
    <mergeCell ref="Y1:Y3"/>
    <mergeCell ref="Z1:Z3"/>
    <mergeCell ref="F2:H2"/>
    <mergeCell ref="J2:J3"/>
    <mergeCell ref="K2:K3"/>
    <mergeCell ref="N2:N3"/>
    <mergeCell ref="I2:I3"/>
    <mergeCell ref="D1:D3"/>
    <mergeCell ref="E1:E3"/>
    <mergeCell ref="B5:B6"/>
    <mergeCell ref="C5:C6"/>
    <mergeCell ref="A1:A3"/>
    <mergeCell ref="B1:B3"/>
    <mergeCell ref="A4:C4"/>
    <mergeCell ref="A5:A6"/>
    <mergeCell ref="C1:C3"/>
  </mergeCells>
  <phoneticPr fontId="7"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4"/>
  <sheetViews>
    <sheetView workbookViewId="0">
      <selection activeCell="K13" sqref="K13"/>
    </sheetView>
  </sheetViews>
  <sheetFormatPr defaultColWidth="9" defaultRowHeight="13.2"/>
  <cols>
    <col min="1" max="1" width="12.6640625" style="176" customWidth="1"/>
    <col min="2" max="2" width="11.109375" style="176" customWidth="1"/>
    <col min="3" max="3" width="27.109375" style="176" customWidth="1"/>
    <col min="4" max="4" width="16.5546875" style="176" customWidth="1"/>
    <col min="5" max="5" width="14.109375" style="176" customWidth="1"/>
    <col min="6" max="6" width="11.44140625" style="176" customWidth="1"/>
    <col min="7" max="9" width="6.5546875" style="176" customWidth="1"/>
    <col min="10" max="12" width="9" style="176"/>
    <col min="13" max="14" width="10.33203125" style="176" customWidth="1"/>
    <col min="15" max="15" width="15.5546875" style="176" customWidth="1"/>
    <col min="16" max="16384" width="9" style="176"/>
  </cols>
  <sheetData>
    <row r="1" spans="1:15" ht="18" customHeight="1">
      <c r="A1" s="211" t="s">
        <v>0</v>
      </c>
      <c r="B1" s="210" t="s">
        <v>1</v>
      </c>
      <c r="C1" s="209" t="s">
        <v>2</v>
      </c>
      <c r="D1" s="208" t="s">
        <v>3</v>
      </c>
      <c r="E1" s="207">
        <v>45549</v>
      </c>
      <c r="F1" s="201"/>
      <c r="G1" s="200"/>
      <c r="H1" s="198"/>
      <c r="I1" s="199"/>
      <c r="J1" s="199"/>
      <c r="K1" s="199"/>
      <c r="L1" s="199"/>
      <c r="M1" s="198"/>
      <c r="N1" s="198"/>
    </row>
    <row r="2" spans="1:15" ht="24" customHeight="1">
      <c r="A2" s="206" t="s">
        <v>4</v>
      </c>
      <c r="B2" s="205" t="s">
        <v>49</v>
      </c>
      <c r="C2" s="204" t="s">
        <v>2</v>
      </c>
      <c r="D2" s="203" t="s">
        <v>5</v>
      </c>
      <c r="E2" s="202" t="s">
        <v>43</v>
      </c>
      <c r="F2" s="201"/>
      <c r="G2" s="200"/>
      <c r="H2" s="198"/>
      <c r="I2" s="199"/>
      <c r="J2" s="199"/>
      <c r="K2" s="199"/>
      <c r="L2" s="199"/>
      <c r="M2" s="198"/>
      <c r="N2" s="198"/>
    </row>
    <row r="3" spans="1:15">
      <c r="A3" s="399" t="s">
        <v>6</v>
      </c>
      <c r="B3" s="399" t="s">
        <v>7</v>
      </c>
      <c r="C3" s="399" t="s">
        <v>8</v>
      </c>
      <c r="D3" s="399" t="s">
        <v>9</v>
      </c>
      <c r="E3" s="399" t="s">
        <v>10</v>
      </c>
      <c r="F3" s="446" t="s">
        <v>11</v>
      </c>
      <c r="G3" s="404" t="s">
        <v>12</v>
      </c>
      <c r="H3" s="405"/>
      <c r="I3" s="405"/>
      <c r="J3" s="405"/>
      <c r="K3" s="405"/>
      <c r="L3" s="405"/>
      <c r="M3" s="405"/>
      <c r="N3" s="406"/>
      <c r="O3" s="197" t="s">
        <v>13</v>
      </c>
    </row>
    <row r="4" spans="1:15">
      <c r="A4" s="399"/>
      <c r="B4" s="399"/>
      <c r="C4" s="399"/>
      <c r="D4" s="399"/>
      <c r="E4" s="399"/>
      <c r="F4" s="402"/>
      <c r="G4" s="407" t="s">
        <v>14</v>
      </c>
      <c r="H4" s="407"/>
      <c r="I4" s="407"/>
      <c r="J4" s="399" t="s">
        <v>15</v>
      </c>
      <c r="K4" s="400" t="s">
        <v>16</v>
      </c>
      <c r="L4" s="400" t="s">
        <v>17</v>
      </c>
      <c r="M4" s="399" t="s">
        <v>18</v>
      </c>
      <c r="N4" s="400" t="s">
        <v>19</v>
      </c>
      <c r="O4" s="196"/>
    </row>
    <row r="5" spans="1:15">
      <c r="A5" s="399"/>
      <c r="B5" s="399"/>
      <c r="C5" s="399"/>
      <c r="D5" s="399"/>
      <c r="E5" s="399"/>
      <c r="F5" s="403"/>
      <c r="G5" s="195" t="s">
        <v>20</v>
      </c>
      <c r="H5" s="194" t="s">
        <v>21</v>
      </c>
      <c r="I5" s="194" t="s">
        <v>22</v>
      </c>
      <c r="J5" s="399"/>
      <c r="K5" s="400"/>
      <c r="L5" s="400"/>
      <c r="M5" s="399"/>
      <c r="N5" s="400"/>
      <c r="O5" s="193"/>
    </row>
    <row r="6" spans="1:15" s="180" customFormat="1" ht="21" customHeight="1">
      <c r="A6" s="192"/>
      <c r="B6" s="192"/>
      <c r="C6" s="187"/>
      <c r="D6" s="187"/>
      <c r="E6" s="187"/>
      <c r="F6" s="191"/>
      <c r="G6" s="190"/>
      <c r="H6" s="187"/>
      <c r="I6" s="187"/>
      <c r="J6" s="187"/>
      <c r="K6" s="189"/>
      <c r="L6" s="188"/>
      <c r="M6" s="187"/>
      <c r="N6" s="186"/>
      <c r="O6" s="185"/>
    </row>
    <row r="7" spans="1:15" s="180" customFormat="1" ht="33" customHeight="1">
      <c r="A7" s="391"/>
      <c r="B7" s="391" t="s">
        <v>313</v>
      </c>
      <c r="C7" s="447" t="s">
        <v>312</v>
      </c>
      <c r="D7" s="396" t="s">
        <v>311</v>
      </c>
      <c r="E7" s="184" t="s">
        <v>66</v>
      </c>
      <c r="F7" s="183">
        <v>1.59</v>
      </c>
      <c r="G7" s="118">
        <v>30</v>
      </c>
      <c r="H7" s="119">
        <v>24</v>
      </c>
      <c r="I7" s="118">
        <v>15</v>
      </c>
      <c r="J7" s="120">
        <v>8</v>
      </c>
      <c r="K7" s="182">
        <f>G7*H7*I7/1000000/J7</f>
        <v>1.3500000000000001E-3</v>
      </c>
      <c r="L7" s="181">
        <f>56/K7</f>
        <v>41481.481481481482</v>
      </c>
      <c r="M7" s="182"/>
      <c r="N7" s="181"/>
      <c r="O7" s="123"/>
    </row>
    <row r="8" spans="1:15" s="180" customFormat="1" ht="33" customHeight="1">
      <c r="A8" s="391"/>
      <c r="B8" s="391"/>
      <c r="C8" s="448"/>
      <c r="D8" s="397"/>
      <c r="E8" s="184" t="s">
        <v>67</v>
      </c>
      <c r="F8" s="183">
        <v>1.9</v>
      </c>
      <c r="G8" s="118">
        <v>30</v>
      </c>
      <c r="H8" s="119">
        <v>24</v>
      </c>
      <c r="I8" s="118">
        <v>17</v>
      </c>
      <c r="J8" s="120">
        <v>8</v>
      </c>
      <c r="K8" s="182">
        <f>G8*H8*I8/1000000/J8</f>
        <v>1.5299999999999999E-3</v>
      </c>
      <c r="L8" s="181">
        <f>56/K8</f>
        <v>36601.307189542487</v>
      </c>
      <c r="M8" s="182"/>
      <c r="N8" s="181"/>
      <c r="O8" s="123"/>
    </row>
    <row r="9" spans="1:15">
      <c r="D9" s="179"/>
    </row>
    <row r="10" spans="1:15">
      <c r="C10" s="178"/>
    </row>
    <row r="11" spans="1:15" ht="14.4">
      <c r="C11" s="176" t="s">
        <v>310</v>
      </c>
      <c r="E11" s="177"/>
    </row>
    <row r="12" spans="1:15" ht="14.4">
      <c r="E12" s="177"/>
    </row>
    <row r="13" spans="1:15" ht="14.4">
      <c r="D13" s="178"/>
      <c r="E13" s="177"/>
    </row>
    <row r="14" spans="1:15" ht="14.4">
      <c r="E14" s="177"/>
    </row>
  </sheetData>
  <mergeCells count="17">
    <mergeCell ref="F3:F5"/>
    <mergeCell ref="A7:A8"/>
    <mergeCell ref="B7:B8"/>
    <mergeCell ref="C7:C8"/>
    <mergeCell ref="D7:D8"/>
    <mergeCell ref="A3:A5"/>
    <mergeCell ref="B3:B5"/>
    <mergeCell ref="C3:C5"/>
    <mergeCell ref="D3:D5"/>
    <mergeCell ref="E3:E5"/>
    <mergeCell ref="G3:N3"/>
    <mergeCell ref="G4:I4"/>
    <mergeCell ref="J4:J5"/>
    <mergeCell ref="K4:K5"/>
    <mergeCell ref="L4:L5"/>
    <mergeCell ref="M4:M5"/>
    <mergeCell ref="N4:N5"/>
  </mergeCells>
  <phoneticPr fontId="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Quote</vt:lpstr>
      <vt:lpstr>July projection</vt:lpstr>
      <vt:lpstr>Costs Reduction 27-02-2025</vt:lpstr>
      <vt:lpstr>Serta Cooling 9-16-2024</vt:lpstr>
      <vt:lpstr>85gsm Serta 10-29</vt:lpstr>
      <vt:lpstr>Serta 05-22 Final</vt:lpstr>
      <vt:lpstr>Serta 05-13</vt:lpstr>
      <vt:lpstr>Quote Sheet Allergen pc</vt:lpstr>
      <vt:lpstr>Allergen pc 09-16-2024</vt:lpstr>
      <vt:lpstr>'Serta 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2015-01-20T08:10:00Z</cp:lastPrinted>
  <dcterms:created xsi:type="dcterms:W3CDTF">2010-04-15T22:36:00Z</dcterms:created>
  <dcterms:modified xsi:type="dcterms:W3CDTF">2025-03-13T03:05:22Z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CB9A6461C3234ACD8CC9C7A2CA49D183</vt:lpwstr>
  </property>
</Properties>
</file>