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<sst xmlns="http://schemas.openxmlformats.org/spreadsheetml/2006/main" count="648" uniqueCount="648">
  <si>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</si>
  <si>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</si>
  <si>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</si>
  <si>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</si>
  <si>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</si>
  <si>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</si>
  <si>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</si>
  <si>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</si>
  <si>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</si>
  <si>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</si>
  <si>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</si>
  <si>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</si>
  <si>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</si>
  <si>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</si>
  <si>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</si>
  <si>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</si>
  <si>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</si>
  <si>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</si>
  <si>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</si>
  <si>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</si>
  <si>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</si>
  <si>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KOHLDSN</t>
  </si>
  <si>
    <t>DLCROSCILL</t>
  </si>
  <si>
    <t>JCPENNEY01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</si>
  <si>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</si>
  <si>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</si>
  <si>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</si>
  <si>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</si>
  <si>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</si>
  <si>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</si>
  <si>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</si>
  <si>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</si>
  <si>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</si>
  <si>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</si>
  <si>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</si>
  <si>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</si>
  <si>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</si>
  <si>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</si>
  <si>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</si>
  <si>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</si>
  <si>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</si>
  <si>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</si>
  <si>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</si>
  <si>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</si>
  <si>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</si>
  <si>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</si>
  <si>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</si>
  <si>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</si>
  <si>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</si>
  <si>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</si>
  <si>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</si>
  <si>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</si>
  <si>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</si>
  <si>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</si>
  <si>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</si>
  <si>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</si>
  <si>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</si>
  <si>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</si>
  <si>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</si>
  <si>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</si>
  <si>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</si>
  <si>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</si>
  <si>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</si>
  <si>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</si>
  <si>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</si>
  <si>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</si>
  <si>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</si>
  <si>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</si>
  <si>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</si>
  <si>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</si>
  <si>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</si>
  <si>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</si>
  <si>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</si>
  <si>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</si>
  <si>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</si>
  <si>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</si>
  <si>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</si>
  <si>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</si>
  <si>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</si>
  <si>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</si>
  <si>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</si>
  <si>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</si>
  <si>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</si>
  <si>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</si>
  <si>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</si>
  <si>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</si>
  <si>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</si>
  <si>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</si>
  <si>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</si>
  <si>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</si>
  <si>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</si>
  <si>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</si>
  <si>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</si>
  <si>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</si>
  <si>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</si>
  <si>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</si>
  <si>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</si>
  <si>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</si>
  <si>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</si>
  <si>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</si>
  <si>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</si>
  <si>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</si>
  <si>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</si>
  <si>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</si>
  <si>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</si>
  <si>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</si>
  <si>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</si>
  <si>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</si>
  <si>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</si>
  <si>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</si>
  <si>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</si>
  <si>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</si>
  <si>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</si>
  <si>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</si>
  <si>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</si>
  <si>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</si>
  <si>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</si>
  <si>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</si>
  <si>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</si>
  <si>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</si>
  <si>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</si>
  <si>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</si>
  <si>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</si>
  <si>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</si>
  <si>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</si>
  <si>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</si>
  <si>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</si>
  <si>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</si>
  <si>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</si>
  <si>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</si>
  <si>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</si>
  <si>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</si>
  <si>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</si>
  <si>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</si>
  <si>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</si>
  <si>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</si>
  <si>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</si>
  <si>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</si>
  <si>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</si>
  <si>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</si>
  <si>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</si>
  <si>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</si>
  <si>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</si>
  <si>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</si>
  <si>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</si>
  <si>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</si>
  <si>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</si>
  <si>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</si>
  <si>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</si>
  <si>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</si>
  <si>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</si>
  <si>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</si>
  <si>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AMAZON,CSNSTORES,OVERSTOCK01</t>
  </si>
  <si>
    <t>Setup</t>
  </si>
  <si>
    <t>1/5/2024</t>
  </si>
  <si>
    <t>No</t>
  </si>
  <si>
    <t>7/27/2023</t>
  </si>
  <si>
    <t>8/8/2023</t>
  </si>
  <si>
    <t>8/31/2023</t>
  </si>
  <si>
    <t>9/29/2023</t>
  </si>
  <si>
    <t>7/25/2023</t>
  </si>
  <si>
    <t>7/3/2024</t>
  </si>
  <si>
    <t>11/8/2023</t>
  </si>
  <si>
    <t>7/10/2024</t>
  </si>
  <si>
    <t>7/2/2024</t>
  </si>
  <si>
    <t>7/15/2024</t>
  </si>
  <si>
    <t>8/21/2023</t>
  </si>
  <si>
    <t>9/4/2023</t>
  </si>
  <si>
    <t>10/11/2023</t>
  </si>
  <si>
    <t>12/19/2023</t>
  </si>
  <si>
    <t>CCL10-0063</t>
  </si>
  <si>
    <t>King</t>
  </si>
  <si>
    <t>AMAZON,AMAZONDS,CSNSTORES,DLCROSCILL,KOHLDSN,OLLIIX,OVERSTOCK01</t>
  </si>
  <si>
    <t>9/7/2023</t>
  </si>
  <si>
    <t>8/23/2023</t>
  </si>
  <si>
    <t>7/22/2024</t>
  </si>
  <si>
    <t>4/7/2024</t>
  </si>
  <si>
    <t>5/2/2024</t>
  </si>
  <si>
    <t>10/9/2023</t>
  </si>
  <si>
    <t>8/4/2023</t>
  </si>
  <si>
    <t>9/5/2023</t>
  </si>
  <si>
    <t>Ready To Offer</t>
  </si>
  <si>
    <t>CCL10-0064</t>
  </si>
  <si>
    <t>Cal King</t>
  </si>
  <si>
    <t>AMAZON,AMAZONDS,CSNSTORES,OVERSTOCK01</t>
  </si>
  <si>
    <t>8/7/2023</t>
  </si>
  <si>
    <t>10/26/2023</t>
  </si>
  <si>
    <t>8/5/2024</t>
  </si>
  <si>
    <t>10/17/2024</t>
  </si>
  <si>
    <t>8/27/2023</t>
  </si>
  <si>
    <t>2/23/2024</t>
  </si>
  <si>
    <t>CCL10-0001</t>
  </si>
  <si>
    <t>Burgundy</t>
  </si>
  <si>
    <t>10/21/2022</t>
  </si>
  <si>
    <t>CSNSTORES,OVERSTOCK01</t>
  </si>
  <si>
    <t>8/16/2024</t>
  </si>
  <si>
    <t>3/30/2023</t>
  </si>
  <si>
    <t>4/17/2023</t>
  </si>
  <si>
    <t>9/6/2023</t>
  </si>
  <si>
    <t>11/11/2022</t>
  </si>
  <si>
    <t>8/2/2023</t>
  </si>
  <si>
    <t>11/21/2023</t>
  </si>
  <si>
    <t>6/6/2024</t>
  </si>
  <si>
    <t>8/13/2024</t>
  </si>
  <si>
    <t>11/30/2022</t>
  </si>
  <si>
    <t>6/15/2023</t>
  </si>
  <si>
    <t>8/28/2023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</si>
  <si>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</si>
  <si>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</si>
  <si>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</si>
  <si>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</si>
  <si>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</si>
  <si>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</si>
  <si>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</si>
  <si>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AMAZON,CSNSTORES,MACY02,OVERSTOCK01</t>
  </si>
  <si>
    <t>7/26/2024</t>
  </si>
  <si>
    <t>4/19/2023</t>
  </si>
  <si>
    <t>11/6/2022</t>
  </si>
  <si>
    <t>11/9/2023</t>
  </si>
  <si>
    <t>6/21/2024</t>
  </si>
  <si>
    <t>11/7/2022</t>
  </si>
  <si>
    <t>8/11/2023</t>
  </si>
  <si>
    <t>CCL10-0003</t>
  </si>
  <si>
    <t>4/5/2023</t>
  </si>
  <si>
    <t>6/24/2024</t>
  </si>
  <si>
    <t>7/31/2024</t>
  </si>
  <si>
    <t>10/26/2022</t>
  </si>
  <si>
    <t>7/5/2024</t>
  </si>
  <si>
    <t>11/1/2022</t>
  </si>
  <si>
    <t>6/23/2023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</si>
  <si>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</si>
  <si>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</si>
  <si>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</si>
  <si>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</si>
  <si>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</si>
  <si>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</si>
  <si>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</si>
  <si>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</si>
  <si>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7/2/2025</t>
  </si>
  <si>
    <t>Restricted</t>
  </si>
  <si>
    <t>CCL10-0069</t>
  </si>
  <si>
    <t>CCL10-0070</t>
  </si>
  <si>
    <t>CCL10-0013</t>
  </si>
  <si>
    <t>Galleria</t>
  </si>
  <si>
    <t>Brown</t>
  </si>
  <si>
    <t>Patchwork</t>
  </si>
  <si>
    <t>10/25/2022</t>
  </si>
  <si>
    <t>BLK01,CSNSTORES,KOHLDSN,OLLIIX,OVERSTOCK01</t>
  </si>
  <si>
    <t>4/24/2024</t>
  </si>
  <si>
    <t>4/6/2023</t>
  </si>
  <si>
    <t>9/12/2023</t>
  </si>
  <si>
    <t>11/26/2022</t>
  </si>
  <si>
    <t>5/3/2024</t>
  </si>
  <si>
    <t>4/23/2024</t>
  </si>
  <si>
    <t>7/10/2023</t>
  </si>
  <si>
    <t>2/23/2025</t>
  </si>
  <si>
    <t>7/1/2024</t>
  </si>
  <si>
    <t>CCL10-0014</t>
  </si>
  <si>
    <t>CSNSTORES,KOHLDSN,NRTPORT,OLLIIX,OVERSTOCK01</t>
  </si>
  <si>
    <t>4/3/2023</t>
  </si>
  <si>
    <t>11/10/2023</t>
  </si>
  <si>
    <t>11/14/2022</t>
  </si>
  <si>
    <t>7/19/2023</t>
  </si>
  <si>
    <t>5/14/2023</t>
  </si>
  <si>
    <t>CCL10-0015</t>
  </si>
  <si>
    <t>4/26/2024</t>
  </si>
  <si>
    <t>5/6/2024</t>
  </si>
  <si>
    <t>4/12/2024</t>
  </si>
  <si>
    <t>11/17/2022</t>
  </si>
  <si>
    <t>4/3/2024</t>
  </si>
  <si>
    <t>5/8/2024</t>
  </si>
  <si>
    <t>7/18/2024</t>
  </si>
  <si>
    <t>11/25/2022</t>
  </si>
  <si>
    <t>4/25/2024</t>
  </si>
  <si>
    <t>11/13/2024</t>
  </si>
  <si>
    <t>CCL10-0010</t>
  </si>
  <si>
    <t>Red</t>
  </si>
  <si>
    <t>4/18/2024</t>
  </si>
  <si>
    <t>12/1/2022</t>
  </si>
  <si>
    <t>5/7/2024</t>
  </si>
  <si>
    <t>5/15/2024</t>
  </si>
  <si>
    <t>11/21/2022</t>
  </si>
  <si>
    <t>6/29/2023</t>
  </si>
  <si>
    <t>5/9/2023</t>
  </si>
  <si>
    <t>5/30/2024</t>
  </si>
  <si>
    <t>CCL10-0011</t>
  </si>
  <si>
    <t>10/24/2022</t>
  </si>
  <si>
    <t>4/4/2023</t>
  </si>
  <si>
    <t>11/13/2023</t>
  </si>
  <si>
    <t>4/22/2024</t>
  </si>
  <si>
    <t>11/16/2022</t>
  </si>
  <si>
    <t>7/17/2023</t>
  </si>
  <si>
    <t>10/5/2023</t>
  </si>
  <si>
    <t>CCL10-0012</t>
  </si>
  <si>
    <t>AMAZON,AMAZONDS,CSNSTORES,JCPENNEY01,OVERSTOCK01</t>
  </si>
  <si>
    <t>2/15/2023</t>
  </si>
  <si>
    <t>6/12/2024</t>
  </si>
  <si>
    <t>9/3/2024</t>
  </si>
  <si>
    <t>4/10/2024</t>
  </si>
  <si>
    <t>CCL10-0071</t>
  </si>
  <si>
    <t>Navy</t>
  </si>
  <si>
    <t>CCL10-0072</t>
  </si>
  <si>
    <t>CCL10-0073</t>
  </si>
  <si>
    <t>CCL10-0004</t>
  </si>
  <si>
    <t>Valentina</t>
  </si>
  <si>
    <t>C+</t>
  </si>
  <si>
    <t>AMAZON,DLCROSCILL</t>
  </si>
  <si>
    <t>4/28/2023</t>
  </si>
  <si>
    <t>8/15/2023</t>
  </si>
  <si>
    <t>11/8/2022</t>
  </si>
  <si>
    <t>10/9/2024</t>
  </si>
  <si>
    <t>12/13/2022</t>
  </si>
  <si>
    <t>9/25/2024</t>
  </si>
  <si>
    <t>CCL10-0005</t>
  </si>
  <si>
    <t>AMAZON,AMAZONDS,BLK01,CSNSTORES,DESINC,KOHLDSN,MACY02,OVERSTOCK01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</si>
  <si>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</si>
  <si>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</si>
  <si>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</si>
  <si>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</si>
  <si>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</si>
  <si>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</si>
  <si>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</si>
  <si>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11/17/2023</t>
  </si>
  <si>
    <t>CCL10-0006</t>
  </si>
  <si>
    <t>5/1/2023</t>
  </si>
  <si>
    <t>8/1/2023</t>
  </si>
  <si>
    <t>12/13/2024</t>
  </si>
  <si>
    <t>11/15/2022</t>
  </si>
  <si>
    <t>CCL10-0007</t>
  </si>
  <si>
    <t>Loretta</t>
  </si>
  <si>
    <t>Beige</t>
  </si>
  <si>
    <t>Donation</t>
  </si>
  <si>
    <t>AMAZON,OVERSTOCK01</t>
  </si>
  <si>
    <t>10/15/2023</t>
  </si>
  <si>
    <t>9/21/2023</t>
  </si>
  <si>
    <t>7/31/2023</t>
  </si>
  <si>
    <t>CCL10-0008</t>
  </si>
  <si>
    <t>5/22/2023</t>
  </si>
  <si>
    <t>9/20/2023</t>
  </si>
  <si>
    <t>10/27/2022</t>
  </si>
  <si>
    <t>11/20/2023</t>
  </si>
  <si>
    <t>5/29/2024</t>
  </si>
  <si>
    <t>10/12/2023</t>
  </si>
  <si>
    <t>CCL10-0009</t>
  </si>
  <si>
    <t>4/7/2023</t>
  </si>
  <si>
    <t>9/3/2023</t>
  </si>
  <si>
    <t>7/12/2024</t>
  </si>
  <si>
    <t>10/21/2024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</si>
  <si>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</si>
  <si>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</si>
  <si>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</si>
  <si>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</si>
  <si>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</si>
  <si>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</si>
  <si>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</si>
  <si>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</si>
  <si>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1/12/2024</t>
  </si>
  <si>
    <t>4/25/2023</t>
  </si>
  <si>
    <t>7/28/2023</t>
  </si>
  <si>
    <t>10/31/2022</t>
  </si>
  <si>
    <t>11/24/2023</t>
  </si>
  <si>
    <t>3/29/2024</t>
  </si>
  <si>
    <t>7/25/2024</t>
  </si>
  <si>
    <t>7/7/2023</t>
  </si>
  <si>
    <t>10/3/2023</t>
  </si>
  <si>
    <t>CCL13-0019</t>
  </si>
  <si>
    <t>CSNSTORES,DLCROSCILL</t>
  </si>
  <si>
    <t>1/8/2024</t>
  </si>
  <si>
    <t>4/26/2023</t>
  </si>
  <si>
    <t>11/26/2023</t>
  </si>
  <si>
    <t>5/16/2024</t>
  </si>
  <si>
    <t>3/23/2023</t>
  </si>
  <si>
    <t>6/7/2023</t>
  </si>
  <si>
    <t>2/13/2025</t>
  </si>
  <si>
    <t>CCL13-0016</t>
  </si>
  <si>
    <t>Champagne</t>
  </si>
  <si>
    <t>1/25/2023</t>
  </si>
  <si>
    <t>11/22/2023</t>
  </si>
  <si>
    <t>2/27/2023</t>
  </si>
  <si>
    <t>5/25/2023</t>
  </si>
  <si>
    <t>CCL13-0017</t>
  </si>
  <si>
    <t>KOHLDSN,OLLIIX,OVERSTOCK01</t>
  </si>
  <si>
    <t>4/13/2023</t>
  </si>
  <si>
    <t>1/23/2023</t>
  </si>
  <si>
    <t>7/5/2023</t>
  </si>
  <si>
    <t>CCL11-0020</t>
  </si>
  <si>
    <t>BED SKIRT&amp;SHAM</t>
  </si>
  <si>
    <t>Bed Skirt&amp;Sham</t>
  </si>
  <si>
    <t>Montague</t>
  </si>
  <si>
    <t>European Pillow Sham</t>
  </si>
  <si>
    <t>26x26"</t>
  </si>
  <si>
    <t>1</t>
  </si>
  <si>
    <t>AMAZON,CSNSTORES,KOHLDSN</t>
  </si>
  <si>
    <t>7/4/2024</t>
  </si>
  <si>
    <t>8/3/2023</t>
  </si>
  <si>
    <t>2/19/2025</t>
  </si>
  <si>
    <t>3/20/2024</t>
  </si>
  <si>
    <t>1/10/2023</t>
  </si>
  <si>
    <t>3/11/2024</t>
  </si>
  <si>
    <t>CCL11-0021</t>
  </si>
  <si>
    <t>Silver</t>
  </si>
  <si>
    <t>7/30/2024</t>
  </si>
  <si>
    <t>11/28/2023</t>
  </si>
  <si>
    <t>10/16/2024</t>
  </si>
  <si>
    <t>11/28/2022</t>
  </si>
  <si>
    <t>9/22/2023</t>
  </si>
  <si>
    <t>4/2/2024</t>
  </si>
  <si>
    <t>CCL11-0022</t>
  </si>
  <si>
    <t>Clermont</t>
  </si>
  <si>
    <t>Geometric</t>
  </si>
  <si>
    <t>BLK01,CSNSTORES,DLCROSCILL,OVERSTOCK01</t>
  </si>
  <si>
    <t>5/30/2023</t>
  </si>
  <si>
    <t>1/19/2023</t>
  </si>
  <si>
    <t>7/3/2023</t>
  </si>
  <si>
    <t>CCL11-0023</t>
  </si>
  <si>
    <t>Gold</t>
  </si>
  <si>
    <t>B-</t>
  </si>
  <si>
    <t>5/29/2023</t>
  </si>
  <si>
    <t>11/6/2023</t>
  </si>
  <si>
    <t>6/9/2023</t>
  </si>
  <si>
    <t>11/27/2023</t>
  </si>
  <si>
    <t>1/29/2025</t>
  </si>
  <si>
    <t>2/7/2025</t>
  </si>
  <si>
    <t>CCL11-0024</t>
  </si>
  <si>
    <t>10/4/2024</t>
  </si>
  <si>
    <t>5/15/2023</t>
  </si>
  <si>
    <t>12/12/2023</t>
  </si>
  <si>
    <t>CCL11-0025</t>
  </si>
  <si>
    <t>5/20/2024</t>
  </si>
  <si>
    <t>CCL30-0034</t>
  </si>
  <si>
    <t>NORMAL PILLOW</t>
  </si>
  <si>
    <t>Normal Pillow</t>
  </si>
  <si>
    <t>Winchester</t>
  </si>
  <si>
    <t>Square Decor Pillow</t>
  </si>
  <si>
    <t>20x20"</t>
  </si>
  <si>
    <t>AMAZON,DLCROSCILL,OVERSTOCK01</t>
  </si>
  <si>
    <t>10/11/2024</t>
  </si>
  <si>
    <t>1/4/2024</t>
  </si>
  <si>
    <t>6/21/2023</t>
  </si>
  <si>
    <t>10/2/2023</t>
  </si>
  <si>
    <t>CCL30-0036</t>
  </si>
  <si>
    <t>AMAZON,CSNSTORES,JCPENNEY01,OVERSTOCK01</t>
  </si>
  <si>
    <t>8/2/2024</t>
  </si>
  <si>
    <t>10/17/2023</t>
  </si>
  <si>
    <t>8/26/2024</t>
  </si>
  <si>
    <t>CCL30-0035</t>
  </si>
  <si>
    <t>8/19/2024</t>
  </si>
  <si>
    <t>7/14/2023</t>
  </si>
  <si>
    <t>5/10/2024</t>
  </si>
  <si>
    <t>CCL30-0038</t>
  </si>
  <si>
    <t>10/16/2023</t>
  </si>
  <si>
    <t>3/21/2023</t>
  </si>
  <si>
    <t>8/28/2024</t>
  </si>
  <si>
    <t>2/13/2023</t>
  </si>
  <si>
    <t>11/1/2023</t>
  </si>
  <si>
    <t>CCL30-0037</t>
  </si>
  <si>
    <t>6/19/2023</t>
  </si>
  <si>
    <t>7/23/2024</t>
  </si>
  <si>
    <t>8/9/2023</t>
  </si>
  <si>
    <t>CCL30-0061</t>
  </si>
  <si>
    <t>Aumont</t>
  </si>
  <si>
    <t>Oblong Decor Pillow</t>
  </si>
  <si>
    <t>22x15"</t>
  </si>
  <si>
    <t>9/19/2024</t>
  </si>
  <si>
    <t>6/13/2023</t>
  </si>
  <si>
    <t>1/24/2023</t>
  </si>
  <si>
    <t>11/25/2024</t>
  </si>
  <si>
    <t>2/27/2024</t>
  </si>
  <si>
    <t>CCL30-0027</t>
  </si>
  <si>
    <t>CSNSTORES,JCPENNEY01</t>
  </si>
  <si>
    <t>6/28/2024</t>
  </si>
  <si>
    <t>5/5/2023</t>
  </si>
  <si>
    <t>10/1/2023</t>
  </si>
  <si>
    <t>5/5/2024</t>
  </si>
  <si>
    <t>1/15/2024</t>
  </si>
  <si>
    <t>6/13/2024</t>
  </si>
  <si>
    <t>CCL30-0029</t>
  </si>
  <si>
    <t>CCL30-0026</t>
  </si>
  <si>
    <t>8/29/2023</t>
  </si>
  <si>
    <t>12/18/2024</t>
  </si>
  <si>
    <t>12/12/2022</t>
  </si>
  <si>
    <t>10/8/2024</t>
  </si>
  <si>
    <t>CCL30-0031</t>
  </si>
  <si>
    <t>Biron</t>
  </si>
  <si>
    <t>18x18"</t>
  </si>
  <si>
    <t>AMAZON,CSNSTORES,MACY02</t>
  </si>
  <si>
    <t>7/29/2024</t>
  </si>
  <si>
    <t>7/11/2023</t>
  </si>
  <si>
    <t>5/22/2024</t>
  </si>
  <si>
    <t>CCL30-0032</t>
  </si>
  <si>
    <t>5/4/2023</t>
  </si>
  <si>
    <t>1/3/2024</t>
  </si>
  <si>
    <t>8/1/2024</t>
  </si>
  <si>
    <t>CCL30-0030</t>
  </si>
  <si>
    <t>9/27/2023</t>
  </si>
  <si>
    <t>12/29/2023</t>
  </si>
  <si>
    <t>11/14/2024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</si>
  <si>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</si>
  <si>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</si>
  <si>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</si>
  <si>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</si>
  <si>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</si>
  <si>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</si>
  <si>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</si>
  <si>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</si>
  <si>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</si>
  <si>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Temp Discontinued</t>
  </si>
  <si>
    <t>3/6/2024</t>
  </si>
  <si>
    <t>Offered</t>
  </si>
  <si>
    <t>CHM13-0010</t>
  </si>
  <si>
    <t>King/Cal King</t>
  </si>
  <si>
    <t>CSNSTORES,MACY02,OLLIIX</t>
  </si>
  <si>
    <t>11/2/2022</t>
  </si>
  <si>
    <t>1/16/2023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</si>
  <si>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</si>
  <si>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</si>
  <si>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</si>
  <si>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</si>
  <si>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</si>
  <si>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</si>
  <si>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</si>
  <si>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</si>
  <si>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</si>
  <si>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</si>
  <si>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3/19/2023</t>
  </si>
  <si>
    <t>10/21/2023</t>
  </si>
  <si>
    <t>Yes</t>
  </si>
  <si>
    <t>2/6/2024</t>
  </si>
  <si>
    <t>CHM12-0004</t>
  </si>
  <si>
    <t>MACY02,OLLIIX</t>
  </si>
  <si>
    <t>12/6/2022</t>
  </si>
  <si>
    <t>CHM12-0006</t>
  </si>
  <si>
    <t>3 Piece Tan Duvet Set</t>
  </si>
  <si>
    <t>Tan</t>
  </si>
  <si>
    <t>Inactive</t>
  </si>
  <si>
    <t>7/20/2023</t>
  </si>
  <si>
    <t>9/25/2023</t>
  </si>
  <si>
    <t>12/29/2022</t>
  </si>
  <si>
    <t>11/15/2023</t>
  </si>
  <si>
    <t>CHM12-0008</t>
  </si>
  <si>
    <t>Bernini</t>
  </si>
  <si>
    <t>3 Piece Duvet Set</t>
  </si>
  <si>
    <t>Gray</t>
  </si>
  <si>
    <t>Damask</t>
  </si>
  <si>
    <t>9/24/2024</t>
  </si>
  <si>
    <t>CHM12-0002</t>
  </si>
  <si>
    <t>Contessa</t>
  </si>
  <si>
    <t>Blue Multi</t>
  </si>
  <si>
    <t>Print</t>
  </si>
  <si>
    <t>6/26/2023</t>
  </si>
  <si>
    <t>CHM30-0013</t>
  </si>
  <si>
    <t>Canova</t>
  </si>
  <si>
    <t>12x24"</t>
  </si>
  <si>
    <t>White</t>
  </si>
  <si>
    <t>DLCROSCILL,JCPENNEY01</t>
  </si>
  <si>
    <t>1/18/2023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</si>
  <si>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</si>
  <si>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</si>
  <si>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</si>
  <si>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</si>
  <si>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</si>
  <si>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</si>
  <si>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</si>
  <si>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</si>
  <si>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7/18/2023</t>
  </si>
  <si>
    <t>2/16/2024</t>
  </si>
  <si>
    <t>2/20/2023</t>
  </si>
  <si>
    <t>10/20/2023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</si>
  <si>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</si>
  <si>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</si>
  <si>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</si>
  <si>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</si>
  <si>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</si>
  <si>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</si>
  <si>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</si>
  <si>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</si>
  <si>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</si>
  <si>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</si>
  <si>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</si>
  <si>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CCA12-0003</t>
  </si>
  <si>
    <t>Croscill Casual</t>
  </si>
  <si>
    <t>Ellis</t>
  </si>
  <si>
    <t>Heathered Gray</t>
  </si>
  <si>
    <t>JCPENNEY01,MACY02,OLLIIX</t>
  </si>
  <si>
    <t>11/10/2022</t>
  </si>
  <si>
    <t>2/23/2023</t>
  </si>
  <si>
    <t>10/24/2023</t>
  </si>
  <si>
    <t>12/2/2023</t>
  </si>
  <si>
    <t>CCA12-0004</t>
  </si>
  <si>
    <t>CSNSTORES,MACY02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</si>
  <si>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</si>
  <si>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</si>
  <si>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</si>
  <si>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</si>
  <si>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</si>
  <si>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</si>
  <si>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</si>
  <si>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</si>
  <si>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</si>
  <si>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</si>
  <si>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</si>
  <si>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</si>
  <si>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</si>
  <si>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Striped</t>
  </si>
  <si>
    <t>MACY02,OVERSTOCK01</t>
  </si>
  <si>
    <t>6/5/2023</t>
  </si>
  <si>
    <t>10/25/2023</t>
  </si>
  <si>
    <t>11/18/2023</t>
  </si>
  <si>
    <t>1/9/2023</t>
  </si>
  <si>
    <t>12/17/2024</t>
  </si>
  <si>
    <t>CCA12-0006</t>
  </si>
  <si>
    <t>3/27/2023</t>
  </si>
  <si>
    <t>5/1/2024</t>
  </si>
  <si>
    <t>CCA13-0007</t>
  </si>
  <si>
    <t>Gema</t>
  </si>
  <si>
    <t>3 Piece White Coverlet Set</t>
  </si>
  <si>
    <t>Soft White</t>
  </si>
  <si>
    <t>5/28/2024</t>
  </si>
  <si>
    <t>CCA13-0008</t>
  </si>
  <si>
    <t>7/8/2024</t>
  </si>
  <si>
    <t>CCA13-0009</t>
  </si>
  <si>
    <t>3 Piece Grey Coverlet Set</t>
  </si>
  <si>
    <t>7/6/2023</t>
  </si>
  <si>
    <t>2/5/2024</t>
  </si>
  <si>
    <t>CCA13-0010</t>
  </si>
  <si>
    <t>Casual</t>
  </si>
  <si>
    <t>MACY02,OLLIIX,OVERSTOCK01</t>
  </si>
  <si>
    <t>1/25/2024</t>
  </si>
  <si>
    <t>CCA11-0012</t>
  </si>
  <si>
    <t>6/8/2023</t>
  </si>
  <si>
    <t>12/6/2023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</si>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</sst>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84</v>
      </c>
      <c r="AA6" s="4">
        <f>=ROUNDDOWN(7,0)</f>
      </c>
      <c r="AB6" s="5">
        <v>12</v>
      </c>
      <c r="AC6" s="2" t="s">
        <v>151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14</v>
      </c>
      <c r="AQ6" s="8">
        <v>1924.78</v>
      </c>
      <c r="AR6" s="4">
        <v>2</v>
      </c>
      <c r="AS6" s="8">
        <v>388.8</v>
      </c>
      <c r="AT6" s="7">
        <v>6</v>
      </c>
      <c r="AU6" s="7">
        <v>3.9506</v>
      </c>
      <c r="AV6" s="4">
        <v>42</v>
      </c>
      <c r="AW6" s="8">
        <v>6593.66</v>
      </c>
      <c r="AX6" s="4">
        <v>16</v>
      </c>
      <c r="AY6" s="8">
        <v>3658.06</v>
      </c>
      <c r="AZ6" s="7">
        <v>1.625</v>
      </c>
      <c r="BA6" s="7">
        <v>0.8025</v>
      </c>
      <c r="BB6" s="7">
        <v>0.2919</v>
      </c>
      <c r="BC6" s="4">
        <v>62</v>
      </c>
      <c r="BD6" s="8">
        <v>9469.44</v>
      </c>
      <c r="BE6" s="4">
        <v>21</v>
      </c>
      <c r="BF6" s="8">
        <v>4816.31</v>
      </c>
      <c r="BG6" s="7">
        <v>1.9524</v>
      </c>
      <c r="BH6" s="7">
        <v>0.9661</v>
      </c>
      <c r="BI6" s="7">
        <v>0.6963</v>
      </c>
      <c r="BJ6" s="4">
        <v>14</v>
      </c>
      <c r="BK6" s="8">
        <v>1924.78</v>
      </c>
      <c r="BL6" s="2" t="s">
        <v>152</v>
      </c>
      <c r="BM6" s="7">
        <v>1</v>
      </c>
      <c r="BN6" s="7">
        <v>1</v>
      </c>
      <c r="BO6" s="4">
        <v>4</v>
      </c>
      <c r="BP6" s="8">
        <v>704.72</v>
      </c>
      <c r="BQ6" s="4">
        <v>1</v>
      </c>
      <c r="BR6" s="8">
        <v>195.76</v>
      </c>
      <c r="BS6" s="7">
        <v>3</v>
      </c>
      <c r="BT6" s="7">
        <v>2.5999</v>
      </c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4</v>
      </c>
      <c r="CC6" s="8">
        <v>386.12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>
        <v>6</v>
      </c>
      <c r="CP6" s="8">
        <v>833.94</v>
      </c>
      <c r="CQ6" s="4">
        <v>1</v>
      </c>
      <c r="CR6" s="8">
        <v>193.04</v>
      </c>
      <c r="CS6" s="7">
        <v>5</v>
      </c>
      <c r="CT6" s="7">
        <v>3.32</v>
      </c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164</v>
      </c>
      <c r="EK6" s="2" t="s">
        <v>165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160</v>
      </c>
      <c r="EX6" s="2" t="s">
        <v>166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160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160</v>
      </c>
      <c r="FX6" s="2" t="s">
        <v>168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160</v>
      </c>
      <c r="GK6" s="2" t="s">
        <v>169</v>
      </c>
      <c r="GL6" s="2" t="s">
        <v>155</v>
      </c>
      <c r="GM6" s="2" t="s">
        <v>155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146</v>
      </c>
      <c r="KX6" s="2" t="s">
        <v>146</v>
      </c>
      <c r="KY6" s="2" t="s">
        <v>155</v>
      </c>
      <c r="KZ6" s="2" t="s">
        <v>155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>
        <v>84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220</v>
      </c>
      <c r="QR6" s="4"/>
    </row>
    <row r="7">
      <c r="A7" s="2" t="s">
        <v>170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171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150</v>
      </c>
      <c r="AA7" s="4">
        <f>=ROUNDDOWN(15,0)</f>
      </c>
      <c r="AB7" s="5">
        <v>10</v>
      </c>
      <c r="AC7" s="2" t="s">
        <v>151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15</v>
      </c>
      <c r="AQ7" s="8">
        <v>2618.9</v>
      </c>
      <c r="AR7" s="4">
        <v>12</v>
      </c>
      <c r="AS7" s="8">
        <v>2805.96</v>
      </c>
      <c r="AT7" s="7">
        <v>0.25</v>
      </c>
      <c r="AU7" s="7">
        <v>-0.0667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0.3972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15</v>
      </c>
      <c r="BK7" s="8">
        <v>2618.9</v>
      </c>
      <c r="BL7" s="2" t="s">
        <v>172</v>
      </c>
      <c r="BM7" s="7">
        <v>1</v>
      </c>
      <c r="BN7" s="7">
        <v>1</v>
      </c>
      <c r="BO7" s="4">
        <v>5</v>
      </c>
      <c r="BP7" s="8">
        <v>845.7</v>
      </c>
      <c r="BQ7" s="4">
        <v>8</v>
      </c>
      <c r="BR7" s="8">
        <v>1879.36</v>
      </c>
      <c r="BS7" s="7">
        <v>-0.375</v>
      </c>
      <c r="BT7" s="7">
        <v>-0.55</v>
      </c>
      <c r="BU7" s="2" t="s">
        <v>153</v>
      </c>
      <c r="BV7" s="2" t="s">
        <v>143</v>
      </c>
      <c r="BW7" s="2" t="s">
        <v>146</v>
      </c>
      <c r="BX7" s="2" t="s">
        <v>154</v>
      </c>
      <c r="BY7" s="2" t="s">
        <v>155</v>
      </c>
      <c r="BZ7" s="2" t="s">
        <v>155</v>
      </c>
      <c r="CA7" s="2" t="s">
        <v>146</v>
      </c>
      <c r="CB7" s="4">
        <v>5</v>
      </c>
      <c r="CC7" s="8">
        <v>656.32</v>
      </c>
      <c r="CD7" s="4"/>
      <c r="CE7" s="8"/>
      <c r="CF7" s="7"/>
      <c r="CG7" s="7"/>
      <c r="CH7" s="2" t="s">
        <v>153</v>
      </c>
      <c r="CI7" s="2" t="s">
        <v>143</v>
      </c>
      <c r="CJ7" s="2" t="s">
        <v>156</v>
      </c>
      <c r="CK7" s="2" t="s">
        <v>167</v>
      </c>
      <c r="CL7" s="2" t="s">
        <v>155</v>
      </c>
      <c r="CM7" s="2" t="s">
        <v>155</v>
      </c>
      <c r="CN7" s="2" t="s">
        <v>146</v>
      </c>
      <c r="CO7" s="4">
        <v>2</v>
      </c>
      <c r="CP7" s="8">
        <v>333.58</v>
      </c>
      <c r="CQ7" s="4">
        <v>4</v>
      </c>
      <c r="CR7" s="8">
        <v>926.6</v>
      </c>
      <c r="CS7" s="7">
        <v>-0.5</v>
      </c>
      <c r="CT7" s="7">
        <v>-0.64</v>
      </c>
      <c r="CU7" s="2" t="s">
        <v>153</v>
      </c>
      <c r="CV7" s="2" t="s">
        <v>143</v>
      </c>
      <c r="CW7" s="2" t="s">
        <v>158</v>
      </c>
      <c r="CX7" s="2" t="s">
        <v>173</v>
      </c>
      <c r="CY7" s="2" t="s">
        <v>155</v>
      </c>
      <c r="CZ7" s="2" t="s">
        <v>155</v>
      </c>
      <c r="DA7" s="2" t="s">
        <v>146</v>
      </c>
      <c r="DB7" s="4">
        <v>1</v>
      </c>
      <c r="DC7" s="8">
        <v>231.66</v>
      </c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174</v>
      </c>
      <c r="DL7" s="2" t="s">
        <v>155</v>
      </c>
      <c r="DM7" s="2" t="s">
        <v>155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162</v>
      </c>
      <c r="DX7" s="2" t="s">
        <v>175</v>
      </c>
      <c r="DY7" s="2" t="s">
        <v>155</v>
      </c>
      <c r="DZ7" s="2" t="s">
        <v>155</v>
      </c>
      <c r="EA7" s="2" t="s">
        <v>146</v>
      </c>
      <c r="EB7" s="4">
        <v>1</v>
      </c>
      <c r="EC7" s="8">
        <v>231.65</v>
      </c>
      <c r="ED7" s="4"/>
      <c r="EE7" s="8"/>
      <c r="EF7" s="7"/>
      <c r="EG7" s="7"/>
      <c r="EH7" s="2" t="s">
        <v>153</v>
      </c>
      <c r="EI7" s="2" t="s">
        <v>143</v>
      </c>
      <c r="EJ7" s="2" t="s">
        <v>176</v>
      </c>
      <c r="EK7" s="2" t="s">
        <v>177</v>
      </c>
      <c r="EL7" s="2" t="s">
        <v>155</v>
      </c>
      <c r="EM7" s="2" t="s">
        <v>155</v>
      </c>
      <c r="EN7" s="2" t="s">
        <v>146</v>
      </c>
      <c r="EO7" s="4">
        <v>1</v>
      </c>
      <c r="EP7" s="8">
        <v>319.99</v>
      </c>
      <c r="EQ7" s="4"/>
      <c r="ER7" s="8"/>
      <c r="ES7" s="7"/>
      <c r="ET7" s="7"/>
      <c r="EU7" s="2" t="s">
        <v>153</v>
      </c>
      <c r="EV7" s="2" t="s">
        <v>143</v>
      </c>
      <c r="EW7" s="2" t="s">
        <v>160</v>
      </c>
      <c r="EX7" s="2" t="s">
        <v>178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160</v>
      </c>
      <c r="FK7" s="2" t="s">
        <v>179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160</v>
      </c>
      <c r="FX7" s="2" t="s">
        <v>180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160</v>
      </c>
      <c r="GK7" s="2" t="s">
        <v>146</v>
      </c>
      <c r="GL7" s="2" t="s">
        <v>155</v>
      </c>
      <c r="GM7" s="2" t="s">
        <v>155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181</v>
      </c>
      <c r="KV7" s="2" t="s">
        <v>143</v>
      </c>
      <c r="KW7" s="2" t="s">
        <v>146</v>
      </c>
      <c r="KX7" s="2" t="s">
        <v>146</v>
      </c>
      <c r="KY7" s="2" t="s">
        <v>155</v>
      </c>
      <c r="KZ7" s="2" t="s">
        <v>155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>
        <v>19</v>
      </c>
      <c r="QC7" s="4">
        <v>2</v>
      </c>
      <c r="QD7" s="4"/>
      <c r="QE7" s="4">
        <v>129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160</v>
      </c>
      <c r="QR7" s="4"/>
    </row>
    <row r="8">
      <c r="A8" s="2" t="s">
        <v>182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183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47</v>
      </c>
      <c r="AA8" s="4">
        <f>=ROUNDDOWN(5.875,0)</f>
      </c>
      <c r="AB8" s="5">
        <v>8</v>
      </c>
      <c r="AC8" s="2" t="s">
        <v>151</v>
      </c>
      <c r="AD8" s="4">
        <v>140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13</v>
      </c>
      <c r="AQ8" s="8">
        <v>2049.98</v>
      </c>
      <c r="AR8" s="4">
        <v>2</v>
      </c>
      <c r="AS8" s="8">
        <v>463.3</v>
      </c>
      <c r="AT8" s="7">
        <v>5.5</v>
      </c>
      <c r="AU8" s="7">
        <v>3.4247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0.3109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13</v>
      </c>
      <c r="BK8" s="8">
        <v>2049.98</v>
      </c>
      <c r="BL8" s="2" t="s">
        <v>184</v>
      </c>
      <c r="BM8" s="7">
        <v>1</v>
      </c>
      <c r="BN8" s="7">
        <v>1</v>
      </c>
      <c r="BO8" s="4">
        <v>7</v>
      </c>
      <c r="BP8" s="8">
        <v>1268.56</v>
      </c>
      <c r="BQ8" s="4"/>
      <c r="BR8" s="8"/>
      <c r="BS8" s="7"/>
      <c r="BT8" s="7"/>
      <c r="BU8" s="2" t="s">
        <v>153</v>
      </c>
      <c r="BV8" s="2" t="s">
        <v>143</v>
      </c>
      <c r="BW8" s="2" t="s">
        <v>146</v>
      </c>
      <c r="BX8" s="2" t="s">
        <v>154</v>
      </c>
      <c r="BY8" s="2" t="s">
        <v>155</v>
      </c>
      <c r="BZ8" s="2" t="s">
        <v>155</v>
      </c>
      <c r="CA8" s="2" t="s">
        <v>146</v>
      </c>
      <c r="CB8" s="4">
        <v>4</v>
      </c>
      <c r="CC8" s="8">
        <v>447.84</v>
      </c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185</v>
      </c>
      <c r="CL8" s="2" t="s">
        <v>155</v>
      </c>
      <c r="CM8" s="2" t="s">
        <v>155</v>
      </c>
      <c r="CN8" s="2" t="s">
        <v>146</v>
      </c>
      <c r="CO8" s="4">
        <v>2</v>
      </c>
      <c r="CP8" s="8">
        <v>333.58</v>
      </c>
      <c r="CQ8" s="4">
        <v>2</v>
      </c>
      <c r="CR8" s="8">
        <v>463.3</v>
      </c>
      <c r="CS8" s="7"/>
      <c r="CT8" s="7">
        <v>-0.28</v>
      </c>
      <c r="CU8" s="2" t="s">
        <v>153</v>
      </c>
      <c r="CV8" s="2" t="s">
        <v>143</v>
      </c>
      <c r="CW8" s="2" t="s">
        <v>158</v>
      </c>
      <c r="CX8" s="2" t="s">
        <v>180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186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187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164</v>
      </c>
      <c r="EK8" s="2" t="s">
        <v>188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160</v>
      </c>
      <c r="EX8" s="2" t="s">
        <v>178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160</v>
      </c>
      <c r="FK8" s="2" t="s">
        <v>189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160</v>
      </c>
      <c r="FX8" s="2" t="s">
        <v>146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160</v>
      </c>
      <c r="GK8" s="2" t="s">
        <v>190</v>
      </c>
      <c r="GL8" s="2" t="s">
        <v>155</v>
      </c>
      <c r="GM8" s="2" t="s">
        <v>155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181</v>
      </c>
      <c r="KV8" s="2" t="s">
        <v>143</v>
      </c>
      <c r="KW8" s="2" t="s">
        <v>146</v>
      </c>
      <c r="KX8" s="2" t="s">
        <v>146</v>
      </c>
      <c r="KY8" s="2" t="s">
        <v>155</v>
      </c>
      <c r="KZ8" s="2" t="s">
        <v>155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>
        <v>47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140</v>
      </c>
      <c r="QR8" s="4"/>
    </row>
    <row r="9">
      <c r="A9" s="2" t="s">
        <v>191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193</v>
      </c>
      <c r="Z9" s="4">
        <v>175</v>
      </c>
      <c r="AA9" s="4">
        <f>=ROUNDDOWN(35.7142857142857,0)</f>
      </c>
      <c r="AB9" s="5">
        <v>4.9</v>
      </c>
      <c r="AC9" s="2" t="s">
        <v>146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3</v>
      </c>
      <c r="AQ9" s="8">
        <v>374.51</v>
      </c>
      <c r="AR9" s="4"/>
      <c r="AS9" s="8"/>
      <c r="AT9" s="7"/>
      <c r="AU9" s="7"/>
      <c r="AV9" s="4">
        <v>20</v>
      </c>
      <c r="AW9" s="8">
        <v>2875.78</v>
      </c>
      <c r="AX9" s="4">
        <v>5</v>
      </c>
      <c r="AY9" s="8">
        <v>1158.25</v>
      </c>
      <c r="AZ9" s="7">
        <v>3</v>
      </c>
      <c r="BA9" s="7">
        <v>1.4829</v>
      </c>
      <c r="BB9" s="7">
        <v>0.1302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0.3037</v>
      </c>
      <c r="BJ9" s="4">
        <v>3</v>
      </c>
      <c r="BK9" s="8">
        <v>374.51</v>
      </c>
      <c r="BL9" s="2" t="s">
        <v>194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195</v>
      </c>
      <c r="BY9" s="2" t="s">
        <v>155</v>
      </c>
      <c r="BZ9" s="2" t="s">
        <v>155</v>
      </c>
      <c r="CA9" s="2" t="s">
        <v>146</v>
      </c>
      <c r="CB9" s="4">
        <v>1</v>
      </c>
      <c r="CC9" s="8">
        <v>96.53</v>
      </c>
      <c r="CD9" s="4"/>
      <c r="CE9" s="8"/>
      <c r="CF9" s="7"/>
      <c r="CG9" s="7"/>
      <c r="CH9" s="2" t="s">
        <v>153</v>
      </c>
      <c r="CI9" s="2" t="s">
        <v>143</v>
      </c>
      <c r="CJ9" s="2" t="s">
        <v>196</v>
      </c>
      <c r="CK9" s="2" t="s">
        <v>197</v>
      </c>
      <c r="CL9" s="2" t="s">
        <v>155</v>
      </c>
      <c r="CM9" s="2" t="s">
        <v>155</v>
      </c>
      <c r="CN9" s="2" t="s">
        <v>146</v>
      </c>
      <c r="CO9" s="4">
        <v>2</v>
      </c>
      <c r="CP9" s="8">
        <v>277.98</v>
      </c>
      <c r="CQ9" s="4"/>
      <c r="CR9" s="8"/>
      <c r="CS9" s="7"/>
      <c r="CT9" s="7"/>
      <c r="CU9" s="2" t="s">
        <v>153</v>
      </c>
      <c r="CV9" s="2" t="s">
        <v>143</v>
      </c>
      <c r="CW9" s="2" t="s">
        <v>158</v>
      </c>
      <c r="CX9" s="2" t="s">
        <v>198</v>
      </c>
      <c r="CY9" s="2" t="s">
        <v>155</v>
      </c>
      <c r="CZ9" s="2" t="s">
        <v>155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143</v>
      </c>
      <c r="DJ9" s="2" t="s">
        <v>193</v>
      </c>
      <c r="DK9" s="2" t="s">
        <v>199</v>
      </c>
      <c r="DL9" s="2" t="s">
        <v>155</v>
      </c>
      <c r="DM9" s="2" t="s">
        <v>155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200</v>
      </c>
      <c r="DX9" s="2" t="s">
        <v>201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202</v>
      </c>
      <c r="EK9" s="2" t="s">
        <v>203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193</v>
      </c>
      <c r="EX9" s="2" t="s">
        <v>204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205</v>
      </c>
      <c r="FK9" s="2" t="s">
        <v>206</v>
      </c>
      <c r="FL9" s="2" t="s">
        <v>155</v>
      </c>
      <c r="FM9" s="2" t="s">
        <v>155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207</v>
      </c>
      <c r="FX9" s="2" t="s">
        <v>208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209</v>
      </c>
      <c r="GK9" s="2" t="s">
        <v>146</v>
      </c>
      <c r="GL9" s="2" t="s">
        <v>155</v>
      </c>
      <c r="GM9" s="2" t="s">
        <v>155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146</v>
      </c>
      <c r="KX9" s="2" t="s">
        <v>146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210</v>
      </c>
      <c r="LK9" s="2" t="s">
        <v>146</v>
      </c>
      <c r="LL9" s="2" t="s">
        <v>155</v>
      </c>
      <c r="LM9" s="2" t="s">
        <v>155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211</v>
      </c>
      <c r="NJ9" s="2" t="s">
        <v>212</v>
      </c>
      <c r="NK9" s="2" t="s">
        <v>146</v>
      </c>
      <c r="NL9" s="2" t="s">
        <v>155</v>
      </c>
      <c r="NM9" s="2" t="s">
        <v>155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>
        <v>13</v>
      </c>
      <c r="QC9" s="4"/>
      <c r="QD9" s="4"/>
      <c r="QE9" s="4">
        <v>162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</row>
    <row r="10">
      <c r="A10" s="2" t="s">
        <v>213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171</v>
      </c>
      <c r="K10" s="2" t="s">
        <v>192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193</v>
      </c>
      <c r="Z10" s="4">
        <v>181</v>
      </c>
      <c r="AA10" s="4">
        <f>=ROUNDDOWN(22.9113924050633,0)</f>
      </c>
      <c r="AB10" s="5">
        <v>7.9</v>
      </c>
      <c r="AC10" s="2" t="s">
        <v>146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14</v>
      </c>
      <c r="AQ10" s="8">
        <v>1993.85</v>
      </c>
      <c r="AR10" s="4">
        <v>5</v>
      </c>
      <c r="AS10" s="8">
        <v>1158.25</v>
      </c>
      <c r="AT10" s="7">
        <v>1.8</v>
      </c>
      <c r="AU10" s="7">
        <v>0.7214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0.6933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14</v>
      </c>
      <c r="BK10" s="8">
        <v>1993.85</v>
      </c>
      <c r="BL10" s="2" t="s">
        <v>214</v>
      </c>
      <c r="BM10" s="7">
        <v>1</v>
      </c>
      <c r="BN10" s="7">
        <v>1</v>
      </c>
      <c r="BO10" s="4">
        <v>4</v>
      </c>
      <c r="BP10" s="8">
        <v>676.56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215</v>
      </c>
      <c r="BY10" s="2" t="s">
        <v>155</v>
      </c>
      <c r="BZ10" s="2" t="s">
        <v>155</v>
      </c>
      <c r="CA10" s="2" t="s">
        <v>146</v>
      </c>
      <c r="CB10" s="4">
        <v>7</v>
      </c>
      <c r="CC10" s="8">
        <v>810.74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196</v>
      </c>
      <c r="CK10" s="2" t="s">
        <v>216</v>
      </c>
      <c r="CL10" s="2" t="s">
        <v>155</v>
      </c>
      <c r="CM10" s="2" t="s">
        <v>155</v>
      </c>
      <c r="CN10" s="2" t="s">
        <v>146</v>
      </c>
      <c r="CO10" s="4">
        <v>2</v>
      </c>
      <c r="CP10" s="8">
        <v>333.58</v>
      </c>
      <c r="CQ10" s="4">
        <v>5</v>
      </c>
      <c r="CR10" s="8">
        <v>1158.25</v>
      </c>
      <c r="CS10" s="7">
        <v>-0.6</v>
      </c>
      <c r="CT10" s="7">
        <v>-0.712</v>
      </c>
      <c r="CU10" s="2" t="s">
        <v>153</v>
      </c>
      <c r="CV10" s="2" t="s">
        <v>143</v>
      </c>
      <c r="CW10" s="2" t="s">
        <v>158</v>
      </c>
      <c r="CX10" s="2" t="s">
        <v>159</v>
      </c>
      <c r="CY10" s="2" t="s">
        <v>155</v>
      </c>
      <c r="CZ10" s="2" t="s">
        <v>155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193</v>
      </c>
      <c r="DK10" s="2" t="s">
        <v>217</v>
      </c>
      <c r="DL10" s="2" t="s">
        <v>155</v>
      </c>
      <c r="DM10" s="2" t="s">
        <v>155</v>
      </c>
      <c r="DN10" s="2" t="s">
        <v>146</v>
      </c>
      <c r="DO10" s="4">
        <v>1</v>
      </c>
      <c r="DP10" s="8">
        <v>172.97</v>
      </c>
      <c r="DQ10" s="4"/>
      <c r="DR10" s="8"/>
      <c r="DS10" s="7"/>
      <c r="DT10" s="7"/>
      <c r="DU10" s="2" t="s">
        <v>153</v>
      </c>
      <c r="DV10" s="2" t="s">
        <v>143</v>
      </c>
      <c r="DW10" s="2" t="s">
        <v>200</v>
      </c>
      <c r="DX10" s="2" t="s">
        <v>218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176</v>
      </c>
      <c r="EK10" s="2" t="s">
        <v>219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193</v>
      </c>
      <c r="EX10" s="2" t="s">
        <v>220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205</v>
      </c>
      <c r="FK10" s="2" t="s">
        <v>221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207</v>
      </c>
      <c r="FX10" s="2" t="s">
        <v>218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209</v>
      </c>
      <c r="GK10" s="2" t="s">
        <v>146</v>
      </c>
      <c r="GL10" s="2" t="s">
        <v>155</v>
      </c>
      <c r="GM10" s="2" t="s">
        <v>155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181</v>
      </c>
      <c r="KV10" s="2" t="s">
        <v>143</v>
      </c>
      <c r="KW10" s="2" t="s">
        <v>146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153</v>
      </c>
      <c r="LI10" s="2" t="s">
        <v>143</v>
      </c>
      <c r="LJ10" s="2" t="s">
        <v>210</v>
      </c>
      <c r="LK10" s="2" t="s">
        <v>146</v>
      </c>
      <c r="LL10" s="2" t="s">
        <v>155</v>
      </c>
      <c r="LM10" s="2" t="s">
        <v>155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211</v>
      </c>
      <c r="NJ10" s="2" t="s">
        <v>212</v>
      </c>
      <c r="NK10" s="2" t="s">
        <v>146</v>
      </c>
      <c r="NL10" s="2" t="s">
        <v>155</v>
      </c>
      <c r="NM10" s="2" t="s">
        <v>155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>
        <v>39</v>
      </c>
      <c r="QC10" s="4"/>
      <c r="QD10" s="4"/>
      <c r="QE10" s="4">
        <v>142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</row>
    <row r="11">
      <c r="A11" s="2" t="s">
        <v>222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183</v>
      </c>
      <c r="K11" s="2" t="s">
        <v>192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193</v>
      </c>
      <c r="Z11" s="4">
        <v>106</v>
      </c>
      <c r="AA11" s="4">
        <f>=ROUNDDOWN(30.2857142857143,0)</f>
      </c>
      <c r="AB11" s="5">
        <v>3.5</v>
      </c>
      <c r="AC11" s="2" t="s">
        <v>146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3</v>
      </c>
      <c r="AQ11" s="8">
        <v>507.42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0.1764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3</v>
      </c>
      <c r="BK11" s="8">
        <v>507.42</v>
      </c>
      <c r="BL11" s="2" t="s">
        <v>16</v>
      </c>
      <c r="BM11" s="7">
        <v>1</v>
      </c>
      <c r="BN11" s="7">
        <v>1</v>
      </c>
      <c r="BO11" s="4">
        <v>3</v>
      </c>
      <c r="BP11" s="8">
        <v>507.42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175</v>
      </c>
      <c r="BY11" s="2" t="s">
        <v>155</v>
      </c>
      <c r="BZ11" s="2" t="s">
        <v>155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196</v>
      </c>
      <c r="CK11" s="2" t="s">
        <v>223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224</v>
      </c>
      <c r="CX11" s="2" t="s">
        <v>225</v>
      </c>
      <c r="CY11" s="2" t="s">
        <v>155</v>
      </c>
      <c r="CZ11" s="2" t="s">
        <v>155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193</v>
      </c>
      <c r="DK11" s="2" t="s">
        <v>226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202</v>
      </c>
      <c r="DX11" s="2" t="s">
        <v>165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202</v>
      </c>
      <c r="EK11" s="2" t="s">
        <v>227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193</v>
      </c>
      <c r="EX11" s="2" t="s">
        <v>228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205</v>
      </c>
      <c r="FK11" s="2" t="s">
        <v>229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207</v>
      </c>
      <c r="FX11" s="2" t="s">
        <v>146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230</v>
      </c>
      <c r="GK11" s="2" t="s">
        <v>146</v>
      </c>
      <c r="GL11" s="2" t="s">
        <v>155</v>
      </c>
      <c r="GM11" s="2" t="s">
        <v>155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181</v>
      </c>
      <c r="KV11" s="2" t="s">
        <v>143</v>
      </c>
      <c r="KW11" s="2" t="s">
        <v>146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153</v>
      </c>
      <c r="LI11" s="2" t="s">
        <v>143</v>
      </c>
      <c r="LJ11" s="2" t="s">
        <v>210</v>
      </c>
      <c r="LK11" s="2" t="s">
        <v>146</v>
      </c>
      <c r="LL11" s="2" t="s">
        <v>155</v>
      </c>
      <c r="LM11" s="2" t="s">
        <v>155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231</v>
      </c>
      <c r="NI11" s="2" t="s">
        <v>211</v>
      </c>
      <c r="NJ11" s="2" t="s">
        <v>146</v>
      </c>
      <c r="NK11" s="2" t="s">
        <v>146</v>
      </c>
      <c r="NL11" s="2" t="s">
        <v>155</v>
      </c>
      <c r="NM11" s="2" t="s">
        <v>155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>
        <v>106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233</v>
      </c>
      <c r="J12" s="2" t="s">
        <v>141</v>
      </c>
      <c r="K12" s="2" t="s">
        <v>234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235</v>
      </c>
      <c r="Q12" s="2" t="s">
        <v>145</v>
      </c>
      <c r="R12" s="2" t="s">
        <v>146</v>
      </c>
      <c r="S12" s="2" t="s">
        <v>146</v>
      </c>
      <c r="T12" s="2" t="s">
        <v>236</v>
      </c>
      <c r="U12" s="2" t="s">
        <v>147</v>
      </c>
      <c r="V12" s="2" t="s">
        <v>237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238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231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231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231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153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231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231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231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231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153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231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231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231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231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239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231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231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231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231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231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231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231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231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231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231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231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8"/>
      <c r="PD12" s="4"/>
      <c r="PE12" s="8"/>
      <c r="PF12" s="7"/>
      <c r="PG12" s="7"/>
      <c r="PH12" s="2" t="s">
        <v>231</v>
      </c>
      <c r="PI12" s="2" t="s">
        <v>143</v>
      </c>
      <c r="PJ12" s="2" t="s">
        <v>146</v>
      </c>
      <c r="PK12" s="2" t="s">
        <v>146</v>
      </c>
      <c r="PL12" s="2" t="s">
        <v>155</v>
      </c>
      <c r="PM12" s="2" t="s">
        <v>155</v>
      </c>
      <c r="PN12" s="2" t="s">
        <v>146</v>
      </c>
      <c r="PO12" s="4"/>
      <c r="PP12" s="8"/>
      <c r="PQ12" s="4"/>
      <c r="PR12" s="8"/>
      <c r="PS12" s="7"/>
      <c r="PT12" s="7"/>
      <c r="PU12" s="2" t="s">
        <v>231</v>
      </c>
      <c r="PV12" s="2" t="s">
        <v>143</v>
      </c>
      <c r="PW12" s="2" t="s">
        <v>146</v>
      </c>
      <c r="PX12" s="2" t="s">
        <v>146</v>
      </c>
      <c r="PY12" s="2" t="s">
        <v>155</v>
      </c>
      <c r="PZ12" s="2" t="s">
        <v>155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295</v>
      </c>
    </row>
    <row r="13">
      <c r="A13" s="2" t="s">
        <v>240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233</v>
      </c>
      <c r="J13" s="2" t="s">
        <v>171</v>
      </c>
      <c r="K13" s="2" t="s">
        <v>234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235</v>
      </c>
      <c r="Q13" s="2" t="s">
        <v>145</v>
      </c>
      <c r="R13" s="2" t="s">
        <v>146</v>
      </c>
      <c r="S13" s="2" t="s">
        <v>146</v>
      </c>
      <c r="T13" s="2" t="s">
        <v>236</v>
      </c>
      <c r="U13" s="2" t="s">
        <v>147</v>
      </c>
      <c r="V13" s="2" t="s">
        <v>237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238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231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231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231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153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231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231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153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231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231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153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231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231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231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231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239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231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231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231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231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231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231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231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231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231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231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231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8"/>
      <c r="PD13" s="4"/>
      <c r="PE13" s="8"/>
      <c r="PF13" s="7"/>
      <c r="PG13" s="7"/>
      <c r="PH13" s="2" t="s">
        <v>231</v>
      </c>
      <c r="PI13" s="2" t="s">
        <v>143</v>
      </c>
      <c r="PJ13" s="2" t="s">
        <v>146</v>
      </c>
      <c r="PK13" s="2" t="s">
        <v>146</v>
      </c>
      <c r="PL13" s="2" t="s">
        <v>155</v>
      </c>
      <c r="PM13" s="2" t="s">
        <v>155</v>
      </c>
      <c r="PN13" s="2" t="s">
        <v>146</v>
      </c>
      <c r="PO13" s="4"/>
      <c r="PP13" s="8"/>
      <c r="PQ13" s="4"/>
      <c r="PR13" s="8"/>
      <c r="PS13" s="7"/>
      <c r="PT13" s="7"/>
      <c r="PU13" s="2" t="s">
        <v>231</v>
      </c>
      <c r="PV13" s="2" t="s">
        <v>143</v>
      </c>
      <c r="PW13" s="2" t="s">
        <v>146</v>
      </c>
      <c r="PX13" s="2" t="s">
        <v>146</v>
      </c>
      <c r="PY13" s="2" t="s">
        <v>155</v>
      </c>
      <c r="PZ13" s="2" t="s">
        <v>155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343</v>
      </c>
    </row>
    <row r="14">
      <c r="A14" s="2" t="s">
        <v>241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233</v>
      </c>
      <c r="J14" s="2" t="s">
        <v>183</v>
      </c>
      <c r="K14" s="2" t="s">
        <v>234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235</v>
      </c>
      <c r="Q14" s="2" t="s">
        <v>145</v>
      </c>
      <c r="R14" s="2" t="s">
        <v>146</v>
      </c>
      <c r="S14" s="2" t="s">
        <v>146</v>
      </c>
      <c r="T14" s="2" t="s">
        <v>236</v>
      </c>
      <c r="U14" s="2" t="s">
        <v>147</v>
      </c>
      <c r="V14" s="2" t="s">
        <v>237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238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231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231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231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153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231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231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153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231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231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153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231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231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231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231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239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231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231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231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231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231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231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231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231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231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231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231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8"/>
      <c r="PD14" s="4"/>
      <c r="PE14" s="8"/>
      <c r="PF14" s="7"/>
      <c r="PG14" s="7"/>
      <c r="PH14" s="2" t="s">
        <v>231</v>
      </c>
      <c r="PI14" s="2" t="s">
        <v>143</v>
      </c>
      <c r="PJ14" s="2" t="s">
        <v>146</v>
      </c>
      <c r="PK14" s="2" t="s">
        <v>146</v>
      </c>
      <c r="PL14" s="2" t="s">
        <v>155</v>
      </c>
      <c r="PM14" s="2" t="s">
        <v>155</v>
      </c>
      <c r="PN14" s="2" t="s">
        <v>146</v>
      </c>
      <c r="PO14" s="4"/>
      <c r="PP14" s="8"/>
      <c r="PQ14" s="4"/>
      <c r="PR14" s="8"/>
      <c r="PS14" s="7"/>
      <c r="PT14" s="7"/>
      <c r="PU14" s="2" t="s">
        <v>231</v>
      </c>
      <c r="PV14" s="2" t="s">
        <v>143</v>
      </c>
      <c r="PW14" s="2" t="s">
        <v>146</v>
      </c>
      <c r="PX14" s="2" t="s">
        <v>146</v>
      </c>
      <c r="PY14" s="2" t="s">
        <v>155</v>
      </c>
      <c r="PZ14" s="2" t="s">
        <v>155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112</v>
      </c>
    </row>
    <row r="15">
      <c r="A15" s="2" t="s">
        <v>242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243</v>
      </c>
      <c r="G15" s="2" t="s">
        <v>243</v>
      </c>
      <c r="H15" s="2" t="s">
        <v>243</v>
      </c>
      <c r="I15" s="2" t="s">
        <v>140</v>
      </c>
      <c r="J15" s="2" t="s">
        <v>141</v>
      </c>
      <c r="K15" s="2" t="s">
        <v>244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245</v>
      </c>
      <c r="W15" s="2" t="s">
        <v>149</v>
      </c>
      <c r="X15" s="2" t="s">
        <v>146</v>
      </c>
      <c r="Y15" s="2" t="s">
        <v>246</v>
      </c>
      <c r="Z15" s="4">
        <v>41</v>
      </c>
      <c r="AA15" s="4">
        <f>=ROUNDDOWN(3.15384615384615,0)</f>
      </c>
      <c r="AB15" s="5">
        <v>13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21</v>
      </c>
      <c r="AQ15" s="8">
        <v>2486.21</v>
      </c>
      <c r="AR15" s="4"/>
      <c r="AS15" s="8"/>
      <c r="AT15" s="7"/>
      <c r="AU15" s="7"/>
      <c r="AV15" s="4">
        <v>39</v>
      </c>
      <c r="AW15" s="8">
        <v>5444.81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0.4566</v>
      </c>
      <c r="BC15" s="4">
        <v>65</v>
      </c>
      <c r="BD15" s="8">
        <v>8851.16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>
        <v>0.6152</v>
      </c>
      <c r="BJ15" s="4">
        <v>21</v>
      </c>
      <c r="BK15" s="8">
        <v>2486.21</v>
      </c>
      <c r="BL15" s="2" t="s">
        <v>247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248</v>
      </c>
      <c r="BY15" s="2" t="s">
        <v>155</v>
      </c>
      <c r="BZ15" s="2" t="s">
        <v>155</v>
      </c>
      <c r="CA15" s="2" t="s">
        <v>146</v>
      </c>
      <c r="CB15" s="4">
        <v>14</v>
      </c>
      <c r="CC15" s="8">
        <v>1383.59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196</v>
      </c>
      <c r="CK15" s="2" t="s">
        <v>249</v>
      </c>
      <c r="CL15" s="2" t="s">
        <v>155</v>
      </c>
      <c r="CM15" s="2" t="s">
        <v>155</v>
      </c>
      <c r="CN15" s="2" t="s">
        <v>146</v>
      </c>
      <c r="CO15" s="4">
        <v>3</v>
      </c>
      <c r="CP15" s="8">
        <v>416.97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158</v>
      </c>
      <c r="CX15" s="2" t="s">
        <v>250</v>
      </c>
      <c r="CY15" s="2" t="s">
        <v>155</v>
      </c>
      <c r="CZ15" s="2" t="s">
        <v>155</v>
      </c>
      <c r="DA15" s="2" t="s">
        <v>146</v>
      </c>
      <c r="DB15" s="4">
        <v>2</v>
      </c>
      <c r="DC15" s="8">
        <v>357.48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226</v>
      </c>
      <c r="DK15" s="2" t="s">
        <v>251</v>
      </c>
      <c r="DL15" s="2" t="s">
        <v>155</v>
      </c>
      <c r="DM15" s="2" t="s">
        <v>155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200</v>
      </c>
      <c r="DX15" s="2" t="s">
        <v>252</v>
      </c>
      <c r="DY15" s="2" t="s">
        <v>155</v>
      </c>
      <c r="DZ15" s="2" t="s">
        <v>155</v>
      </c>
      <c r="EA15" s="2" t="s">
        <v>146</v>
      </c>
      <c r="EB15" s="4">
        <v>1</v>
      </c>
      <c r="EC15" s="8">
        <v>193.04</v>
      </c>
      <c r="ED15" s="4"/>
      <c r="EE15" s="8"/>
      <c r="EF15" s="7"/>
      <c r="EG15" s="7"/>
      <c r="EH15" s="2" t="s">
        <v>153</v>
      </c>
      <c r="EI15" s="2" t="s">
        <v>143</v>
      </c>
      <c r="EJ15" s="2" t="s">
        <v>176</v>
      </c>
      <c r="EK15" s="2" t="s">
        <v>253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226</v>
      </c>
      <c r="EX15" s="2" t="s">
        <v>220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205</v>
      </c>
      <c r="FK15" s="2" t="s">
        <v>254</v>
      </c>
      <c r="FL15" s="2" t="s">
        <v>155</v>
      </c>
      <c r="FM15" s="2" t="s">
        <v>155</v>
      </c>
      <c r="FN15" s="2" t="s">
        <v>146</v>
      </c>
      <c r="FO15" s="4">
        <v>1</v>
      </c>
      <c r="FP15" s="8">
        <v>135.13</v>
      </c>
      <c r="FQ15" s="4"/>
      <c r="FR15" s="8"/>
      <c r="FS15" s="7"/>
      <c r="FT15" s="7"/>
      <c r="FU15" s="2" t="s">
        <v>153</v>
      </c>
      <c r="FV15" s="2" t="s">
        <v>143</v>
      </c>
      <c r="FW15" s="2" t="s">
        <v>207</v>
      </c>
      <c r="FX15" s="2" t="s">
        <v>255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153</v>
      </c>
      <c r="GI15" s="2" t="s">
        <v>143</v>
      </c>
      <c r="GJ15" s="2" t="s">
        <v>209</v>
      </c>
      <c r="GK15" s="2" t="s">
        <v>146</v>
      </c>
      <c r="GL15" s="2" t="s">
        <v>155</v>
      </c>
      <c r="GM15" s="2" t="s">
        <v>155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153</v>
      </c>
      <c r="KV15" s="2" t="s">
        <v>143</v>
      </c>
      <c r="KW15" s="2" t="s">
        <v>146</v>
      </c>
      <c r="KX15" s="2" t="s">
        <v>146</v>
      </c>
      <c r="KY15" s="2" t="s">
        <v>155</v>
      </c>
      <c r="KZ15" s="2" t="s">
        <v>155</v>
      </c>
      <c r="LA15" s="2" t="s">
        <v>146</v>
      </c>
      <c r="LB15" s="4"/>
      <c r="LC15" s="8"/>
      <c r="LD15" s="4"/>
      <c r="LE15" s="8"/>
      <c r="LF15" s="7"/>
      <c r="LG15" s="7"/>
      <c r="LH15" s="2" t="s">
        <v>153</v>
      </c>
      <c r="LI15" s="2" t="s">
        <v>143</v>
      </c>
      <c r="LJ15" s="2" t="s">
        <v>210</v>
      </c>
      <c r="LK15" s="2" t="s">
        <v>256</v>
      </c>
      <c r="LL15" s="2" t="s">
        <v>155</v>
      </c>
      <c r="LM15" s="2" t="s">
        <v>155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153</v>
      </c>
      <c r="NI15" s="2" t="s">
        <v>211</v>
      </c>
      <c r="NJ15" s="2" t="s">
        <v>212</v>
      </c>
      <c r="NK15" s="2" t="s">
        <v>146</v>
      </c>
      <c r="NL15" s="2" t="s">
        <v>155</v>
      </c>
      <c r="NM15" s="2" t="s">
        <v>155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>
        <v>41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</row>
    <row r="16">
      <c r="A16" s="2" t="s">
        <v>257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243</v>
      </c>
      <c r="G16" s="2" t="s">
        <v>243</v>
      </c>
      <c r="H16" s="2" t="s">
        <v>243</v>
      </c>
      <c r="I16" s="2" t="s">
        <v>140</v>
      </c>
      <c r="J16" s="2" t="s">
        <v>171</v>
      </c>
      <c r="K16" s="2" t="s">
        <v>244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245</v>
      </c>
      <c r="W16" s="2" t="s">
        <v>149</v>
      </c>
      <c r="X16" s="2" t="s">
        <v>146</v>
      </c>
      <c r="Y16" s="2" t="s">
        <v>246</v>
      </c>
      <c r="Z16" s="4">
        <v>93</v>
      </c>
      <c r="AA16" s="4">
        <f>=ROUNDDOWN(6.2,0)</f>
      </c>
      <c r="AB16" s="5">
        <v>15</v>
      </c>
      <c r="AC16" s="2" t="s">
        <v>151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14</v>
      </c>
      <c r="AQ16" s="8">
        <v>2393.38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0.4396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15</v>
      </c>
      <c r="BK16" s="8">
        <v>2993.37</v>
      </c>
      <c r="BL16" s="2" t="s">
        <v>258</v>
      </c>
      <c r="BM16" s="7">
        <v>0.9333</v>
      </c>
      <c r="BN16" s="7">
        <v>0.7996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177</v>
      </c>
      <c r="BY16" s="2" t="s">
        <v>155</v>
      </c>
      <c r="BZ16" s="2" t="s">
        <v>155</v>
      </c>
      <c r="CA16" s="2" t="s">
        <v>146</v>
      </c>
      <c r="CB16" s="4">
        <v>2</v>
      </c>
      <c r="CC16" s="8">
        <v>231.64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196</v>
      </c>
      <c r="CK16" s="2" t="s">
        <v>259</v>
      </c>
      <c r="CL16" s="2" t="s">
        <v>155</v>
      </c>
      <c r="CM16" s="2" t="s">
        <v>155</v>
      </c>
      <c r="CN16" s="2" t="s">
        <v>146</v>
      </c>
      <c r="CO16" s="4">
        <v>9</v>
      </c>
      <c r="CP16" s="8">
        <v>1501.11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158</v>
      </c>
      <c r="CX16" s="2" t="s">
        <v>167</v>
      </c>
      <c r="CY16" s="2" t="s">
        <v>155</v>
      </c>
      <c r="CZ16" s="2" t="s">
        <v>155</v>
      </c>
      <c r="DA16" s="2" t="s">
        <v>146</v>
      </c>
      <c r="DB16" s="4">
        <v>2</v>
      </c>
      <c r="DC16" s="8">
        <v>428.98</v>
      </c>
      <c r="DD16" s="4"/>
      <c r="DE16" s="8"/>
      <c r="DF16" s="7"/>
      <c r="DG16" s="7"/>
      <c r="DH16" s="2" t="s">
        <v>153</v>
      </c>
      <c r="DI16" s="2" t="s">
        <v>143</v>
      </c>
      <c r="DJ16" s="2" t="s">
        <v>226</v>
      </c>
      <c r="DK16" s="2" t="s">
        <v>228</v>
      </c>
      <c r="DL16" s="2" t="s">
        <v>155</v>
      </c>
      <c r="DM16" s="2" t="s">
        <v>155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200</v>
      </c>
      <c r="DX16" s="2" t="s">
        <v>260</v>
      </c>
      <c r="DY16" s="2" t="s">
        <v>155</v>
      </c>
      <c r="DZ16" s="2" t="s">
        <v>155</v>
      </c>
      <c r="EA16" s="2" t="s">
        <v>146</v>
      </c>
      <c r="EB16" s="4">
        <v>1</v>
      </c>
      <c r="EC16" s="8">
        <v>231.65</v>
      </c>
      <c r="ED16" s="4"/>
      <c r="EE16" s="8"/>
      <c r="EF16" s="7"/>
      <c r="EG16" s="7"/>
      <c r="EH16" s="2" t="s">
        <v>153</v>
      </c>
      <c r="EI16" s="2" t="s">
        <v>143</v>
      </c>
      <c r="EJ16" s="2" t="s">
        <v>176</v>
      </c>
      <c r="EK16" s="2" t="s">
        <v>252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226</v>
      </c>
      <c r="EX16" s="2" t="s">
        <v>261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205</v>
      </c>
      <c r="FK16" s="2" t="s">
        <v>262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207</v>
      </c>
      <c r="FX16" s="2" t="s">
        <v>263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153</v>
      </c>
      <c r="GI16" s="2" t="s">
        <v>143</v>
      </c>
      <c r="GJ16" s="2" t="s">
        <v>209</v>
      </c>
      <c r="GK16" s="2" t="s">
        <v>146</v>
      </c>
      <c r="GL16" s="2" t="s">
        <v>155</v>
      </c>
      <c r="GM16" s="2" t="s">
        <v>155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181</v>
      </c>
      <c r="KV16" s="2" t="s">
        <v>143</v>
      </c>
      <c r="KW16" s="2" t="s">
        <v>146</v>
      </c>
      <c r="KX16" s="2" t="s">
        <v>146</v>
      </c>
      <c r="KY16" s="2" t="s">
        <v>155</v>
      </c>
      <c r="KZ16" s="2" t="s">
        <v>155</v>
      </c>
      <c r="LA16" s="2" t="s">
        <v>146</v>
      </c>
      <c r="LB16" s="4"/>
      <c r="LC16" s="8"/>
      <c r="LD16" s="4"/>
      <c r="LE16" s="8"/>
      <c r="LF16" s="7"/>
      <c r="LG16" s="7"/>
      <c r="LH16" s="2" t="s">
        <v>153</v>
      </c>
      <c r="LI16" s="2" t="s">
        <v>143</v>
      </c>
      <c r="LJ16" s="2" t="s">
        <v>210</v>
      </c>
      <c r="LK16" s="2" t="s">
        <v>146</v>
      </c>
      <c r="LL16" s="2" t="s">
        <v>155</v>
      </c>
      <c r="LM16" s="2" t="s">
        <v>155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153</v>
      </c>
      <c r="NI16" s="2" t="s">
        <v>211</v>
      </c>
      <c r="NJ16" s="2" t="s">
        <v>212</v>
      </c>
      <c r="NK16" s="2" t="s">
        <v>146</v>
      </c>
      <c r="NL16" s="2" t="s">
        <v>155</v>
      </c>
      <c r="NM16" s="2" t="s">
        <v>155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>
        <v>93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140</v>
      </c>
      <c r="QR16" s="4"/>
    </row>
    <row r="17">
      <c r="A17" s="2" t="s">
        <v>264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243</v>
      </c>
      <c r="G17" s="2" t="s">
        <v>243</v>
      </c>
      <c r="H17" s="2" t="s">
        <v>243</v>
      </c>
      <c r="I17" s="2" t="s">
        <v>140</v>
      </c>
      <c r="J17" s="2" t="s">
        <v>183</v>
      </c>
      <c r="K17" s="2" t="s">
        <v>244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245</v>
      </c>
      <c r="W17" s="2" t="s">
        <v>149</v>
      </c>
      <c r="X17" s="2" t="s">
        <v>146</v>
      </c>
      <c r="Y17" s="2" t="s">
        <v>246</v>
      </c>
      <c r="Z17" s="4">
        <v>52</v>
      </c>
      <c r="AA17" s="4">
        <f>=ROUNDDOWN(10.4,0)</f>
      </c>
      <c r="AB17" s="5">
        <v>5</v>
      </c>
      <c r="AC17" s="2" t="s">
        <v>151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4</v>
      </c>
      <c r="AQ17" s="8">
        <v>565.22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0.1038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4</v>
      </c>
      <c r="BK17" s="8">
        <v>565.22</v>
      </c>
      <c r="BL17" s="2" t="s">
        <v>194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265</v>
      </c>
      <c r="BY17" s="2" t="s">
        <v>155</v>
      </c>
      <c r="BZ17" s="2" t="s">
        <v>155</v>
      </c>
      <c r="CA17" s="2" t="s">
        <v>146</v>
      </c>
      <c r="CB17" s="4">
        <v>2</v>
      </c>
      <c r="CC17" s="8">
        <v>231.64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196</v>
      </c>
      <c r="CK17" s="2" t="s">
        <v>266</v>
      </c>
      <c r="CL17" s="2" t="s">
        <v>155</v>
      </c>
      <c r="CM17" s="2" t="s">
        <v>155</v>
      </c>
      <c r="CN17" s="2" t="s">
        <v>146</v>
      </c>
      <c r="CO17" s="4">
        <v>2</v>
      </c>
      <c r="CP17" s="8">
        <v>333.58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176</v>
      </c>
      <c r="CX17" s="2" t="s">
        <v>267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226</v>
      </c>
      <c r="DK17" s="2" t="s">
        <v>268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269</v>
      </c>
      <c r="DX17" s="2" t="s">
        <v>270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176</v>
      </c>
      <c r="EK17" s="2" t="s">
        <v>271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226</v>
      </c>
      <c r="EX17" s="2" t="s">
        <v>272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269</v>
      </c>
      <c r="FK17" s="2" t="s">
        <v>273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207</v>
      </c>
      <c r="FX17" s="2" t="s">
        <v>274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153</v>
      </c>
      <c r="GI17" s="2" t="s">
        <v>143</v>
      </c>
      <c r="GJ17" s="2" t="s">
        <v>230</v>
      </c>
      <c r="GK17" s="2" t="s">
        <v>146</v>
      </c>
      <c r="GL17" s="2" t="s">
        <v>155</v>
      </c>
      <c r="GM17" s="2" t="s">
        <v>155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181</v>
      </c>
      <c r="KV17" s="2" t="s">
        <v>143</v>
      </c>
      <c r="KW17" s="2" t="s">
        <v>146</v>
      </c>
      <c r="KX17" s="2" t="s">
        <v>146</v>
      </c>
      <c r="KY17" s="2" t="s">
        <v>155</v>
      </c>
      <c r="KZ17" s="2" t="s">
        <v>155</v>
      </c>
      <c r="LA17" s="2" t="s">
        <v>146</v>
      </c>
      <c r="LB17" s="4"/>
      <c r="LC17" s="8"/>
      <c r="LD17" s="4"/>
      <c r="LE17" s="8"/>
      <c r="LF17" s="7"/>
      <c r="LG17" s="7"/>
      <c r="LH17" s="2" t="s">
        <v>153</v>
      </c>
      <c r="LI17" s="2" t="s">
        <v>143</v>
      </c>
      <c r="LJ17" s="2" t="s">
        <v>210</v>
      </c>
      <c r="LK17" s="2" t="s">
        <v>146</v>
      </c>
      <c r="LL17" s="2" t="s">
        <v>155</v>
      </c>
      <c r="LM17" s="2" t="s">
        <v>155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231</v>
      </c>
      <c r="NI17" s="2" t="s">
        <v>211</v>
      </c>
      <c r="NJ17" s="2" t="s">
        <v>146</v>
      </c>
      <c r="NK17" s="2" t="s">
        <v>146</v>
      </c>
      <c r="NL17" s="2" t="s">
        <v>155</v>
      </c>
      <c r="NM17" s="2" t="s">
        <v>155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>
        <v>52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60</v>
      </c>
      <c r="QR17" s="4"/>
    </row>
    <row r="18">
      <c r="A18" s="2" t="s">
        <v>275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243</v>
      </c>
      <c r="G18" s="2" t="s">
        <v>243</v>
      </c>
      <c r="H18" s="2" t="s">
        <v>243</v>
      </c>
      <c r="I18" s="2" t="s">
        <v>140</v>
      </c>
      <c r="J18" s="2" t="s">
        <v>141</v>
      </c>
      <c r="K18" s="2" t="s">
        <v>276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245</v>
      </c>
      <c r="W18" s="2" t="s">
        <v>149</v>
      </c>
      <c r="X18" s="2" t="s">
        <v>146</v>
      </c>
      <c r="Y18" s="2" t="s">
        <v>193</v>
      </c>
      <c r="Z18" s="4">
        <v>130</v>
      </c>
      <c r="AA18" s="4">
        <f>=ROUNDDOWN(14.4444444444444,0)</f>
      </c>
      <c r="AB18" s="5">
        <v>9</v>
      </c>
      <c r="AC18" s="2" t="s">
        <v>151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11</v>
      </c>
      <c r="AQ18" s="8">
        <v>1097.85</v>
      </c>
      <c r="AR18" s="4"/>
      <c r="AS18" s="8"/>
      <c r="AT18" s="7"/>
      <c r="AU18" s="7"/>
      <c r="AV18" s="4">
        <v>26</v>
      </c>
      <c r="AW18" s="8">
        <v>3406.35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>
        <v>0.3223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0.3848</v>
      </c>
      <c r="BJ18" s="4">
        <v>11</v>
      </c>
      <c r="BK18" s="8">
        <v>1097.85</v>
      </c>
      <c r="BL18" s="2" t="s">
        <v>194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277</v>
      </c>
      <c r="BY18" s="2" t="s">
        <v>155</v>
      </c>
      <c r="BZ18" s="2" t="s">
        <v>155</v>
      </c>
      <c r="CA18" s="2" t="s">
        <v>146</v>
      </c>
      <c r="CB18" s="4">
        <v>10</v>
      </c>
      <c r="CC18" s="8">
        <v>958.86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196</v>
      </c>
      <c r="CK18" s="2" t="s">
        <v>216</v>
      </c>
      <c r="CL18" s="2" t="s">
        <v>155</v>
      </c>
      <c r="CM18" s="2" t="s">
        <v>155</v>
      </c>
      <c r="CN18" s="2" t="s">
        <v>146</v>
      </c>
      <c r="CO18" s="4">
        <v>1</v>
      </c>
      <c r="CP18" s="8">
        <v>138.99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158</v>
      </c>
      <c r="CX18" s="2" t="s">
        <v>167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193</v>
      </c>
      <c r="DK18" s="2" t="s">
        <v>278</v>
      </c>
      <c r="DL18" s="2" t="s">
        <v>155</v>
      </c>
      <c r="DM18" s="2" t="s">
        <v>155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200</v>
      </c>
      <c r="DX18" s="2" t="s">
        <v>279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176</v>
      </c>
      <c r="EK18" s="2" t="s">
        <v>280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193</v>
      </c>
      <c r="EX18" s="2" t="s">
        <v>281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205</v>
      </c>
      <c r="FK18" s="2" t="s">
        <v>282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207</v>
      </c>
      <c r="FX18" s="2" t="s">
        <v>283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153</v>
      </c>
      <c r="GI18" s="2" t="s">
        <v>143</v>
      </c>
      <c r="GJ18" s="2" t="s">
        <v>209</v>
      </c>
      <c r="GK18" s="2" t="s">
        <v>146</v>
      </c>
      <c r="GL18" s="2" t="s">
        <v>155</v>
      </c>
      <c r="GM18" s="2" t="s">
        <v>155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146</v>
      </c>
      <c r="KX18" s="2" t="s">
        <v>146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210</v>
      </c>
      <c r="LK18" s="2" t="s">
        <v>284</v>
      </c>
      <c r="LL18" s="2" t="s">
        <v>155</v>
      </c>
      <c r="LM18" s="2" t="s">
        <v>155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211</v>
      </c>
      <c r="NJ18" s="2" t="s">
        <v>212</v>
      </c>
      <c r="NK18" s="2" t="s">
        <v>146</v>
      </c>
      <c r="NL18" s="2" t="s">
        <v>155</v>
      </c>
      <c r="NM18" s="2" t="s">
        <v>155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>
        <v>53</v>
      </c>
      <c r="QC18" s="4">
        <v>77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120</v>
      </c>
      <c r="QR18" s="4"/>
    </row>
    <row r="19">
      <c r="A19" s="2" t="s">
        <v>285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243</v>
      </c>
      <c r="G19" s="2" t="s">
        <v>243</v>
      </c>
      <c r="H19" s="2" t="s">
        <v>243</v>
      </c>
      <c r="I19" s="2" t="s">
        <v>140</v>
      </c>
      <c r="J19" s="2" t="s">
        <v>171</v>
      </c>
      <c r="K19" s="2" t="s">
        <v>276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245</v>
      </c>
      <c r="W19" s="2" t="s">
        <v>149</v>
      </c>
      <c r="X19" s="2" t="s">
        <v>146</v>
      </c>
      <c r="Y19" s="2" t="s">
        <v>286</v>
      </c>
      <c r="Z19" s="4">
        <v>12</v>
      </c>
      <c r="AA19" s="4">
        <f>=ROUNDDOWN(0.666666666666667,0)</f>
      </c>
      <c r="AB19" s="5">
        <v>18</v>
      </c>
      <c r="AC19" s="2" t="s">
        <v>151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1</v>
      </c>
      <c r="AQ19" s="8">
        <v>211.43</v>
      </c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0.0621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1</v>
      </c>
      <c r="BK19" s="8">
        <v>211.43</v>
      </c>
      <c r="BL19" s="2" t="s">
        <v>16</v>
      </c>
      <c r="BM19" s="7">
        <v>1</v>
      </c>
      <c r="BN19" s="7">
        <v>1</v>
      </c>
      <c r="BO19" s="4">
        <v>1</v>
      </c>
      <c r="BP19" s="8">
        <v>211.43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177</v>
      </c>
      <c r="BY19" s="2" t="s">
        <v>155</v>
      </c>
      <c r="BZ19" s="2" t="s">
        <v>155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196</v>
      </c>
      <c r="CK19" s="2" t="s">
        <v>287</v>
      </c>
      <c r="CL19" s="2" t="s">
        <v>155</v>
      </c>
      <c r="CM19" s="2" t="s">
        <v>155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158</v>
      </c>
      <c r="CX19" s="2" t="s">
        <v>167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286</v>
      </c>
      <c r="DK19" s="2" t="s">
        <v>226</v>
      </c>
      <c r="DL19" s="2" t="s">
        <v>155</v>
      </c>
      <c r="DM19" s="2" t="s">
        <v>155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200</v>
      </c>
      <c r="DX19" s="2" t="s">
        <v>288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176</v>
      </c>
      <c r="EK19" s="2" t="s">
        <v>289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286</v>
      </c>
      <c r="EX19" s="2" t="s">
        <v>290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205</v>
      </c>
      <c r="FK19" s="2" t="s">
        <v>291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207</v>
      </c>
      <c r="FX19" s="2" t="s">
        <v>292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209</v>
      </c>
      <c r="GK19" s="2" t="s">
        <v>146</v>
      </c>
      <c r="GL19" s="2" t="s">
        <v>155</v>
      </c>
      <c r="GM19" s="2" t="s">
        <v>155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181</v>
      </c>
      <c r="KV19" s="2" t="s">
        <v>143</v>
      </c>
      <c r="KW19" s="2" t="s">
        <v>146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153</v>
      </c>
      <c r="LI19" s="2" t="s">
        <v>143</v>
      </c>
      <c r="LJ19" s="2" t="s">
        <v>210</v>
      </c>
      <c r="LK19" s="2" t="s">
        <v>146</v>
      </c>
      <c r="LL19" s="2" t="s">
        <v>155</v>
      </c>
      <c r="LM19" s="2" t="s">
        <v>155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211</v>
      </c>
      <c r="NJ19" s="2" t="s">
        <v>212</v>
      </c>
      <c r="NK19" s="2" t="s">
        <v>146</v>
      </c>
      <c r="NL19" s="2" t="s">
        <v>155</v>
      </c>
      <c r="NM19" s="2" t="s">
        <v>155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/>
      <c r="QC19" s="4">
        <v>12</v>
      </c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200</v>
      </c>
      <c r="QR19" s="4"/>
    </row>
    <row r="20">
      <c r="A20" s="2" t="s">
        <v>293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243</v>
      </c>
      <c r="G20" s="2" t="s">
        <v>243</v>
      </c>
      <c r="H20" s="2" t="s">
        <v>243</v>
      </c>
      <c r="I20" s="2" t="s">
        <v>140</v>
      </c>
      <c r="J20" s="2" t="s">
        <v>183</v>
      </c>
      <c r="K20" s="2" t="s">
        <v>276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245</v>
      </c>
      <c r="W20" s="2" t="s">
        <v>149</v>
      </c>
      <c r="X20" s="2" t="s">
        <v>146</v>
      </c>
      <c r="Y20" s="2" t="s">
        <v>286</v>
      </c>
      <c r="Z20" s="4">
        <v>53</v>
      </c>
      <c r="AA20" s="4">
        <f>=ROUNDDOWN(8.83333333333333,0)</f>
      </c>
      <c r="AB20" s="5">
        <v>6</v>
      </c>
      <c r="AC20" s="2" t="s">
        <v>151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14</v>
      </c>
      <c r="AQ20" s="8">
        <v>2097.07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0.6156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14</v>
      </c>
      <c r="BK20" s="8">
        <v>2097.07</v>
      </c>
      <c r="BL20" s="2" t="s">
        <v>294</v>
      </c>
      <c r="BM20" s="7">
        <v>1</v>
      </c>
      <c r="BN20" s="7">
        <v>1</v>
      </c>
      <c r="BO20" s="4">
        <v>4</v>
      </c>
      <c r="BP20" s="8">
        <v>676.56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273</v>
      </c>
      <c r="BY20" s="2" t="s">
        <v>155</v>
      </c>
      <c r="BZ20" s="2" t="s">
        <v>155</v>
      </c>
      <c r="CA20" s="2" t="s">
        <v>146</v>
      </c>
      <c r="CB20" s="4">
        <v>6</v>
      </c>
      <c r="CC20" s="8">
        <v>694.92</v>
      </c>
      <c r="CD20" s="4"/>
      <c r="CE20" s="8"/>
      <c r="CF20" s="7"/>
      <c r="CG20" s="7"/>
      <c r="CH20" s="2" t="s">
        <v>153</v>
      </c>
      <c r="CI20" s="2" t="s">
        <v>143</v>
      </c>
      <c r="CJ20" s="2" t="s">
        <v>196</v>
      </c>
      <c r="CK20" s="2" t="s">
        <v>223</v>
      </c>
      <c r="CL20" s="2" t="s">
        <v>155</v>
      </c>
      <c r="CM20" s="2" t="s">
        <v>155</v>
      </c>
      <c r="CN20" s="2" t="s">
        <v>146</v>
      </c>
      <c r="CO20" s="4">
        <v>3</v>
      </c>
      <c r="CP20" s="8">
        <v>500.37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176</v>
      </c>
      <c r="CX20" s="2" t="s">
        <v>267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286</v>
      </c>
      <c r="DK20" s="2" t="s">
        <v>295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269</v>
      </c>
      <c r="DX20" s="2" t="s">
        <v>296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176</v>
      </c>
      <c r="EK20" s="2" t="s">
        <v>297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286</v>
      </c>
      <c r="EX20" s="2" t="s">
        <v>228</v>
      </c>
      <c r="EY20" s="2" t="s">
        <v>155</v>
      </c>
      <c r="EZ20" s="2" t="s">
        <v>155</v>
      </c>
      <c r="FA20" s="2" t="s">
        <v>146</v>
      </c>
      <c r="FB20" s="4">
        <v>1</v>
      </c>
      <c r="FC20" s="8">
        <v>225.22</v>
      </c>
      <c r="FD20" s="4"/>
      <c r="FE20" s="8"/>
      <c r="FF20" s="7"/>
      <c r="FG20" s="7"/>
      <c r="FH20" s="2" t="s">
        <v>153</v>
      </c>
      <c r="FI20" s="2" t="s">
        <v>143</v>
      </c>
      <c r="FJ20" s="2" t="s">
        <v>269</v>
      </c>
      <c r="FK20" s="2" t="s">
        <v>298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207</v>
      </c>
      <c r="FX20" s="2" t="s">
        <v>146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230</v>
      </c>
      <c r="GK20" s="2" t="s">
        <v>146</v>
      </c>
      <c r="GL20" s="2" t="s">
        <v>155</v>
      </c>
      <c r="GM20" s="2" t="s">
        <v>155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181</v>
      </c>
      <c r="KV20" s="2" t="s">
        <v>143</v>
      </c>
      <c r="KW20" s="2" t="s">
        <v>146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153</v>
      </c>
      <c r="LI20" s="2" t="s">
        <v>143</v>
      </c>
      <c r="LJ20" s="2" t="s">
        <v>210</v>
      </c>
      <c r="LK20" s="2" t="s">
        <v>146</v>
      </c>
      <c r="LL20" s="2" t="s">
        <v>155</v>
      </c>
      <c r="LM20" s="2" t="s">
        <v>155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231</v>
      </c>
      <c r="NI20" s="2" t="s">
        <v>211</v>
      </c>
      <c r="NJ20" s="2" t="s">
        <v>146</v>
      </c>
      <c r="NK20" s="2" t="s">
        <v>146</v>
      </c>
      <c r="NL20" s="2" t="s">
        <v>155</v>
      </c>
      <c r="NM20" s="2" t="s">
        <v>155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>
        <v>35</v>
      </c>
      <c r="QC20" s="4">
        <v>18</v>
      </c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80</v>
      </c>
      <c r="QR20" s="4"/>
    </row>
    <row r="21">
      <c r="A21" s="2" t="s">
        <v>299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243</v>
      </c>
      <c r="G21" s="2" t="s">
        <v>243</v>
      </c>
      <c r="H21" s="2" t="s">
        <v>243</v>
      </c>
      <c r="I21" s="2" t="s">
        <v>233</v>
      </c>
      <c r="J21" s="2" t="s">
        <v>141</v>
      </c>
      <c r="K21" s="2" t="s">
        <v>300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235</v>
      </c>
      <c r="Q21" s="2" t="s">
        <v>145</v>
      </c>
      <c r="R21" s="2" t="s">
        <v>146</v>
      </c>
      <c r="S21" s="2" t="s">
        <v>146</v>
      </c>
      <c r="T21" s="2" t="s">
        <v>236</v>
      </c>
      <c r="U21" s="2" t="s">
        <v>147</v>
      </c>
      <c r="V21" s="2" t="s">
        <v>237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238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231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231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231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153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231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231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231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231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153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231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231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231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231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239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231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231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231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231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231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231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231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231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231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231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231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8"/>
      <c r="PD21" s="4"/>
      <c r="PE21" s="8"/>
      <c r="PF21" s="7"/>
      <c r="PG21" s="7"/>
      <c r="PH21" s="2" t="s">
        <v>231</v>
      </c>
      <c r="PI21" s="2" t="s">
        <v>143</v>
      </c>
      <c r="PJ21" s="2" t="s">
        <v>146</v>
      </c>
      <c r="PK21" s="2" t="s">
        <v>146</v>
      </c>
      <c r="PL21" s="2" t="s">
        <v>155</v>
      </c>
      <c r="PM21" s="2" t="s">
        <v>155</v>
      </c>
      <c r="PN21" s="2" t="s">
        <v>146</v>
      </c>
      <c r="PO21" s="4"/>
      <c r="PP21" s="8"/>
      <c r="PQ21" s="4"/>
      <c r="PR21" s="8"/>
      <c r="PS21" s="7"/>
      <c r="PT21" s="7"/>
      <c r="PU21" s="2" t="s">
        <v>231</v>
      </c>
      <c r="PV21" s="2" t="s">
        <v>143</v>
      </c>
      <c r="PW21" s="2" t="s">
        <v>146</v>
      </c>
      <c r="PX21" s="2" t="s">
        <v>146</v>
      </c>
      <c r="PY21" s="2" t="s">
        <v>155</v>
      </c>
      <c r="PZ21" s="2" t="s">
        <v>155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352</v>
      </c>
    </row>
    <row r="22">
      <c r="A22" s="2" t="s">
        <v>301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243</v>
      </c>
      <c r="G22" s="2" t="s">
        <v>243</v>
      </c>
      <c r="H22" s="2" t="s">
        <v>243</v>
      </c>
      <c r="I22" s="2" t="s">
        <v>233</v>
      </c>
      <c r="J22" s="2" t="s">
        <v>171</v>
      </c>
      <c r="K22" s="2" t="s">
        <v>300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235</v>
      </c>
      <c r="Q22" s="2" t="s">
        <v>145</v>
      </c>
      <c r="R22" s="2" t="s">
        <v>146</v>
      </c>
      <c r="S22" s="2" t="s">
        <v>146</v>
      </c>
      <c r="T22" s="2" t="s">
        <v>236</v>
      </c>
      <c r="U22" s="2" t="s">
        <v>147</v>
      </c>
      <c r="V22" s="2" t="s">
        <v>237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238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231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231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231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153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231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231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153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231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231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153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231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231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231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231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239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231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231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231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231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231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231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231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231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231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231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231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8"/>
      <c r="PD22" s="4"/>
      <c r="PE22" s="8"/>
      <c r="PF22" s="7"/>
      <c r="PG22" s="7"/>
      <c r="PH22" s="2" t="s">
        <v>231</v>
      </c>
      <c r="PI22" s="2" t="s">
        <v>143</v>
      </c>
      <c r="PJ22" s="2" t="s">
        <v>146</v>
      </c>
      <c r="PK22" s="2" t="s">
        <v>146</v>
      </c>
      <c r="PL22" s="2" t="s">
        <v>155</v>
      </c>
      <c r="PM22" s="2" t="s">
        <v>155</v>
      </c>
      <c r="PN22" s="2" t="s">
        <v>146</v>
      </c>
      <c r="PO22" s="4"/>
      <c r="PP22" s="8"/>
      <c r="PQ22" s="4"/>
      <c r="PR22" s="8"/>
      <c r="PS22" s="7"/>
      <c r="PT22" s="7"/>
      <c r="PU22" s="2" t="s">
        <v>231</v>
      </c>
      <c r="PV22" s="2" t="s">
        <v>143</v>
      </c>
      <c r="PW22" s="2" t="s">
        <v>146</v>
      </c>
      <c r="PX22" s="2" t="s">
        <v>146</v>
      </c>
      <c r="PY22" s="2" t="s">
        <v>155</v>
      </c>
      <c r="PZ22" s="2" t="s">
        <v>155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430</v>
      </c>
    </row>
    <row r="23">
      <c r="A23" s="2" t="s">
        <v>302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243</v>
      </c>
      <c r="G23" s="2" t="s">
        <v>243</v>
      </c>
      <c r="H23" s="2" t="s">
        <v>243</v>
      </c>
      <c r="I23" s="2" t="s">
        <v>233</v>
      </c>
      <c r="J23" s="2" t="s">
        <v>183</v>
      </c>
      <c r="K23" s="2" t="s">
        <v>300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235</v>
      </c>
      <c r="Q23" s="2" t="s">
        <v>145</v>
      </c>
      <c r="R23" s="2" t="s">
        <v>146</v>
      </c>
      <c r="S23" s="2" t="s">
        <v>146</v>
      </c>
      <c r="T23" s="2" t="s">
        <v>236</v>
      </c>
      <c r="U23" s="2" t="s">
        <v>147</v>
      </c>
      <c r="V23" s="2" t="s">
        <v>237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238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231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231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231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153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231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231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231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231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153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231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231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231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231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239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231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231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231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231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231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231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231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231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231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231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231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8"/>
      <c r="PD23" s="4"/>
      <c r="PE23" s="8"/>
      <c r="PF23" s="7"/>
      <c r="PG23" s="7"/>
      <c r="PH23" s="2" t="s">
        <v>231</v>
      </c>
      <c r="PI23" s="2" t="s">
        <v>143</v>
      </c>
      <c r="PJ23" s="2" t="s">
        <v>146</v>
      </c>
      <c r="PK23" s="2" t="s">
        <v>146</v>
      </c>
      <c r="PL23" s="2" t="s">
        <v>155</v>
      </c>
      <c r="PM23" s="2" t="s">
        <v>155</v>
      </c>
      <c r="PN23" s="2" t="s">
        <v>146</v>
      </c>
      <c r="PO23" s="4"/>
      <c r="PP23" s="8"/>
      <c r="PQ23" s="4"/>
      <c r="PR23" s="8"/>
      <c r="PS23" s="7"/>
      <c r="PT23" s="7"/>
      <c r="PU23" s="2" t="s">
        <v>231</v>
      </c>
      <c r="PV23" s="2" t="s">
        <v>143</v>
      </c>
      <c r="PW23" s="2" t="s">
        <v>146</v>
      </c>
      <c r="PX23" s="2" t="s">
        <v>146</v>
      </c>
      <c r="PY23" s="2" t="s">
        <v>155</v>
      </c>
      <c r="PZ23" s="2" t="s">
        <v>155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173</v>
      </c>
    </row>
    <row r="24">
      <c r="A24" s="2" t="s">
        <v>303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304</v>
      </c>
      <c r="G24" s="2" t="s">
        <v>304</v>
      </c>
      <c r="H24" s="2" t="s">
        <v>304</v>
      </c>
      <c r="I24" s="2" t="s">
        <v>140</v>
      </c>
      <c r="J24" s="2" t="s">
        <v>141</v>
      </c>
      <c r="K24" s="2" t="s">
        <v>300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305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220</v>
      </c>
      <c r="Z24" s="4">
        <v>67</v>
      </c>
      <c r="AA24" s="4">
        <f>=ROUNDDOWN(22.3333333333333,0)</f>
      </c>
      <c r="AB24" s="5">
        <v>3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>
        <v>3</v>
      </c>
      <c r="AS24" s="8">
        <v>816.51</v>
      </c>
      <c r="AT24" s="7">
        <v>-1</v>
      </c>
      <c r="AU24" s="7">
        <v>-1</v>
      </c>
      <c r="AV24" s="4">
        <v>12</v>
      </c>
      <c r="AW24" s="8">
        <v>2546.11</v>
      </c>
      <c r="AX24" s="4">
        <v>7</v>
      </c>
      <c r="AY24" s="8">
        <v>1748.53</v>
      </c>
      <c r="AZ24" s="7">
        <v>0.7143</v>
      </c>
      <c r="BA24" s="7">
        <v>0.4561</v>
      </c>
      <c r="BB24" s="7"/>
      <c r="BC24" s="4">
        <v>12</v>
      </c>
      <c r="BD24" s="8">
        <v>2546.11</v>
      </c>
      <c r="BE24" s="4">
        <v>7</v>
      </c>
      <c r="BF24" s="8">
        <v>1748.53</v>
      </c>
      <c r="BG24" s="7">
        <v>0.7143</v>
      </c>
      <c r="BH24" s="7">
        <v>0.4561</v>
      </c>
      <c r="BI24" s="7">
        <v>1</v>
      </c>
      <c r="BJ24" s="4"/>
      <c r="BK24" s="8"/>
      <c r="BL24" s="2" t="s">
        <v>306</v>
      </c>
      <c r="BM24" s="7"/>
      <c r="BN24" s="7"/>
      <c r="BO24" s="4"/>
      <c r="BP24" s="8"/>
      <c r="BQ24" s="4">
        <v>2</v>
      </c>
      <c r="BR24" s="8">
        <v>391.52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146</v>
      </c>
      <c r="BX24" s="2" t="s">
        <v>154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196</v>
      </c>
      <c r="CK24" s="2" t="s">
        <v>307</v>
      </c>
      <c r="CL24" s="2" t="s">
        <v>155</v>
      </c>
      <c r="CM24" s="2" t="s">
        <v>155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185</v>
      </c>
      <c r="CX24" s="2" t="s">
        <v>308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220</v>
      </c>
      <c r="DK24" s="2" t="s">
        <v>309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200</v>
      </c>
      <c r="DX24" s="2" t="s">
        <v>201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176</v>
      </c>
      <c r="EK24" s="2" t="s">
        <v>310</v>
      </c>
      <c r="EL24" s="2" t="s">
        <v>155</v>
      </c>
      <c r="EM24" s="2" t="s">
        <v>155</v>
      </c>
      <c r="EN24" s="2" t="s">
        <v>146</v>
      </c>
      <c r="EO24" s="4"/>
      <c r="EP24" s="8"/>
      <c r="EQ24" s="4">
        <v>1</v>
      </c>
      <c r="ER24" s="8">
        <v>424.99</v>
      </c>
      <c r="ES24" s="7">
        <v>-1</v>
      </c>
      <c r="ET24" s="7">
        <v>-1</v>
      </c>
      <c r="EU24" s="2" t="s">
        <v>153</v>
      </c>
      <c r="EV24" s="2" t="s">
        <v>143</v>
      </c>
      <c r="EW24" s="2" t="s">
        <v>220</v>
      </c>
      <c r="EX24" s="2" t="s">
        <v>311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205</v>
      </c>
      <c r="FK24" s="2" t="s">
        <v>180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207</v>
      </c>
      <c r="FX24" s="2" t="s">
        <v>283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153</v>
      </c>
      <c r="GI24" s="2" t="s">
        <v>143</v>
      </c>
      <c r="GJ24" s="2" t="s">
        <v>209</v>
      </c>
      <c r="GK24" s="2" t="s">
        <v>174</v>
      </c>
      <c r="GL24" s="2" t="s">
        <v>155</v>
      </c>
      <c r="GM24" s="2" t="s">
        <v>155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153</v>
      </c>
      <c r="LI24" s="2" t="s">
        <v>143</v>
      </c>
      <c r="LJ24" s="2" t="s">
        <v>210</v>
      </c>
      <c r="LK24" s="2" t="s">
        <v>312</v>
      </c>
      <c r="LL24" s="2" t="s">
        <v>155</v>
      </c>
      <c r="LM24" s="2" t="s">
        <v>155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211</v>
      </c>
      <c r="NJ24" s="2" t="s">
        <v>212</v>
      </c>
      <c r="NK24" s="2" t="s">
        <v>146</v>
      </c>
      <c r="NL24" s="2" t="s">
        <v>155</v>
      </c>
      <c r="NM24" s="2" t="s">
        <v>155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>
        <v>67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313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304</v>
      </c>
      <c r="G25" s="2" t="s">
        <v>304</v>
      </c>
      <c r="H25" s="2" t="s">
        <v>304</v>
      </c>
      <c r="I25" s="2" t="s">
        <v>140</v>
      </c>
      <c r="J25" s="2" t="s">
        <v>171</v>
      </c>
      <c r="K25" s="2" t="s">
        <v>300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305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220</v>
      </c>
      <c r="Z25" s="4">
        <v>188</v>
      </c>
      <c r="AA25" s="4">
        <f>=ROUNDDOWN(26.8571428571429,0)</f>
      </c>
      <c r="AB25" s="5">
        <v>7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12</v>
      </c>
      <c r="AQ25" s="8">
        <v>2546.11</v>
      </c>
      <c r="AR25" s="4">
        <v>4</v>
      </c>
      <c r="AS25" s="8">
        <v>932.02</v>
      </c>
      <c r="AT25" s="7">
        <v>2</v>
      </c>
      <c r="AU25" s="7">
        <v>1.7318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1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12</v>
      </c>
      <c r="BK25" s="8">
        <v>2546.11</v>
      </c>
      <c r="BL25" s="2" t="s">
        <v>314</v>
      </c>
      <c r="BM25" s="7">
        <v>1</v>
      </c>
      <c r="BN25" s="7">
        <v>1</v>
      </c>
      <c r="BO25" s="4">
        <v>7</v>
      </c>
      <c r="BP25" s="8">
        <v>1644.44</v>
      </c>
      <c r="BQ25" s="4">
        <v>1</v>
      </c>
      <c r="BR25" s="8">
        <v>234.92</v>
      </c>
      <c r="BS25" s="7">
        <v>6</v>
      </c>
      <c r="BT25" s="7">
        <v>6</v>
      </c>
      <c r="BU25" s="2" t="s">
        <v>153</v>
      </c>
      <c r="BV25" s="2" t="s">
        <v>143</v>
      </c>
      <c r="BW25" s="2" t="s">
        <v>146</v>
      </c>
      <c r="BX25" s="2" t="s">
        <v>154</v>
      </c>
      <c r="BY25" s="2" t="s">
        <v>155</v>
      </c>
      <c r="BZ25" s="2" t="s">
        <v>155</v>
      </c>
      <c r="CA25" s="2" t="s">
        <v>146</v>
      </c>
      <c r="CB25" s="4">
        <v>2</v>
      </c>
      <c r="CC25" s="8">
        <v>257.38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196</v>
      </c>
      <c r="CK25" s="2" t="s">
        <v>315</v>
      </c>
      <c r="CL25" s="2" t="s">
        <v>155</v>
      </c>
      <c r="CM25" s="2" t="s">
        <v>155</v>
      </c>
      <c r="CN25" s="2" t="s">
        <v>146</v>
      </c>
      <c r="CO25" s="4">
        <v>1</v>
      </c>
      <c r="CP25" s="8">
        <v>231.65</v>
      </c>
      <c r="CQ25" s="4">
        <v>1</v>
      </c>
      <c r="CR25" s="8">
        <v>231.65</v>
      </c>
      <c r="CS25" s="7"/>
      <c r="CT25" s="7"/>
      <c r="CU25" s="2" t="s">
        <v>153</v>
      </c>
      <c r="CV25" s="2" t="s">
        <v>143</v>
      </c>
      <c r="CW25" s="2" t="s">
        <v>185</v>
      </c>
      <c r="CX25" s="2" t="s">
        <v>316</v>
      </c>
      <c r="CY25" s="2" t="s">
        <v>155</v>
      </c>
      <c r="CZ25" s="2" t="s">
        <v>155</v>
      </c>
      <c r="DA25" s="2" t="s">
        <v>146</v>
      </c>
      <c r="DB25" s="4"/>
      <c r="DC25" s="8"/>
      <c r="DD25" s="4"/>
      <c r="DE25" s="8"/>
      <c r="DF25" s="7"/>
      <c r="DG25" s="7"/>
      <c r="DH25" s="2" t="s">
        <v>153</v>
      </c>
      <c r="DI25" s="2" t="s">
        <v>143</v>
      </c>
      <c r="DJ25" s="2" t="s">
        <v>220</v>
      </c>
      <c r="DK25" s="2" t="s">
        <v>317</v>
      </c>
      <c r="DL25" s="2" t="s">
        <v>155</v>
      </c>
      <c r="DM25" s="2" t="s">
        <v>155</v>
      </c>
      <c r="DN25" s="2" t="s">
        <v>146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153</v>
      </c>
      <c r="DV25" s="2" t="s">
        <v>143</v>
      </c>
      <c r="DW25" s="2" t="s">
        <v>200</v>
      </c>
      <c r="DX25" s="2" t="s">
        <v>201</v>
      </c>
      <c r="DY25" s="2" t="s">
        <v>155</v>
      </c>
      <c r="DZ25" s="2" t="s">
        <v>155</v>
      </c>
      <c r="EA25" s="2" t="s">
        <v>146</v>
      </c>
      <c r="EB25" s="4">
        <v>1</v>
      </c>
      <c r="EC25" s="8">
        <v>231.65</v>
      </c>
      <c r="ED25" s="4"/>
      <c r="EE25" s="8"/>
      <c r="EF25" s="7"/>
      <c r="EG25" s="7"/>
      <c r="EH25" s="2" t="s">
        <v>153</v>
      </c>
      <c r="EI25" s="2" t="s">
        <v>143</v>
      </c>
      <c r="EJ25" s="2" t="s">
        <v>176</v>
      </c>
      <c r="EK25" s="2" t="s">
        <v>312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220</v>
      </c>
      <c r="EX25" s="2" t="s">
        <v>268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205</v>
      </c>
      <c r="FK25" s="2" t="s">
        <v>318</v>
      </c>
      <c r="FL25" s="2" t="s">
        <v>155</v>
      </c>
      <c r="FM25" s="2" t="s">
        <v>155</v>
      </c>
      <c r="FN25" s="2" t="s">
        <v>146</v>
      </c>
      <c r="FO25" s="4"/>
      <c r="FP25" s="8"/>
      <c r="FQ25" s="4">
        <v>1</v>
      </c>
      <c r="FR25" s="8">
        <v>225.22</v>
      </c>
      <c r="FS25" s="7">
        <v>-1</v>
      </c>
      <c r="FT25" s="7">
        <v>-1</v>
      </c>
      <c r="FU25" s="2" t="s">
        <v>153</v>
      </c>
      <c r="FV25" s="2" t="s">
        <v>143</v>
      </c>
      <c r="FW25" s="2" t="s">
        <v>207</v>
      </c>
      <c r="FX25" s="2" t="s">
        <v>319</v>
      </c>
      <c r="FY25" s="2" t="s">
        <v>155</v>
      </c>
      <c r="FZ25" s="2" t="s">
        <v>155</v>
      </c>
      <c r="GA25" s="2" t="s">
        <v>146</v>
      </c>
      <c r="GB25" s="4">
        <v>1</v>
      </c>
      <c r="GC25" s="8">
        <v>180.99</v>
      </c>
      <c r="GD25" s="4"/>
      <c r="GE25" s="8"/>
      <c r="GF25" s="7"/>
      <c r="GG25" s="7"/>
      <c r="GH25" s="2" t="s">
        <v>153</v>
      </c>
      <c r="GI25" s="2" t="s">
        <v>143</v>
      </c>
      <c r="GJ25" s="2" t="s">
        <v>209</v>
      </c>
      <c r="GK25" s="2" t="s">
        <v>320</v>
      </c>
      <c r="GL25" s="2" t="s">
        <v>155</v>
      </c>
      <c r="GM25" s="2" t="s">
        <v>155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153</v>
      </c>
      <c r="LI25" s="2" t="s">
        <v>143</v>
      </c>
      <c r="LJ25" s="2" t="s">
        <v>210</v>
      </c>
      <c r="LK25" s="2" t="s">
        <v>321</v>
      </c>
      <c r="LL25" s="2" t="s">
        <v>155</v>
      </c>
      <c r="LM25" s="2" t="s">
        <v>155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211</v>
      </c>
      <c r="NJ25" s="2" t="s">
        <v>212</v>
      </c>
      <c r="NK25" s="2" t="s">
        <v>322</v>
      </c>
      <c r="NL25" s="2" t="s">
        <v>155</v>
      </c>
      <c r="NM25" s="2" t="s">
        <v>155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>
        <v>188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304</v>
      </c>
      <c r="G26" s="2" t="s">
        <v>304</v>
      </c>
      <c r="H26" s="2" t="s">
        <v>304</v>
      </c>
      <c r="I26" s="2" t="s">
        <v>140</v>
      </c>
      <c r="J26" s="2" t="s">
        <v>183</v>
      </c>
      <c r="K26" s="2" t="s">
        <v>300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305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220</v>
      </c>
      <c r="Z26" s="4">
        <v>18</v>
      </c>
      <c r="AA26" s="4">
        <f>=ROUNDDOWN(18,0)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/>
      <c r="BK26" s="8"/>
      <c r="BL26" s="2" t="s">
        <v>146</v>
      </c>
      <c r="BM26" s="7"/>
      <c r="BN26" s="7"/>
      <c r="BO26" s="4"/>
      <c r="BP26" s="8"/>
      <c r="BQ26" s="4"/>
      <c r="BR26" s="8"/>
      <c r="BS26" s="7"/>
      <c r="BT26" s="7"/>
      <c r="BU26" s="2" t="s">
        <v>231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143</v>
      </c>
      <c r="CJ26" s="2" t="s">
        <v>196</v>
      </c>
      <c r="CK26" s="2" t="s">
        <v>324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143</v>
      </c>
      <c r="CW26" s="2" t="s">
        <v>185</v>
      </c>
      <c r="CX26" s="2" t="s">
        <v>166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220</v>
      </c>
      <c r="DK26" s="2" t="s">
        <v>325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200</v>
      </c>
      <c r="DX26" s="2" t="s">
        <v>271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227</v>
      </c>
      <c r="EK26" s="2" t="s">
        <v>326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220</v>
      </c>
      <c r="EX26" s="2" t="s">
        <v>327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205</v>
      </c>
      <c r="FK26" s="2" t="s">
        <v>229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207</v>
      </c>
      <c r="FX26" s="2" t="s">
        <v>146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153</v>
      </c>
      <c r="GI26" s="2" t="s">
        <v>143</v>
      </c>
      <c r="GJ26" s="2" t="s">
        <v>230</v>
      </c>
      <c r="GK26" s="2" t="s">
        <v>146</v>
      </c>
      <c r="GL26" s="2" t="s">
        <v>155</v>
      </c>
      <c r="GM26" s="2" t="s">
        <v>155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153</v>
      </c>
      <c r="LI26" s="2" t="s">
        <v>143</v>
      </c>
      <c r="LJ26" s="2" t="s">
        <v>210</v>
      </c>
      <c r="LK26" s="2" t="s">
        <v>146</v>
      </c>
      <c r="LL26" s="2" t="s">
        <v>155</v>
      </c>
      <c r="LM26" s="2" t="s">
        <v>155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231</v>
      </c>
      <c r="NI26" s="2" t="s">
        <v>211</v>
      </c>
      <c r="NJ26" s="2" t="s">
        <v>146</v>
      </c>
      <c r="NK26" s="2" t="s">
        <v>146</v>
      </c>
      <c r="NL26" s="2" t="s">
        <v>155</v>
      </c>
      <c r="NM26" s="2" t="s">
        <v>155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>
        <v>18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328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329</v>
      </c>
      <c r="G27" s="2" t="s">
        <v>329</v>
      </c>
      <c r="H27" s="2" t="s">
        <v>329</v>
      </c>
      <c r="I27" s="2" t="s">
        <v>140</v>
      </c>
      <c r="J27" s="2" t="s">
        <v>141</v>
      </c>
      <c r="K27" s="2" t="s">
        <v>330</v>
      </c>
      <c r="L27" s="3">
        <v>170.23</v>
      </c>
      <c r="M27" s="3">
        <v>178.74</v>
      </c>
      <c r="N27" s="3">
        <v>499.99</v>
      </c>
      <c r="O27" s="2" t="s">
        <v>331</v>
      </c>
      <c r="P27" s="2" t="s">
        <v>305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286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5</v>
      </c>
      <c r="AS27" s="8">
        <v>976.08</v>
      </c>
      <c r="AT27" s="7">
        <v>-1</v>
      </c>
      <c r="AU27" s="7">
        <v>-1</v>
      </c>
      <c r="AV27" s="4">
        <v>1</v>
      </c>
      <c r="AW27" s="8">
        <v>128.69</v>
      </c>
      <c r="AX27" s="4">
        <v>14</v>
      </c>
      <c r="AY27" s="8">
        <v>3080.55</v>
      </c>
      <c r="AZ27" s="7">
        <v>-0.9286</v>
      </c>
      <c r="BA27" s="7">
        <v>-0.9582</v>
      </c>
      <c r="BB27" s="7"/>
      <c r="BC27" s="4">
        <v>1</v>
      </c>
      <c r="BD27" s="8">
        <v>128.69</v>
      </c>
      <c r="BE27" s="4">
        <v>14</v>
      </c>
      <c r="BF27" s="8">
        <v>3080.55</v>
      </c>
      <c r="BG27" s="7">
        <v>-0.9286</v>
      </c>
      <c r="BH27" s="7">
        <v>-0.9582</v>
      </c>
      <c r="BI27" s="7">
        <v>1</v>
      </c>
      <c r="BJ27" s="4"/>
      <c r="BK27" s="8"/>
      <c r="BL27" s="2" t="s">
        <v>332</v>
      </c>
      <c r="BM27" s="7"/>
      <c r="BN27" s="7"/>
      <c r="BO27" s="4"/>
      <c r="BP27" s="8"/>
      <c r="BQ27" s="4">
        <v>4</v>
      </c>
      <c r="BR27" s="8">
        <v>783.04</v>
      </c>
      <c r="BS27" s="7">
        <v>-1</v>
      </c>
      <c r="BT27" s="7">
        <v>-1</v>
      </c>
      <c r="BU27" s="2" t="s">
        <v>153</v>
      </c>
      <c r="BV27" s="2" t="s">
        <v>211</v>
      </c>
      <c r="BW27" s="2" t="s">
        <v>146</v>
      </c>
      <c r="BX27" s="2" t="s">
        <v>154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211</v>
      </c>
      <c r="CJ27" s="2" t="s">
        <v>196</v>
      </c>
      <c r="CK27" s="2" t="s">
        <v>249</v>
      </c>
      <c r="CL27" s="2" t="s">
        <v>155</v>
      </c>
      <c r="CM27" s="2" t="s">
        <v>155</v>
      </c>
      <c r="CN27" s="2" t="s">
        <v>146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153</v>
      </c>
      <c r="CV27" s="2" t="s">
        <v>211</v>
      </c>
      <c r="CW27" s="2" t="s">
        <v>174</v>
      </c>
      <c r="CX27" s="2" t="s">
        <v>333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211</v>
      </c>
      <c r="DJ27" s="2" t="s">
        <v>286</v>
      </c>
      <c r="DK27" s="2" t="s">
        <v>226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211</v>
      </c>
      <c r="DW27" s="2" t="s">
        <v>200</v>
      </c>
      <c r="DX27" s="2" t="s">
        <v>260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211</v>
      </c>
      <c r="EJ27" s="2" t="s">
        <v>176</v>
      </c>
      <c r="EK27" s="2" t="s">
        <v>146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211</v>
      </c>
      <c r="EW27" s="2" t="s">
        <v>286</v>
      </c>
      <c r="EX27" s="2" t="s">
        <v>309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211</v>
      </c>
      <c r="FJ27" s="2" t="s">
        <v>205</v>
      </c>
      <c r="FK27" s="2" t="s">
        <v>334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211</v>
      </c>
      <c r="FW27" s="2" t="s">
        <v>207</v>
      </c>
      <c r="FX27" s="2" t="s">
        <v>335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211</v>
      </c>
      <c r="GJ27" s="2" t="s">
        <v>209</v>
      </c>
      <c r="GK27" s="2" t="s">
        <v>146</v>
      </c>
      <c r="GL27" s="2" t="s">
        <v>155</v>
      </c>
      <c r="GM27" s="2" t="s">
        <v>155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153</v>
      </c>
      <c r="LI27" s="2" t="s">
        <v>211</v>
      </c>
      <c r="LJ27" s="2" t="s">
        <v>210</v>
      </c>
      <c r="LK27" s="2" t="s">
        <v>146</v>
      </c>
      <c r="LL27" s="2" t="s">
        <v>155</v>
      </c>
      <c r="LM27" s="2" t="s">
        <v>155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211</v>
      </c>
      <c r="NJ27" s="2" t="s">
        <v>212</v>
      </c>
      <c r="NK27" s="2" t="s">
        <v>146</v>
      </c>
      <c r="NL27" s="2" t="s">
        <v>155</v>
      </c>
      <c r="NM27" s="2" t="s">
        <v>155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336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329</v>
      </c>
      <c r="G28" s="2" t="s">
        <v>329</v>
      </c>
      <c r="H28" s="2" t="s">
        <v>329</v>
      </c>
      <c r="I28" s="2" t="s">
        <v>140</v>
      </c>
      <c r="J28" s="2" t="s">
        <v>171</v>
      </c>
      <c r="K28" s="2" t="s">
        <v>330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305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286</v>
      </c>
      <c r="Z28" s="4">
        <v>252</v>
      </c>
      <c r="AA28" s="4">
        <f>=ROUNDDOWN(50.4,0)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</v>
      </c>
      <c r="AQ28" s="8">
        <v>128.69</v>
      </c>
      <c r="AR28" s="4">
        <v>9</v>
      </c>
      <c r="AS28" s="8">
        <v>2104.47</v>
      </c>
      <c r="AT28" s="7">
        <v>-0.8889</v>
      </c>
      <c r="AU28" s="7">
        <v>-0.9388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</v>
      </c>
      <c r="BK28" s="8">
        <v>128.69</v>
      </c>
      <c r="BL28" s="2" t="s">
        <v>152</v>
      </c>
      <c r="BM28" s="7">
        <v>1</v>
      </c>
      <c r="BN28" s="7">
        <v>1</v>
      </c>
      <c r="BO28" s="4"/>
      <c r="BP28" s="8"/>
      <c r="BQ28" s="4">
        <v>6</v>
      </c>
      <c r="BR28" s="8">
        <v>1409.52</v>
      </c>
      <c r="BS28" s="7">
        <v>-1</v>
      </c>
      <c r="BT28" s="7">
        <v>-1</v>
      </c>
      <c r="BU28" s="2" t="s">
        <v>153</v>
      </c>
      <c r="BV28" s="2" t="s">
        <v>143</v>
      </c>
      <c r="BW28" s="2" t="s">
        <v>146</v>
      </c>
      <c r="BX28" s="2" t="s">
        <v>154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128.69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196</v>
      </c>
      <c r="CK28" s="2" t="s">
        <v>337</v>
      </c>
      <c r="CL28" s="2" t="s">
        <v>155</v>
      </c>
      <c r="CM28" s="2" t="s">
        <v>155</v>
      </c>
      <c r="CN28" s="2" t="s">
        <v>146</v>
      </c>
      <c r="CO28" s="4"/>
      <c r="CP28" s="8"/>
      <c r="CQ28" s="4">
        <v>3</v>
      </c>
      <c r="CR28" s="8">
        <v>694.95</v>
      </c>
      <c r="CS28" s="7">
        <v>-1</v>
      </c>
      <c r="CT28" s="7">
        <v>-1</v>
      </c>
      <c r="CU28" s="2" t="s">
        <v>153</v>
      </c>
      <c r="CV28" s="2" t="s">
        <v>143</v>
      </c>
      <c r="CW28" s="2" t="s">
        <v>174</v>
      </c>
      <c r="CX28" s="2" t="s">
        <v>338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286</v>
      </c>
      <c r="DK28" s="2" t="s">
        <v>339</v>
      </c>
      <c r="DL28" s="2" t="s">
        <v>155</v>
      </c>
      <c r="DM28" s="2" t="s">
        <v>155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200</v>
      </c>
      <c r="DX28" s="2" t="s">
        <v>340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176</v>
      </c>
      <c r="EK28" s="2" t="s">
        <v>341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286</v>
      </c>
      <c r="EX28" s="2" t="s">
        <v>220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205</v>
      </c>
      <c r="FK28" s="2" t="s">
        <v>206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207</v>
      </c>
      <c r="FX28" s="2" t="s">
        <v>342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153</v>
      </c>
      <c r="GI28" s="2" t="s">
        <v>143</v>
      </c>
      <c r="GJ28" s="2" t="s">
        <v>209</v>
      </c>
      <c r="GK28" s="2" t="s">
        <v>146</v>
      </c>
      <c r="GL28" s="2" t="s">
        <v>155</v>
      </c>
      <c r="GM28" s="2" t="s">
        <v>155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153</v>
      </c>
      <c r="LI28" s="2" t="s">
        <v>143</v>
      </c>
      <c r="LJ28" s="2" t="s">
        <v>210</v>
      </c>
      <c r="LK28" s="2" t="s">
        <v>146</v>
      </c>
      <c r="LL28" s="2" t="s">
        <v>155</v>
      </c>
      <c r="LM28" s="2" t="s">
        <v>155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211</v>
      </c>
      <c r="NJ28" s="2" t="s">
        <v>212</v>
      </c>
      <c r="NK28" s="2" t="s">
        <v>146</v>
      </c>
      <c r="NL28" s="2" t="s">
        <v>155</v>
      </c>
      <c r="NM28" s="2" t="s">
        <v>155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>
        <v>252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343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329</v>
      </c>
      <c r="G29" s="2" t="s">
        <v>329</v>
      </c>
      <c r="H29" s="2" t="s">
        <v>329</v>
      </c>
      <c r="I29" s="2" t="s">
        <v>140</v>
      </c>
      <c r="J29" s="2" t="s">
        <v>183</v>
      </c>
      <c r="K29" s="2" t="s">
        <v>330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305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286</v>
      </c>
      <c r="Z29" s="4">
        <v>58</v>
      </c>
      <c r="AA29" s="4">
        <f>=ROUNDDOWN(58,0)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146</v>
      </c>
      <c r="BM29" s="7"/>
      <c r="BN29" s="7"/>
      <c r="BO29" s="4"/>
      <c r="BP29" s="8"/>
      <c r="BQ29" s="4"/>
      <c r="BR29" s="8"/>
      <c r="BS29" s="7"/>
      <c r="BT29" s="7"/>
      <c r="BU29" s="2" t="s">
        <v>231</v>
      </c>
      <c r="BV29" s="2" t="s">
        <v>143</v>
      </c>
      <c r="BW29" s="2" t="s">
        <v>146</v>
      </c>
      <c r="BX29" s="2" t="s">
        <v>146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196</v>
      </c>
      <c r="CK29" s="2" t="s">
        <v>344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174</v>
      </c>
      <c r="CX29" s="2" t="s">
        <v>345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286</v>
      </c>
      <c r="DK29" s="2" t="s">
        <v>327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200</v>
      </c>
      <c r="DX29" s="2" t="s">
        <v>146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346</v>
      </c>
      <c r="EK29" s="2" t="s">
        <v>347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286</v>
      </c>
      <c r="EX29" s="2" t="s">
        <v>283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205</v>
      </c>
      <c r="FK29" s="2" t="s">
        <v>168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207</v>
      </c>
      <c r="FX29" s="2" t="s">
        <v>146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230</v>
      </c>
      <c r="GK29" s="2" t="s">
        <v>146</v>
      </c>
      <c r="GL29" s="2" t="s">
        <v>155</v>
      </c>
      <c r="GM29" s="2" t="s">
        <v>155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153</v>
      </c>
      <c r="LI29" s="2" t="s">
        <v>143</v>
      </c>
      <c r="LJ29" s="2" t="s">
        <v>210</v>
      </c>
      <c r="LK29" s="2" t="s">
        <v>146</v>
      </c>
      <c r="LL29" s="2" t="s">
        <v>155</v>
      </c>
      <c r="LM29" s="2" t="s">
        <v>155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231</v>
      </c>
      <c r="NI29" s="2" t="s">
        <v>211</v>
      </c>
      <c r="NJ29" s="2" t="s">
        <v>146</v>
      </c>
      <c r="NK29" s="2" t="s">
        <v>146</v>
      </c>
      <c r="NL29" s="2" t="s">
        <v>155</v>
      </c>
      <c r="NM29" s="2" t="s">
        <v>155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>
        <v>58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348</v>
      </c>
      <c r="B30" s="2" t="s">
        <v>135</v>
      </c>
      <c r="C30" s="2" t="s">
        <v>136</v>
      </c>
      <c r="D30" s="2" t="s">
        <v>349</v>
      </c>
      <c r="E30" s="2" t="s">
        <v>350</v>
      </c>
      <c r="F30" s="2" t="s">
        <v>351</v>
      </c>
      <c r="G30" s="2" t="s">
        <v>351</v>
      </c>
      <c r="H30" s="2" t="s">
        <v>351</v>
      </c>
      <c r="I30" s="2" t="s">
        <v>352</v>
      </c>
      <c r="J30" s="2" t="s">
        <v>141</v>
      </c>
      <c r="K30" s="2" t="s">
        <v>353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305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354</v>
      </c>
      <c r="V30" s="2" t="s">
        <v>355</v>
      </c>
      <c r="W30" s="2" t="s">
        <v>149</v>
      </c>
      <c r="X30" s="2" t="s">
        <v>146</v>
      </c>
      <c r="Y30" s="2" t="s">
        <v>246</v>
      </c>
      <c r="Z30" s="4">
        <v>152</v>
      </c>
      <c r="AA30" s="4">
        <f>=ROUNDDOWN(217.142857142857,0)</f>
      </c>
      <c r="AB30" s="5">
        <v>0.7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2</v>
      </c>
      <c r="AQ30" s="8">
        <v>200.2</v>
      </c>
      <c r="AR30" s="4"/>
      <c r="AS30" s="8"/>
      <c r="AT30" s="7"/>
      <c r="AU30" s="7"/>
      <c r="AV30" s="4">
        <v>3</v>
      </c>
      <c r="AW30" s="8">
        <v>500.19</v>
      </c>
      <c r="AX30" s="4">
        <v>1</v>
      </c>
      <c r="AY30" s="8">
        <v>76.95</v>
      </c>
      <c r="AZ30" s="7">
        <v>2</v>
      </c>
      <c r="BA30" s="7">
        <v>5.5002</v>
      </c>
      <c r="BB30" s="7">
        <v>0.4002</v>
      </c>
      <c r="BC30" s="4">
        <v>7</v>
      </c>
      <c r="BD30" s="8">
        <v>932.05</v>
      </c>
      <c r="BE30" s="4">
        <v>3</v>
      </c>
      <c r="BF30" s="8">
        <v>306.98</v>
      </c>
      <c r="BG30" s="7">
        <v>1.3333</v>
      </c>
      <c r="BH30" s="7">
        <v>2.0362</v>
      </c>
      <c r="BI30" s="7">
        <v>0.5367</v>
      </c>
      <c r="BJ30" s="4">
        <v>2</v>
      </c>
      <c r="BK30" s="8">
        <v>200.2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143</v>
      </c>
      <c r="BW30" s="2" t="s">
        <v>146</v>
      </c>
      <c r="BX30" s="2" t="s">
        <v>356</v>
      </c>
      <c r="BY30" s="2" t="s">
        <v>155</v>
      </c>
      <c r="BZ30" s="2" t="s">
        <v>155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196</v>
      </c>
      <c r="CK30" s="2" t="s">
        <v>357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358</v>
      </c>
      <c r="CX30" s="2" t="s">
        <v>221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246</v>
      </c>
      <c r="DK30" s="2" t="s">
        <v>359</v>
      </c>
      <c r="DL30" s="2" t="s">
        <v>155</v>
      </c>
      <c r="DM30" s="2" t="s">
        <v>155</v>
      </c>
      <c r="DN30" s="2" t="s">
        <v>146</v>
      </c>
      <c r="DO30" s="4">
        <v>2</v>
      </c>
      <c r="DP30" s="8">
        <v>200.2</v>
      </c>
      <c r="DQ30" s="4"/>
      <c r="DR30" s="8"/>
      <c r="DS30" s="7"/>
      <c r="DT30" s="7"/>
      <c r="DU30" s="2" t="s">
        <v>153</v>
      </c>
      <c r="DV30" s="2" t="s">
        <v>143</v>
      </c>
      <c r="DW30" s="2" t="s">
        <v>200</v>
      </c>
      <c r="DX30" s="2" t="s">
        <v>360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361</v>
      </c>
      <c r="EK30" s="2" t="s">
        <v>362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226</v>
      </c>
      <c r="EX30" s="2" t="s">
        <v>309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205</v>
      </c>
      <c r="FK30" s="2" t="s">
        <v>363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207</v>
      </c>
      <c r="FX30" s="2" t="s">
        <v>364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230</v>
      </c>
      <c r="GK30" s="2" t="s">
        <v>146</v>
      </c>
      <c r="GL30" s="2" t="s">
        <v>155</v>
      </c>
      <c r="GM30" s="2" t="s">
        <v>155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153</v>
      </c>
      <c r="LI30" s="2" t="s">
        <v>143</v>
      </c>
      <c r="LJ30" s="2" t="s">
        <v>210</v>
      </c>
      <c r="LK30" s="2" t="s">
        <v>146</v>
      </c>
      <c r="LL30" s="2" t="s">
        <v>155</v>
      </c>
      <c r="LM30" s="2" t="s">
        <v>155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211</v>
      </c>
      <c r="NJ30" s="2" t="s">
        <v>212</v>
      </c>
      <c r="NK30" s="2" t="s">
        <v>146</v>
      </c>
      <c r="NL30" s="2" t="s">
        <v>155</v>
      </c>
      <c r="NM30" s="2" t="s">
        <v>155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>
        <v>152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365</v>
      </c>
      <c r="B31" s="2" t="s">
        <v>135</v>
      </c>
      <c r="C31" s="2" t="s">
        <v>136</v>
      </c>
      <c r="D31" s="2" t="s">
        <v>349</v>
      </c>
      <c r="E31" s="2" t="s">
        <v>350</v>
      </c>
      <c r="F31" s="2" t="s">
        <v>351</v>
      </c>
      <c r="G31" s="2" t="s">
        <v>351</v>
      </c>
      <c r="H31" s="2" t="s">
        <v>351</v>
      </c>
      <c r="I31" s="2" t="s">
        <v>352</v>
      </c>
      <c r="J31" s="2" t="s">
        <v>171</v>
      </c>
      <c r="K31" s="2" t="s">
        <v>353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305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354</v>
      </c>
      <c r="V31" s="2" t="s">
        <v>355</v>
      </c>
      <c r="W31" s="2" t="s">
        <v>149</v>
      </c>
      <c r="X31" s="2" t="s">
        <v>146</v>
      </c>
      <c r="Y31" s="2" t="s">
        <v>246</v>
      </c>
      <c r="Z31" s="4">
        <v>164</v>
      </c>
      <c r="AA31" s="4">
        <f>=ROUNDDOWN(126.153846153846,0)</f>
      </c>
      <c r="AB31" s="5">
        <v>1.3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1</v>
      </c>
      <c r="AQ31" s="8">
        <v>299.99</v>
      </c>
      <c r="AR31" s="4">
        <v>1</v>
      </c>
      <c r="AS31" s="8">
        <v>76.95</v>
      </c>
      <c r="AT31" s="7"/>
      <c r="AU31" s="7">
        <v>2.8985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0.5998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1</v>
      </c>
      <c r="BK31" s="8">
        <v>299.99</v>
      </c>
      <c r="BL31" s="2" t="s">
        <v>366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146</v>
      </c>
      <c r="BX31" s="2" t="s">
        <v>367</v>
      </c>
      <c r="BY31" s="2" t="s">
        <v>155</v>
      </c>
      <c r="BZ31" s="2" t="s">
        <v>155</v>
      </c>
      <c r="CA31" s="2" t="s">
        <v>146</v>
      </c>
      <c r="CB31" s="4"/>
      <c r="CC31" s="8"/>
      <c r="CD31" s="4">
        <v>1</v>
      </c>
      <c r="CE31" s="8">
        <v>76.95</v>
      </c>
      <c r="CF31" s="7">
        <v>-1</v>
      </c>
      <c r="CG31" s="7">
        <v>-1</v>
      </c>
      <c r="CH31" s="2" t="s">
        <v>153</v>
      </c>
      <c r="CI31" s="2" t="s">
        <v>143</v>
      </c>
      <c r="CJ31" s="2" t="s">
        <v>196</v>
      </c>
      <c r="CK31" s="2" t="s">
        <v>368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358</v>
      </c>
      <c r="CX31" s="2" t="s">
        <v>342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246</v>
      </c>
      <c r="DK31" s="2" t="s">
        <v>290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200</v>
      </c>
      <c r="DX31" s="2" t="s">
        <v>369</v>
      </c>
      <c r="DY31" s="2" t="s">
        <v>155</v>
      </c>
      <c r="DZ31" s="2" t="s">
        <v>155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361</v>
      </c>
      <c r="EK31" s="2" t="s">
        <v>370</v>
      </c>
      <c r="EL31" s="2" t="s">
        <v>155</v>
      </c>
      <c r="EM31" s="2" t="s">
        <v>155</v>
      </c>
      <c r="EN31" s="2" t="s">
        <v>146</v>
      </c>
      <c r="EO31" s="4">
        <v>1</v>
      </c>
      <c r="EP31" s="8">
        <v>299.99</v>
      </c>
      <c r="EQ31" s="4"/>
      <c r="ER31" s="8"/>
      <c r="ES31" s="7"/>
      <c r="ET31" s="7"/>
      <c r="EU31" s="2" t="s">
        <v>153</v>
      </c>
      <c r="EV31" s="2" t="s">
        <v>143</v>
      </c>
      <c r="EW31" s="2" t="s">
        <v>226</v>
      </c>
      <c r="EX31" s="2" t="s">
        <v>371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205</v>
      </c>
      <c r="FK31" s="2" t="s">
        <v>185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207</v>
      </c>
      <c r="FX31" s="2" t="s">
        <v>372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230</v>
      </c>
      <c r="GK31" s="2" t="s">
        <v>146</v>
      </c>
      <c r="GL31" s="2" t="s">
        <v>155</v>
      </c>
      <c r="GM31" s="2" t="s">
        <v>155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153</v>
      </c>
      <c r="LI31" s="2" t="s">
        <v>143</v>
      </c>
      <c r="LJ31" s="2" t="s">
        <v>210</v>
      </c>
      <c r="LK31" s="2" t="s">
        <v>373</v>
      </c>
      <c r="LL31" s="2" t="s">
        <v>155</v>
      </c>
      <c r="LM31" s="2" t="s">
        <v>155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211</v>
      </c>
      <c r="NJ31" s="2" t="s">
        <v>212</v>
      </c>
      <c r="NK31" s="2" t="s">
        <v>146</v>
      </c>
      <c r="NL31" s="2" t="s">
        <v>155</v>
      </c>
      <c r="NM31" s="2" t="s">
        <v>155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>
        <v>164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374</v>
      </c>
      <c r="B32" s="2" t="s">
        <v>135</v>
      </c>
      <c r="C32" s="2" t="s">
        <v>136</v>
      </c>
      <c r="D32" s="2" t="s">
        <v>349</v>
      </c>
      <c r="E32" s="2" t="s">
        <v>350</v>
      </c>
      <c r="F32" s="2" t="s">
        <v>351</v>
      </c>
      <c r="G32" s="2" t="s">
        <v>351</v>
      </c>
      <c r="H32" s="2" t="s">
        <v>351</v>
      </c>
      <c r="I32" s="2" t="s">
        <v>352</v>
      </c>
      <c r="J32" s="2" t="s">
        <v>141</v>
      </c>
      <c r="K32" s="2" t="s">
        <v>375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305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354</v>
      </c>
      <c r="V32" s="2" t="s">
        <v>355</v>
      </c>
      <c r="W32" s="2" t="s">
        <v>149</v>
      </c>
      <c r="X32" s="2" t="s">
        <v>146</v>
      </c>
      <c r="Y32" s="2" t="s">
        <v>246</v>
      </c>
      <c r="Z32" s="4">
        <v>78</v>
      </c>
      <c r="AA32" s="4">
        <f>=ROUNDDOWN(78,0)</f>
      </c>
      <c r="AB32" s="5">
        <v>1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2</v>
      </c>
      <c r="AQ32" s="8">
        <v>200.2</v>
      </c>
      <c r="AR32" s="4">
        <v>1</v>
      </c>
      <c r="AS32" s="8">
        <v>100.1</v>
      </c>
      <c r="AT32" s="7">
        <v>1</v>
      </c>
      <c r="AU32" s="7">
        <v>1</v>
      </c>
      <c r="AV32" s="4">
        <v>4</v>
      </c>
      <c r="AW32" s="8">
        <v>431.86</v>
      </c>
      <c r="AX32" s="4">
        <v>2</v>
      </c>
      <c r="AY32" s="8">
        <v>230.03</v>
      </c>
      <c r="AZ32" s="7">
        <v>1</v>
      </c>
      <c r="BA32" s="7">
        <v>0.8774</v>
      </c>
      <c r="BB32" s="7">
        <v>0.4636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0.4633</v>
      </c>
      <c r="BJ32" s="4">
        <v>2</v>
      </c>
      <c r="BK32" s="8">
        <v>200.2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231</v>
      </c>
      <c r="BV32" s="2" t="s">
        <v>143</v>
      </c>
      <c r="BW32" s="2" t="s">
        <v>146</v>
      </c>
      <c r="BX32" s="2" t="s">
        <v>146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196</v>
      </c>
      <c r="CK32" s="2" t="s">
        <v>197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358</v>
      </c>
      <c r="CX32" s="2" t="s">
        <v>180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246</v>
      </c>
      <c r="DK32" s="2" t="s">
        <v>376</v>
      </c>
      <c r="DL32" s="2" t="s">
        <v>155</v>
      </c>
      <c r="DM32" s="2" t="s">
        <v>155</v>
      </c>
      <c r="DN32" s="2" t="s">
        <v>146</v>
      </c>
      <c r="DO32" s="4">
        <v>2</v>
      </c>
      <c r="DP32" s="8">
        <v>200.2</v>
      </c>
      <c r="DQ32" s="4">
        <v>1</v>
      </c>
      <c r="DR32" s="8">
        <v>100.1</v>
      </c>
      <c r="DS32" s="7">
        <v>1</v>
      </c>
      <c r="DT32" s="7">
        <v>1</v>
      </c>
      <c r="DU32" s="2" t="s">
        <v>153</v>
      </c>
      <c r="DV32" s="2" t="s">
        <v>143</v>
      </c>
      <c r="DW32" s="2" t="s">
        <v>200</v>
      </c>
      <c r="DX32" s="2" t="s">
        <v>377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361</v>
      </c>
      <c r="EK32" s="2" t="s">
        <v>310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226</v>
      </c>
      <c r="EX32" s="2" t="s">
        <v>378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205</v>
      </c>
      <c r="FK32" s="2" t="s">
        <v>160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207</v>
      </c>
      <c r="FX32" s="2" t="s">
        <v>180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209</v>
      </c>
      <c r="GK32" s="2" t="s">
        <v>146</v>
      </c>
      <c r="GL32" s="2" t="s">
        <v>155</v>
      </c>
      <c r="GM32" s="2" t="s">
        <v>155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153</v>
      </c>
      <c r="LI32" s="2" t="s">
        <v>143</v>
      </c>
      <c r="LJ32" s="2" t="s">
        <v>210</v>
      </c>
      <c r="LK32" s="2" t="s">
        <v>379</v>
      </c>
      <c r="LL32" s="2" t="s">
        <v>155</v>
      </c>
      <c r="LM32" s="2" t="s">
        <v>155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211</v>
      </c>
      <c r="NJ32" s="2" t="s">
        <v>212</v>
      </c>
      <c r="NK32" s="2" t="s">
        <v>146</v>
      </c>
      <c r="NL32" s="2" t="s">
        <v>155</v>
      </c>
      <c r="NM32" s="2" t="s">
        <v>155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>
        <v>78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380</v>
      </c>
      <c r="B33" s="2" t="s">
        <v>135</v>
      </c>
      <c r="C33" s="2" t="s">
        <v>136</v>
      </c>
      <c r="D33" s="2" t="s">
        <v>349</v>
      </c>
      <c r="E33" s="2" t="s">
        <v>350</v>
      </c>
      <c r="F33" s="2" t="s">
        <v>351</v>
      </c>
      <c r="G33" s="2" t="s">
        <v>351</v>
      </c>
      <c r="H33" s="2" t="s">
        <v>351</v>
      </c>
      <c r="I33" s="2" t="s">
        <v>352</v>
      </c>
      <c r="J33" s="2" t="s">
        <v>171</v>
      </c>
      <c r="K33" s="2" t="s">
        <v>375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305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354</v>
      </c>
      <c r="V33" s="2" t="s">
        <v>355</v>
      </c>
      <c r="W33" s="2" t="s">
        <v>149</v>
      </c>
      <c r="X33" s="2" t="s">
        <v>146</v>
      </c>
      <c r="Y33" s="2" t="s">
        <v>246</v>
      </c>
      <c r="Z33" s="4">
        <v>140</v>
      </c>
      <c r="AA33" s="4">
        <f>=ROUNDDOWN(70,0)</f>
      </c>
      <c r="AB33" s="5">
        <v>2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2</v>
      </c>
      <c r="AQ33" s="8">
        <v>231.66</v>
      </c>
      <c r="AR33" s="4">
        <v>1</v>
      </c>
      <c r="AS33" s="8">
        <v>129.93</v>
      </c>
      <c r="AT33" s="7">
        <v>1</v>
      </c>
      <c r="AU33" s="7">
        <v>0.783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0.5364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2</v>
      </c>
      <c r="BK33" s="8">
        <v>231.66</v>
      </c>
      <c r="BL33" s="2" t="s">
        <v>381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231</v>
      </c>
      <c r="BV33" s="2" t="s">
        <v>143</v>
      </c>
      <c r="BW33" s="2" t="s">
        <v>146</v>
      </c>
      <c r="BX33" s="2" t="s">
        <v>146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196</v>
      </c>
      <c r="CK33" s="2" t="s">
        <v>382</v>
      </c>
      <c r="CL33" s="2" t="s">
        <v>155</v>
      </c>
      <c r="CM33" s="2" t="s">
        <v>155</v>
      </c>
      <c r="CN33" s="2" t="s">
        <v>146</v>
      </c>
      <c r="CO33" s="4">
        <v>1</v>
      </c>
      <c r="CP33" s="8">
        <v>115.83</v>
      </c>
      <c r="CQ33" s="4"/>
      <c r="CR33" s="8"/>
      <c r="CS33" s="7"/>
      <c r="CT33" s="7"/>
      <c r="CU33" s="2" t="s">
        <v>153</v>
      </c>
      <c r="CV33" s="2" t="s">
        <v>143</v>
      </c>
      <c r="CW33" s="2" t="s">
        <v>358</v>
      </c>
      <c r="CX33" s="2" t="s">
        <v>198</v>
      </c>
      <c r="CY33" s="2" t="s">
        <v>155</v>
      </c>
      <c r="CZ33" s="2" t="s">
        <v>155</v>
      </c>
      <c r="DA33" s="2" t="s">
        <v>146</v>
      </c>
      <c r="DB33" s="4"/>
      <c r="DC33" s="8"/>
      <c r="DD33" s="4">
        <v>1</v>
      </c>
      <c r="DE33" s="8">
        <v>129.93</v>
      </c>
      <c r="DF33" s="7">
        <v>-1</v>
      </c>
      <c r="DG33" s="7">
        <v>-1</v>
      </c>
      <c r="DH33" s="2" t="s">
        <v>153</v>
      </c>
      <c r="DI33" s="2" t="s">
        <v>143</v>
      </c>
      <c r="DJ33" s="2" t="s">
        <v>246</v>
      </c>
      <c r="DK33" s="2" t="s">
        <v>226</v>
      </c>
      <c r="DL33" s="2" t="s">
        <v>155</v>
      </c>
      <c r="DM33" s="2" t="s">
        <v>155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200</v>
      </c>
      <c r="DX33" s="2" t="s">
        <v>201</v>
      </c>
      <c r="DY33" s="2" t="s">
        <v>155</v>
      </c>
      <c r="DZ33" s="2" t="s">
        <v>155</v>
      </c>
      <c r="EA33" s="2" t="s">
        <v>146</v>
      </c>
      <c r="EB33" s="4">
        <v>1</v>
      </c>
      <c r="EC33" s="8">
        <v>115.83</v>
      </c>
      <c r="ED33" s="4"/>
      <c r="EE33" s="8"/>
      <c r="EF33" s="7"/>
      <c r="EG33" s="7"/>
      <c r="EH33" s="2" t="s">
        <v>153</v>
      </c>
      <c r="EI33" s="2" t="s">
        <v>143</v>
      </c>
      <c r="EJ33" s="2" t="s">
        <v>361</v>
      </c>
      <c r="EK33" s="2" t="s">
        <v>289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226</v>
      </c>
      <c r="EX33" s="2" t="s">
        <v>383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205</v>
      </c>
      <c r="FK33" s="2" t="s">
        <v>384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207</v>
      </c>
      <c r="FX33" s="2" t="s">
        <v>372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209</v>
      </c>
      <c r="GK33" s="2" t="s">
        <v>146</v>
      </c>
      <c r="GL33" s="2" t="s">
        <v>155</v>
      </c>
      <c r="GM33" s="2" t="s">
        <v>155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153</v>
      </c>
      <c r="LI33" s="2" t="s">
        <v>143</v>
      </c>
      <c r="LJ33" s="2" t="s">
        <v>210</v>
      </c>
      <c r="LK33" s="2" t="s">
        <v>373</v>
      </c>
      <c r="LL33" s="2" t="s">
        <v>155</v>
      </c>
      <c r="LM33" s="2" t="s">
        <v>155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211</v>
      </c>
      <c r="NJ33" s="2" t="s">
        <v>212</v>
      </c>
      <c r="NK33" s="2" t="s">
        <v>146</v>
      </c>
      <c r="NL33" s="2" t="s">
        <v>155</v>
      </c>
      <c r="NM33" s="2" t="s">
        <v>155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>
        <v>140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385</v>
      </c>
      <c r="B34" s="2" t="s">
        <v>135</v>
      </c>
      <c r="C34" s="2" t="s">
        <v>136</v>
      </c>
      <c r="D34" s="2" t="s">
        <v>386</v>
      </c>
      <c r="E34" s="2" t="s">
        <v>387</v>
      </c>
      <c r="F34" s="2" t="s">
        <v>388</v>
      </c>
      <c r="G34" s="2" t="s">
        <v>388</v>
      </c>
      <c r="H34" s="2" t="s">
        <v>388</v>
      </c>
      <c r="I34" s="2" t="s">
        <v>389</v>
      </c>
      <c r="J34" s="2" t="s">
        <v>390</v>
      </c>
      <c r="K34" s="2" t="s">
        <v>375</v>
      </c>
      <c r="L34" s="3">
        <v>24.76</v>
      </c>
      <c r="M34" s="3">
        <v>26</v>
      </c>
      <c r="N34" s="3">
        <v>79.99</v>
      </c>
      <c r="O34" s="2" t="s">
        <v>143</v>
      </c>
      <c r="P34" s="2" t="s">
        <v>305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391</v>
      </c>
      <c r="V34" s="2" t="s">
        <v>148</v>
      </c>
      <c r="W34" s="2" t="s">
        <v>149</v>
      </c>
      <c r="X34" s="2" t="s">
        <v>146</v>
      </c>
      <c r="Y34" s="2" t="s">
        <v>286</v>
      </c>
      <c r="Z34" s="4">
        <v>16</v>
      </c>
      <c r="AA34" s="4">
        <f>=ROUNDDOWN(4,0)</f>
      </c>
      <c r="AB34" s="5">
        <v>4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13</v>
      </c>
      <c r="AQ34" s="8">
        <v>347.1</v>
      </c>
      <c r="AR34" s="4"/>
      <c r="AS34" s="8"/>
      <c r="AT34" s="7"/>
      <c r="AU34" s="7"/>
      <c r="AV34" s="4">
        <v>13</v>
      </c>
      <c r="AW34" s="8">
        <v>347.1</v>
      </c>
      <c r="AX34" s="4"/>
      <c r="AY34" s="8"/>
      <c r="AZ34" s="7"/>
      <c r="BA34" s="7"/>
      <c r="BB34" s="7">
        <v>1</v>
      </c>
      <c r="BC34" s="4">
        <v>13</v>
      </c>
      <c r="BD34" s="8">
        <v>347.1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1</v>
      </c>
      <c r="BJ34" s="4">
        <v>13</v>
      </c>
      <c r="BK34" s="8">
        <v>347.1</v>
      </c>
      <c r="BL34" s="2" t="s">
        <v>392</v>
      </c>
      <c r="BM34" s="7">
        <v>1</v>
      </c>
      <c r="BN34" s="7">
        <v>1</v>
      </c>
      <c r="BO34" s="4">
        <v>8</v>
      </c>
      <c r="BP34" s="8">
        <v>227.76</v>
      </c>
      <c r="BQ34" s="4"/>
      <c r="BR34" s="8"/>
      <c r="BS34" s="7"/>
      <c r="BT34" s="7"/>
      <c r="BU34" s="2" t="s">
        <v>153</v>
      </c>
      <c r="BV34" s="2" t="s">
        <v>143</v>
      </c>
      <c r="BW34" s="2" t="s">
        <v>146</v>
      </c>
      <c r="BX34" s="2" t="s">
        <v>393</v>
      </c>
      <c r="BY34" s="2" t="s">
        <v>155</v>
      </c>
      <c r="BZ34" s="2" t="s">
        <v>155</v>
      </c>
      <c r="CA34" s="2" t="s">
        <v>146</v>
      </c>
      <c r="CB34" s="4">
        <v>3</v>
      </c>
      <c r="CC34" s="8">
        <v>63.18</v>
      </c>
      <c r="CD34" s="4"/>
      <c r="CE34" s="8"/>
      <c r="CF34" s="7"/>
      <c r="CG34" s="7"/>
      <c r="CH34" s="2" t="s">
        <v>153</v>
      </c>
      <c r="CI34" s="2" t="s">
        <v>143</v>
      </c>
      <c r="CJ34" s="2" t="s">
        <v>196</v>
      </c>
      <c r="CK34" s="2" t="s">
        <v>307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394</v>
      </c>
      <c r="CX34" s="2" t="s">
        <v>146</v>
      </c>
      <c r="CY34" s="2" t="s">
        <v>155</v>
      </c>
      <c r="CZ34" s="2" t="s">
        <v>155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286</v>
      </c>
      <c r="DK34" s="2" t="s">
        <v>226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200</v>
      </c>
      <c r="DX34" s="2" t="s">
        <v>340</v>
      </c>
      <c r="DY34" s="2" t="s">
        <v>155</v>
      </c>
      <c r="DZ34" s="2" t="s">
        <v>155</v>
      </c>
      <c r="EA34" s="2" t="s">
        <v>146</v>
      </c>
      <c r="EB34" s="4">
        <v>2</v>
      </c>
      <c r="EC34" s="8">
        <v>56.16</v>
      </c>
      <c r="ED34" s="4"/>
      <c r="EE34" s="8"/>
      <c r="EF34" s="7"/>
      <c r="EG34" s="7"/>
      <c r="EH34" s="2" t="s">
        <v>153</v>
      </c>
      <c r="EI34" s="2" t="s">
        <v>143</v>
      </c>
      <c r="EJ34" s="2" t="s">
        <v>176</v>
      </c>
      <c r="EK34" s="2" t="s">
        <v>395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286</v>
      </c>
      <c r="EX34" s="2" t="s">
        <v>309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205</v>
      </c>
      <c r="FK34" s="2" t="s">
        <v>168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396</v>
      </c>
      <c r="FX34" s="2" t="s">
        <v>146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143</v>
      </c>
      <c r="GJ34" s="2" t="s">
        <v>230</v>
      </c>
      <c r="GK34" s="2" t="s">
        <v>146</v>
      </c>
      <c r="GL34" s="2" t="s">
        <v>155</v>
      </c>
      <c r="GM34" s="2" t="s">
        <v>155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153</v>
      </c>
      <c r="LI34" s="2" t="s">
        <v>143</v>
      </c>
      <c r="LJ34" s="2" t="s">
        <v>397</v>
      </c>
      <c r="LK34" s="2" t="s">
        <v>398</v>
      </c>
      <c r="LL34" s="2" t="s">
        <v>155</v>
      </c>
      <c r="LM34" s="2" t="s">
        <v>155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211</v>
      </c>
      <c r="NJ34" s="2" t="s">
        <v>212</v>
      </c>
      <c r="NK34" s="2" t="s">
        <v>146</v>
      </c>
      <c r="NL34" s="2" t="s">
        <v>155</v>
      </c>
      <c r="NM34" s="2" t="s">
        <v>155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>
        <v>16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399</v>
      </c>
      <c r="B35" s="2" t="s">
        <v>135</v>
      </c>
      <c r="C35" s="2" t="s">
        <v>136</v>
      </c>
      <c r="D35" s="2" t="s">
        <v>386</v>
      </c>
      <c r="E35" s="2" t="s">
        <v>387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400</v>
      </c>
      <c r="L35" s="3">
        <v>24.76</v>
      </c>
      <c r="M35" s="3">
        <v>26</v>
      </c>
      <c r="N35" s="3">
        <v>79.99</v>
      </c>
      <c r="O35" s="2" t="s">
        <v>143</v>
      </c>
      <c r="P35" s="2" t="s">
        <v>305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391</v>
      </c>
      <c r="V35" s="2" t="s">
        <v>148</v>
      </c>
      <c r="W35" s="2" t="s">
        <v>149</v>
      </c>
      <c r="X35" s="2" t="s">
        <v>146</v>
      </c>
      <c r="Y35" s="2" t="s">
        <v>286</v>
      </c>
      <c r="Z35" s="4">
        <v>79</v>
      </c>
      <c r="AA35" s="4">
        <f>=ROUNDDOWN(87.7777777777778,0)</f>
      </c>
      <c r="AB35" s="5">
        <v>0.9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146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146</v>
      </c>
      <c r="BX35" s="2" t="s">
        <v>401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196</v>
      </c>
      <c r="CK35" s="2" t="s">
        <v>337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394</v>
      </c>
      <c r="CX35" s="2" t="s">
        <v>146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286</v>
      </c>
      <c r="DK35" s="2" t="s">
        <v>290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200</v>
      </c>
      <c r="DX35" s="2" t="s">
        <v>402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176</v>
      </c>
      <c r="EK35" s="2" t="s">
        <v>403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286</v>
      </c>
      <c r="EX35" s="2" t="s">
        <v>404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205</v>
      </c>
      <c r="FK35" s="2" t="s">
        <v>405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396</v>
      </c>
      <c r="FX35" s="2" t="s">
        <v>406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230</v>
      </c>
      <c r="GK35" s="2" t="s">
        <v>146</v>
      </c>
      <c r="GL35" s="2" t="s">
        <v>155</v>
      </c>
      <c r="GM35" s="2" t="s">
        <v>155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153</v>
      </c>
      <c r="LI35" s="2" t="s">
        <v>143</v>
      </c>
      <c r="LJ35" s="2" t="s">
        <v>397</v>
      </c>
      <c r="LK35" s="2" t="s">
        <v>146</v>
      </c>
      <c r="LL35" s="2" t="s">
        <v>155</v>
      </c>
      <c r="LM35" s="2" t="s">
        <v>155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211</v>
      </c>
      <c r="NJ35" s="2" t="s">
        <v>212</v>
      </c>
      <c r="NK35" s="2" t="s">
        <v>146</v>
      </c>
      <c r="NL35" s="2" t="s">
        <v>155</v>
      </c>
      <c r="NM35" s="2" t="s">
        <v>155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>
        <v>79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407</v>
      </c>
      <c r="B36" s="2" t="s">
        <v>135</v>
      </c>
      <c r="C36" s="2" t="s">
        <v>136</v>
      </c>
      <c r="D36" s="2" t="s">
        <v>386</v>
      </c>
      <c r="E36" s="2" t="s">
        <v>387</v>
      </c>
      <c r="F36" s="2" t="s">
        <v>408</v>
      </c>
      <c r="G36" s="2" t="s">
        <v>408</v>
      </c>
      <c r="H36" s="2" t="s">
        <v>408</v>
      </c>
      <c r="I36" s="2" t="s">
        <v>389</v>
      </c>
      <c r="J36" s="2" t="s">
        <v>390</v>
      </c>
      <c r="K36" s="2" t="s">
        <v>300</v>
      </c>
      <c r="L36" s="3">
        <v>24.76</v>
      </c>
      <c r="M36" s="3">
        <v>26</v>
      </c>
      <c r="N36" s="3">
        <v>79.99</v>
      </c>
      <c r="O36" s="2" t="s">
        <v>143</v>
      </c>
      <c r="P36" s="2" t="s">
        <v>144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391</v>
      </c>
      <c r="V36" s="2" t="s">
        <v>409</v>
      </c>
      <c r="W36" s="2" t="s">
        <v>149</v>
      </c>
      <c r="X36" s="2" t="s">
        <v>146</v>
      </c>
      <c r="Y36" s="2" t="s">
        <v>286</v>
      </c>
      <c r="Z36" s="4">
        <v>225</v>
      </c>
      <c r="AA36" s="4">
        <f>=ROUNDDOWN(43.2692307692308,0)</f>
      </c>
      <c r="AB36" s="5">
        <v>5.2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6</v>
      </c>
      <c r="AQ36" s="8">
        <v>162.76</v>
      </c>
      <c r="AR36" s="4">
        <v>2</v>
      </c>
      <c r="AS36" s="8">
        <v>135.98</v>
      </c>
      <c r="AT36" s="7">
        <v>2</v>
      </c>
      <c r="AU36" s="7">
        <v>0.1969</v>
      </c>
      <c r="AV36" s="4">
        <v>6</v>
      </c>
      <c r="AW36" s="8">
        <v>162.76</v>
      </c>
      <c r="AX36" s="4">
        <v>2</v>
      </c>
      <c r="AY36" s="8">
        <v>135.98</v>
      </c>
      <c r="AZ36" s="7">
        <v>2</v>
      </c>
      <c r="BA36" s="7">
        <v>0.1969</v>
      </c>
      <c r="BB36" s="7">
        <v>1</v>
      </c>
      <c r="BC36" s="4">
        <v>7</v>
      </c>
      <c r="BD36" s="8">
        <v>190.84</v>
      </c>
      <c r="BE36" s="4">
        <v>2</v>
      </c>
      <c r="BF36" s="8">
        <v>135.98</v>
      </c>
      <c r="BG36" s="7">
        <v>2.5</v>
      </c>
      <c r="BH36" s="7">
        <v>0.4034</v>
      </c>
      <c r="BI36" s="7">
        <v>0.8529</v>
      </c>
      <c r="BJ36" s="4">
        <v>6</v>
      </c>
      <c r="BK36" s="8">
        <v>162.76</v>
      </c>
      <c r="BL36" s="2" t="s">
        <v>410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146</v>
      </c>
      <c r="BX36" s="2" t="s">
        <v>146</v>
      </c>
      <c r="BY36" s="2" t="s">
        <v>155</v>
      </c>
      <c r="BZ36" s="2" t="s">
        <v>155</v>
      </c>
      <c r="CA36" s="2" t="s">
        <v>146</v>
      </c>
      <c r="CB36" s="4">
        <v>2</v>
      </c>
      <c r="CC36" s="8">
        <v>52</v>
      </c>
      <c r="CD36" s="4"/>
      <c r="CE36" s="8"/>
      <c r="CF36" s="7"/>
      <c r="CG36" s="7"/>
      <c r="CH36" s="2" t="s">
        <v>153</v>
      </c>
      <c r="CI36" s="2" t="s">
        <v>143</v>
      </c>
      <c r="CJ36" s="2" t="s">
        <v>196</v>
      </c>
      <c r="CK36" s="2" t="s">
        <v>411</v>
      </c>
      <c r="CL36" s="2" t="s">
        <v>155</v>
      </c>
      <c r="CM36" s="2" t="s">
        <v>155</v>
      </c>
      <c r="CN36" s="2" t="s">
        <v>146</v>
      </c>
      <c r="CO36" s="4">
        <v>2</v>
      </c>
      <c r="CP36" s="8">
        <v>56.16</v>
      </c>
      <c r="CQ36" s="4"/>
      <c r="CR36" s="8"/>
      <c r="CS36" s="7"/>
      <c r="CT36" s="7"/>
      <c r="CU36" s="2" t="s">
        <v>153</v>
      </c>
      <c r="CV36" s="2" t="s">
        <v>143</v>
      </c>
      <c r="CW36" s="2" t="s">
        <v>394</v>
      </c>
      <c r="CX36" s="2" t="s">
        <v>308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286</v>
      </c>
      <c r="DK36" s="2" t="s">
        <v>412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211</v>
      </c>
      <c r="DW36" s="2" t="s">
        <v>200</v>
      </c>
      <c r="DX36" s="2" t="s">
        <v>402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176</v>
      </c>
      <c r="EK36" s="2" t="s">
        <v>146</v>
      </c>
      <c r="EL36" s="2" t="s">
        <v>155</v>
      </c>
      <c r="EM36" s="2" t="s">
        <v>155</v>
      </c>
      <c r="EN36" s="2" t="s">
        <v>146</v>
      </c>
      <c r="EO36" s="4"/>
      <c r="EP36" s="8"/>
      <c r="EQ36" s="4">
        <v>2</v>
      </c>
      <c r="ER36" s="8">
        <v>135.98</v>
      </c>
      <c r="ES36" s="7">
        <v>-1</v>
      </c>
      <c r="ET36" s="7">
        <v>-1</v>
      </c>
      <c r="EU36" s="2" t="s">
        <v>153</v>
      </c>
      <c r="EV36" s="2" t="s">
        <v>143</v>
      </c>
      <c r="EW36" s="2" t="s">
        <v>246</v>
      </c>
      <c r="EX36" s="2" t="s">
        <v>327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205</v>
      </c>
      <c r="FK36" s="2" t="s">
        <v>413</v>
      </c>
      <c r="FL36" s="2" t="s">
        <v>155</v>
      </c>
      <c r="FM36" s="2" t="s">
        <v>155</v>
      </c>
      <c r="FN36" s="2" t="s">
        <v>146</v>
      </c>
      <c r="FO36" s="4">
        <v>2</v>
      </c>
      <c r="FP36" s="8">
        <v>54.6</v>
      </c>
      <c r="FQ36" s="4"/>
      <c r="FR36" s="8"/>
      <c r="FS36" s="7"/>
      <c r="FT36" s="7"/>
      <c r="FU36" s="2" t="s">
        <v>153</v>
      </c>
      <c r="FV36" s="2" t="s">
        <v>143</v>
      </c>
      <c r="FW36" s="2" t="s">
        <v>396</v>
      </c>
      <c r="FX36" s="2" t="s">
        <v>395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230</v>
      </c>
      <c r="GK36" s="2" t="s">
        <v>146</v>
      </c>
      <c r="GL36" s="2" t="s">
        <v>155</v>
      </c>
      <c r="GM36" s="2" t="s">
        <v>155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153</v>
      </c>
      <c r="LI36" s="2" t="s">
        <v>143</v>
      </c>
      <c r="LJ36" s="2" t="s">
        <v>397</v>
      </c>
      <c r="LK36" s="2" t="s">
        <v>146</v>
      </c>
      <c r="LL36" s="2" t="s">
        <v>155</v>
      </c>
      <c r="LM36" s="2" t="s">
        <v>155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211</v>
      </c>
      <c r="NJ36" s="2" t="s">
        <v>212</v>
      </c>
      <c r="NK36" s="2" t="s">
        <v>146</v>
      </c>
      <c r="NL36" s="2" t="s">
        <v>155</v>
      </c>
      <c r="NM36" s="2" t="s">
        <v>155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>
        <v>225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414</v>
      </c>
      <c r="B37" s="2" t="s">
        <v>135</v>
      </c>
      <c r="C37" s="2" t="s">
        <v>136</v>
      </c>
      <c r="D37" s="2" t="s">
        <v>386</v>
      </c>
      <c r="E37" s="2" t="s">
        <v>387</v>
      </c>
      <c r="F37" s="2" t="s">
        <v>408</v>
      </c>
      <c r="G37" s="2" t="s">
        <v>408</v>
      </c>
      <c r="H37" s="2" t="s">
        <v>408</v>
      </c>
      <c r="I37" s="2" t="s">
        <v>389</v>
      </c>
      <c r="J37" s="2" t="s">
        <v>390</v>
      </c>
      <c r="K37" s="2" t="s">
        <v>415</v>
      </c>
      <c r="L37" s="3">
        <v>24.76</v>
      </c>
      <c r="M37" s="3">
        <v>26</v>
      </c>
      <c r="N37" s="3">
        <v>79.99</v>
      </c>
      <c r="O37" s="2" t="s">
        <v>143</v>
      </c>
      <c r="P37" s="2" t="s">
        <v>416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391</v>
      </c>
      <c r="V37" s="2" t="s">
        <v>409</v>
      </c>
      <c r="W37" s="2" t="s">
        <v>149</v>
      </c>
      <c r="X37" s="2" t="s">
        <v>146</v>
      </c>
      <c r="Y37" s="2" t="s">
        <v>286</v>
      </c>
      <c r="Z37" s="4">
        <v>58</v>
      </c>
      <c r="AA37" s="4">
        <f>=ROUNDDOWN(11.6,0)</f>
      </c>
      <c r="AB37" s="5">
        <v>5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1</v>
      </c>
      <c r="AQ37" s="8">
        <v>28.08</v>
      </c>
      <c r="AR37" s="4"/>
      <c r="AS37" s="8"/>
      <c r="AT37" s="7"/>
      <c r="AU37" s="7"/>
      <c r="AV37" s="4">
        <v>1</v>
      </c>
      <c r="AW37" s="8">
        <v>28.08</v>
      </c>
      <c r="AX37" s="4"/>
      <c r="AY37" s="8"/>
      <c r="AZ37" s="7"/>
      <c r="BA37" s="7"/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0.1471</v>
      </c>
      <c r="BJ37" s="4">
        <v>1</v>
      </c>
      <c r="BK37" s="8">
        <v>28.08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256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196</v>
      </c>
      <c r="CK37" s="2" t="s">
        <v>417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394</v>
      </c>
      <c r="CX37" s="2" t="s">
        <v>418</v>
      </c>
      <c r="CY37" s="2" t="s">
        <v>155</v>
      </c>
      <c r="CZ37" s="2" t="s">
        <v>155</v>
      </c>
      <c r="DA37" s="2" t="s">
        <v>146</v>
      </c>
      <c r="DB37" s="4">
        <v>1</v>
      </c>
      <c r="DC37" s="8">
        <v>28.08</v>
      </c>
      <c r="DD37" s="4"/>
      <c r="DE37" s="8"/>
      <c r="DF37" s="7"/>
      <c r="DG37" s="7"/>
      <c r="DH37" s="2" t="s">
        <v>153</v>
      </c>
      <c r="DI37" s="2" t="s">
        <v>143</v>
      </c>
      <c r="DJ37" s="2" t="s">
        <v>286</v>
      </c>
      <c r="DK37" s="2" t="s">
        <v>419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211</v>
      </c>
      <c r="DW37" s="2" t="s">
        <v>200</v>
      </c>
      <c r="DX37" s="2" t="s">
        <v>420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176</v>
      </c>
      <c r="EK37" s="2" t="s">
        <v>175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246</v>
      </c>
      <c r="EX37" s="2" t="s">
        <v>204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205</v>
      </c>
      <c r="FK37" s="2" t="s">
        <v>250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396</v>
      </c>
      <c r="FX37" s="2" t="s">
        <v>421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230</v>
      </c>
      <c r="GK37" s="2" t="s">
        <v>146</v>
      </c>
      <c r="GL37" s="2" t="s">
        <v>155</v>
      </c>
      <c r="GM37" s="2" t="s">
        <v>155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153</v>
      </c>
      <c r="LI37" s="2" t="s">
        <v>143</v>
      </c>
      <c r="LJ37" s="2" t="s">
        <v>397</v>
      </c>
      <c r="LK37" s="2" t="s">
        <v>422</v>
      </c>
      <c r="LL37" s="2" t="s">
        <v>155</v>
      </c>
      <c r="LM37" s="2" t="s">
        <v>155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211</v>
      </c>
      <c r="NJ37" s="2" t="s">
        <v>212</v>
      </c>
      <c r="NK37" s="2" t="s">
        <v>146</v>
      </c>
      <c r="NL37" s="2" t="s">
        <v>155</v>
      </c>
      <c r="NM37" s="2" t="s">
        <v>155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>
        <v>58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423</v>
      </c>
      <c r="B38" s="2" t="s">
        <v>135</v>
      </c>
      <c r="C38" s="2" t="s">
        <v>136</v>
      </c>
      <c r="D38" s="2" t="s">
        <v>386</v>
      </c>
      <c r="E38" s="2" t="s">
        <v>387</v>
      </c>
      <c r="F38" s="2" t="s">
        <v>408</v>
      </c>
      <c r="G38" s="2" t="s">
        <v>408</v>
      </c>
      <c r="H38" s="2" t="s">
        <v>408</v>
      </c>
      <c r="I38" s="2" t="s">
        <v>389</v>
      </c>
      <c r="J38" s="2" t="s">
        <v>390</v>
      </c>
      <c r="K38" s="2" t="s">
        <v>244</v>
      </c>
      <c r="L38" s="3">
        <v>24.76</v>
      </c>
      <c r="M38" s="3">
        <v>26</v>
      </c>
      <c r="N38" s="3">
        <v>79.99</v>
      </c>
      <c r="O38" s="2" t="s">
        <v>143</v>
      </c>
      <c r="P38" s="2" t="s">
        <v>305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391</v>
      </c>
      <c r="V38" s="2" t="s">
        <v>409</v>
      </c>
      <c r="W38" s="2" t="s">
        <v>149</v>
      </c>
      <c r="X38" s="2" t="s">
        <v>146</v>
      </c>
      <c r="Y38" s="2" t="s">
        <v>286</v>
      </c>
      <c r="Z38" s="4">
        <v>117</v>
      </c>
      <c r="AA38" s="4">
        <f>=ROUNDDOWN(78,0)</f>
      </c>
      <c r="AB38" s="5">
        <v>1.5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146</v>
      </c>
      <c r="BX38" s="2" t="s">
        <v>424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196</v>
      </c>
      <c r="CK38" s="2" t="s">
        <v>425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394</v>
      </c>
      <c r="CX38" s="2" t="s">
        <v>420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286</v>
      </c>
      <c r="DK38" s="2" t="s">
        <v>268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211</v>
      </c>
      <c r="DW38" s="2" t="s">
        <v>200</v>
      </c>
      <c r="DX38" s="2" t="s">
        <v>426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176</v>
      </c>
      <c r="EK38" s="2" t="s">
        <v>203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286</v>
      </c>
      <c r="EX38" s="2" t="s">
        <v>220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205</v>
      </c>
      <c r="FK38" s="2" t="s">
        <v>321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396</v>
      </c>
      <c r="FX38" s="2" t="s">
        <v>146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143</v>
      </c>
      <c r="GJ38" s="2" t="s">
        <v>230</v>
      </c>
      <c r="GK38" s="2" t="s">
        <v>146</v>
      </c>
      <c r="GL38" s="2" t="s">
        <v>155</v>
      </c>
      <c r="GM38" s="2" t="s">
        <v>155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153</v>
      </c>
      <c r="LI38" s="2" t="s">
        <v>143</v>
      </c>
      <c r="LJ38" s="2" t="s">
        <v>397</v>
      </c>
      <c r="LK38" s="2" t="s">
        <v>146</v>
      </c>
      <c r="LL38" s="2" t="s">
        <v>155</v>
      </c>
      <c r="LM38" s="2" t="s">
        <v>155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211</v>
      </c>
      <c r="NJ38" s="2" t="s">
        <v>212</v>
      </c>
      <c r="NK38" s="2" t="s">
        <v>146</v>
      </c>
      <c r="NL38" s="2" t="s">
        <v>155</v>
      </c>
      <c r="NM38" s="2" t="s">
        <v>155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>
        <v>117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427</v>
      </c>
      <c r="B39" s="2" t="s">
        <v>135</v>
      </c>
      <c r="C39" s="2" t="s">
        <v>136</v>
      </c>
      <c r="D39" s="2" t="s">
        <v>386</v>
      </c>
      <c r="E39" s="2" t="s">
        <v>387</v>
      </c>
      <c r="F39" s="2" t="s">
        <v>408</v>
      </c>
      <c r="G39" s="2" t="s">
        <v>408</v>
      </c>
      <c r="H39" s="2" t="s">
        <v>408</v>
      </c>
      <c r="I39" s="2" t="s">
        <v>389</v>
      </c>
      <c r="J39" s="2" t="s">
        <v>390</v>
      </c>
      <c r="K39" s="2" t="s">
        <v>192</v>
      </c>
      <c r="L39" s="3">
        <v>24.76</v>
      </c>
      <c r="M39" s="3">
        <v>26</v>
      </c>
      <c r="N39" s="3">
        <v>79.99</v>
      </c>
      <c r="O39" s="2" t="s">
        <v>143</v>
      </c>
      <c r="P39" s="2" t="s">
        <v>305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391</v>
      </c>
      <c r="V39" s="2" t="s">
        <v>409</v>
      </c>
      <c r="W39" s="2" t="s">
        <v>149</v>
      </c>
      <c r="X39" s="2" t="s">
        <v>146</v>
      </c>
      <c r="Y39" s="2" t="s">
        <v>286</v>
      </c>
      <c r="Z39" s="4">
        <v>65</v>
      </c>
      <c r="AA39" s="4">
        <f>=ROUNDDOWN(92.8571428571429,0)</f>
      </c>
      <c r="AB39" s="5">
        <v>0.7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146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146</v>
      </c>
      <c r="BX39" s="2" t="s">
        <v>146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196</v>
      </c>
      <c r="CK39" s="2" t="s">
        <v>413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394</v>
      </c>
      <c r="CX39" s="2" t="s">
        <v>428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286</v>
      </c>
      <c r="DK39" s="2" t="s">
        <v>226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211</v>
      </c>
      <c r="DW39" s="2" t="s">
        <v>200</v>
      </c>
      <c r="DX39" s="2" t="s">
        <v>420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176</v>
      </c>
      <c r="EK39" s="2" t="s">
        <v>146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246</v>
      </c>
      <c r="EX39" s="2" t="s">
        <v>290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205</v>
      </c>
      <c r="FK39" s="2" t="s">
        <v>413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396</v>
      </c>
      <c r="FX39" s="2" t="s">
        <v>146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143</v>
      </c>
      <c r="GJ39" s="2" t="s">
        <v>230</v>
      </c>
      <c r="GK39" s="2" t="s">
        <v>146</v>
      </c>
      <c r="GL39" s="2" t="s">
        <v>155</v>
      </c>
      <c r="GM39" s="2" t="s">
        <v>155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153</v>
      </c>
      <c r="LI39" s="2" t="s">
        <v>143</v>
      </c>
      <c r="LJ39" s="2" t="s">
        <v>397</v>
      </c>
      <c r="LK39" s="2" t="s">
        <v>146</v>
      </c>
      <c r="LL39" s="2" t="s">
        <v>155</v>
      </c>
      <c r="LM39" s="2" t="s">
        <v>155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211</v>
      </c>
      <c r="NJ39" s="2" t="s">
        <v>212</v>
      </c>
      <c r="NK39" s="2" t="s">
        <v>146</v>
      </c>
      <c r="NL39" s="2" t="s">
        <v>155</v>
      </c>
      <c r="NM39" s="2" t="s">
        <v>155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>
        <v>65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429</v>
      </c>
      <c r="B40" s="2" t="s">
        <v>135</v>
      </c>
      <c r="C40" s="2" t="s">
        <v>136</v>
      </c>
      <c r="D40" s="2" t="s">
        <v>430</v>
      </c>
      <c r="E40" s="2" t="s">
        <v>431</v>
      </c>
      <c r="F40" s="2" t="s">
        <v>432</v>
      </c>
      <c r="G40" s="2" t="s">
        <v>432</v>
      </c>
      <c r="H40" s="2" t="s">
        <v>432</v>
      </c>
      <c r="I40" s="2" t="s">
        <v>433</v>
      </c>
      <c r="J40" s="2" t="s">
        <v>434</v>
      </c>
      <c r="K40" s="2" t="s">
        <v>400</v>
      </c>
      <c r="L40" s="3">
        <v>34.04</v>
      </c>
      <c r="M40" s="3">
        <v>35.74</v>
      </c>
      <c r="N40" s="3">
        <v>109.99</v>
      </c>
      <c r="O40" s="2" t="s">
        <v>143</v>
      </c>
      <c r="P40" s="2" t="s">
        <v>416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391</v>
      </c>
      <c r="V40" s="2" t="s">
        <v>355</v>
      </c>
      <c r="W40" s="2" t="s">
        <v>149</v>
      </c>
      <c r="X40" s="2" t="s">
        <v>146</v>
      </c>
      <c r="Y40" s="2" t="s">
        <v>226</v>
      </c>
      <c r="Z40" s="4">
        <v>84</v>
      </c>
      <c r="AA40" s="4">
        <f>=ROUNDDOWN(42,0)</f>
      </c>
      <c r="AB40" s="5">
        <v>2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3</v>
      </c>
      <c r="AQ40" s="8">
        <v>116.35</v>
      </c>
      <c r="AR40" s="4">
        <v>1</v>
      </c>
      <c r="AS40" s="8">
        <v>93.49</v>
      </c>
      <c r="AT40" s="7">
        <v>2</v>
      </c>
      <c r="AU40" s="7">
        <v>0.2445</v>
      </c>
      <c r="AV40" s="4">
        <v>3</v>
      </c>
      <c r="AW40" s="8">
        <v>116.35</v>
      </c>
      <c r="AX40" s="4">
        <v>1</v>
      </c>
      <c r="AY40" s="8">
        <v>93.49</v>
      </c>
      <c r="AZ40" s="7">
        <v>2</v>
      </c>
      <c r="BA40" s="7">
        <v>0.2445</v>
      </c>
      <c r="BB40" s="7">
        <v>1</v>
      </c>
      <c r="BC40" s="4">
        <v>6</v>
      </c>
      <c r="BD40" s="8">
        <v>223.24</v>
      </c>
      <c r="BE40" s="4">
        <v>4</v>
      </c>
      <c r="BF40" s="8">
        <v>207.15</v>
      </c>
      <c r="BG40" s="7">
        <v>0.5</v>
      </c>
      <c r="BH40" s="7">
        <v>0.0777</v>
      </c>
      <c r="BI40" s="7">
        <v>0.5212</v>
      </c>
      <c r="BJ40" s="4">
        <v>3</v>
      </c>
      <c r="BK40" s="8">
        <v>116.35</v>
      </c>
      <c r="BL40" s="2" t="s">
        <v>435</v>
      </c>
      <c r="BM40" s="7">
        <v>1</v>
      </c>
      <c r="BN40" s="7">
        <v>1</v>
      </c>
      <c r="BO40" s="4">
        <v>1</v>
      </c>
      <c r="BP40" s="8">
        <v>39.15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436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196</v>
      </c>
      <c r="CK40" s="2" t="s">
        <v>368</v>
      </c>
      <c r="CL40" s="2" t="s">
        <v>155</v>
      </c>
      <c r="CM40" s="2" t="s">
        <v>155</v>
      </c>
      <c r="CN40" s="2" t="s">
        <v>146</v>
      </c>
      <c r="CO40" s="4">
        <v>2</v>
      </c>
      <c r="CP40" s="8">
        <v>77.2</v>
      </c>
      <c r="CQ40" s="4"/>
      <c r="CR40" s="8"/>
      <c r="CS40" s="7"/>
      <c r="CT40" s="7"/>
      <c r="CU40" s="2" t="s">
        <v>153</v>
      </c>
      <c r="CV40" s="2" t="s">
        <v>143</v>
      </c>
      <c r="CW40" s="2" t="s">
        <v>394</v>
      </c>
      <c r="CX40" s="2" t="s">
        <v>308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246</v>
      </c>
      <c r="DK40" s="2" t="s">
        <v>226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200</v>
      </c>
      <c r="DX40" s="2" t="s">
        <v>437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266</v>
      </c>
      <c r="EK40" s="2" t="s">
        <v>146</v>
      </c>
      <c r="EL40" s="2" t="s">
        <v>155</v>
      </c>
      <c r="EM40" s="2" t="s">
        <v>155</v>
      </c>
      <c r="EN40" s="2" t="s">
        <v>146</v>
      </c>
      <c r="EO40" s="4"/>
      <c r="EP40" s="8"/>
      <c r="EQ40" s="4">
        <v>1</v>
      </c>
      <c r="ER40" s="8">
        <v>93.49</v>
      </c>
      <c r="ES40" s="7">
        <v>-1</v>
      </c>
      <c r="ET40" s="7">
        <v>-1</v>
      </c>
      <c r="EU40" s="2" t="s">
        <v>153</v>
      </c>
      <c r="EV40" s="2" t="s">
        <v>143</v>
      </c>
      <c r="EW40" s="2" t="s">
        <v>226</v>
      </c>
      <c r="EX40" s="2" t="s">
        <v>309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438</v>
      </c>
      <c r="FK40" s="2" t="s">
        <v>439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396</v>
      </c>
      <c r="FX40" s="2" t="s">
        <v>146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230</v>
      </c>
      <c r="GK40" s="2" t="s">
        <v>146</v>
      </c>
      <c r="GL40" s="2" t="s">
        <v>155</v>
      </c>
      <c r="GM40" s="2" t="s">
        <v>155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153</v>
      </c>
      <c r="LI40" s="2" t="s">
        <v>143</v>
      </c>
      <c r="LJ40" s="2" t="s">
        <v>397</v>
      </c>
      <c r="LK40" s="2" t="s">
        <v>373</v>
      </c>
      <c r="LL40" s="2" t="s">
        <v>155</v>
      </c>
      <c r="LM40" s="2" t="s">
        <v>155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211</v>
      </c>
      <c r="NJ40" s="2" t="s">
        <v>212</v>
      </c>
      <c r="NK40" s="2" t="s">
        <v>146</v>
      </c>
      <c r="NL40" s="2" t="s">
        <v>155</v>
      </c>
      <c r="NM40" s="2" t="s">
        <v>155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>
        <v>84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440</v>
      </c>
      <c r="B41" s="2" t="s">
        <v>135</v>
      </c>
      <c r="C41" s="2" t="s">
        <v>136</v>
      </c>
      <c r="D41" s="2" t="s">
        <v>430</v>
      </c>
      <c r="E41" s="2" t="s">
        <v>431</v>
      </c>
      <c r="F41" s="2" t="s">
        <v>432</v>
      </c>
      <c r="G41" s="2" t="s">
        <v>432</v>
      </c>
      <c r="H41" s="2" t="s">
        <v>432</v>
      </c>
      <c r="I41" s="2" t="s">
        <v>433</v>
      </c>
      <c r="J41" s="2" t="s">
        <v>434</v>
      </c>
      <c r="K41" s="2" t="s">
        <v>415</v>
      </c>
      <c r="L41" s="3">
        <v>34.04</v>
      </c>
      <c r="M41" s="3">
        <v>35.74</v>
      </c>
      <c r="N41" s="3">
        <v>109.99</v>
      </c>
      <c r="O41" s="2" t="s">
        <v>143</v>
      </c>
      <c r="P41" s="2" t="s">
        <v>416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391</v>
      </c>
      <c r="V41" s="2" t="s">
        <v>355</v>
      </c>
      <c r="W41" s="2" t="s">
        <v>149</v>
      </c>
      <c r="X41" s="2" t="s">
        <v>146</v>
      </c>
      <c r="Y41" s="2" t="s">
        <v>226</v>
      </c>
      <c r="Z41" s="4">
        <v>68</v>
      </c>
      <c r="AA41" s="4">
        <f>=ROUNDDOWN(16.1904761904762,0)</f>
      </c>
      <c r="AB41" s="5">
        <v>4.2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67.74</v>
      </c>
      <c r="AR41" s="4">
        <v>3</v>
      </c>
      <c r="AS41" s="8">
        <v>113.66</v>
      </c>
      <c r="AT41" s="7">
        <v>-0.3333</v>
      </c>
      <c r="AU41" s="7">
        <v>-0.404</v>
      </c>
      <c r="AV41" s="4">
        <v>2</v>
      </c>
      <c r="AW41" s="8">
        <v>67.74</v>
      </c>
      <c r="AX41" s="4">
        <v>3</v>
      </c>
      <c r="AY41" s="8">
        <v>113.66</v>
      </c>
      <c r="AZ41" s="7">
        <v>-0.3333</v>
      </c>
      <c r="BA41" s="7">
        <v>-0.404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0.3034</v>
      </c>
      <c r="BJ41" s="4">
        <v>2</v>
      </c>
      <c r="BK41" s="8">
        <v>67.74</v>
      </c>
      <c r="BL41" s="2" t="s">
        <v>441</v>
      </c>
      <c r="BM41" s="7">
        <v>1</v>
      </c>
      <c r="BN41" s="7">
        <v>1</v>
      </c>
      <c r="BO41" s="4">
        <v>1</v>
      </c>
      <c r="BP41" s="8">
        <v>39.15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146</v>
      </c>
      <c r="BX41" s="2" t="s">
        <v>442</v>
      </c>
      <c r="BY41" s="2" t="s">
        <v>155</v>
      </c>
      <c r="BZ41" s="2" t="s">
        <v>155</v>
      </c>
      <c r="CA41" s="2" t="s">
        <v>146</v>
      </c>
      <c r="CB41" s="4">
        <v>1</v>
      </c>
      <c r="CC41" s="8">
        <v>28.59</v>
      </c>
      <c r="CD41" s="4"/>
      <c r="CE41" s="8"/>
      <c r="CF41" s="7"/>
      <c r="CG41" s="7"/>
      <c r="CH41" s="2" t="s">
        <v>153</v>
      </c>
      <c r="CI41" s="2" t="s">
        <v>143</v>
      </c>
      <c r="CJ41" s="2" t="s">
        <v>196</v>
      </c>
      <c r="CK41" s="2" t="s">
        <v>318</v>
      </c>
      <c r="CL41" s="2" t="s">
        <v>155</v>
      </c>
      <c r="CM41" s="2" t="s">
        <v>155</v>
      </c>
      <c r="CN41" s="2" t="s">
        <v>146</v>
      </c>
      <c r="CO41" s="4"/>
      <c r="CP41" s="8"/>
      <c r="CQ41" s="4">
        <v>1</v>
      </c>
      <c r="CR41" s="8">
        <v>38.6</v>
      </c>
      <c r="CS41" s="7">
        <v>-1</v>
      </c>
      <c r="CT41" s="7">
        <v>-1</v>
      </c>
      <c r="CU41" s="2" t="s">
        <v>153</v>
      </c>
      <c r="CV41" s="2" t="s">
        <v>143</v>
      </c>
      <c r="CW41" s="2" t="s">
        <v>394</v>
      </c>
      <c r="CX41" s="2" t="s">
        <v>443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246</v>
      </c>
      <c r="DK41" s="2" t="s">
        <v>216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200</v>
      </c>
      <c r="DX41" s="2" t="s">
        <v>201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266</v>
      </c>
      <c r="EK41" s="2" t="s">
        <v>444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246</v>
      </c>
      <c r="EX41" s="2" t="s">
        <v>404</v>
      </c>
      <c r="EY41" s="2" t="s">
        <v>155</v>
      </c>
      <c r="EZ41" s="2" t="s">
        <v>155</v>
      </c>
      <c r="FA41" s="2" t="s">
        <v>146</v>
      </c>
      <c r="FB41" s="4"/>
      <c r="FC41" s="8"/>
      <c r="FD41" s="4">
        <v>2</v>
      </c>
      <c r="FE41" s="8">
        <v>75.06</v>
      </c>
      <c r="FF41" s="7">
        <v>-1</v>
      </c>
      <c r="FG41" s="7">
        <v>-1</v>
      </c>
      <c r="FH41" s="2" t="s">
        <v>153</v>
      </c>
      <c r="FI41" s="2" t="s">
        <v>143</v>
      </c>
      <c r="FJ41" s="2" t="s">
        <v>438</v>
      </c>
      <c r="FK41" s="2" t="s">
        <v>206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396</v>
      </c>
      <c r="FX41" s="2" t="s">
        <v>146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230</v>
      </c>
      <c r="GK41" s="2" t="s">
        <v>146</v>
      </c>
      <c r="GL41" s="2" t="s">
        <v>155</v>
      </c>
      <c r="GM41" s="2" t="s">
        <v>155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153</v>
      </c>
      <c r="LI41" s="2" t="s">
        <v>143</v>
      </c>
      <c r="LJ41" s="2" t="s">
        <v>397</v>
      </c>
      <c r="LK41" s="2" t="s">
        <v>373</v>
      </c>
      <c r="LL41" s="2" t="s">
        <v>155</v>
      </c>
      <c r="LM41" s="2" t="s">
        <v>155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211</v>
      </c>
      <c r="NJ41" s="2" t="s">
        <v>212</v>
      </c>
      <c r="NK41" s="2" t="s">
        <v>146</v>
      </c>
      <c r="NL41" s="2" t="s">
        <v>155</v>
      </c>
      <c r="NM41" s="2" t="s">
        <v>155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>
        <v>68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445</v>
      </c>
      <c r="B42" s="2" t="s">
        <v>135</v>
      </c>
      <c r="C42" s="2" t="s">
        <v>136</v>
      </c>
      <c r="D42" s="2" t="s">
        <v>430</v>
      </c>
      <c r="E42" s="2" t="s">
        <v>431</v>
      </c>
      <c r="F42" s="2" t="s">
        <v>432</v>
      </c>
      <c r="G42" s="2" t="s">
        <v>432</v>
      </c>
      <c r="H42" s="2" t="s">
        <v>432</v>
      </c>
      <c r="I42" s="2" t="s">
        <v>433</v>
      </c>
      <c r="J42" s="2" t="s">
        <v>434</v>
      </c>
      <c r="K42" s="2" t="s">
        <v>300</v>
      </c>
      <c r="L42" s="3">
        <v>34.04</v>
      </c>
      <c r="M42" s="3">
        <v>35.74</v>
      </c>
      <c r="N42" s="3">
        <v>109.99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391</v>
      </c>
      <c r="V42" s="2" t="s">
        <v>355</v>
      </c>
      <c r="W42" s="2" t="s">
        <v>149</v>
      </c>
      <c r="X42" s="2" t="s">
        <v>146</v>
      </c>
      <c r="Y42" s="2" t="s">
        <v>226</v>
      </c>
      <c r="Z42" s="4">
        <v>113</v>
      </c>
      <c r="AA42" s="4">
        <f>=ROUNDDOWN(37.6666666666667,0)</f>
      </c>
      <c r="AB42" s="5">
        <v>3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>
        <v>39.15</v>
      </c>
      <c r="AR42" s="4"/>
      <c r="AS42" s="8"/>
      <c r="AT42" s="7"/>
      <c r="AU42" s="7"/>
      <c r="AV42" s="4">
        <v>1</v>
      </c>
      <c r="AW42" s="8">
        <v>39.15</v>
      </c>
      <c r="AX42" s="4"/>
      <c r="AY42" s="8"/>
      <c r="AZ42" s="7"/>
      <c r="BA42" s="7"/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0.1754</v>
      </c>
      <c r="BJ42" s="4">
        <v>1</v>
      </c>
      <c r="BK42" s="8">
        <v>39.15</v>
      </c>
      <c r="BL42" s="2" t="s">
        <v>16</v>
      </c>
      <c r="BM42" s="7">
        <v>1</v>
      </c>
      <c r="BN42" s="7">
        <v>1</v>
      </c>
      <c r="BO42" s="4">
        <v>1</v>
      </c>
      <c r="BP42" s="8">
        <v>39.15</v>
      </c>
      <c r="BQ42" s="4"/>
      <c r="BR42" s="8"/>
      <c r="BS42" s="7"/>
      <c r="BT42" s="7"/>
      <c r="BU42" s="2" t="s">
        <v>153</v>
      </c>
      <c r="BV42" s="2" t="s">
        <v>143</v>
      </c>
      <c r="BW42" s="2" t="s">
        <v>146</v>
      </c>
      <c r="BX42" s="2" t="s">
        <v>446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196</v>
      </c>
      <c r="CK42" s="2" t="s">
        <v>447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394</v>
      </c>
      <c r="CX42" s="2" t="s">
        <v>443</v>
      </c>
      <c r="CY42" s="2" t="s">
        <v>155</v>
      </c>
      <c r="CZ42" s="2" t="s">
        <v>155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226</v>
      </c>
      <c r="DK42" s="2" t="s">
        <v>216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200</v>
      </c>
      <c r="DX42" s="2" t="s">
        <v>377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266</v>
      </c>
      <c r="EK42" s="2" t="s">
        <v>146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339</v>
      </c>
      <c r="EX42" s="2" t="s">
        <v>278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438</v>
      </c>
      <c r="FK42" s="2" t="s">
        <v>318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396</v>
      </c>
      <c r="FX42" s="2" t="s">
        <v>146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143</v>
      </c>
      <c r="GJ42" s="2" t="s">
        <v>230</v>
      </c>
      <c r="GK42" s="2" t="s">
        <v>146</v>
      </c>
      <c r="GL42" s="2" t="s">
        <v>155</v>
      </c>
      <c r="GM42" s="2" t="s">
        <v>155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153</v>
      </c>
      <c r="LI42" s="2" t="s">
        <v>143</v>
      </c>
      <c r="LJ42" s="2" t="s">
        <v>397</v>
      </c>
      <c r="LK42" s="2" t="s">
        <v>448</v>
      </c>
      <c r="LL42" s="2" t="s">
        <v>155</v>
      </c>
      <c r="LM42" s="2" t="s">
        <v>155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211</v>
      </c>
      <c r="NJ42" s="2" t="s">
        <v>212</v>
      </c>
      <c r="NK42" s="2" t="s">
        <v>146</v>
      </c>
      <c r="NL42" s="2" t="s">
        <v>155</v>
      </c>
      <c r="NM42" s="2" t="s">
        <v>155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>
        <v>113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449</v>
      </c>
      <c r="B43" s="2" t="s">
        <v>135</v>
      </c>
      <c r="C43" s="2" t="s">
        <v>136</v>
      </c>
      <c r="D43" s="2" t="s">
        <v>430</v>
      </c>
      <c r="E43" s="2" t="s">
        <v>431</v>
      </c>
      <c r="F43" s="2" t="s">
        <v>432</v>
      </c>
      <c r="G43" s="2" t="s">
        <v>432</v>
      </c>
      <c r="H43" s="2" t="s">
        <v>432</v>
      </c>
      <c r="I43" s="2" t="s">
        <v>433</v>
      </c>
      <c r="J43" s="2" t="s">
        <v>434</v>
      </c>
      <c r="K43" s="2" t="s">
        <v>244</v>
      </c>
      <c r="L43" s="3">
        <v>34.04</v>
      </c>
      <c r="M43" s="3">
        <v>35.74</v>
      </c>
      <c r="N43" s="3">
        <v>109.99</v>
      </c>
      <c r="O43" s="2" t="s">
        <v>143</v>
      </c>
      <c r="P43" s="2" t="s">
        <v>305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391</v>
      </c>
      <c r="V43" s="2" t="s">
        <v>355</v>
      </c>
      <c r="W43" s="2" t="s">
        <v>149</v>
      </c>
      <c r="X43" s="2" t="s">
        <v>146</v>
      </c>
      <c r="Y43" s="2" t="s">
        <v>226</v>
      </c>
      <c r="Z43" s="4">
        <v>122</v>
      </c>
      <c r="AA43" s="4">
        <f>=ROUNDDOWN(61,0)</f>
      </c>
      <c r="AB43" s="5">
        <v>2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146</v>
      </c>
      <c r="BX43" s="2" t="s">
        <v>187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196</v>
      </c>
      <c r="CK43" s="2" t="s">
        <v>413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394</v>
      </c>
      <c r="CX43" s="2" t="s">
        <v>450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246</v>
      </c>
      <c r="DK43" s="2" t="s">
        <v>451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200</v>
      </c>
      <c r="DX43" s="2" t="s">
        <v>420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266</v>
      </c>
      <c r="EK43" s="2" t="s">
        <v>452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226</v>
      </c>
      <c r="EX43" s="2" t="s">
        <v>453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438</v>
      </c>
      <c r="FK43" s="2" t="s">
        <v>156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396</v>
      </c>
      <c r="FX43" s="2" t="s">
        <v>146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143</v>
      </c>
      <c r="GJ43" s="2" t="s">
        <v>230</v>
      </c>
      <c r="GK43" s="2" t="s">
        <v>146</v>
      </c>
      <c r="GL43" s="2" t="s">
        <v>155</v>
      </c>
      <c r="GM43" s="2" t="s">
        <v>155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153</v>
      </c>
      <c r="LI43" s="2" t="s">
        <v>143</v>
      </c>
      <c r="LJ43" s="2" t="s">
        <v>397</v>
      </c>
      <c r="LK43" s="2" t="s">
        <v>326</v>
      </c>
      <c r="LL43" s="2" t="s">
        <v>155</v>
      </c>
      <c r="LM43" s="2" t="s">
        <v>155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211</v>
      </c>
      <c r="NJ43" s="2" t="s">
        <v>212</v>
      </c>
      <c r="NK43" s="2" t="s">
        <v>454</v>
      </c>
      <c r="NL43" s="2" t="s">
        <v>155</v>
      </c>
      <c r="NM43" s="2" t="s">
        <v>155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>
        <v>122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455</v>
      </c>
      <c r="B44" s="2" t="s">
        <v>135</v>
      </c>
      <c r="C44" s="2" t="s">
        <v>136</v>
      </c>
      <c r="D44" s="2" t="s">
        <v>430</v>
      </c>
      <c r="E44" s="2" t="s">
        <v>431</v>
      </c>
      <c r="F44" s="2" t="s">
        <v>432</v>
      </c>
      <c r="G44" s="2" t="s">
        <v>432</v>
      </c>
      <c r="H44" s="2" t="s">
        <v>432</v>
      </c>
      <c r="I44" s="2" t="s">
        <v>433</v>
      </c>
      <c r="J44" s="2" t="s">
        <v>434</v>
      </c>
      <c r="K44" s="2" t="s">
        <v>192</v>
      </c>
      <c r="L44" s="3">
        <v>34.04</v>
      </c>
      <c r="M44" s="3">
        <v>35.74</v>
      </c>
      <c r="N44" s="3">
        <v>109.99</v>
      </c>
      <c r="O44" s="2" t="s">
        <v>143</v>
      </c>
      <c r="P44" s="2" t="s">
        <v>305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391</v>
      </c>
      <c r="V44" s="2" t="s">
        <v>355</v>
      </c>
      <c r="W44" s="2" t="s">
        <v>149</v>
      </c>
      <c r="X44" s="2" t="s">
        <v>146</v>
      </c>
      <c r="Y44" s="2" t="s">
        <v>226</v>
      </c>
      <c r="Z44" s="4">
        <v>5</v>
      </c>
      <c r="AA44" s="4">
        <f>=ROUNDDOWN(2.5,0)</f>
      </c>
      <c r="AB44" s="5">
        <v>2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146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195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196</v>
      </c>
      <c r="CK44" s="2" t="s">
        <v>456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394</v>
      </c>
      <c r="CX44" s="2" t="s">
        <v>185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246</v>
      </c>
      <c r="DK44" s="2" t="s">
        <v>451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200</v>
      </c>
      <c r="DX44" s="2" t="s">
        <v>340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266</v>
      </c>
      <c r="EK44" s="2" t="s">
        <v>457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246</v>
      </c>
      <c r="EX44" s="2" t="s">
        <v>204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438</v>
      </c>
      <c r="FK44" s="2" t="s">
        <v>458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396</v>
      </c>
      <c r="FX44" s="2" t="s">
        <v>146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143</v>
      </c>
      <c r="GJ44" s="2" t="s">
        <v>230</v>
      </c>
      <c r="GK44" s="2" t="s">
        <v>146</v>
      </c>
      <c r="GL44" s="2" t="s">
        <v>155</v>
      </c>
      <c r="GM44" s="2" t="s">
        <v>155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153</v>
      </c>
      <c r="LI44" s="2" t="s">
        <v>143</v>
      </c>
      <c r="LJ44" s="2" t="s">
        <v>397</v>
      </c>
      <c r="LK44" s="2" t="s">
        <v>196</v>
      </c>
      <c r="LL44" s="2" t="s">
        <v>155</v>
      </c>
      <c r="LM44" s="2" t="s">
        <v>155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211</v>
      </c>
      <c r="NJ44" s="2" t="s">
        <v>212</v>
      </c>
      <c r="NK44" s="2" t="s">
        <v>146</v>
      </c>
      <c r="NL44" s="2" t="s">
        <v>155</v>
      </c>
      <c r="NM44" s="2" t="s">
        <v>155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>
        <v>5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459</v>
      </c>
      <c r="B45" s="2" t="s">
        <v>135</v>
      </c>
      <c r="C45" s="2" t="s">
        <v>136</v>
      </c>
      <c r="D45" s="2" t="s">
        <v>430</v>
      </c>
      <c r="E45" s="2" t="s">
        <v>431</v>
      </c>
      <c r="F45" s="2" t="s">
        <v>460</v>
      </c>
      <c r="G45" s="2" t="s">
        <v>460</v>
      </c>
      <c r="H45" s="2" t="s">
        <v>460</v>
      </c>
      <c r="I45" s="2" t="s">
        <v>461</v>
      </c>
      <c r="J45" s="2" t="s">
        <v>462</v>
      </c>
      <c r="K45" s="2" t="s">
        <v>300</v>
      </c>
      <c r="L45" s="3">
        <v>30.95</v>
      </c>
      <c r="M45" s="3">
        <v>32.5</v>
      </c>
      <c r="N45" s="3">
        <v>99.99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391</v>
      </c>
      <c r="V45" s="2" t="s">
        <v>148</v>
      </c>
      <c r="W45" s="2" t="s">
        <v>149</v>
      </c>
      <c r="X45" s="2" t="s">
        <v>146</v>
      </c>
      <c r="Y45" s="2" t="s">
        <v>226</v>
      </c>
      <c r="Z45" s="4">
        <v>194</v>
      </c>
      <c r="AA45" s="4">
        <f>=ROUNDDOWN(97,0)</f>
      </c>
      <c r="AB45" s="5">
        <v>2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3</v>
      </c>
      <c r="AQ45" s="8">
        <v>84.5</v>
      </c>
      <c r="AR45" s="4">
        <v>1</v>
      </c>
      <c r="AS45" s="8">
        <v>84.99</v>
      </c>
      <c r="AT45" s="7">
        <v>2</v>
      </c>
      <c r="AU45" s="7">
        <v>-0.0058</v>
      </c>
      <c r="AV45" s="4">
        <v>3</v>
      </c>
      <c r="AW45" s="8">
        <v>84.5</v>
      </c>
      <c r="AX45" s="4">
        <v>1</v>
      </c>
      <c r="AY45" s="8">
        <v>84.99</v>
      </c>
      <c r="AZ45" s="7">
        <v>2</v>
      </c>
      <c r="BA45" s="7">
        <v>-0.0058</v>
      </c>
      <c r="BB45" s="7">
        <v>1</v>
      </c>
      <c r="BC45" s="4">
        <v>6</v>
      </c>
      <c r="BD45" s="8">
        <v>159.25</v>
      </c>
      <c r="BE45" s="4">
        <v>1</v>
      </c>
      <c r="BF45" s="8">
        <v>84.99</v>
      </c>
      <c r="BG45" s="7">
        <v>5</v>
      </c>
      <c r="BH45" s="7">
        <v>0.8737</v>
      </c>
      <c r="BI45" s="7">
        <v>0.5306</v>
      </c>
      <c r="BJ45" s="4">
        <v>3</v>
      </c>
      <c r="BK45" s="8">
        <v>84.5</v>
      </c>
      <c r="BL45" s="2" t="s">
        <v>366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146</v>
      </c>
      <c r="BX45" s="2" t="s">
        <v>463</v>
      </c>
      <c r="BY45" s="2" t="s">
        <v>155</v>
      </c>
      <c r="BZ45" s="2" t="s">
        <v>155</v>
      </c>
      <c r="CA45" s="2" t="s">
        <v>146</v>
      </c>
      <c r="CB45" s="4">
        <v>3</v>
      </c>
      <c r="CC45" s="8">
        <v>84.5</v>
      </c>
      <c r="CD45" s="4"/>
      <c r="CE45" s="8"/>
      <c r="CF45" s="7"/>
      <c r="CG45" s="7"/>
      <c r="CH45" s="2" t="s">
        <v>153</v>
      </c>
      <c r="CI45" s="2" t="s">
        <v>143</v>
      </c>
      <c r="CJ45" s="2" t="s">
        <v>210</v>
      </c>
      <c r="CK45" s="2" t="s">
        <v>464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394</v>
      </c>
      <c r="CX45" s="2" t="s">
        <v>308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246</v>
      </c>
      <c r="DK45" s="2" t="s">
        <v>465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200</v>
      </c>
      <c r="DX45" s="2" t="s">
        <v>420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266</v>
      </c>
      <c r="EK45" s="2" t="s">
        <v>466</v>
      </c>
      <c r="EL45" s="2" t="s">
        <v>155</v>
      </c>
      <c r="EM45" s="2" t="s">
        <v>155</v>
      </c>
      <c r="EN45" s="2" t="s">
        <v>146</v>
      </c>
      <c r="EO45" s="4"/>
      <c r="EP45" s="8"/>
      <c r="EQ45" s="4">
        <v>1</v>
      </c>
      <c r="ER45" s="8">
        <v>84.99</v>
      </c>
      <c r="ES45" s="7">
        <v>-1</v>
      </c>
      <c r="ET45" s="7">
        <v>-1</v>
      </c>
      <c r="EU45" s="2" t="s">
        <v>153</v>
      </c>
      <c r="EV45" s="2" t="s">
        <v>143</v>
      </c>
      <c r="EW45" s="2" t="s">
        <v>246</v>
      </c>
      <c r="EX45" s="2" t="s">
        <v>327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438</v>
      </c>
      <c r="FK45" s="2" t="s">
        <v>467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396</v>
      </c>
      <c r="FX45" s="2" t="s">
        <v>146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230</v>
      </c>
      <c r="GK45" s="2" t="s">
        <v>146</v>
      </c>
      <c r="GL45" s="2" t="s">
        <v>155</v>
      </c>
      <c r="GM45" s="2" t="s">
        <v>155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153</v>
      </c>
      <c r="LI45" s="2" t="s">
        <v>143</v>
      </c>
      <c r="LJ45" s="2" t="s">
        <v>397</v>
      </c>
      <c r="LK45" s="2" t="s">
        <v>146</v>
      </c>
      <c r="LL45" s="2" t="s">
        <v>155</v>
      </c>
      <c r="LM45" s="2" t="s">
        <v>155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211</v>
      </c>
      <c r="NJ45" s="2" t="s">
        <v>212</v>
      </c>
      <c r="NK45" s="2" t="s">
        <v>146</v>
      </c>
      <c r="NL45" s="2" t="s">
        <v>155</v>
      </c>
      <c r="NM45" s="2" t="s">
        <v>155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>
        <v>194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468</v>
      </c>
      <c r="B46" s="2" t="s">
        <v>135</v>
      </c>
      <c r="C46" s="2" t="s">
        <v>136</v>
      </c>
      <c r="D46" s="2" t="s">
        <v>430</v>
      </c>
      <c r="E46" s="2" t="s">
        <v>431</v>
      </c>
      <c r="F46" s="2" t="s">
        <v>460</v>
      </c>
      <c r="G46" s="2" t="s">
        <v>460</v>
      </c>
      <c r="H46" s="2" t="s">
        <v>460</v>
      </c>
      <c r="I46" s="2" t="s">
        <v>461</v>
      </c>
      <c r="J46" s="2" t="s">
        <v>462</v>
      </c>
      <c r="K46" s="2" t="s">
        <v>415</v>
      </c>
      <c r="L46" s="3">
        <v>30.95</v>
      </c>
      <c r="M46" s="3">
        <v>32.5</v>
      </c>
      <c r="N46" s="3">
        <v>99.99</v>
      </c>
      <c r="O46" s="2" t="s">
        <v>143</v>
      </c>
      <c r="P46" s="2" t="s">
        <v>416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391</v>
      </c>
      <c r="V46" s="2" t="s">
        <v>148</v>
      </c>
      <c r="W46" s="2" t="s">
        <v>149</v>
      </c>
      <c r="X46" s="2" t="s">
        <v>146</v>
      </c>
      <c r="Y46" s="2" t="s">
        <v>286</v>
      </c>
      <c r="Z46" s="4">
        <v>109</v>
      </c>
      <c r="AA46" s="4">
        <f>=ROUNDDOWN(33.030303030303,0)</f>
      </c>
      <c r="AB46" s="5">
        <v>3.3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58.5</v>
      </c>
      <c r="AR46" s="4"/>
      <c r="AS46" s="8"/>
      <c r="AT46" s="7"/>
      <c r="AU46" s="7"/>
      <c r="AV46" s="4">
        <v>2</v>
      </c>
      <c r="AW46" s="8">
        <v>58.5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0.3673</v>
      </c>
      <c r="BJ46" s="4">
        <v>2</v>
      </c>
      <c r="BK46" s="8">
        <v>58.5</v>
      </c>
      <c r="BL46" s="2" t="s">
        <v>469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146</v>
      </c>
      <c r="BX46" s="2" t="s">
        <v>470</v>
      </c>
      <c r="BY46" s="2" t="s">
        <v>155</v>
      </c>
      <c r="BZ46" s="2" t="s">
        <v>155</v>
      </c>
      <c r="CA46" s="2" t="s">
        <v>146</v>
      </c>
      <c r="CB46" s="4">
        <v>1</v>
      </c>
      <c r="CC46" s="8">
        <v>24.38</v>
      </c>
      <c r="CD46" s="4"/>
      <c r="CE46" s="8"/>
      <c r="CF46" s="7"/>
      <c r="CG46" s="7"/>
      <c r="CH46" s="2" t="s">
        <v>153</v>
      </c>
      <c r="CI46" s="2" t="s">
        <v>143</v>
      </c>
      <c r="CJ46" s="2" t="s">
        <v>210</v>
      </c>
      <c r="CK46" s="2" t="s">
        <v>471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394</v>
      </c>
      <c r="CX46" s="2" t="s">
        <v>472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246</v>
      </c>
      <c r="DK46" s="2" t="s">
        <v>473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200</v>
      </c>
      <c r="DX46" s="2" t="s">
        <v>474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266</v>
      </c>
      <c r="EK46" s="2" t="s">
        <v>475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246</v>
      </c>
      <c r="EX46" s="2" t="s">
        <v>404</v>
      </c>
      <c r="EY46" s="2" t="s">
        <v>155</v>
      </c>
      <c r="EZ46" s="2" t="s">
        <v>155</v>
      </c>
      <c r="FA46" s="2" t="s">
        <v>146</v>
      </c>
      <c r="FB46" s="4">
        <v>1</v>
      </c>
      <c r="FC46" s="8">
        <v>34.12</v>
      </c>
      <c r="FD46" s="4"/>
      <c r="FE46" s="8"/>
      <c r="FF46" s="7"/>
      <c r="FG46" s="7"/>
      <c r="FH46" s="2" t="s">
        <v>153</v>
      </c>
      <c r="FI46" s="2" t="s">
        <v>143</v>
      </c>
      <c r="FJ46" s="2" t="s">
        <v>438</v>
      </c>
      <c r="FK46" s="2" t="s">
        <v>335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396</v>
      </c>
      <c r="FX46" s="2" t="s">
        <v>146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143</v>
      </c>
      <c r="GJ46" s="2" t="s">
        <v>230</v>
      </c>
      <c r="GK46" s="2" t="s">
        <v>146</v>
      </c>
      <c r="GL46" s="2" t="s">
        <v>155</v>
      </c>
      <c r="GM46" s="2" t="s">
        <v>155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153</v>
      </c>
      <c r="LI46" s="2" t="s">
        <v>143</v>
      </c>
      <c r="LJ46" s="2" t="s">
        <v>397</v>
      </c>
      <c r="LK46" s="2" t="s">
        <v>373</v>
      </c>
      <c r="LL46" s="2" t="s">
        <v>155</v>
      </c>
      <c r="LM46" s="2" t="s">
        <v>155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211</v>
      </c>
      <c r="NJ46" s="2" t="s">
        <v>212</v>
      </c>
      <c r="NK46" s="2" t="s">
        <v>146</v>
      </c>
      <c r="NL46" s="2" t="s">
        <v>155</v>
      </c>
      <c r="NM46" s="2" t="s">
        <v>155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>
        <v>109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476</v>
      </c>
      <c r="B47" s="2" t="s">
        <v>135</v>
      </c>
      <c r="C47" s="2" t="s">
        <v>136</v>
      </c>
      <c r="D47" s="2" t="s">
        <v>430</v>
      </c>
      <c r="E47" s="2" t="s">
        <v>431</v>
      </c>
      <c r="F47" s="2" t="s">
        <v>460</v>
      </c>
      <c r="G47" s="2" t="s">
        <v>460</v>
      </c>
      <c r="H47" s="2" t="s">
        <v>460</v>
      </c>
      <c r="I47" s="2" t="s">
        <v>461</v>
      </c>
      <c r="J47" s="2" t="s">
        <v>462</v>
      </c>
      <c r="K47" s="2" t="s">
        <v>244</v>
      </c>
      <c r="L47" s="3">
        <v>30.95</v>
      </c>
      <c r="M47" s="3">
        <v>32.5</v>
      </c>
      <c r="N47" s="3">
        <v>99.99</v>
      </c>
      <c r="O47" s="2" t="s">
        <v>143</v>
      </c>
      <c r="P47" s="2" t="s">
        <v>305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391</v>
      </c>
      <c r="V47" s="2" t="s">
        <v>148</v>
      </c>
      <c r="W47" s="2" t="s">
        <v>149</v>
      </c>
      <c r="X47" s="2" t="s">
        <v>146</v>
      </c>
      <c r="Y47" s="2" t="s">
        <v>226</v>
      </c>
      <c r="Z47" s="4">
        <v>62</v>
      </c>
      <c r="AA47" s="4">
        <f>=ROUNDDOWN(20.6666666666667,0)</f>
      </c>
      <c r="AB47" s="5">
        <v>3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1</v>
      </c>
      <c r="AQ47" s="8">
        <v>16.25</v>
      </c>
      <c r="AR47" s="4"/>
      <c r="AS47" s="8"/>
      <c r="AT47" s="7"/>
      <c r="AU47" s="7"/>
      <c r="AV47" s="4">
        <v>1</v>
      </c>
      <c r="AW47" s="8">
        <v>16.25</v>
      </c>
      <c r="AX47" s="4"/>
      <c r="AY47" s="8"/>
      <c r="AZ47" s="7"/>
      <c r="BA47" s="7"/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0.102</v>
      </c>
      <c r="BJ47" s="4">
        <v>1</v>
      </c>
      <c r="BK47" s="8">
        <v>16.25</v>
      </c>
      <c r="BL47" s="2" t="s">
        <v>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146</v>
      </c>
      <c r="BX47" s="2" t="s">
        <v>175</v>
      </c>
      <c r="BY47" s="2" t="s">
        <v>155</v>
      </c>
      <c r="BZ47" s="2" t="s">
        <v>155</v>
      </c>
      <c r="CA47" s="2" t="s">
        <v>146</v>
      </c>
      <c r="CB47" s="4">
        <v>1</v>
      </c>
      <c r="CC47" s="8">
        <v>16.25</v>
      </c>
      <c r="CD47" s="4"/>
      <c r="CE47" s="8"/>
      <c r="CF47" s="7"/>
      <c r="CG47" s="7"/>
      <c r="CH47" s="2" t="s">
        <v>153</v>
      </c>
      <c r="CI47" s="2" t="s">
        <v>143</v>
      </c>
      <c r="CJ47" s="2" t="s">
        <v>210</v>
      </c>
      <c r="CK47" s="2" t="s">
        <v>417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394</v>
      </c>
      <c r="CX47" s="2" t="s">
        <v>162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246</v>
      </c>
      <c r="DK47" s="2" t="s">
        <v>268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200</v>
      </c>
      <c r="DX47" s="2" t="s">
        <v>360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266</v>
      </c>
      <c r="EK47" s="2" t="s">
        <v>452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246</v>
      </c>
      <c r="EX47" s="2" t="s">
        <v>220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438</v>
      </c>
      <c r="FK47" s="2" t="s">
        <v>206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396</v>
      </c>
      <c r="FX47" s="2" t="s">
        <v>146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143</v>
      </c>
      <c r="GJ47" s="2" t="s">
        <v>230</v>
      </c>
      <c r="GK47" s="2" t="s">
        <v>146</v>
      </c>
      <c r="GL47" s="2" t="s">
        <v>155</v>
      </c>
      <c r="GM47" s="2" t="s">
        <v>155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153</v>
      </c>
      <c r="LI47" s="2" t="s">
        <v>143</v>
      </c>
      <c r="LJ47" s="2" t="s">
        <v>397</v>
      </c>
      <c r="LK47" s="2" t="s">
        <v>146</v>
      </c>
      <c r="LL47" s="2" t="s">
        <v>155</v>
      </c>
      <c r="LM47" s="2" t="s">
        <v>155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211</v>
      </c>
      <c r="NJ47" s="2" t="s">
        <v>212</v>
      </c>
      <c r="NK47" s="2" t="s">
        <v>146</v>
      </c>
      <c r="NL47" s="2" t="s">
        <v>155</v>
      </c>
      <c r="NM47" s="2" t="s">
        <v>155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>
        <v>62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477</v>
      </c>
      <c r="B48" s="2" t="s">
        <v>135</v>
      </c>
      <c r="C48" s="2" t="s">
        <v>136</v>
      </c>
      <c r="D48" s="2" t="s">
        <v>430</v>
      </c>
      <c r="E48" s="2" t="s">
        <v>431</v>
      </c>
      <c r="F48" s="2" t="s">
        <v>460</v>
      </c>
      <c r="G48" s="2" t="s">
        <v>460</v>
      </c>
      <c r="H48" s="2" t="s">
        <v>460</v>
      </c>
      <c r="I48" s="2" t="s">
        <v>461</v>
      </c>
      <c r="J48" s="2" t="s">
        <v>462</v>
      </c>
      <c r="K48" s="2" t="s">
        <v>400</v>
      </c>
      <c r="L48" s="3">
        <v>30.95</v>
      </c>
      <c r="M48" s="3">
        <v>32.5</v>
      </c>
      <c r="N48" s="3">
        <v>99.99</v>
      </c>
      <c r="O48" s="2" t="s">
        <v>143</v>
      </c>
      <c r="P48" s="2" t="s">
        <v>416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391</v>
      </c>
      <c r="V48" s="2" t="s">
        <v>148</v>
      </c>
      <c r="W48" s="2" t="s">
        <v>149</v>
      </c>
      <c r="X48" s="2" t="s">
        <v>146</v>
      </c>
      <c r="Y48" s="2" t="s">
        <v>286</v>
      </c>
      <c r="Z48" s="4">
        <v>160</v>
      </c>
      <c r="AA48" s="4">
        <f>=ROUNDDOWN(80,0)</f>
      </c>
      <c r="AB48" s="5">
        <v>2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256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210</v>
      </c>
      <c r="CK48" s="2" t="s">
        <v>337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394</v>
      </c>
      <c r="CX48" s="2" t="s">
        <v>478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246</v>
      </c>
      <c r="DK48" s="2" t="s">
        <v>359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200</v>
      </c>
      <c r="DX48" s="2" t="s">
        <v>201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266</v>
      </c>
      <c r="EK48" s="2" t="s">
        <v>479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246</v>
      </c>
      <c r="EX48" s="2" t="s">
        <v>480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438</v>
      </c>
      <c r="FK48" s="2" t="s">
        <v>185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396</v>
      </c>
      <c r="FX48" s="2" t="s">
        <v>481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153</v>
      </c>
      <c r="GI48" s="2" t="s">
        <v>143</v>
      </c>
      <c r="GJ48" s="2" t="s">
        <v>230</v>
      </c>
      <c r="GK48" s="2" t="s">
        <v>146</v>
      </c>
      <c r="GL48" s="2" t="s">
        <v>155</v>
      </c>
      <c r="GM48" s="2" t="s">
        <v>155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153</v>
      </c>
      <c r="LI48" s="2" t="s">
        <v>143</v>
      </c>
      <c r="LJ48" s="2" t="s">
        <v>397</v>
      </c>
      <c r="LK48" s="2" t="s">
        <v>373</v>
      </c>
      <c r="LL48" s="2" t="s">
        <v>155</v>
      </c>
      <c r="LM48" s="2" t="s">
        <v>155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211</v>
      </c>
      <c r="NJ48" s="2" t="s">
        <v>212</v>
      </c>
      <c r="NK48" s="2" t="s">
        <v>146</v>
      </c>
      <c r="NL48" s="2" t="s">
        <v>155</v>
      </c>
      <c r="NM48" s="2" t="s">
        <v>155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>
        <v>160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482</v>
      </c>
      <c r="B49" s="2" t="s">
        <v>135</v>
      </c>
      <c r="C49" s="2" t="s">
        <v>136</v>
      </c>
      <c r="D49" s="2" t="s">
        <v>430</v>
      </c>
      <c r="E49" s="2" t="s">
        <v>431</v>
      </c>
      <c r="F49" s="2" t="s">
        <v>483</v>
      </c>
      <c r="G49" s="2" t="s">
        <v>483</v>
      </c>
      <c r="H49" s="2" t="s">
        <v>483</v>
      </c>
      <c r="I49" s="2" t="s">
        <v>433</v>
      </c>
      <c r="J49" s="2" t="s">
        <v>484</v>
      </c>
      <c r="K49" s="2" t="s">
        <v>415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416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391</v>
      </c>
      <c r="V49" s="2" t="s">
        <v>148</v>
      </c>
      <c r="W49" s="2" t="s">
        <v>149</v>
      </c>
      <c r="X49" s="2" t="s">
        <v>146</v>
      </c>
      <c r="Y49" s="2" t="s">
        <v>226</v>
      </c>
      <c r="Z49" s="4">
        <v>94</v>
      </c>
      <c r="AA49" s="4">
        <f>=ROUNDDOWN(23.5,0)</f>
      </c>
      <c r="AB49" s="5">
        <v>4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3</v>
      </c>
      <c r="AQ49" s="8">
        <v>78.39</v>
      </c>
      <c r="AR49" s="4"/>
      <c r="AS49" s="8"/>
      <c r="AT49" s="7"/>
      <c r="AU49" s="7"/>
      <c r="AV49" s="4">
        <v>3</v>
      </c>
      <c r="AW49" s="8">
        <v>78.39</v>
      </c>
      <c r="AX49" s="4"/>
      <c r="AY49" s="8"/>
      <c r="AZ49" s="7"/>
      <c r="BA49" s="7"/>
      <c r="BB49" s="7">
        <v>1</v>
      </c>
      <c r="BC49" s="4">
        <v>3</v>
      </c>
      <c r="BD49" s="8">
        <v>78.39</v>
      </c>
      <c r="BE49" s="4">
        <v>4</v>
      </c>
      <c r="BF49" s="8">
        <v>116.48</v>
      </c>
      <c r="BG49" s="7">
        <v>-0.25</v>
      </c>
      <c r="BH49" s="7">
        <v>-0.327</v>
      </c>
      <c r="BI49" s="7">
        <v>1</v>
      </c>
      <c r="BJ49" s="4">
        <v>3</v>
      </c>
      <c r="BK49" s="8">
        <v>78.39</v>
      </c>
      <c r="BL49" s="2" t="s">
        <v>485</v>
      </c>
      <c r="BM49" s="7">
        <v>1</v>
      </c>
      <c r="BN49" s="7">
        <v>1</v>
      </c>
      <c r="BO49" s="4">
        <v>1</v>
      </c>
      <c r="BP49" s="8">
        <v>28.47</v>
      </c>
      <c r="BQ49" s="4"/>
      <c r="BR49" s="8"/>
      <c r="BS49" s="7"/>
      <c r="BT49" s="7"/>
      <c r="BU49" s="2" t="s">
        <v>153</v>
      </c>
      <c r="BV49" s="2" t="s">
        <v>143</v>
      </c>
      <c r="BW49" s="2" t="s">
        <v>146</v>
      </c>
      <c r="BX49" s="2" t="s">
        <v>271</v>
      </c>
      <c r="BY49" s="2" t="s">
        <v>155</v>
      </c>
      <c r="BZ49" s="2" t="s">
        <v>155</v>
      </c>
      <c r="CA49" s="2" t="s">
        <v>146</v>
      </c>
      <c r="CB49" s="4">
        <v>1</v>
      </c>
      <c r="CC49" s="8">
        <v>20.8</v>
      </c>
      <c r="CD49" s="4"/>
      <c r="CE49" s="8"/>
      <c r="CF49" s="7"/>
      <c r="CG49" s="7"/>
      <c r="CH49" s="2" t="s">
        <v>153</v>
      </c>
      <c r="CI49" s="2" t="s">
        <v>143</v>
      </c>
      <c r="CJ49" s="2" t="s">
        <v>196</v>
      </c>
      <c r="CK49" s="2" t="s">
        <v>208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394</v>
      </c>
      <c r="CX49" s="2" t="s">
        <v>418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246</v>
      </c>
      <c r="DK49" s="2" t="s">
        <v>412</v>
      </c>
      <c r="DL49" s="2" t="s">
        <v>155</v>
      </c>
      <c r="DM49" s="2" t="s">
        <v>155</v>
      </c>
      <c r="DN49" s="2" t="s">
        <v>146</v>
      </c>
      <c r="DO49" s="4">
        <v>1</v>
      </c>
      <c r="DP49" s="8">
        <v>29.12</v>
      </c>
      <c r="DQ49" s="4"/>
      <c r="DR49" s="8"/>
      <c r="DS49" s="7"/>
      <c r="DT49" s="7"/>
      <c r="DU49" s="2" t="s">
        <v>153</v>
      </c>
      <c r="DV49" s="2" t="s">
        <v>143</v>
      </c>
      <c r="DW49" s="2" t="s">
        <v>200</v>
      </c>
      <c r="DX49" s="2" t="s">
        <v>201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266</v>
      </c>
      <c r="EK49" s="2" t="s">
        <v>486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246</v>
      </c>
      <c r="EX49" s="2" t="s">
        <v>204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438</v>
      </c>
      <c r="FK49" s="2" t="s">
        <v>487</v>
      </c>
      <c r="FL49" s="2" t="s">
        <v>155</v>
      </c>
      <c r="FM49" s="2" t="s">
        <v>155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396</v>
      </c>
      <c r="FX49" s="2" t="s">
        <v>146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230</v>
      </c>
      <c r="GK49" s="2" t="s">
        <v>488</v>
      </c>
      <c r="GL49" s="2" t="s">
        <v>155</v>
      </c>
      <c r="GM49" s="2" t="s">
        <v>155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153</v>
      </c>
      <c r="LI49" s="2" t="s">
        <v>143</v>
      </c>
      <c r="LJ49" s="2" t="s">
        <v>397</v>
      </c>
      <c r="LK49" s="2" t="s">
        <v>373</v>
      </c>
      <c r="LL49" s="2" t="s">
        <v>155</v>
      </c>
      <c r="LM49" s="2" t="s">
        <v>155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211</v>
      </c>
      <c r="NJ49" s="2" t="s">
        <v>212</v>
      </c>
      <c r="NK49" s="2" t="s">
        <v>146</v>
      </c>
      <c r="NL49" s="2" t="s">
        <v>155</v>
      </c>
      <c r="NM49" s="2" t="s">
        <v>155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>
        <v>94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489</v>
      </c>
      <c r="B50" s="2" t="s">
        <v>135</v>
      </c>
      <c r="C50" s="2" t="s">
        <v>136</v>
      </c>
      <c r="D50" s="2" t="s">
        <v>430</v>
      </c>
      <c r="E50" s="2" t="s">
        <v>431</v>
      </c>
      <c r="F50" s="2" t="s">
        <v>483</v>
      </c>
      <c r="G50" s="2" t="s">
        <v>483</v>
      </c>
      <c r="H50" s="2" t="s">
        <v>483</v>
      </c>
      <c r="I50" s="2" t="s">
        <v>433</v>
      </c>
      <c r="J50" s="2" t="s">
        <v>484</v>
      </c>
      <c r="K50" s="2" t="s">
        <v>192</v>
      </c>
      <c r="L50" s="3">
        <v>24.76</v>
      </c>
      <c r="M50" s="3">
        <v>26</v>
      </c>
      <c r="N50" s="3">
        <v>79.99</v>
      </c>
      <c r="O50" s="2" t="s">
        <v>331</v>
      </c>
      <c r="P50" s="2" t="s">
        <v>305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391</v>
      </c>
      <c r="V50" s="2" t="s">
        <v>148</v>
      </c>
      <c r="W50" s="2" t="s">
        <v>149</v>
      </c>
      <c r="X50" s="2" t="s">
        <v>146</v>
      </c>
      <c r="Y50" s="2" t="s">
        <v>226</v>
      </c>
      <c r="Z50" s="4"/>
      <c r="AA50" s="4">
        <f>=ROUNDDOWN({0},0)</f>
      </c>
      <c r="AB50" s="5">
        <v>1</v>
      </c>
      <c r="AC50" s="2" t="s">
        <v>146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4</v>
      </c>
      <c r="AS50" s="8">
        <v>116.48</v>
      </c>
      <c r="AT50" s="7">
        <v>-1</v>
      </c>
      <c r="AU50" s="7">
        <v>-1</v>
      </c>
      <c r="AV50" s="4"/>
      <c r="AW50" s="8"/>
      <c r="AX50" s="4">
        <v>4</v>
      </c>
      <c r="AY50" s="8">
        <v>116.48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211</v>
      </c>
      <c r="BW50" s="2" t="s">
        <v>146</v>
      </c>
      <c r="BX50" s="2" t="s">
        <v>442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211</v>
      </c>
      <c r="CJ50" s="2" t="s">
        <v>196</v>
      </c>
      <c r="CK50" s="2" t="s">
        <v>490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211</v>
      </c>
      <c r="CW50" s="2" t="s">
        <v>394</v>
      </c>
      <c r="CX50" s="2" t="s">
        <v>491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211</v>
      </c>
      <c r="DJ50" s="2" t="s">
        <v>246</v>
      </c>
      <c r="DK50" s="2" t="s">
        <v>226</v>
      </c>
      <c r="DL50" s="2" t="s">
        <v>155</v>
      </c>
      <c r="DM50" s="2" t="s">
        <v>155</v>
      </c>
      <c r="DN50" s="2" t="s">
        <v>146</v>
      </c>
      <c r="DO50" s="4"/>
      <c r="DP50" s="8"/>
      <c r="DQ50" s="4">
        <v>4</v>
      </c>
      <c r="DR50" s="8">
        <v>116.48</v>
      </c>
      <c r="DS50" s="7">
        <v>-1</v>
      </c>
      <c r="DT50" s="7">
        <v>-1</v>
      </c>
      <c r="DU50" s="2" t="s">
        <v>153</v>
      </c>
      <c r="DV50" s="2" t="s">
        <v>211</v>
      </c>
      <c r="DW50" s="2" t="s">
        <v>200</v>
      </c>
      <c r="DX50" s="2" t="s">
        <v>377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211</v>
      </c>
      <c r="EJ50" s="2" t="s">
        <v>266</v>
      </c>
      <c r="EK50" s="2" t="s">
        <v>492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211</v>
      </c>
      <c r="EW50" s="2" t="s">
        <v>246</v>
      </c>
      <c r="EX50" s="2" t="s">
        <v>281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211</v>
      </c>
      <c r="FJ50" s="2" t="s">
        <v>438</v>
      </c>
      <c r="FK50" s="2" t="s">
        <v>250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211</v>
      </c>
      <c r="FW50" s="2" t="s">
        <v>396</v>
      </c>
      <c r="FX50" s="2" t="s">
        <v>146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211</v>
      </c>
      <c r="GJ50" s="2" t="s">
        <v>230</v>
      </c>
      <c r="GK50" s="2" t="s">
        <v>146</v>
      </c>
      <c r="GL50" s="2" t="s">
        <v>155</v>
      </c>
      <c r="GM50" s="2" t="s">
        <v>155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153</v>
      </c>
      <c r="LI50" s="2" t="s">
        <v>211</v>
      </c>
      <c r="LJ50" s="2" t="s">
        <v>397</v>
      </c>
      <c r="LK50" s="2" t="s">
        <v>146</v>
      </c>
      <c r="LL50" s="2" t="s">
        <v>155</v>
      </c>
      <c r="LM50" s="2" t="s">
        <v>155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211</v>
      </c>
      <c r="NJ50" s="2" t="s">
        <v>212</v>
      </c>
      <c r="NK50" s="2" t="s">
        <v>146</v>
      </c>
      <c r="NL50" s="2" t="s">
        <v>155</v>
      </c>
      <c r="NM50" s="2" t="s">
        <v>155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493</v>
      </c>
      <c r="B51" s="2" t="s">
        <v>135</v>
      </c>
      <c r="C51" s="2" t="s">
        <v>136</v>
      </c>
      <c r="D51" s="2" t="s">
        <v>430</v>
      </c>
      <c r="E51" s="2" t="s">
        <v>431</v>
      </c>
      <c r="F51" s="2" t="s">
        <v>483</v>
      </c>
      <c r="G51" s="2" t="s">
        <v>483</v>
      </c>
      <c r="H51" s="2" t="s">
        <v>483</v>
      </c>
      <c r="I51" s="2" t="s">
        <v>433</v>
      </c>
      <c r="J51" s="2" t="s">
        <v>484</v>
      </c>
      <c r="K51" s="2" t="s">
        <v>400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416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391</v>
      </c>
      <c r="V51" s="2" t="s">
        <v>148</v>
      </c>
      <c r="W51" s="2" t="s">
        <v>149</v>
      </c>
      <c r="X51" s="2" t="s">
        <v>146</v>
      </c>
      <c r="Y51" s="2" t="s">
        <v>226</v>
      </c>
      <c r="Z51" s="4">
        <v>123</v>
      </c>
      <c r="AA51" s="4">
        <f>=ROUNDDOWN(61.5,0)</f>
      </c>
      <c r="AB51" s="5">
        <v>2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271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196</v>
      </c>
      <c r="CK51" s="2" t="s">
        <v>197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394</v>
      </c>
      <c r="CX51" s="2" t="s">
        <v>494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246</v>
      </c>
      <c r="DK51" s="2" t="s">
        <v>339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200</v>
      </c>
      <c r="DX51" s="2" t="s">
        <v>495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266</v>
      </c>
      <c r="EK51" s="2" t="s">
        <v>496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246</v>
      </c>
      <c r="EX51" s="2" t="s">
        <v>480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438</v>
      </c>
      <c r="FK51" s="2" t="s">
        <v>173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396</v>
      </c>
      <c r="FX51" s="2" t="s">
        <v>146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230</v>
      </c>
      <c r="GK51" s="2" t="s">
        <v>146</v>
      </c>
      <c r="GL51" s="2" t="s">
        <v>155</v>
      </c>
      <c r="GM51" s="2" t="s">
        <v>155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153</v>
      </c>
      <c r="LI51" s="2" t="s">
        <v>143</v>
      </c>
      <c r="LJ51" s="2" t="s">
        <v>397</v>
      </c>
      <c r="LK51" s="2" t="s">
        <v>373</v>
      </c>
      <c r="LL51" s="2" t="s">
        <v>155</v>
      </c>
      <c r="LM51" s="2" t="s">
        <v>155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211</v>
      </c>
      <c r="NJ51" s="2" t="s">
        <v>212</v>
      </c>
      <c r="NK51" s="2" t="s">
        <v>146</v>
      </c>
      <c r="NL51" s="2" t="s">
        <v>155</v>
      </c>
      <c r="NM51" s="2" t="s">
        <v>155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>
        <v>123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497</v>
      </c>
      <c r="B52" s="2" t="s">
        <v>135</v>
      </c>
      <c r="C52" s="2" t="s">
        <v>498</v>
      </c>
      <c r="D52" s="2" t="s">
        <v>349</v>
      </c>
      <c r="E52" s="2" t="s">
        <v>350</v>
      </c>
      <c r="F52" s="2" t="s">
        <v>499</v>
      </c>
      <c r="G52" s="2" t="s">
        <v>499</v>
      </c>
      <c r="H52" s="2" t="s">
        <v>499</v>
      </c>
      <c r="I52" s="2" t="s">
        <v>500</v>
      </c>
      <c r="J52" s="2" t="s">
        <v>501</v>
      </c>
      <c r="K52" s="2" t="s">
        <v>502</v>
      </c>
      <c r="L52" s="3">
        <v>102.14</v>
      </c>
      <c r="M52" s="3">
        <v>107.25</v>
      </c>
      <c r="N52" s="3">
        <v>299.99</v>
      </c>
      <c r="O52" s="2" t="s">
        <v>143</v>
      </c>
      <c r="P52" s="2" t="s">
        <v>503</v>
      </c>
      <c r="Q52" s="2" t="s">
        <v>145</v>
      </c>
      <c r="R52" s="2" t="s">
        <v>146</v>
      </c>
      <c r="S52" s="2" t="s">
        <v>146</v>
      </c>
      <c r="T52" s="2" t="s">
        <v>504</v>
      </c>
      <c r="U52" s="2" t="s">
        <v>146</v>
      </c>
      <c r="V52" s="2" t="s">
        <v>355</v>
      </c>
      <c r="W52" s="2" t="s">
        <v>237</v>
      </c>
      <c r="X52" s="2" t="s">
        <v>146</v>
      </c>
      <c r="Y52" s="2" t="s">
        <v>505</v>
      </c>
      <c r="Z52" s="4">
        <v>59</v>
      </c>
      <c r="AA52" s="4">
        <f>=ROUNDDOWN(49.1666666666667,0)</f>
      </c>
      <c r="AB52" s="5">
        <v>1.2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1</v>
      </c>
      <c r="AQ52" s="8">
        <v>112.61</v>
      </c>
      <c r="AR52" s="4"/>
      <c r="AS52" s="8"/>
      <c r="AT52" s="7"/>
      <c r="AU52" s="7"/>
      <c r="AV52" s="4">
        <v>4</v>
      </c>
      <c r="AW52" s="8">
        <v>492.99</v>
      </c>
      <c r="AX52" s="4" t="s">
        <v>146</v>
      </c>
      <c r="AY52" s="8" t="s">
        <v>146</v>
      </c>
      <c r="AZ52" s="7" t="s">
        <v>146</v>
      </c>
      <c r="BA52" s="7" t="s">
        <v>146</v>
      </c>
      <c r="BB52" s="7">
        <v>0.2284</v>
      </c>
      <c r="BC52" s="4">
        <v>4</v>
      </c>
      <c r="BD52" s="8">
        <v>492.99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>
        <v>1</v>
      </c>
      <c r="BJ52" s="4">
        <v>1</v>
      </c>
      <c r="BK52" s="8">
        <v>112.61</v>
      </c>
      <c r="BL52" s="2" t="s">
        <v>23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506</v>
      </c>
      <c r="BW52" s="2" t="s">
        <v>146</v>
      </c>
      <c r="BX52" s="2" t="s">
        <v>146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196</v>
      </c>
      <c r="CK52" s="2" t="s">
        <v>464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358</v>
      </c>
      <c r="CX52" s="2" t="s">
        <v>180</v>
      </c>
      <c r="CY52" s="2" t="s">
        <v>155</v>
      </c>
      <c r="CZ52" s="2" t="s">
        <v>155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505</v>
      </c>
      <c r="DK52" s="2" t="s">
        <v>359</v>
      </c>
      <c r="DL52" s="2" t="s">
        <v>155</v>
      </c>
      <c r="DM52" s="2" t="s">
        <v>155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200</v>
      </c>
      <c r="DX52" s="2" t="s">
        <v>507</v>
      </c>
      <c r="DY52" s="2" t="s">
        <v>155</v>
      </c>
      <c r="DZ52" s="2" t="s">
        <v>155</v>
      </c>
      <c r="EA52" s="2" t="s">
        <v>146</v>
      </c>
      <c r="EB52" s="4"/>
      <c r="EC52" s="8"/>
      <c r="ED52" s="4"/>
      <c r="EE52" s="8"/>
      <c r="EF52" s="7"/>
      <c r="EG52" s="7"/>
      <c r="EH52" s="2" t="s">
        <v>508</v>
      </c>
      <c r="EI52" s="2" t="s">
        <v>143</v>
      </c>
      <c r="EJ52" s="2" t="s">
        <v>146</v>
      </c>
      <c r="EK52" s="2" t="s">
        <v>146</v>
      </c>
      <c r="EL52" s="2" t="s">
        <v>155</v>
      </c>
      <c r="EM52" s="2" t="s">
        <v>155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505</v>
      </c>
      <c r="EX52" s="2" t="s">
        <v>209</v>
      </c>
      <c r="EY52" s="2" t="s">
        <v>155</v>
      </c>
      <c r="EZ52" s="2" t="s">
        <v>155</v>
      </c>
      <c r="FA52" s="2" t="s">
        <v>146</v>
      </c>
      <c r="FB52" s="4">
        <v>1</v>
      </c>
      <c r="FC52" s="8">
        <v>112.61</v>
      </c>
      <c r="FD52" s="4"/>
      <c r="FE52" s="8"/>
      <c r="FF52" s="7"/>
      <c r="FG52" s="7"/>
      <c r="FH52" s="2" t="s">
        <v>153</v>
      </c>
      <c r="FI52" s="2" t="s">
        <v>143</v>
      </c>
      <c r="FJ52" s="2" t="s">
        <v>205</v>
      </c>
      <c r="FK52" s="2" t="s">
        <v>159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231</v>
      </c>
      <c r="FV52" s="2" t="s">
        <v>143</v>
      </c>
      <c r="FW52" s="2" t="s">
        <v>146</v>
      </c>
      <c r="FX52" s="2" t="s">
        <v>146</v>
      </c>
      <c r="FY52" s="2" t="s">
        <v>155</v>
      </c>
      <c r="FZ52" s="2" t="s">
        <v>155</v>
      </c>
      <c r="GA52" s="2" t="s">
        <v>146</v>
      </c>
      <c r="GB52" s="4"/>
      <c r="GC52" s="8"/>
      <c r="GD52" s="4"/>
      <c r="GE52" s="8"/>
      <c r="GF52" s="7"/>
      <c r="GG52" s="7"/>
      <c r="GH52" s="2" t="s">
        <v>153</v>
      </c>
      <c r="GI52" s="2" t="s">
        <v>143</v>
      </c>
      <c r="GJ52" s="2" t="s">
        <v>230</v>
      </c>
      <c r="GK52" s="2" t="s">
        <v>146</v>
      </c>
      <c r="GL52" s="2" t="s">
        <v>155</v>
      </c>
      <c r="GM52" s="2" t="s">
        <v>155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153</v>
      </c>
      <c r="LI52" s="2" t="s">
        <v>143</v>
      </c>
      <c r="LJ52" s="2" t="s">
        <v>210</v>
      </c>
      <c r="LK52" s="2" t="s">
        <v>146</v>
      </c>
      <c r="LL52" s="2" t="s">
        <v>155</v>
      </c>
      <c r="LM52" s="2" t="s">
        <v>155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231</v>
      </c>
      <c r="NI52" s="2" t="s">
        <v>211</v>
      </c>
      <c r="NJ52" s="2" t="s">
        <v>146</v>
      </c>
      <c r="NK52" s="2" t="s">
        <v>146</v>
      </c>
      <c r="NL52" s="2" t="s">
        <v>155</v>
      </c>
      <c r="NM52" s="2" t="s">
        <v>155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231</v>
      </c>
      <c r="PV52" s="2" t="s">
        <v>143</v>
      </c>
      <c r="PW52" s="2" t="s">
        <v>146</v>
      </c>
      <c r="PX52" s="2" t="s">
        <v>146</v>
      </c>
      <c r="PY52" s="2" t="s">
        <v>155</v>
      </c>
      <c r="PZ52" s="2" t="s">
        <v>155</v>
      </c>
      <c r="QA52" s="2" t="s">
        <v>146</v>
      </c>
      <c r="QB52" s="4">
        <v>59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509</v>
      </c>
      <c r="B53" s="2" t="s">
        <v>135</v>
      </c>
      <c r="C53" s="2" t="s">
        <v>498</v>
      </c>
      <c r="D53" s="2" t="s">
        <v>349</v>
      </c>
      <c r="E53" s="2" t="s">
        <v>350</v>
      </c>
      <c r="F53" s="2" t="s">
        <v>499</v>
      </c>
      <c r="G53" s="2" t="s">
        <v>499</v>
      </c>
      <c r="H53" s="2" t="s">
        <v>499</v>
      </c>
      <c r="I53" s="2" t="s">
        <v>500</v>
      </c>
      <c r="J53" s="2" t="s">
        <v>510</v>
      </c>
      <c r="K53" s="2" t="s">
        <v>502</v>
      </c>
      <c r="L53" s="3">
        <v>136.19</v>
      </c>
      <c r="M53" s="3">
        <v>143</v>
      </c>
      <c r="N53" s="3">
        <v>399.99</v>
      </c>
      <c r="O53" s="2" t="s">
        <v>143</v>
      </c>
      <c r="P53" s="2" t="s">
        <v>503</v>
      </c>
      <c r="Q53" s="2" t="s">
        <v>145</v>
      </c>
      <c r="R53" s="2" t="s">
        <v>146</v>
      </c>
      <c r="S53" s="2" t="s">
        <v>146</v>
      </c>
      <c r="T53" s="2" t="s">
        <v>504</v>
      </c>
      <c r="U53" s="2" t="s">
        <v>146</v>
      </c>
      <c r="V53" s="2" t="s">
        <v>355</v>
      </c>
      <c r="W53" s="2" t="s">
        <v>237</v>
      </c>
      <c r="X53" s="2" t="s">
        <v>146</v>
      </c>
      <c r="Y53" s="2" t="s">
        <v>505</v>
      </c>
      <c r="Z53" s="4">
        <v>50</v>
      </c>
      <c r="AA53" s="4">
        <f>=ROUNDDOWN(13.1578947368421,0)</f>
      </c>
      <c r="AB53" s="5">
        <v>3.8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3</v>
      </c>
      <c r="AQ53" s="8">
        <v>380.38</v>
      </c>
      <c r="AR53" s="4"/>
      <c r="AS53" s="8"/>
      <c r="AT53" s="7"/>
      <c r="AU53" s="7"/>
      <c r="AV53" s="4" t="s">
        <v>146</v>
      </c>
      <c r="AW53" s="8" t="s">
        <v>146</v>
      </c>
      <c r="AX53" s="4" t="s">
        <v>146</v>
      </c>
      <c r="AY53" s="8" t="s">
        <v>146</v>
      </c>
      <c r="AZ53" s="7" t="s">
        <v>146</v>
      </c>
      <c r="BA53" s="7" t="s">
        <v>146</v>
      </c>
      <c r="BB53" s="7">
        <v>0.7716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 t="s">
        <v>146</v>
      </c>
      <c r="BJ53" s="4">
        <v>3</v>
      </c>
      <c r="BK53" s="8">
        <v>380.38</v>
      </c>
      <c r="BL53" s="2" t="s">
        <v>511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506</v>
      </c>
      <c r="BW53" s="2" t="s">
        <v>146</v>
      </c>
      <c r="BX53" s="2" t="s">
        <v>146</v>
      </c>
      <c r="BY53" s="2" t="s">
        <v>155</v>
      </c>
      <c r="BZ53" s="2" t="s">
        <v>155</v>
      </c>
      <c r="CA53" s="2" t="s">
        <v>146</v>
      </c>
      <c r="CB53" s="4">
        <v>1</v>
      </c>
      <c r="CC53" s="8">
        <v>77.22</v>
      </c>
      <c r="CD53" s="4"/>
      <c r="CE53" s="8"/>
      <c r="CF53" s="7"/>
      <c r="CG53" s="7"/>
      <c r="CH53" s="2" t="s">
        <v>153</v>
      </c>
      <c r="CI53" s="2" t="s">
        <v>143</v>
      </c>
      <c r="CJ53" s="2" t="s">
        <v>196</v>
      </c>
      <c r="CK53" s="2" t="s">
        <v>283</v>
      </c>
      <c r="CL53" s="2" t="s">
        <v>155</v>
      </c>
      <c r="CM53" s="2" t="s">
        <v>155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358</v>
      </c>
      <c r="CX53" s="2" t="s">
        <v>166</v>
      </c>
      <c r="CY53" s="2" t="s">
        <v>155</v>
      </c>
      <c r="CZ53" s="2" t="s">
        <v>155</v>
      </c>
      <c r="DA53" s="2" t="s">
        <v>146</v>
      </c>
      <c r="DB53" s="4">
        <v>1</v>
      </c>
      <c r="DC53" s="8">
        <v>143</v>
      </c>
      <c r="DD53" s="4"/>
      <c r="DE53" s="8"/>
      <c r="DF53" s="7"/>
      <c r="DG53" s="7"/>
      <c r="DH53" s="2" t="s">
        <v>153</v>
      </c>
      <c r="DI53" s="2" t="s">
        <v>143</v>
      </c>
      <c r="DJ53" s="2" t="s">
        <v>505</v>
      </c>
      <c r="DK53" s="2" t="s">
        <v>512</v>
      </c>
      <c r="DL53" s="2" t="s">
        <v>155</v>
      </c>
      <c r="DM53" s="2" t="s">
        <v>155</v>
      </c>
      <c r="DN53" s="2" t="s">
        <v>146</v>
      </c>
      <c r="DO53" s="4">
        <v>1</v>
      </c>
      <c r="DP53" s="8">
        <v>160.16</v>
      </c>
      <c r="DQ53" s="4"/>
      <c r="DR53" s="8"/>
      <c r="DS53" s="7"/>
      <c r="DT53" s="7"/>
      <c r="DU53" s="2" t="s">
        <v>153</v>
      </c>
      <c r="DV53" s="2" t="s">
        <v>143</v>
      </c>
      <c r="DW53" s="2" t="s">
        <v>200</v>
      </c>
      <c r="DX53" s="2" t="s">
        <v>369</v>
      </c>
      <c r="DY53" s="2" t="s">
        <v>155</v>
      </c>
      <c r="DZ53" s="2" t="s">
        <v>155</v>
      </c>
      <c r="EA53" s="2" t="s">
        <v>146</v>
      </c>
      <c r="EB53" s="4"/>
      <c r="EC53" s="8"/>
      <c r="ED53" s="4"/>
      <c r="EE53" s="8"/>
      <c r="EF53" s="7"/>
      <c r="EG53" s="7"/>
      <c r="EH53" s="2" t="s">
        <v>508</v>
      </c>
      <c r="EI53" s="2" t="s">
        <v>143</v>
      </c>
      <c r="EJ53" s="2" t="s">
        <v>146</v>
      </c>
      <c r="EK53" s="2" t="s">
        <v>146</v>
      </c>
      <c r="EL53" s="2" t="s">
        <v>155</v>
      </c>
      <c r="EM53" s="2" t="s">
        <v>155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143</v>
      </c>
      <c r="EW53" s="2" t="s">
        <v>505</v>
      </c>
      <c r="EX53" s="2" t="s">
        <v>513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205</v>
      </c>
      <c r="FK53" s="2" t="s">
        <v>514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231</v>
      </c>
      <c r="FV53" s="2" t="s">
        <v>143</v>
      </c>
      <c r="FW53" s="2" t="s">
        <v>146</v>
      </c>
      <c r="FX53" s="2" t="s">
        <v>146</v>
      </c>
      <c r="FY53" s="2" t="s">
        <v>155</v>
      </c>
      <c r="FZ53" s="2" t="s">
        <v>155</v>
      </c>
      <c r="GA53" s="2" t="s">
        <v>146</v>
      </c>
      <c r="GB53" s="4"/>
      <c r="GC53" s="8"/>
      <c r="GD53" s="4"/>
      <c r="GE53" s="8"/>
      <c r="GF53" s="7"/>
      <c r="GG53" s="7"/>
      <c r="GH53" s="2" t="s">
        <v>153</v>
      </c>
      <c r="GI53" s="2" t="s">
        <v>143</v>
      </c>
      <c r="GJ53" s="2" t="s">
        <v>230</v>
      </c>
      <c r="GK53" s="2" t="s">
        <v>146</v>
      </c>
      <c r="GL53" s="2" t="s">
        <v>155</v>
      </c>
      <c r="GM53" s="2" t="s">
        <v>155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153</v>
      </c>
      <c r="LI53" s="2" t="s">
        <v>143</v>
      </c>
      <c r="LJ53" s="2" t="s">
        <v>210</v>
      </c>
      <c r="LK53" s="2" t="s">
        <v>146</v>
      </c>
      <c r="LL53" s="2" t="s">
        <v>155</v>
      </c>
      <c r="LM53" s="2" t="s">
        <v>155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153</v>
      </c>
      <c r="NI53" s="2" t="s">
        <v>211</v>
      </c>
      <c r="NJ53" s="2" t="s">
        <v>212</v>
      </c>
      <c r="NK53" s="2" t="s">
        <v>146</v>
      </c>
      <c r="NL53" s="2" t="s">
        <v>155</v>
      </c>
      <c r="NM53" s="2" t="s">
        <v>155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8"/>
      <c r="PD53" s="4"/>
      <c r="PE53" s="8"/>
      <c r="PF53" s="7"/>
      <c r="PG53" s="7"/>
      <c r="PH53" s="2" t="s">
        <v>146</v>
      </c>
      <c r="PI53" s="2" t="s">
        <v>146</v>
      </c>
      <c r="PJ53" s="2" t="s">
        <v>146</v>
      </c>
      <c r="PK53" s="2" t="s">
        <v>146</v>
      </c>
      <c r="PL53" s="2" t="s">
        <v>146</v>
      </c>
      <c r="PM53" s="2" t="s">
        <v>146</v>
      </c>
      <c r="PN53" s="2" t="s">
        <v>146</v>
      </c>
      <c r="PO53" s="4"/>
      <c r="PP53" s="8"/>
      <c r="PQ53" s="4"/>
      <c r="PR53" s="8"/>
      <c r="PS53" s="7"/>
      <c r="PT53" s="7"/>
      <c r="PU53" s="2" t="s">
        <v>231</v>
      </c>
      <c r="PV53" s="2" t="s">
        <v>143</v>
      </c>
      <c r="PW53" s="2" t="s">
        <v>146</v>
      </c>
      <c r="PX53" s="2" t="s">
        <v>146</v>
      </c>
      <c r="PY53" s="2" t="s">
        <v>155</v>
      </c>
      <c r="PZ53" s="2" t="s">
        <v>155</v>
      </c>
      <c r="QA53" s="2" t="s">
        <v>146</v>
      </c>
      <c r="QB53" s="4">
        <v>50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2" t="s">
        <v>515</v>
      </c>
      <c r="B54" s="2" t="s">
        <v>135</v>
      </c>
      <c r="C54" s="2" t="s">
        <v>498</v>
      </c>
      <c r="D54" s="2" t="s">
        <v>516</v>
      </c>
      <c r="E54" s="2" t="s">
        <v>517</v>
      </c>
      <c r="F54" s="2" t="s">
        <v>518</v>
      </c>
      <c r="G54" s="2" t="s">
        <v>518</v>
      </c>
      <c r="H54" s="2" t="s">
        <v>518</v>
      </c>
      <c r="I54" s="2" t="s">
        <v>519</v>
      </c>
      <c r="J54" s="2" t="s">
        <v>501</v>
      </c>
      <c r="K54" s="2" t="s">
        <v>520</v>
      </c>
      <c r="L54" s="3">
        <v>102.14</v>
      </c>
      <c r="M54" s="3">
        <v>107.25</v>
      </c>
      <c r="N54" s="3">
        <v>299.99</v>
      </c>
      <c r="O54" s="2" t="s">
        <v>143</v>
      </c>
      <c r="P54" s="2" t="s">
        <v>503</v>
      </c>
      <c r="Q54" s="2" t="s">
        <v>145</v>
      </c>
      <c r="R54" s="2" t="s">
        <v>146</v>
      </c>
      <c r="S54" s="2" t="s">
        <v>146</v>
      </c>
      <c r="T54" s="2" t="s">
        <v>521</v>
      </c>
      <c r="U54" s="2" t="s">
        <v>146</v>
      </c>
      <c r="V54" s="2" t="s">
        <v>355</v>
      </c>
      <c r="W54" s="2" t="s">
        <v>522</v>
      </c>
      <c r="X54" s="2" t="s">
        <v>146</v>
      </c>
      <c r="Y54" s="2" t="s">
        <v>523</v>
      </c>
      <c r="Z54" s="4">
        <v>6</v>
      </c>
      <c r="AA54" s="4">
        <f>=ROUNDDOWN(6,0)</f>
      </c>
      <c r="AB54" s="5">
        <v>1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1</v>
      </c>
      <c r="AQ54" s="8">
        <v>60.06</v>
      </c>
      <c r="AR54" s="4"/>
      <c r="AS54" s="8"/>
      <c r="AT54" s="7"/>
      <c r="AU54" s="7"/>
      <c r="AV54" s="4">
        <v>4</v>
      </c>
      <c r="AW54" s="8">
        <v>300.3</v>
      </c>
      <c r="AX54" s="4">
        <v>3</v>
      </c>
      <c r="AY54" s="8">
        <v>485.31</v>
      </c>
      <c r="AZ54" s="7">
        <v>0.3333</v>
      </c>
      <c r="BA54" s="7">
        <v>-0.3812</v>
      </c>
      <c r="BB54" s="7">
        <v>0.2</v>
      </c>
      <c r="BC54" s="4">
        <v>4</v>
      </c>
      <c r="BD54" s="8">
        <v>300.3</v>
      </c>
      <c r="BE54" s="4">
        <v>4</v>
      </c>
      <c r="BF54" s="8">
        <v>650.3</v>
      </c>
      <c r="BG54" s="7" t="s">
        <v>146</v>
      </c>
      <c r="BH54" s="7">
        <v>-0.5382</v>
      </c>
      <c r="BI54" s="7">
        <v>1</v>
      </c>
      <c r="BJ54" s="4">
        <v>1</v>
      </c>
      <c r="BK54" s="8">
        <v>60.06</v>
      </c>
      <c r="BL54" s="2" t="s">
        <v>20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231</v>
      </c>
      <c r="BV54" s="2" t="s">
        <v>143</v>
      </c>
      <c r="BW54" s="2" t="s">
        <v>146</v>
      </c>
      <c r="BX54" s="2" t="s">
        <v>146</v>
      </c>
      <c r="BY54" s="2" t="s">
        <v>155</v>
      </c>
      <c r="BZ54" s="2" t="s">
        <v>155</v>
      </c>
      <c r="CA54" s="2" t="s">
        <v>146</v>
      </c>
      <c r="CB54" s="4"/>
      <c r="CC54" s="8"/>
      <c r="CD54" s="4"/>
      <c r="CE54" s="8"/>
      <c r="CF54" s="7"/>
      <c r="CG54" s="7"/>
      <c r="CH54" s="2" t="s">
        <v>153</v>
      </c>
      <c r="CI54" s="2" t="s">
        <v>143</v>
      </c>
      <c r="CJ54" s="2" t="s">
        <v>524</v>
      </c>
      <c r="CK54" s="2" t="s">
        <v>291</v>
      </c>
      <c r="CL54" s="2" t="s">
        <v>155</v>
      </c>
      <c r="CM54" s="2" t="s">
        <v>155</v>
      </c>
      <c r="CN54" s="2" t="s">
        <v>146</v>
      </c>
      <c r="CO54" s="4"/>
      <c r="CP54" s="8"/>
      <c r="CQ54" s="4"/>
      <c r="CR54" s="8"/>
      <c r="CS54" s="7"/>
      <c r="CT54" s="7"/>
      <c r="CU54" s="2" t="s">
        <v>153</v>
      </c>
      <c r="CV54" s="2" t="s">
        <v>143</v>
      </c>
      <c r="CW54" s="2" t="s">
        <v>394</v>
      </c>
      <c r="CX54" s="2" t="s">
        <v>525</v>
      </c>
      <c r="CY54" s="2" t="s">
        <v>155</v>
      </c>
      <c r="CZ54" s="2" t="s">
        <v>155</v>
      </c>
      <c r="DA54" s="2" t="s">
        <v>146</v>
      </c>
      <c r="DB54" s="4"/>
      <c r="DC54" s="8"/>
      <c r="DD54" s="4"/>
      <c r="DE54" s="8"/>
      <c r="DF54" s="7"/>
      <c r="DG54" s="7"/>
      <c r="DH54" s="2" t="s">
        <v>153</v>
      </c>
      <c r="DI54" s="2" t="s">
        <v>143</v>
      </c>
      <c r="DJ54" s="2" t="s">
        <v>523</v>
      </c>
      <c r="DK54" s="2" t="s">
        <v>311</v>
      </c>
      <c r="DL54" s="2" t="s">
        <v>155</v>
      </c>
      <c r="DM54" s="2" t="s">
        <v>155</v>
      </c>
      <c r="DN54" s="2" t="s">
        <v>146</v>
      </c>
      <c r="DO54" s="4">
        <v>1</v>
      </c>
      <c r="DP54" s="8">
        <v>60.06</v>
      </c>
      <c r="DQ54" s="4"/>
      <c r="DR54" s="8"/>
      <c r="DS54" s="7"/>
      <c r="DT54" s="7"/>
      <c r="DU54" s="2" t="s">
        <v>153</v>
      </c>
      <c r="DV54" s="2" t="s">
        <v>143</v>
      </c>
      <c r="DW54" s="2" t="s">
        <v>200</v>
      </c>
      <c r="DX54" s="2" t="s">
        <v>420</v>
      </c>
      <c r="DY54" s="2" t="s">
        <v>526</v>
      </c>
      <c r="DZ54" s="2" t="s">
        <v>155</v>
      </c>
      <c r="EA54" s="2" t="s">
        <v>146</v>
      </c>
      <c r="EB54" s="4"/>
      <c r="EC54" s="8"/>
      <c r="ED54" s="4"/>
      <c r="EE54" s="8"/>
      <c r="EF54" s="7"/>
      <c r="EG54" s="7"/>
      <c r="EH54" s="2" t="s">
        <v>508</v>
      </c>
      <c r="EI54" s="2" t="s">
        <v>143</v>
      </c>
      <c r="EJ54" s="2" t="s">
        <v>146</v>
      </c>
      <c r="EK54" s="2" t="s">
        <v>146</v>
      </c>
      <c r="EL54" s="2" t="s">
        <v>155</v>
      </c>
      <c r="EM54" s="2" t="s">
        <v>155</v>
      </c>
      <c r="EN54" s="2" t="s">
        <v>146</v>
      </c>
      <c r="EO54" s="4"/>
      <c r="EP54" s="8"/>
      <c r="EQ54" s="4"/>
      <c r="ER54" s="8"/>
      <c r="ES54" s="7"/>
      <c r="ET54" s="7"/>
      <c r="EU54" s="2" t="s">
        <v>153</v>
      </c>
      <c r="EV54" s="2" t="s">
        <v>143</v>
      </c>
      <c r="EW54" s="2" t="s">
        <v>523</v>
      </c>
      <c r="EX54" s="2" t="s">
        <v>318</v>
      </c>
      <c r="EY54" s="2" t="s">
        <v>155</v>
      </c>
      <c r="EZ54" s="2" t="s">
        <v>155</v>
      </c>
      <c r="FA54" s="2" t="s">
        <v>146</v>
      </c>
      <c r="FB54" s="4"/>
      <c r="FC54" s="8"/>
      <c r="FD54" s="4"/>
      <c r="FE54" s="8"/>
      <c r="FF54" s="7"/>
      <c r="FG54" s="7"/>
      <c r="FH54" s="2" t="s">
        <v>153</v>
      </c>
      <c r="FI54" s="2" t="s">
        <v>143</v>
      </c>
      <c r="FJ54" s="2" t="s">
        <v>205</v>
      </c>
      <c r="FK54" s="2" t="s">
        <v>527</v>
      </c>
      <c r="FL54" s="2" t="s">
        <v>155</v>
      </c>
      <c r="FM54" s="2" t="s">
        <v>155</v>
      </c>
      <c r="FN54" s="2" t="s">
        <v>146</v>
      </c>
      <c r="FO54" s="4"/>
      <c r="FP54" s="8"/>
      <c r="FQ54" s="4"/>
      <c r="FR54" s="8"/>
      <c r="FS54" s="7"/>
      <c r="FT54" s="7"/>
      <c r="FU54" s="2" t="s">
        <v>231</v>
      </c>
      <c r="FV54" s="2" t="s">
        <v>143</v>
      </c>
      <c r="FW54" s="2" t="s">
        <v>146</v>
      </c>
      <c r="FX54" s="2" t="s">
        <v>146</v>
      </c>
      <c r="FY54" s="2" t="s">
        <v>155</v>
      </c>
      <c r="FZ54" s="2" t="s">
        <v>155</v>
      </c>
      <c r="GA54" s="2" t="s">
        <v>146</v>
      </c>
      <c r="GB54" s="4"/>
      <c r="GC54" s="8"/>
      <c r="GD54" s="4"/>
      <c r="GE54" s="8"/>
      <c r="GF54" s="7"/>
      <c r="GG54" s="7"/>
      <c r="GH54" s="2" t="s">
        <v>153</v>
      </c>
      <c r="GI54" s="2" t="s">
        <v>143</v>
      </c>
      <c r="GJ54" s="2" t="s">
        <v>230</v>
      </c>
      <c r="GK54" s="2" t="s">
        <v>146</v>
      </c>
      <c r="GL54" s="2" t="s">
        <v>155</v>
      </c>
      <c r="GM54" s="2" t="s">
        <v>155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153</v>
      </c>
      <c r="LI54" s="2" t="s">
        <v>143</v>
      </c>
      <c r="LJ54" s="2" t="s">
        <v>210</v>
      </c>
      <c r="LK54" s="2" t="s">
        <v>146</v>
      </c>
      <c r="LL54" s="2" t="s">
        <v>155</v>
      </c>
      <c r="LM54" s="2" t="s">
        <v>155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153</v>
      </c>
      <c r="NI54" s="2" t="s">
        <v>211</v>
      </c>
      <c r="NJ54" s="2" t="s">
        <v>212</v>
      </c>
      <c r="NK54" s="2" t="s">
        <v>146</v>
      </c>
      <c r="NL54" s="2" t="s">
        <v>155</v>
      </c>
      <c r="NM54" s="2" t="s">
        <v>155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8"/>
      <c r="PD54" s="4"/>
      <c r="PE54" s="8"/>
      <c r="PF54" s="7"/>
      <c r="PG54" s="7"/>
      <c r="PH54" s="2" t="s">
        <v>146</v>
      </c>
      <c r="PI54" s="2" t="s">
        <v>146</v>
      </c>
      <c r="PJ54" s="2" t="s">
        <v>146</v>
      </c>
      <c r="PK54" s="2" t="s">
        <v>146</v>
      </c>
      <c r="PL54" s="2" t="s">
        <v>146</v>
      </c>
      <c r="PM54" s="2" t="s">
        <v>146</v>
      </c>
      <c r="PN54" s="2" t="s">
        <v>146</v>
      </c>
      <c r="PO54" s="4"/>
      <c r="PP54" s="8"/>
      <c r="PQ54" s="4"/>
      <c r="PR54" s="8"/>
      <c r="PS54" s="7"/>
      <c r="PT54" s="7"/>
      <c r="PU54" s="2" t="s">
        <v>231</v>
      </c>
      <c r="PV54" s="2" t="s">
        <v>143</v>
      </c>
      <c r="PW54" s="2" t="s">
        <v>146</v>
      </c>
      <c r="PX54" s="2" t="s">
        <v>146</v>
      </c>
      <c r="PY54" s="2" t="s">
        <v>155</v>
      </c>
      <c r="PZ54" s="2" t="s">
        <v>155</v>
      </c>
      <c r="QA54" s="2" t="s">
        <v>146</v>
      </c>
      <c r="QB54" s="4">
        <v>6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</row>
    <row r="55">
      <c r="A55" s="2" t="s">
        <v>528</v>
      </c>
      <c r="B55" s="2" t="s">
        <v>135</v>
      </c>
      <c r="C55" s="2" t="s">
        <v>498</v>
      </c>
      <c r="D55" s="2" t="s">
        <v>516</v>
      </c>
      <c r="E55" s="2" t="s">
        <v>517</v>
      </c>
      <c r="F55" s="2" t="s">
        <v>518</v>
      </c>
      <c r="G55" s="2" t="s">
        <v>518</v>
      </c>
      <c r="H55" s="2" t="s">
        <v>518</v>
      </c>
      <c r="I55" s="2" t="s">
        <v>519</v>
      </c>
      <c r="J55" s="2" t="s">
        <v>510</v>
      </c>
      <c r="K55" s="2" t="s">
        <v>520</v>
      </c>
      <c r="L55" s="3">
        <v>136.19</v>
      </c>
      <c r="M55" s="3">
        <v>143</v>
      </c>
      <c r="N55" s="3">
        <v>399.99</v>
      </c>
      <c r="O55" s="2" t="s">
        <v>143</v>
      </c>
      <c r="P55" s="2" t="s">
        <v>503</v>
      </c>
      <c r="Q55" s="2" t="s">
        <v>145</v>
      </c>
      <c r="R55" s="2" t="s">
        <v>146</v>
      </c>
      <c r="S55" s="2" t="s">
        <v>146</v>
      </c>
      <c r="T55" s="2" t="s">
        <v>521</v>
      </c>
      <c r="U55" s="2" t="s">
        <v>146</v>
      </c>
      <c r="V55" s="2" t="s">
        <v>355</v>
      </c>
      <c r="W55" s="2" t="s">
        <v>522</v>
      </c>
      <c r="X55" s="2" t="s">
        <v>146</v>
      </c>
      <c r="Y55" s="2" t="s">
        <v>523</v>
      </c>
      <c r="Z55" s="4">
        <v>33</v>
      </c>
      <c r="AA55" s="4">
        <f>=ROUNDDOWN(33,0)</f>
      </c>
      <c r="AB55" s="5">
        <v>1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>
        <v>3</v>
      </c>
      <c r="AQ55" s="8">
        <v>240.24</v>
      </c>
      <c r="AR55" s="4">
        <v>3</v>
      </c>
      <c r="AS55" s="8">
        <v>485.31</v>
      </c>
      <c r="AT55" s="7"/>
      <c r="AU55" s="7">
        <v>-0.505</v>
      </c>
      <c r="AV55" s="4" t="s">
        <v>146</v>
      </c>
      <c r="AW55" s="8" t="s">
        <v>146</v>
      </c>
      <c r="AX55" s="4" t="s">
        <v>146</v>
      </c>
      <c r="AY55" s="8" t="s">
        <v>146</v>
      </c>
      <c r="AZ55" s="7" t="s">
        <v>146</v>
      </c>
      <c r="BA55" s="7" t="s">
        <v>146</v>
      </c>
      <c r="BB55" s="7">
        <v>0.8</v>
      </c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 t="s">
        <v>146</v>
      </c>
      <c r="BJ55" s="4">
        <v>3</v>
      </c>
      <c r="BK55" s="8">
        <v>240.24</v>
      </c>
      <c r="BL55" s="2" t="s">
        <v>529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231</v>
      </c>
      <c r="BV55" s="2" t="s">
        <v>143</v>
      </c>
      <c r="BW55" s="2" t="s">
        <v>146</v>
      </c>
      <c r="BX55" s="2" t="s">
        <v>146</v>
      </c>
      <c r="BY55" s="2" t="s">
        <v>155</v>
      </c>
      <c r="BZ55" s="2" t="s">
        <v>155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143</v>
      </c>
      <c r="CJ55" s="2" t="s">
        <v>524</v>
      </c>
      <c r="CK55" s="2" t="s">
        <v>368</v>
      </c>
      <c r="CL55" s="2" t="s">
        <v>155</v>
      </c>
      <c r="CM55" s="2" t="s">
        <v>155</v>
      </c>
      <c r="CN55" s="2" t="s">
        <v>146</v>
      </c>
      <c r="CO55" s="4"/>
      <c r="CP55" s="8"/>
      <c r="CQ55" s="4"/>
      <c r="CR55" s="8"/>
      <c r="CS55" s="7"/>
      <c r="CT55" s="7"/>
      <c r="CU55" s="2" t="s">
        <v>153</v>
      </c>
      <c r="CV55" s="2" t="s">
        <v>143</v>
      </c>
      <c r="CW55" s="2" t="s">
        <v>394</v>
      </c>
      <c r="CX55" s="2" t="s">
        <v>494</v>
      </c>
      <c r="CY55" s="2" t="s">
        <v>155</v>
      </c>
      <c r="CZ55" s="2" t="s">
        <v>155</v>
      </c>
      <c r="DA55" s="2" t="s">
        <v>146</v>
      </c>
      <c r="DB55" s="4"/>
      <c r="DC55" s="8"/>
      <c r="DD55" s="4">
        <v>1</v>
      </c>
      <c r="DE55" s="8">
        <v>164.99</v>
      </c>
      <c r="DF55" s="7">
        <v>-1</v>
      </c>
      <c r="DG55" s="7">
        <v>-1</v>
      </c>
      <c r="DH55" s="2" t="s">
        <v>153</v>
      </c>
      <c r="DI55" s="2" t="s">
        <v>143</v>
      </c>
      <c r="DJ55" s="2" t="s">
        <v>523</v>
      </c>
      <c r="DK55" s="2" t="s">
        <v>359</v>
      </c>
      <c r="DL55" s="2" t="s">
        <v>155</v>
      </c>
      <c r="DM55" s="2" t="s">
        <v>155</v>
      </c>
      <c r="DN55" s="2" t="s">
        <v>146</v>
      </c>
      <c r="DO55" s="4">
        <v>3</v>
      </c>
      <c r="DP55" s="8">
        <v>240.24</v>
      </c>
      <c r="DQ55" s="4">
        <v>2</v>
      </c>
      <c r="DR55" s="8">
        <v>320.32</v>
      </c>
      <c r="DS55" s="7">
        <v>0.5</v>
      </c>
      <c r="DT55" s="7">
        <v>-0.25</v>
      </c>
      <c r="DU55" s="2" t="s">
        <v>153</v>
      </c>
      <c r="DV55" s="2" t="s">
        <v>143</v>
      </c>
      <c r="DW55" s="2" t="s">
        <v>200</v>
      </c>
      <c r="DX55" s="2" t="s">
        <v>162</v>
      </c>
      <c r="DY55" s="2" t="s">
        <v>526</v>
      </c>
      <c r="DZ55" s="2" t="s">
        <v>155</v>
      </c>
      <c r="EA55" s="2" t="s">
        <v>146</v>
      </c>
      <c r="EB55" s="4"/>
      <c r="EC55" s="8"/>
      <c r="ED55" s="4"/>
      <c r="EE55" s="8"/>
      <c r="EF55" s="7"/>
      <c r="EG55" s="7"/>
      <c r="EH55" s="2" t="s">
        <v>508</v>
      </c>
      <c r="EI55" s="2" t="s">
        <v>143</v>
      </c>
      <c r="EJ55" s="2" t="s">
        <v>146</v>
      </c>
      <c r="EK55" s="2" t="s">
        <v>146</v>
      </c>
      <c r="EL55" s="2" t="s">
        <v>155</v>
      </c>
      <c r="EM55" s="2" t="s">
        <v>155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143</v>
      </c>
      <c r="EW55" s="2" t="s">
        <v>523</v>
      </c>
      <c r="EX55" s="2" t="s">
        <v>530</v>
      </c>
      <c r="EY55" s="2" t="s">
        <v>155</v>
      </c>
      <c r="EZ55" s="2" t="s">
        <v>155</v>
      </c>
      <c r="FA55" s="2" t="s">
        <v>146</v>
      </c>
      <c r="FB55" s="4"/>
      <c r="FC55" s="8"/>
      <c r="FD55" s="4"/>
      <c r="FE55" s="8"/>
      <c r="FF55" s="7"/>
      <c r="FG55" s="7"/>
      <c r="FH55" s="2" t="s">
        <v>153</v>
      </c>
      <c r="FI55" s="2" t="s">
        <v>143</v>
      </c>
      <c r="FJ55" s="2" t="s">
        <v>205</v>
      </c>
      <c r="FK55" s="2" t="s">
        <v>198</v>
      </c>
      <c r="FL55" s="2" t="s">
        <v>155</v>
      </c>
      <c r="FM55" s="2" t="s">
        <v>155</v>
      </c>
      <c r="FN55" s="2" t="s">
        <v>146</v>
      </c>
      <c r="FO55" s="4"/>
      <c r="FP55" s="8"/>
      <c r="FQ55" s="4"/>
      <c r="FR55" s="8"/>
      <c r="FS55" s="7"/>
      <c r="FT55" s="7"/>
      <c r="FU55" s="2" t="s">
        <v>231</v>
      </c>
      <c r="FV55" s="2" t="s">
        <v>143</v>
      </c>
      <c r="FW55" s="2" t="s">
        <v>146</v>
      </c>
      <c r="FX55" s="2" t="s">
        <v>146</v>
      </c>
      <c r="FY55" s="2" t="s">
        <v>155</v>
      </c>
      <c r="FZ55" s="2" t="s">
        <v>155</v>
      </c>
      <c r="GA55" s="2" t="s">
        <v>146</v>
      </c>
      <c r="GB55" s="4"/>
      <c r="GC55" s="8"/>
      <c r="GD55" s="4"/>
      <c r="GE55" s="8"/>
      <c r="GF55" s="7"/>
      <c r="GG55" s="7"/>
      <c r="GH55" s="2" t="s">
        <v>153</v>
      </c>
      <c r="GI55" s="2" t="s">
        <v>143</v>
      </c>
      <c r="GJ55" s="2" t="s">
        <v>230</v>
      </c>
      <c r="GK55" s="2" t="s">
        <v>146</v>
      </c>
      <c r="GL55" s="2" t="s">
        <v>155</v>
      </c>
      <c r="GM55" s="2" t="s">
        <v>155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153</v>
      </c>
      <c r="LI55" s="2" t="s">
        <v>143</v>
      </c>
      <c r="LJ55" s="2" t="s">
        <v>210</v>
      </c>
      <c r="LK55" s="2" t="s">
        <v>146</v>
      </c>
      <c r="LL55" s="2" t="s">
        <v>155</v>
      </c>
      <c r="LM55" s="2" t="s">
        <v>155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153</v>
      </c>
      <c r="NI55" s="2" t="s">
        <v>211</v>
      </c>
      <c r="NJ55" s="2" t="s">
        <v>212</v>
      </c>
      <c r="NK55" s="2" t="s">
        <v>146</v>
      </c>
      <c r="NL55" s="2" t="s">
        <v>155</v>
      </c>
      <c r="NM55" s="2" t="s">
        <v>155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146</v>
      </c>
      <c r="OV55" s="2" t="s">
        <v>146</v>
      </c>
      <c r="OW55" s="2" t="s">
        <v>146</v>
      </c>
      <c r="OX55" s="2" t="s">
        <v>146</v>
      </c>
      <c r="OY55" s="2" t="s">
        <v>146</v>
      </c>
      <c r="OZ55" s="2" t="s">
        <v>146</v>
      </c>
      <c r="PA55" s="2" t="s">
        <v>146</v>
      </c>
      <c r="PB55" s="4"/>
      <c r="PC55" s="8"/>
      <c r="PD55" s="4"/>
      <c r="PE55" s="8"/>
      <c r="PF55" s="7"/>
      <c r="PG55" s="7"/>
      <c r="PH55" s="2" t="s">
        <v>146</v>
      </c>
      <c r="PI55" s="2" t="s">
        <v>146</v>
      </c>
      <c r="PJ55" s="2" t="s">
        <v>146</v>
      </c>
      <c r="PK55" s="2" t="s">
        <v>146</v>
      </c>
      <c r="PL55" s="2" t="s">
        <v>146</v>
      </c>
      <c r="PM55" s="2" t="s">
        <v>146</v>
      </c>
      <c r="PN55" s="2" t="s">
        <v>146</v>
      </c>
      <c r="PO55" s="4"/>
      <c r="PP55" s="8"/>
      <c r="PQ55" s="4"/>
      <c r="PR55" s="8"/>
      <c r="PS55" s="7"/>
      <c r="PT55" s="7"/>
      <c r="PU55" s="2" t="s">
        <v>231</v>
      </c>
      <c r="PV55" s="2" t="s">
        <v>143</v>
      </c>
      <c r="PW55" s="2" t="s">
        <v>146</v>
      </c>
      <c r="PX55" s="2" t="s">
        <v>146</v>
      </c>
      <c r="PY55" s="2" t="s">
        <v>155</v>
      </c>
      <c r="PZ55" s="2" t="s">
        <v>155</v>
      </c>
      <c r="QA55" s="2" t="s">
        <v>146</v>
      </c>
      <c r="QB55" s="4">
        <v>33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</row>
    <row r="56">
      <c r="A56" s="2" t="s">
        <v>531</v>
      </c>
      <c r="B56" s="2" t="s">
        <v>135</v>
      </c>
      <c r="C56" s="2" t="s">
        <v>498</v>
      </c>
      <c r="D56" s="2" t="s">
        <v>516</v>
      </c>
      <c r="E56" s="2" t="s">
        <v>517</v>
      </c>
      <c r="F56" s="2" t="s">
        <v>518</v>
      </c>
      <c r="G56" s="2" t="s">
        <v>518</v>
      </c>
      <c r="H56" s="2" t="s">
        <v>518</v>
      </c>
      <c r="I56" s="2" t="s">
        <v>532</v>
      </c>
      <c r="J56" s="2" t="s">
        <v>510</v>
      </c>
      <c r="K56" s="2" t="s">
        <v>533</v>
      </c>
      <c r="L56" s="3">
        <v>136.19</v>
      </c>
      <c r="M56" s="3">
        <v>143</v>
      </c>
      <c r="N56" s="3">
        <v>399.99</v>
      </c>
      <c r="O56" s="2" t="s">
        <v>534</v>
      </c>
      <c r="P56" s="2" t="s">
        <v>503</v>
      </c>
      <c r="Q56" s="2" t="s">
        <v>145</v>
      </c>
      <c r="R56" s="2" t="s">
        <v>146</v>
      </c>
      <c r="S56" s="2" t="s">
        <v>146</v>
      </c>
      <c r="T56" s="2" t="s">
        <v>521</v>
      </c>
      <c r="U56" s="2" t="s">
        <v>146</v>
      </c>
      <c r="V56" s="2" t="s">
        <v>355</v>
      </c>
      <c r="W56" s="2" t="s">
        <v>522</v>
      </c>
      <c r="X56" s="2" t="s">
        <v>146</v>
      </c>
      <c r="Y56" s="2" t="s">
        <v>523</v>
      </c>
      <c r="Z56" s="4"/>
      <c r="AA56" s="4">
        <f>=ROUNDDOWN({0},0)</f>
      </c>
      <c r="AB56" s="5">
        <v>2</v>
      </c>
      <c r="AC56" s="2" t="s">
        <v>146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/>
      <c r="AQ56" s="8"/>
      <c r="AR56" s="4">
        <v>1</v>
      </c>
      <c r="AS56" s="8">
        <v>164.99</v>
      </c>
      <c r="AT56" s="7">
        <v>-1</v>
      </c>
      <c r="AU56" s="7">
        <v>-1</v>
      </c>
      <c r="AV56" s="4"/>
      <c r="AW56" s="8"/>
      <c r="AX56" s="4">
        <v>1</v>
      </c>
      <c r="AY56" s="8">
        <v>164.99</v>
      </c>
      <c r="AZ56" s="7">
        <v>-1</v>
      </c>
      <c r="BA56" s="7">
        <v>-1</v>
      </c>
      <c r="BB56" s="7"/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/>
      <c r="BJ56" s="4"/>
      <c r="BK56" s="8"/>
      <c r="BL56" s="2" t="s">
        <v>19</v>
      </c>
      <c r="BM56" s="7"/>
      <c r="BN56" s="7"/>
      <c r="BO56" s="4"/>
      <c r="BP56" s="8"/>
      <c r="BQ56" s="4"/>
      <c r="BR56" s="8"/>
      <c r="BS56" s="7"/>
      <c r="BT56" s="7"/>
      <c r="BU56" s="2" t="s">
        <v>231</v>
      </c>
      <c r="BV56" s="2" t="s">
        <v>211</v>
      </c>
      <c r="BW56" s="2" t="s">
        <v>146</v>
      </c>
      <c r="BX56" s="2" t="s">
        <v>146</v>
      </c>
      <c r="BY56" s="2" t="s">
        <v>155</v>
      </c>
      <c r="BZ56" s="2" t="s">
        <v>155</v>
      </c>
      <c r="CA56" s="2" t="s">
        <v>146</v>
      </c>
      <c r="CB56" s="4"/>
      <c r="CC56" s="8"/>
      <c r="CD56" s="4"/>
      <c r="CE56" s="8"/>
      <c r="CF56" s="7"/>
      <c r="CG56" s="7"/>
      <c r="CH56" s="2" t="s">
        <v>153</v>
      </c>
      <c r="CI56" s="2" t="s">
        <v>211</v>
      </c>
      <c r="CJ56" s="2" t="s">
        <v>524</v>
      </c>
      <c r="CK56" s="2" t="s">
        <v>535</v>
      </c>
      <c r="CL56" s="2" t="s">
        <v>155</v>
      </c>
      <c r="CM56" s="2" t="s">
        <v>155</v>
      </c>
      <c r="CN56" s="2" t="s">
        <v>146</v>
      </c>
      <c r="CO56" s="4"/>
      <c r="CP56" s="8"/>
      <c r="CQ56" s="4"/>
      <c r="CR56" s="8"/>
      <c r="CS56" s="7"/>
      <c r="CT56" s="7"/>
      <c r="CU56" s="2" t="s">
        <v>153</v>
      </c>
      <c r="CV56" s="2" t="s">
        <v>211</v>
      </c>
      <c r="CW56" s="2" t="s">
        <v>394</v>
      </c>
      <c r="CX56" s="2" t="s">
        <v>536</v>
      </c>
      <c r="CY56" s="2" t="s">
        <v>155</v>
      </c>
      <c r="CZ56" s="2" t="s">
        <v>155</v>
      </c>
      <c r="DA56" s="2" t="s">
        <v>146</v>
      </c>
      <c r="DB56" s="4"/>
      <c r="DC56" s="8"/>
      <c r="DD56" s="4">
        <v>1</v>
      </c>
      <c r="DE56" s="8">
        <v>164.99</v>
      </c>
      <c r="DF56" s="7">
        <v>-1</v>
      </c>
      <c r="DG56" s="7">
        <v>-1</v>
      </c>
      <c r="DH56" s="2" t="s">
        <v>153</v>
      </c>
      <c r="DI56" s="2" t="s">
        <v>211</v>
      </c>
      <c r="DJ56" s="2" t="s">
        <v>523</v>
      </c>
      <c r="DK56" s="2" t="s">
        <v>537</v>
      </c>
      <c r="DL56" s="2" t="s">
        <v>155</v>
      </c>
      <c r="DM56" s="2" t="s">
        <v>155</v>
      </c>
      <c r="DN56" s="2" t="s">
        <v>146</v>
      </c>
      <c r="DO56" s="4"/>
      <c r="DP56" s="8"/>
      <c r="DQ56" s="4"/>
      <c r="DR56" s="8"/>
      <c r="DS56" s="7"/>
      <c r="DT56" s="7"/>
      <c r="DU56" s="2" t="s">
        <v>153</v>
      </c>
      <c r="DV56" s="2" t="s">
        <v>211</v>
      </c>
      <c r="DW56" s="2" t="s">
        <v>200</v>
      </c>
      <c r="DX56" s="2" t="s">
        <v>538</v>
      </c>
      <c r="DY56" s="2" t="s">
        <v>526</v>
      </c>
      <c r="DZ56" s="2" t="s">
        <v>155</v>
      </c>
      <c r="EA56" s="2" t="s">
        <v>146</v>
      </c>
      <c r="EB56" s="4"/>
      <c r="EC56" s="8"/>
      <c r="ED56" s="4"/>
      <c r="EE56" s="8"/>
      <c r="EF56" s="7"/>
      <c r="EG56" s="7"/>
      <c r="EH56" s="2" t="s">
        <v>508</v>
      </c>
      <c r="EI56" s="2" t="s">
        <v>211</v>
      </c>
      <c r="EJ56" s="2" t="s">
        <v>146</v>
      </c>
      <c r="EK56" s="2" t="s">
        <v>146</v>
      </c>
      <c r="EL56" s="2" t="s">
        <v>155</v>
      </c>
      <c r="EM56" s="2" t="s">
        <v>155</v>
      </c>
      <c r="EN56" s="2" t="s">
        <v>146</v>
      </c>
      <c r="EO56" s="4"/>
      <c r="EP56" s="8"/>
      <c r="EQ56" s="4"/>
      <c r="ER56" s="8"/>
      <c r="ES56" s="7"/>
      <c r="ET56" s="7"/>
      <c r="EU56" s="2" t="s">
        <v>153</v>
      </c>
      <c r="EV56" s="2" t="s">
        <v>211</v>
      </c>
      <c r="EW56" s="2" t="s">
        <v>523</v>
      </c>
      <c r="EX56" s="2" t="s">
        <v>220</v>
      </c>
      <c r="EY56" s="2" t="s">
        <v>155</v>
      </c>
      <c r="EZ56" s="2" t="s">
        <v>155</v>
      </c>
      <c r="FA56" s="2" t="s">
        <v>146</v>
      </c>
      <c r="FB56" s="4"/>
      <c r="FC56" s="8"/>
      <c r="FD56" s="4"/>
      <c r="FE56" s="8"/>
      <c r="FF56" s="7"/>
      <c r="FG56" s="7"/>
      <c r="FH56" s="2" t="s">
        <v>153</v>
      </c>
      <c r="FI56" s="2" t="s">
        <v>211</v>
      </c>
      <c r="FJ56" s="2" t="s">
        <v>205</v>
      </c>
      <c r="FK56" s="2" t="s">
        <v>439</v>
      </c>
      <c r="FL56" s="2" t="s">
        <v>155</v>
      </c>
      <c r="FM56" s="2" t="s">
        <v>155</v>
      </c>
      <c r="FN56" s="2" t="s">
        <v>146</v>
      </c>
      <c r="FO56" s="4"/>
      <c r="FP56" s="8"/>
      <c r="FQ56" s="4"/>
      <c r="FR56" s="8"/>
      <c r="FS56" s="7"/>
      <c r="FT56" s="7"/>
      <c r="FU56" s="2" t="s">
        <v>231</v>
      </c>
      <c r="FV56" s="2" t="s">
        <v>211</v>
      </c>
      <c r="FW56" s="2" t="s">
        <v>146</v>
      </c>
      <c r="FX56" s="2" t="s">
        <v>146</v>
      </c>
      <c r="FY56" s="2" t="s">
        <v>155</v>
      </c>
      <c r="FZ56" s="2" t="s">
        <v>155</v>
      </c>
      <c r="GA56" s="2" t="s">
        <v>146</v>
      </c>
      <c r="GB56" s="4"/>
      <c r="GC56" s="8"/>
      <c r="GD56" s="4"/>
      <c r="GE56" s="8"/>
      <c r="GF56" s="7"/>
      <c r="GG56" s="7"/>
      <c r="GH56" s="2" t="s">
        <v>153</v>
      </c>
      <c r="GI56" s="2" t="s">
        <v>211</v>
      </c>
      <c r="GJ56" s="2" t="s">
        <v>230</v>
      </c>
      <c r="GK56" s="2" t="s">
        <v>146</v>
      </c>
      <c r="GL56" s="2" t="s">
        <v>155</v>
      </c>
      <c r="GM56" s="2" t="s">
        <v>155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153</v>
      </c>
      <c r="LI56" s="2" t="s">
        <v>211</v>
      </c>
      <c r="LJ56" s="2" t="s">
        <v>210</v>
      </c>
      <c r="LK56" s="2" t="s">
        <v>146</v>
      </c>
      <c r="LL56" s="2" t="s">
        <v>155</v>
      </c>
      <c r="LM56" s="2" t="s">
        <v>155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153</v>
      </c>
      <c r="NI56" s="2" t="s">
        <v>211</v>
      </c>
      <c r="NJ56" s="2" t="s">
        <v>212</v>
      </c>
      <c r="NK56" s="2" t="s">
        <v>146</v>
      </c>
      <c r="NL56" s="2" t="s">
        <v>155</v>
      </c>
      <c r="NM56" s="2" t="s">
        <v>155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146</v>
      </c>
      <c r="OV56" s="2" t="s">
        <v>146</v>
      </c>
      <c r="OW56" s="2" t="s">
        <v>146</v>
      </c>
      <c r="OX56" s="2" t="s">
        <v>146</v>
      </c>
      <c r="OY56" s="2" t="s">
        <v>146</v>
      </c>
      <c r="OZ56" s="2" t="s">
        <v>146</v>
      </c>
      <c r="PA56" s="2" t="s">
        <v>146</v>
      </c>
      <c r="PB56" s="4"/>
      <c r="PC56" s="8"/>
      <c r="PD56" s="4"/>
      <c r="PE56" s="8"/>
      <c r="PF56" s="7"/>
      <c r="PG56" s="7"/>
      <c r="PH56" s="2" t="s">
        <v>146</v>
      </c>
      <c r="PI56" s="2" t="s">
        <v>146</v>
      </c>
      <c r="PJ56" s="2" t="s">
        <v>146</v>
      </c>
      <c r="PK56" s="2" t="s">
        <v>146</v>
      </c>
      <c r="PL56" s="2" t="s">
        <v>146</v>
      </c>
      <c r="PM56" s="2" t="s">
        <v>146</v>
      </c>
      <c r="PN56" s="2" t="s">
        <v>146</v>
      </c>
      <c r="PO56" s="4"/>
      <c r="PP56" s="8"/>
      <c r="PQ56" s="4"/>
      <c r="PR56" s="8"/>
      <c r="PS56" s="7"/>
      <c r="PT56" s="7"/>
      <c r="PU56" s="2" t="s">
        <v>231</v>
      </c>
      <c r="PV56" s="2" t="s">
        <v>211</v>
      </c>
      <c r="PW56" s="2" t="s">
        <v>146</v>
      </c>
      <c r="PX56" s="2" t="s">
        <v>146</v>
      </c>
      <c r="PY56" s="2" t="s">
        <v>155</v>
      </c>
      <c r="PZ56" s="2" t="s">
        <v>155</v>
      </c>
      <c r="QA56" s="2" t="s">
        <v>146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</row>
    <row r="57">
      <c r="A57" s="2" t="s">
        <v>539</v>
      </c>
      <c r="B57" s="2" t="s">
        <v>135</v>
      </c>
      <c r="C57" s="2" t="s">
        <v>498</v>
      </c>
      <c r="D57" s="2" t="s">
        <v>516</v>
      </c>
      <c r="E57" s="2" t="s">
        <v>517</v>
      </c>
      <c r="F57" s="2" t="s">
        <v>540</v>
      </c>
      <c r="G57" s="2" t="s">
        <v>540</v>
      </c>
      <c r="H57" s="2" t="s">
        <v>540</v>
      </c>
      <c r="I57" s="2" t="s">
        <v>541</v>
      </c>
      <c r="J57" s="2" t="s">
        <v>510</v>
      </c>
      <c r="K57" s="2" t="s">
        <v>542</v>
      </c>
      <c r="L57" s="3">
        <v>136.19</v>
      </c>
      <c r="M57" s="3">
        <v>143</v>
      </c>
      <c r="N57" s="3">
        <v>399.99</v>
      </c>
      <c r="O57" s="2" t="s">
        <v>331</v>
      </c>
      <c r="P57" s="2" t="s">
        <v>305</v>
      </c>
      <c r="Q57" s="2" t="s">
        <v>145</v>
      </c>
      <c r="R57" s="2" t="s">
        <v>146</v>
      </c>
      <c r="S57" s="2" t="s">
        <v>146</v>
      </c>
      <c r="T57" s="2" t="s">
        <v>504</v>
      </c>
      <c r="U57" s="2" t="s">
        <v>146</v>
      </c>
      <c r="V57" s="2" t="s">
        <v>543</v>
      </c>
      <c r="W57" s="2" t="s">
        <v>237</v>
      </c>
      <c r="X57" s="2" t="s">
        <v>146</v>
      </c>
      <c r="Y57" s="2" t="s">
        <v>246</v>
      </c>
      <c r="Z57" s="4"/>
      <c r="AA57" s="4">
        <f>=ROUNDDOWN({0},0)</f>
      </c>
      <c r="AB57" s="5">
        <v>2</v>
      </c>
      <c r="AC57" s="2" t="s">
        <v>146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/>
      <c r="AQ57" s="8"/>
      <c r="AR57" s="4">
        <v>1</v>
      </c>
      <c r="AS57" s="8">
        <v>160.16</v>
      </c>
      <c r="AT57" s="7">
        <v>-1</v>
      </c>
      <c r="AU57" s="7">
        <v>-1</v>
      </c>
      <c r="AV57" s="4"/>
      <c r="AW57" s="8"/>
      <c r="AX57" s="4">
        <v>1</v>
      </c>
      <c r="AY57" s="8">
        <v>160.16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160.16</v>
      </c>
      <c r="BG57" s="7">
        <v>-1</v>
      </c>
      <c r="BH57" s="7">
        <v>-1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231</v>
      </c>
      <c r="BV57" s="2" t="s">
        <v>211</v>
      </c>
      <c r="BW57" s="2" t="s">
        <v>146</v>
      </c>
      <c r="BX57" s="2" t="s">
        <v>146</v>
      </c>
      <c r="BY57" s="2" t="s">
        <v>155</v>
      </c>
      <c r="BZ57" s="2" t="s">
        <v>155</v>
      </c>
      <c r="CA57" s="2" t="s">
        <v>146</v>
      </c>
      <c r="CB57" s="4"/>
      <c r="CC57" s="8"/>
      <c r="CD57" s="4"/>
      <c r="CE57" s="8"/>
      <c r="CF57" s="7"/>
      <c r="CG57" s="7"/>
      <c r="CH57" s="2" t="s">
        <v>153</v>
      </c>
      <c r="CI57" s="2" t="s">
        <v>211</v>
      </c>
      <c r="CJ57" s="2" t="s">
        <v>196</v>
      </c>
      <c r="CK57" s="2" t="s">
        <v>417</v>
      </c>
      <c r="CL57" s="2" t="s">
        <v>155</v>
      </c>
      <c r="CM57" s="2" t="s">
        <v>155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211</v>
      </c>
      <c r="CW57" s="2" t="s">
        <v>394</v>
      </c>
      <c r="CX57" s="2" t="s">
        <v>494</v>
      </c>
      <c r="CY57" s="2" t="s">
        <v>155</v>
      </c>
      <c r="CZ57" s="2" t="s">
        <v>155</v>
      </c>
      <c r="DA57" s="2" t="s">
        <v>146</v>
      </c>
      <c r="DB57" s="4"/>
      <c r="DC57" s="8"/>
      <c r="DD57" s="4"/>
      <c r="DE57" s="8"/>
      <c r="DF57" s="7"/>
      <c r="DG57" s="7"/>
      <c r="DH57" s="2" t="s">
        <v>153</v>
      </c>
      <c r="DI57" s="2" t="s">
        <v>211</v>
      </c>
      <c r="DJ57" s="2" t="s">
        <v>246</v>
      </c>
      <c r="DK57" s="2" t="s">
        <v>359</v>
      </c>
      <c r="DL57" s="2" t="s">
        <v>155</v>
      </c>
      <c r="DM57" s="2" t="s">
        <v>155</v>
      </c>
      <c r="DN57" s="2" t="s">
        <v>146</v>
      </c>
      <c r="DO57" s="4"/>
      <c r="DP57" s="8"/>
      <c r="DQ57" s="4">
        <v>1</v>
      </c>
      <c r="DR57" s="8">
        <v>160.16</v>
      </c>
      <c r="DS57" s="7">
        <v>-1</v>
      </c>
      <c r="DT57" s="7">
        <v>-1</v>
      </c>
      <c r="DU57" s="2" t="s">
        <v>153</v>
      </c>
      <c r="DV57" s="2" t="s">
        <v>211</v>
      </c>
      <c r="DW57" s="2" t="s">
        <v>200</v>
      </c>
      <c r="DX57" s="2" t="s">
        <v>260</v>
      </c>
      <c r="DY57" s="2" t="s">
        <v>526</v>
      </c>
      <c r="DZ57" s="2" t="s">
        <v>155</v>
      </c>
      <c r="EA57" s="2" t="s">
        <v>146</v>
      </c>
      <c r="EB57" s="4"/>
      <c r="EC57" s="8"/>
      <c r="ED57" s="4"/>
      <c r="EE57" s="8"/>
      <c r="EF57" s="7"/>
      <c r="EG57" s="7"/>
      <c r="EH57" s="2" t="s">
        <v>508</v>
      </c>
      <c r="EI57" s="2" t="s">
        <v>211</v>
      </c>
      <c r="EJ57" s="2" t="s">
        <v>146</v>
      </c>
      <c r="EK57" s="2" t="s">
        <v>146</v>
      </c>
      <c r="EL57" s="2" t="s">
        <v>155</v>
      </c>
      <c r="EM57" s="2" t="s">
        <v>155</v>
      </c>
      <c r="EN57" s="2" t="s">
        <v>146</v>
      </c>
      <c r="EO57" s="4"/>
      <c r="EP57" s="8"/>
      <c r="EQ57" s="4"/>
      <c r="ER57" s="8"/>
      <c r="ES57" s="7"/>
      <c r="ET57" s="7"/>
      <c r="EU57" s="2" t="s">
        <v>153</v>
      </c>
      <c r="EV57" s="2" t="s">
        <v>211</v>
      </c>
      <c r="EW57" s="2" t="s">
        <v>246</v>
      </c>
      <c r="EX57" s="2" t="s">
        <v>220</v>
      </c>
      <c r="EY57" s="2" t="s">
        <v>155</v>
      </c>
      <c r="EZ57" s="2" t="s">
        <v>155</v>
      </c>
      <c r="FA57" s="2" t="s">
        <v>146</v>
      </c>
      <c r="FB57" s="4"/>
      <c r="FC57" s="8"/>
      <c r="FD57" s="4"/>
      <c r="FE57" s="8"/>
      <c r="FF57" s="7"/>
      <c r="FG57" s="7"/>
      <c r="FH57" s="2" t="s">
        <v>153</v>
      </c>
      <c r="FI57" s="2" t="s">
        <v>211</v>
      </c>
      <c r="FJ57" s="2" t="s">
        <v>205</v>
      </c>
      <c r="FK57" s="2" t="s">
        <v>536</v>
      </c>
      <c r="FL57" s="2" t="s">
        <v>155</v>
      </c>
      <c r="FM57" s="2" t="s">
        <v>155</v>
      </c>
      <c r="FN57" s="2" t="s">
        <v>146</v>
      </c>
      <c r="FO57" s="4"/>
      <c r="FP57" s="8"/>
      <c r="FQ57" s="4"/>
      <c r="FR57" s="8"/>
      <c r="FS57" s="7"/>
      <c r="FT57" s="7"/>
      <c r="FU57" s="2" t="s">
        <v>231</v>
      </c>
      <c r="FV57" s="2" t="s">
        <v>211</v>
      </c>
      <c r="FW57" s="2" t="s">
        <v>146</v>
      </c>
      <c r="FX57" s="2" t="s">
        <v>146</v>
      </c>
      <c r="FY57" s="2" t="s">
        <v>155</v>
      </c>
      <c r="FZ57" s="2" t="s">
        <v>155</v>
      </c>
      <c r="GA57" s="2" t="s">
        <v>146</v>
      </c>
      <c r="GB57" s="4"/>
      <c r="GC57" s="8"/>
      <c r="GD57" s="4"/>
      <c r="GE57" s="8"/>
      <c r="GF57" s="7"/>
      <c r="GG57" s="7"/>
      <c r="GH57" s="2" t="s">
        <v>153</v>
      </c>
      <c r="GI57" s="2" t="s">
        <v>211</v>
      </c>
      <c r="GJ57" s="2" t="s">
        <v>230</v>
      </c>
      <c r="GK57" s="2" t="s">
        <v>146</v>
      </c>
      <c r="GL57" s="2" t="s">
        <v>155</v>
      </c>
      <c r="GM57" s="2" t="s">
        <v>155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153</v>
      </c>
      <c r="LI57" s="2" t="s">
        <v>211</v>
      </c>
      <c r="LJ57" s="2" t="s">
        <v>210</v>
      </c>
      <c r="LK57" s="2" t="s">
        <v>544</v>
      </c>
      <c r="LL57" s="2" t="s">
        <v>155</v>
      </c>
      <c r="LM57" s="2" t="s">
        <v>155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508</v>
      </c>
      <c r="NI57" s="2" t="s">
        <v>211</v>
      </c>
      <c r="NJ57" s="2" t="s">
        <v>146</v>
      </c>
      <c r="NK57" s="2" t="s">
        <v>146</v>
      </c>
      <c r="NL57" s="2" t="s">
        <v>155</v>
      </c>
      <c r="NM57" s="2" t="s">
        <v>155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146</v>
      </c>
      <c r="OV57" s="2" t="s">
        <v>146</v>
      </c>
      <c r="OW57" s="2" t="s">
        <v>146</v>
      </c>
      <c r="OX57" s="2" t="s">
        <v>146</v>
      </c>
      <c r="OY57" s="2" t="s">
        <v>146</v>
      </c>
      <c r="OZ57" s="2" t="s">
        <v>146</v>
      </c>
      <c r="PA57" s="2" t="s">
        <v>146</v>
      </c>
      <c r="PB57" s="4"/>
      <c r="PC57" s="8"/>
      <c r="PD57" s="4"/>
      <c r="PE57" s="8"/>
      <c r="PF57" s="7"/>
      <c r="PG57" s="7"/>
      <c r="PH57" s="2" t="s">
        <v>146</v>
      </c>
      <c r="PI57" s="2" t="s">
        <v>146</v>
      </c>
      <c r="PJ57" s="2" t="s">
        <v>146</v>
      </c>
      <c r="PK57" s="2" t="s">
        <v>146</v>
      </c>
      <c r="PL57" s="2" t="s">
        <v>146</v>
      </c>
      <c r="PM57" s="2" t="s">
        <v>146</v>
      </c>
      <c r="PN57" s="2" t="s">
        <v>146</v>
      </c>
      <c r="PO57" s="4"/>
      <c r="PP57" s="8"/>
      <c r="PQ57" s="4"/>
      <c r="PR57" s="8"/>
      <c r="PS57" s="7"/>
      <c r="PT57" s="7"/>
      <c r="PU57" s="2" t="s">
        <v>231</v>
      </c>
      <c r="PV57" s="2" t="s">
        <v>211</v>
      </c>
      <c r="PW57" s="2" t="s">
        <v>146</v>
      </c>
      <c r="PX57" s="2" t="s">
        <v>146</v>
      </c>
      <c r="PY57" s="2" t="s">
        <v>155</v>
      </c>
      <c r="PZ57" s="2" t="s">
        <v>155</v>
      </c>
      <c r="QA57" s="2" t="s">
        <v>146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</row>
    <row r="58">
      <c r="A58" s="2" t="s">
        <v>545</v>
      </c>
      <c r="B58" s="2" t="s">
        <v>135</v>
      </c>
      <c r="C58" s="2" t="s">
        <v>498</v>
      </c>
      <c r="D58" s="2" t="s">
        <v>516</v>
      </c>
      <c r="E58" s="2" t="s">
        <v>517</v>
      </c>
      <c r="F58" s="2" t="s">
        <v>546</v>
      </c>
      <c r="G58" s="2" t="s">
        <v>546</v>
      </c>
      <c r="H58" s="2" t="s">
        <v>546</v>
      </c>
      <c r="I58" s="2" t="s">
        <v>541</v>
      </c>
      <c r="J58" s="2" t="s">
        <v>510</v>
      </c>
      <c r="K58" s="2" t="s">
        <v>547</v>
      </c>
      <c r="L58" s="3">
        <v>136.19</v>
      </c>
      <c r="M58" s="3">
        <v>143</v>
      </c>
      <c r="N58" s="3">
        <v>399.99</v>
      </c>
      <c r="O58" s="2" t="s">
        <v>534</v>
      </c>
      <c r="P58" s="2" t="s">
        <v>305</v>
      </c>
      <c r="Q58" s="2" t="s">
        <v>145</v>
      </c>
      <c r="R58" s="2" t="s">
        <v>146</v>
      </c>
      <c r="S58" s="2" t="s">
        <v>146</v>
      </c>
      <c r="T58" s="2" t="s">
        <v>146</v>
      </c>
      <c r="U58" s="2" t="s">
        <v>146</v>
      </c>
      <c r="V58" s="2" t="s">
        <v>548</v>
      </c>
      <c r="W58" s="2" t="s">
        <v>237</v>
      </c>
      <c r="X58" s="2" t="s">
        <v>146</v>
      </c>
      <c r="Y58" s="2" t="s">
        <v>246</v>
      </c>
      <c r="Z58" s="4"/>
      <c r="AA58" s="4">
        <f>=ROUNDDOWN({0},0)</f>
      </c>
      <c r="AB58" s="5">
        <v>2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2</v>
      </c>
      <c r="AS58" s="8">
        <v>325.15</v>
      </c>
      <c r="AT58" s="7">
        <v>-1</v>
      </c>
      <c r="AU58" s="7">
        <v>-1</v>
      </c>
      <c r="AV58" s="4"/>
      <c r="AW58" s="8"/>
      <c r="AX58" s="4">
        <v>2</v>
      </c>
      <c r="AY58" s="8">
        <v>325.15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325.15</v>
      </c>
      <c r="BG58" s="7">
        <v>-1</v>
      </c>
      <c r="BH58" s="7">
        <v>-1</v>
      </c>
      <c r="BI58" s="7"/>
      <c r="BJ58" s="4"/>
      <c r="BK58" s="8"/>
      <c r="BL58" s="2" t="s">
        <v>529</v>
      </c>
      <c r="BM58" s="7"/>
      <c r="BN58" s="7"/>
      <c r="BO58" s="4"/>
      <c r="BP58" s="8"/>
      <c r="BQ58" s="4"/>
      <c r="BR58" s="8"/>
      <c r="BS58" s="7"/>
      <c r="BT58" s="7"/>
      <c r="BU58" s="2" t="s">
        <v>231</v>
      </c>
      <c r="BV58" s="2" t="s">
        <v>211</v>
      </c>
      <c r="BW58" s="2" t="s">
        <v>146</v>
      </c>
      <c r="BX58" s="2" t="s">
        <v>146</v>
      </c>
      <c r="BY58" s="2" t="s">
        <v>155</v>
      </c>
      <c r="BZ58" s="2" t="s">
        <v>155</v>
      </c>
      <c r="CA58" s="2" t="s">
        <v>146</v>
      </c>
      <c r="CB58" s="4"/>
      <c r="CC58" s="8"/>
      <c r="CD58" s="4"/>
      <c r="CE58" s="8"/>
      <c r="CF58" s="7"/>
      <c r="CG58" s="7"/>
      <c r="CH58" s="2" t="s">
        <v>153</v>
      </c>
      <c r="CI58" s="2" t="s">
        <v>211</v>
      </c>
      <c r="CJ58" s="2" t="s">
        <v>196</v>
      </c>
      <c r="CK58" s="2" t="s">
        <v>223</v>
      </c>
      <c r="CL58" s="2" t="s">
        <v>155</v>
      </c>
      <c r="CM58" s="2" t="s">
        <v>155</v>
      </c>
      <c r="CN58" s="2" t="s">
        <v>146</v>
      </c>
      <c r="CO58" s="4"/>
      <c r="CP58" s="8"/>
      <c r="CQ58" s="4"/>
      <c r="CR58" s="8"/>
      <c r="CS58" s="7"/>
      <c r="CT58" s="7"/>
      <c r="CU58" s="2" t="s">
        <v>153</v>
      </c>
      <c r="CV58" s="2" t="s">
        <v>211</v>
      </c>
      <c r="CW58" s="2" t="s">
        <v>394</v>
      </c>
      <c r="CX58" s="2" t="s">
        <v>458</v>
      </c>
      <c r="CY58" s="2" t="s">
        <v>155</v>
      </c>
      <c r="CZ58" s="2" t="s">
        <v>155</v>
      </c>
      <c r="DA58" s="2" t="s">
        <v>146</v>
      </c>
      <c r="DB58" s="4"/>
      <c r="DC58" s="8"/>
      <c r="DD58" s="4">
        <v>1</v>
      </c>
      <c r="DE58" s="8">
        <v>164.99</v>
      </c>
      <c r="DF58" s="7">
        <v>-1</v>
      </c>
      <c r="DG58" s="7">
        <v>-1</v>
      </c>
      <c r="DH58" s="2" t="s">
        <v>153</v>
      </c>
      <c r="DI58" s="2" t="s">
        <v>211</v>
      </c>
      <c r="DJ58" s="2" t="s">
        <v>246</v>
      </c>
      <c r="DK58" s="2" t="s">
        <v>268</v>
      </c>
      <c r="DL58" s="2" t="s">
        <v>155</v>
      </c>
      <c r="DM58" s="2" t="s">
        <v>155</v>
      </c>
      <c r="DN58" s="2" t="s">
        <v>146</v>
      </c>
      <c r="DO58" s="4"/>
      <c r="DP58" s="8"/>
      <c r="DQ58" s="4">
        <v>1</v>
      </c>
      <c r="DR58" s="8">
        <v>160.16</v>
      </c>
      <c r="DS58" s="7">
        <v>-1</v>
      </c>
      <c r="DT58" s="7">
        <v>-1</v>
      </c>
      <c r="DU58" s="2" t="s">
        <v>153</v>
      </c>
      <c r="DV58" s="2" t="s">
        <v>211</v>
      </c>
      <c r="DW58" s="2" t="s">
        <v>200</v>
      </c>
      <c r="DX58" s="2" t="s">
        <v>360</v>
      </c>
      <c r="DY58" s="2" t="s">
        <v>526</v>
      </c>
      <c r="DZ58" s="2" t="s">
        <v>155</v>
      </c>
      <c r="EA58" s="2" t="s">
        <v>146</v>
      </c>
      <c r="EB58" s="4"/>
      <c r="EC58" s="8"/>
      <c r="ED58" s="4"/>
      <c r="EE58" s="8"/>
      <c r="EF58" s="7"/>
      <c r="EG58" s="7"/>
      <c r="EH58" s="2" t="s">
        <v>508</v>
      </c>
      <c r="EI58" s="2" t="s">
        <v>211</v>
      </c>
      <c r="EJ58" s="2" t="s">
        <v>146</v>
      </c>
      <c r="EK58" s="2" t="s">
        <v>146</v>
      </c>
      <c r="EL58" s="2" t="s">
        <v>155</v>
      </c>
      <c r="EM58" s="2" t="s">
        <v>155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211</v>
      </c>
      <c r="EW58" s="2" t="s">
        <v>246</v>
      </c>
      <c r="EX58" s="2" t="s">
        <v>220</v>
      </c>
      <c r="EY58" s="2" t="s">
        <v>155</v>
      </c>
      <c r="EZ58" s="2" t="s">
        <v>155</v>
      </c>
      <c r="FA58" s="2" t="s">
        <v>146</v>
      </c>
      <c r="FB58" s="4"/>
      <c r="FC58" s="8"/>
      <c r="FD58" s="4"/>
      <c r="FE58" s="8"/>
      <c r="FF58" s="7"/>
      <c r="FG58" s="7"/>
      <c r="FH58" s="2" t="s">
        <v>153</v>
      </c>
      <c r="FI58" s="2" t="s">
        <v>211</v>
      </c>
      <c r="FJ58" s="2" t="s">
        <v>205</v>
      </c>
      <c r="FK58" s="2" t="s">
        <v>549</v>
      </c>
      <c r="FL58" s="2" t="s">
        <v>155</v>
      </c>
      <c r="FM58" s="2" t="s">
        <v>155</v>
      </c>
      <c r="FN58" s="2" t="s">
        <v>146</v>
      </c>
      <c r="FO58" s="4"/>
      <c r="FP58" s="8"/>
      <c r="FQ58" s="4"/>
      <c r="FR58" s="8"/>
      <c r="FS58" s="7"/>
      <c r="FT58" s="7"/>
      <c r="FU58" s="2" t="s">
        <v>231</v>
      </c>
      <c r="FV58" s="2" t="s">
        <v>211</v>
      </c>
      <c r="FW58" s="2" t="s">
        <v>146</v>
      </c>
      <c r="FX58" s="2" t="s">
        <v>146</v>
      </c>
      <c r="FY58" s="2" t="s">
        <v>155</v>
      </c>
      <c r="FZ58" s="2" t="s">
        <v>155</v>
      </c>
      <c r="GA58" s="2" t="s">
        <v>146</v>
      </c>
      <c r="GB58" s="4"/>
      <c r="GC58" s="8"/>
      <c r="GD58" s="4"/>
      <c r="GE58" s="8"/>
      <c r="GF58" s="7"/>
      <c r="GG58" s="7"/>
      <c r="GH58" s="2" t="s">
        <v>153</v>
      </c>
      <c r="GI58" s="2" t="s">
        <v>211</v>
      </c>
      <c r="GJ58" s="2" t="s">
        <v>230</v>
      </c>
      <c r="GK58" s="2" t="s">
        <v>146</v>
      </c>
      <c r="GL58" s="2" t="s">
        <v>155</v>
      </c>
      <c r="GM58" s="2" t="s">
        <v>155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153</v>
      </c>
      <c r="LI58" s="2" t="s">
        <v>211</v>
      </c>
      <c r="LJ58" s="2" t="s">
        <v>210</v>
      </c>
      <c r="LK58" s="2" t="s">
        <v>456</v>
      </c>
      <c r="LL58" s="2" t="s">
        <v>155</v>
      </c>
      <c r="LM58" s="2" t="s">
        <v>155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146</v>
      </c>
      <c r="OV58" s="2" t="s">
        <v>146</v>
      </c>
      <c r="OW58" s="2" t="s">
        <v>146</v>
      </c>
      <c r="OX58" s="2" t="s">
        <v>146</v>
      </c>
      <c r="OY58" s="2" t="s">
        <v>146</v>
      </c>
      <c r="OZ58" s="2" t="s">
        <v>146</v>
      </c>
      <c r="PA58" s="2" t="s">
        <v>146</v>
      </c>
      <c r="PB58" s="4"/>
      <c r="PC58" s="8"/>
      <c r="PD58" s="4"/>
      <c r="PE58" s="8"/>
      <c r="PF58" s="7"/>
      <c r="PG58" s="7"/>
      <c r="PH58" s="2" t="s">
        <v>146</v>
      </c>
      <c r="PI58" s="2" t="s">
        <v>146</v>
      </c>
      <c r="PJ58" s="2" t="s">
        <v>146</v>
      </c>
      <c r="PK58" s="2" t="s">
        <v>146</v>
      </c>
      <c r="PL58" s="2" t="s">
        <v>146</v>
      </c>
      <c r="PM58" s="2" t="s">
        <v>146</v>
      </c>
      <c r="PN58" s="2" t="s">
        <v>146</v>
      </c>
      <c r="PO58" s="4"/>
      <c r="PP58" s="8"/>
      <c r="PQ58" s="4"/>
      <c r="PR58" s="8"/>
      <c r="PS58" s="7"/>
      <c r="PT58" s="7"/>
      <c r="PU58" s="2" t="s">
        <v>231</v>
      </c>
      <c r="PV58" s="2" t="s">
        <v>211</v>
      </c>
      <c r="PW58" s="2" t="s">
        <v>146</v>
      </c>
      <c r="PX58" s="2" t="s">
        <v>146</v>
      </c>
      <c r="PY58" s="2" t="s">
        <v>155</v>
      </c>
      <c r="PZ58" s="2" t="s">
        <v>155</v>
      </c>
      <c r="QA58" s="2" t="s">
        <v>146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</row>
    <row r="59">
      <c r="A59" s="2" t="s">
        <v>550</v>
      </c>
      <c r="B59" s="2" t="s">
        <v>135</v>
      </c>
      <c r="C59" s="2" t="s">
        <v>498</v>
      </c>
      <c r="D59" s="2" t="s">
        <v>430</v>
      </c>
      <c r="E59" s="2" t="s">
        <v>431</v>
      </c>
      <c r="F59" s="2" t="s">
        <v>551</v>
      </c>
      <c r="G59" s="2" t="s">
        <v>551</v>
      </c>
      <c r="H59" s="2" t="s">
        <v>551</v>
      </c>
      <c r="I59" s="2" t="s">
        <v>461</v>
      </c>
      <c r="J59" s="2" t="s">
        <v>552</v>
      </c>
      <c r="K59" s="2" t="s">
        <v>553</v>
      </c>
      <c r="L59" s="3">
        <v>24.76</v>
      </c>
      <c r="M59" s="3">
        <v>26</v>
      </c>
      <c r="N59" s="3">
        <v>79.99</v>
      </c>
      <c r="O59" s="2" t="s">
        <v>143</v>
      </c>
      <c r="P59" s="2" t="s">
        <v>503</v>
      </c>
      <c r="Q59" s="2" t="s">
        <v>145</v>
      </c>
      <c r="R59" s="2" t="s">
        <v>146</v>
      </c>
      <c r="S59" s="2" t="s">
        <v>146</v>
      </c>
      <c r="T59" s="2" t="s">
        <v>504</v>
      </c>
      <c r="U59" s="2" t="s">
        <v>146</v>
      </c>
      <c r="V59" s="2" t="s">
        <v>355</v>
      </c>
      <c r="W59" s="2" t="s">
        <v>237</v>
      </c>
      <c r="X59" s="2" t="s">
        <v>146</v>
      </c>
      <c r="Y59" s="2" t="s">
        <v>523</v>
      </c>
      <c r="Z59" s="4">
        <v>108</v>
      </c>
      <c r="AA59" s="4">
        <f>=ROUNDDOWN(108,0)</f>
      </c>
      <c r="AB59" s="5">
        <v>1</v>
      </c>
      <c r="AC59" s="2" t="s">
        <v>146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>
        <v>3</v>
      </c>
      <c r="AQ59" s="8">
        <v>187.28</v>
      </c>
      <c r="AR59" s="4"/>
      <c r="AS59" s="8"/>
      <c r="AT59" s="7"/>
      <c r="AU59" s="7"/>
      <c r="AV59" s="4">
        <v>3</v>
      </c>
      <c r="AW59" s="8">
        <v>187.28</v>
      </c>
      <c r="AX59" s="4"/>
      <c r="AY59" s="8"/>
      <c r="AZ59" s="7"/>
      <c r="BA59" s="7"/>
      <c r="BB59" s="7">
        <v>1</v>
      </c>
      <c r="BC59" s="4">
        <v>3</v>
      </c>
      <c r="BD59" s="8">
        <v>187.28</v>
      </c>
      <c r="BE59" s="4"/>
      <c r="BF59" s="8"/>
      <c r="BG59" s="7"/>
      <c r="BH59" s="7"/>
      <c r="BI59" s="7">
        <v>1</v>
      </c>
      <c r="BJ59" s="4">
        <v>3</v>
      </c>
      <c r="BK59" s="8">
        <v>187.28</v>
      </c>
      <c r="BL59" s="2" t="s">
        <v>554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231</v>
      </c>
      <c r="BV59" s="2" t="s">
        <v>143</v>
      </c>
      <c r="BW59" s="2" t="s">
        <v>146</v>
      </c>
      <c r="BX59" s="2" t="s">
        <v>146</v>
      </c>
      <c r="BY59" s="2" t="s">
        <v>155</v>
      </c>
      <c r="BZ59" s="2" t="s">
        <v>155</v>
      </c>
      <c r="CA59" s="2" t="s">
        <v>146</v>
      </c>
      <c r="CB59" s="4"/>
      <c r="CC59" s="8"/>
      <c r="CD59" s="4"/>
      <c r="CE59" s="8"/>
      <c r="CF59" s="7"/>
      <c r="CG59" s="7"/>
      <c r="CH59" s="2" t="s">
        <v>153</v>
      </c>
      <c r="CI59" s="2" t="s">
        <v>143</v>
      </c>
      <c r="CJ59" s="2" t="s">
        <v>196</v>
      </c>
      <c r="CK59" s="2" t="s">
        <v>150</v>
      </c>
      <c r="CL59" s="2" t="s">
        <v>155</v>
      </c>
      <c r="CM59" s="2" t="s">
        <v>155</v>
      </c>
      <c r="CN59" s="2" t="s">
        <v>146</v>
      </c>
      <c r="CO59" s="4"/>
      <c r="CP59" s="8"/>
      <c r="CQ59" s="4"/>
      <c r="CR59" s="8"/>
      <c r="CS59" s="7"/>
      <c r="CT59" s="7"/>
      <c r="CU59" s="2" t="s">
        <v>153</v>
      </c>
      <c r="CV59" s="2" t="s">
        <v>143</v>
      </c>
      <c r="CW59" s="2" t="s">
        <v>394</v>
      </c>
      <c r="CX59" s="2" t="s">
        <v>180</v>
      </c>
      <c r="CY59" s="2" t="s">
        <v>155</v>
      </c>
      <c r="CZ59" s="2" t="s">
        <v>155</v>
      </c>
      <c r="DA59" s="2" t="s">
        <v>146</v>
      </c>
      <c r="DB59" s="4"/>
      <c r="DC59" s="8"/>
      <c r="DD59" s="4"/>
      <c r="DE59" s="8"/>
      <c r="DF59" s="7"/>
      <c r="DG59" s="7"/>
      <c r="DH59" s="2" t="s">
        <v>153</v>
      </c>
      <c r="DI59" s="2" t="s">
        <v>143</v>
      </c>
      <c r="DJ59" s="2" t="s">
        <v>523</v>
      </c>
      <c r="DK59" s="2" t="s">
        <v>359</v>
      </c>
      <c r="DL59" s="2" t="s">
        <v>155</v>
      </c>
      <c r="DM59" s="2" t="s">
        <v>155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143</v>
      </c>
      <c r="DW59" s="2" t="s">
        <v>200</v>
      </c>
      <c r="DX59" s="2" t="s">
        <v>420</v>
      </c>
      <c r="DY59" s="2" t="s">
        <v>526</v>
      </c>
      <c r="DZ59" s="2" t="s">
        <v>155</v>
      </c>
      <c r="EA59" s="2" t="s">
        <v>146</v>
      </c>
      <c r="EB59" s="4"/>
      <c r="EC59" s="8"/>
      <c r="ED59" s="4"/>
      <c r="EE59" s="8"/>
      <c r="EF59" s="7"/>
      <c r="EG59" s="7"/>
      <c r="EH59" s="2" t="s">
        <v>508</v>
      </c>
      <c r="EI59" s="2" t="s">
        <v>143</v>
      </c>
      <c r="EJ59" s="2" t="s">
        <v>146</v>
      </c>
      <c r="EK59" s="2" t="s">
        <v>146</v>
      </c>
      <c r="EL59" s="2" t="s">
        <v>155</v>
      </c>
      <c r="EM59" s="2" t="s">
        <v>155</v>
      </c>
      <c r="EN59" s="2" t="s">
        <v>146</v>
      </c>
      <c r="EO59" s="4">
        <v>2</v>
      </c>
      <c r="EP59" s="8">
        <v>159.98</v>
      </c>
      <c r="EQ59" s="4"/>
      <c r="ER59" s="8"/>
      <c r="ES59" s="7"/>
      <c r="ET59" s="7"/>
      <c r="EU59" s="2" t="s">
        <v>153</v>
      </c>
      <c r="EV59" s="2" t="s">
        <v>143</v>
      </c>
      <c r="EW59" s="2" t="s">
        <v>523</v>
      </c>
      <c r="EX59" s="2" t="s">
        <v>555</v>
      </c>
      <c r="EY59" s="2" t="s">
        <v>155</v>
      </c>
      <c r="EZ59" s="2" t="s">
        <v>155</v>
      </c>
      <c r="FA59" s="2" t="s">
        <v>146</v>
      </c>
      <c r="FB59" s="4">
        <v>1</v>
      </c>
      <c r="FC59" s="8">
        <v>27.3</v>
      </c>
      <c r="FD59" s="4"/>
      <c r="FE59" s="8"/>
      <c r="FF59" s="7"/>
      <c r="FG59" s="7"/>
      <c r="FH59" s="2" t="s">
        <v>153</v>
      </c>
      <c r="FI59" s="2" t="s">
        <v>143</v>
      </c>
      <c r="FJ59" s="2" t="s">
        <v>438</v>
      </c>
      <c r="FK59" s="2" t="s">
        <v>549</v>
      </c>
      <c r="FL59" s="2" t="s">
        <v>155</v>
      </c>
      <c r="FM59" s="2" t="s">
        <v>155</v>
      </c>
      <c r="FN59" s="2" t="s">
        <v>146</v>
      </c>
      <c r="FO59" s="4"/>
      <c r="FP59" s="8"/>
      <c r="FQ59" s="4"/>
      <c r="FR59" s="8"/>
      <c r="FS59" s="7"/>
      <c r="FT59" s="7"/>
      <c r="FU59" s="2" t="s">
        <v>231</v>
      </c>
      <c r="FV59" s="2" t="s">
        <v>143</v>
      </c>
      <c r="FW59" s="2" t="s">
        <v>146</v>
      </c>
      <c r="FX59" s="2" t="s">
        <v>146</v>
      </c>
      <c r="FY59" s="2" t="s">
        <v>155</v>
      </c>
      <c r="FZ59" s="2" t="s">
        <v>155</v>
      </c>
      <c r="GA59" s="2" t="s">
        <v>146</v>
      </c>
      <c r="GB59" s="4"/>
      <c r="GC59" s="8"/>
      <c r="GD59" s="4"/>
      <c r="GE59" s="8"/>
      <c r="GF59" s="7"/>
      <c r="GG59" s="7"/>
      <c r="GH59" s="2" t="s">
        <v>153</v>
      </c>
      <c r="GI59" s="2" t="s">
        <v>143</v>
      </c>
      <c r="GJ59" s="2" t="s">
        <v>230</v>
      </c>
      <c r="GK59" s="2" t="s">
        <v>146</v>
      </c>
      <c r="GL59" s="2" t="s">
        <v>155</v>
      </c>
      <c r="GM59" s="2" t="s">
        <v>155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146</v>
      </c>
      <c r="IV59" s="2" t="s">
        <v>146</v>
      </c>
      <c r="IW59" s="2" t="s">
        <v>146</v>
      </c>
      <c r="IX59" s="2" t="s">
        <v>146</v>
      </c>
      <c r="IY59" s="2" t="s">
        <v>146</v>
      </c>
      <c r="IZ59" s="2" t="s">
        <v>146</v>
      </c>
      <c r="JA59" s="2" t="s">
        <v>146</v>
      </c>
      <c r="JB59" s="4"/>
      <c r="JC59" s="8"/>
      <c r="JD59" s="4"/>
      <c r="JE59" s="8"/>
      <c r="JF59" s="7"/>
      <c r="JG59" s="7"/>
      <c r="JH59" s="2" t="s">
        <v>146</v>
      </c>
      <c r="JI59" s="2" t="s">
        <v>146</v>
      </c>
      <c r="JJ59" s="2" t="s">
        <v>146</v>
      </c>
      <c r="JK59" s="2" t="s">
        <v>146</v>
      </c>
      <c r="JL59" s="2" t="s">
        <v>146</v>
      </c>
      <c r="JM59" s="2" t="s">
        <v>146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153</v>
      </c>
      <c r="LI59" s="2" t="s">
        <v>143</v>
      </c>
      <c r="LJ59" s="2" t="s">
        <v>397</v>
      </c>
      <c r="LK59" s="2" t="s">
        <v>467</v>
      </c>
      <c r="LL59" s="2" t="s">
        <v>155</v>
      </c>
      <c r="LM59" s="2" t="s">
        <v>155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153</v>
      </c>
      <c r="NI59" s="2" t="s">
        <v>211</v>
      </c>
      <c r="NJ59" s="2" t="s">
        <v>212</v>
      </c>
      <c r="NK59" s="2" t="s">
        <v>146</v>
      </c>
      <c r="NL59" s="2" t="s">
        <v>155</v>
      </c>
      <c r="NM59" s="2" t="s">
        <v>155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146</v>
      </c>
      <c r="OV59" s="2" t="s">
        <v>146</v>
      </c>
      <c r="OW59" s="2" t="s">
        <v>146</v>
      </c>
      <c r="OX59" s="2" t="s">
        <v>146</v>
      </c>
      <c r="OY59" s="2" t="s">
        <v>146</v>
      </c>
      <c r="OZ59" s="2" t="s">
        <v>146</v>
      </c>
      <c r="PA59" s="2" t="s">
        <v>146</v>
      </c>
      <c r="PB59" s="4"/>
      <c r="PC59" s="8"/>
      <c r="PD59" s="4"/>
      <c r="PE59" s="8"/>
      <c r="PF59" s="7"/>
      <c r="PG59" s="7"/>
      <c r="PH59" s="2" t="s">
        <v>146</v>
      </c>
      <c r="PI59" s="2" t="s">
        <v>146</v>
      </c>
      <c r="PJ59" s="2" t="s">
        <v>146</v>
      </c>
      <c r="PK59" s="2" t="s">
        <v>146</v>
      </c>
      <c r="PL59" s="2" t="s">
        <v>146</v>
      </c>
      <c r="PM59" s="2" t="s">
        <v>146</v>
      </c>
      <c r="PN59" s="2" t="s">
        <v>146</v>
      </c>
      <c r="PO59" s="4"/>
      <c r="PP59" s="8"/>
      <c r="PQ59" s="4"/>
      <c r="PR59" s="8"/>
      <c r="PS59" s="7"/>
      <c r="PT59" s="7"/>
      <c r="PU59" s="2" t="s">
        <v>231</v>
      </c>
      <c r="PV59" s="2" t="s">
        <v>143</v>
      </c>
      <c r="PW59" s="2" t="s">
        <v>146</v>
      </c>
      <c r="PX59" s="2" t="s">
        <v>146</v>
      </c>
      <c r="PY59" s="2" t="s">
        <v>155</v>
      </c>
      <c r="PZ59" s="2" t="s">
        <v>155</v>
      </c>
      <c r="QA59" s="2" t="s">
        <v>146</v>
      </c>
      <c r="QB59" s="4">
        <v>108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</row>
    <row r="60">
      <c r="A60" s="2" t="s">
        <v>556</v>
      </c>
      <c r="B60" s="2" t="s">
        <v>135</v>
      </c>
      <c r="C60" s="2" t="s">
        <v>498</v>
      </c>
      <c r="D60" s="2" t="s">
        <v>430</v>
      </c>
      <c r="E60" s="2" t="s">
        <v>431</v>
      </c>
      <c r="F60" s="2" t="s">
        <v>557</v>
      </c>
      <c r="G60" s="2" t="s">
        <v>557</v>
      </c>
      <c r="H60" s="2" t="s">
        <v>557</v>
      </c>
      <c r="I60" s="2" t="s">
        <v>433</v>
      </c>
      <c r="J60" s="2" t="s">
        <v>434</v>
      </c>
      <c r="K60" s="2" t="s">
        <v>533</v>
      </c>
      <c r="L60" s="3">
        <v>24.76</v>
      </c>
      <c r="M60" s="3">
        <v>26</v>
      </c>
      <c r="N60" s="3">
        <v>79.99</v>
      </c>
      <c r="O60" s="2" t="s">
        <v>143</v>
      </c>
      <c r="P60" s="2" t="s">
        <v>503</v>
      </c>
      <c r="Q60" s="2" t="s">
        <v>145</v>
      </c>
      <c r="R60" s="2" t="s">
        <v>146</v>
      </c>
      <c r="S60" s="2" t="s">
        <v>146</v>
      </c>
      <c r="T60" s="2" t="s">
        <v>146</v>
      </c>
      <c r="U60" s="2" t="s">
        <v>146</v>
      </c>
      <c r="V60" s="2" t="s">
        <v>558</v>
      </c>
      <c r="W60" s="2" t="s">
        <v>237</v>
      </c>
      <c r="X60" s="2" t="s">
        <v>146</v>
      </c>
      <c r="Y60" s="2" t="s">
        <v>530</v>
      </c>
      <c r="Z60" s="4">
        <v>58</v>
      </c>
      <c r="AA60" s="4">
        <f>=ROUNDDOWN(29,0)</f>
      </c>
      <c r="AB60" s="5">
        <v>2</v>
      </c>
      <c r="AC60" s="2" t="s">
        <v>146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>
        <v>3</v>
      </c>
      <c r="AQ60" s="8">
        <v>43.68</v>
      </c>
      <c r="AR60" s="4">
        <v>1</v>
      </c>
      <c r="AS60" s="8">
        <v>29.12</v>
      </c>
      <c r="AT60" s="7">
        <v>2</v>
      </c>
      <c r="AU60" s="7">
        <v>0.5</v>
      </c>
      <c r="AV60" s="4">
        <v>3</v>
      </c>
      <c r="AW60" s="8">
        <v>43.68</v>
      </c>
      <c r="AX60" s="4">
        <v>1</v>
      </c>
      <c r="AY60" s="8">
        <v>29.12</v>
      </c>
      <c r="AZ60" s="7">
        <v>2</v>
      </c>
      <c r="BA60" s="7">
        <v>0.5</v>
      </c>
      <c r="BB60" s="7">
        <v>1</v>
      </c>
      <c r="BC60" s="4">
        <v>5</v>
      </c>
      <c r="BD60" s="8">
        <v>72.8</v>
      </c>
      <c r="BE60" s="4">
        <v>2</v>
      </c>
      <c r="BF60" s="8">
        <v>60.62</v>
      </c>
      <c r="BG60" s="7">
        <v>1.5</v>
      </c>
      <c r="BH60" s="7">
        <v>0.2009</v>
      </c>
      <c r="BI60" s="7">
        <v>0.6</v>
      </c>
      <c r="BJ60" s="4">
        <v>3</v>
      </c>
      <c r="BK60" s="8">
        <v>43.68</v>
      </c>
      <c r="BL60" s="2" t="s">
        <v>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231</v>
      </c>
      <c r="BV60" s="2" t="s">
        <v>143</v>
      </c>
      <c r="BW60" s="2" t="s">
        <v>146</v>
      </c>
      <c r="BX60" s="2" t="s">
        <v>146</v>
      </c>
      <c r="BY60" s="2" t="s">
        <v>155</v>
      </c>
      <c r="BZ60" s="2" t="s">
        <v>155</v>
      </c>
      <c r="CA60" s="2" t="s">
        <v>146</v>
      </c>
      <c r="CB60" s="4"/>
      <c r="CC60" s="8"/>
      <c r="CD60" s="4"/>
      <c r="CE60" s="8"/>
      <c r="CF60" s="7"/>
      <c r="CG60" s="7"/>
      <c r="CH60" s="2" t="s">
        <v>153</v>
      </c>
      <c r="CI60" s="2" t="s">
        <v>143</v>
      </c>
      <c r="CJ60" s="2" t="s">
        <v>196</v>
      </c>
      <c r="CK60" s="2" t="s">
        <v>535</v>
      </c>
      <c r="CL60" s="2" t="s">
        <v>155</v>
      </c>
      <c r="CM60" s="2" t="s">
        <v>155</v>
      </c>
      <c r="CN60" s="2" t="s">
        <v>146</v>
      </c>
      <c r="CO60" s="4"/>
      <c r="CP60" s="8"/>
      <c r="CQ60" s="4"/>
      <c r="CR60" s="8"/>
      <c r="CS60" s="7"/>
      <c r="CT60" s="7"/>
      <c r="CU60" s="2" t="s">
        <v>153</v>
      </c>
      <c r="CV60" s="2" t="s">
        <v>143</v>
      </c>
      <c r="CW60" s="2" t="s">
        <v>394</v>
      </c>
      <c r="CX60" s="2" t="s">
        <v>559</v>
      </c>
      <c r="CY60" s="2" t="s">
        <v>155</v>
      </c>
      <c r="CZ60" s="2" t="s">
        <v>155</v>
      </c>
      <c r="DA60" s="2" t="s">
        <v>146</v>
      </c>
      <c r="DB60" s="4"/>
      <c r="DC60" s="8"/>
      <c r="DD60" s="4"/>
      <c r="DE60" s="8"/>
      <c r="DF60" s="7"/>
      <c r="DG60" s="7"/>
      <c r="DH60" s="2" t="s">
        <v>153</v>
      </c>
      <c r="DI60" s="2" t="s">
        <v>143</v>
      </c>
      <c r="DJ60" s="2" t="s">
        <v>530</v>
      </c>
      <c r="DK60" s="2" t="s">
        <v>560</v>
      </c>
      <c r="DL60" s="2" t="s">
        <v>155</v>
      </c>
      <c r="DM60" s="2" t="s">
        <v>155</v>
      </c>
      <c r="DN60" s="2" t="s">
        <v>146</v>
      </c>
      <c r="DO60" s="4">
        <v>3</v>
      </c>
      <c r="DP60" s="8">
        <v>43.68</v>
      </c>
      <c r="DQ60" s="4">
        <v>1</v>
      </c>
      <c r="DR60" s="8">
        <v>29.12</v>
      </c>
      <c r="DS60" s="7">
        <v>2</v>
      </c>
      <c r="DT60" s="7">
        <v>0.5</v>
      </c>
      <c r="DU60" s="2" t="s">
        <v>153</v>
      </c>
      <c r="DV60" s="2" t="s">
        <v>143</v>
      </c>
      <c r="DW60" s="2" t="s">
        <v>200</v>
      </c>
      <c r="DX60" s="2" t="s">
        <v>340</v>
      </c>
      <c r="DY60" s="2" t="s">
        <v>526</v>
      </c>
      <c r="DZ60" s="2" t="s">
        <v>155</v>
      </c>
      <c r="EA60" s="2" t="s">
        <v>146</v>
      </c>
      <c r="EB60" s="4"/>
      <c r="EC60" s="8"/>
      <c r="ED60" s="4"/>
      <c r="EE60" s="8"/>
      <c r="EF60" s="7"/>
      <c r="EG60" s="7"/>
      <c r="EH60" s="2" t="s">
        <v>508</v>
      </c>
      <c r="EI60" s="2" t="s">
        <v>143</v>
      </c>
      <c r="EJ60" s="2" t="s">
        <v>146</v>
      </c>
      <c r="EK60" s="2" t="s">
        <v>146</v>
      </c>
      <c r="EL60" s="2" t="s">
        <v>155</v>
      </c>
      <c r="EM60" s="2" t="s">
        <v>155</v>
      </c>
      <c r="EN60" s="2" t="s">
        <v>146</v>
      </c>
      <c r="EO60" s="4"/>
      <c r="EP60" s="8"/>
      <c r="EQ60" s="4"/>
      <c r="ER60" s="8"/>
      <c r="ES60" s="7"/>
      <c r="ET60" s="7"/>
      <c r="EU60" s="2" t="s">
        <v>153</v>
      </c>
      <c r="EV60" s="2" t="s">
        <v>143</v>
      </c>
      <c r="EW60" s="2" t="s">
        <v>560</v>
      </c>
      <c r="EX60" s="2" t="s">
        <v>561</v>
      </c>
      <c r="EY60" s="2" t="s">
        <v>155</v>
      </c>
      <c r="EZ60" s="2" t="s">
        <v>155</v>
      </c>
      <c r="FA60" s="2" t="s">
        <v>146</v>
      </c>
      <c r="FB60" s="4"/>
      <c r="FC60" s="8"/>
      <c r="FD60" s="4"/>
      <c r="FE60" s="8"/>
      <c r="FF60" s="7"/>
      <c r="FG60" s="7"/>
      <c r="FH60" s="2" t="s">
        <v>153</v>
      </c>
      <c r="FI60" s="2" t="s">
        <v>143</v>
      </c>
      <c r="FJ60" s="2" t="s">
        <v>438</v>
      </c>
      <c r="FK60" s="2" t="s">
        <v>494</v>
      </c>
      <c r="FL60" s="2" t="s">
        <v>155</v>
      </c>
      <c r="FM60" s="2" t="s">
        <v>155</v>
      </c>
      <c r="FN60" s="2" t="s">
        <v>146</v>
      </c>
      <c r="FO60" s="4"/>
      <c r="FP60" s="8"/>
      <c r="FQ60" s="4"/>
      <c r="FR60" s="8"/>
      <c r="FS60" s="7"/>
      <c r="FT60" s="7"/>
      <c r="FU60" s="2" t="s">
        <v>231</v>
      </c>
      <c r="FV60" s="2" t="s">
        <v>143</v>
      </c>
      <c r="FW60" s="2" t="s">
        <v>146</v>
      </c>
      <c r="FX60" s="2" t="s">
        <v>146</v>
      </c>
      <c r="FY60" s="2" t="s">
        <v>155</v>
      </c>
      <c r="FZ60" s="2" t="s">
        <v>155</v>
      </c>
      <c r="GA60" s="2" t="s">
        <v>146</v>
      </c>
      <c r="GB60" s="4"/>
      <c r="GC60" s="8"/>
      <c r="GD60" s="4"/>
      <c r="GE60" s="8"/>
      <c r="GF60" s="7"/>
      <c r="GG60" s="7"/>
      <c r="GH60" s="2" t="s">
        <v>153</v>
      </c>
      <c r="GI60" s="2" t="s">
        <v>143</v>
      </c>
      <c r="GJ60" s="2" t="s">
        <v>230</v>
      </c>
      <c r="GK60" s="2" t="s">
        <v>146</v>
      </c>
      <c r="GL60" s="2" t="s">
        <v>155</v>
      </c>
      <c r="GM60" s="2" t="s">
        <v>155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146</v>
      </c>
      <c r="IV60" s="2" t="s">
        <v>146</v>
      </c>
      <c r="IW60" s="2" t="s">
        <v>146</v>
      </c>
      <c r="IX60" s="2" t="s">
        <v>146</v>
      </c>
      <c r="IY60" s="2" t="s">
        <v>146</v>
      </c>
      <c r="IZ60" s="2" t="s">
        <v>146</v>
      </c>
      <c r="JA60" s="2" t="s">
        <v>146</v>
      </c>
      <c r="JB60" s="4"/>
      <c r="JC60" s="8"/>
      <c r="JD60" s="4"/>
      <c r="JE60" s="8"/>
      <c r="JF60" s="7"/>
      <c r="JG60" s="7"/>
      <c r="JH60" s="2" t="s">
        <v>146</v>
      </c>
      <c r="JI60" s="2" t="s">
        <v>146</v>
      </c>
      <c r="JJ60" s="2" t="s">
        <v>146</v>
      </c>
      <c r="JK60" s="2" t="s">
        <v>146</v>
      </c>
      <c r="JL60" s="2" t="s">
        <v>146</v>
      </c>
      <c r="JM60" s="2" t="s">
        <v>146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153</v>
      </c>
      <c r="LI60" s="2" t="s">
        <v>143</v>
      </c>
      <c r="LJ60" s="2" t="s">
        <v>397</v>
      </c>
      <c r="LK60" s="2" t="s">
        <v>146</v>
      </c>
      <c r="LL60" s="2" t="s">
        <v>155</v>
      </c>
      <c r="LM60" s="2" t="s">
        <v>155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153</v>
      </c>
      <c r="NI60" s="2" t="s">
        <v>211</v>
      </c>
      <c r="NJ60" s="2" t="s">
        <v>212</v>
      </c>
      <c r="NK60" s="2" t="s">
        <v>146</v>
      </c>
      <c r="NL60" s="2" t="s">
        <v>155</v>
      </c>
      <c r="NM60" s="2" t="s">
        <v>155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146</v>
      </c>
      <c r="OV60" s="2" t="s">
        <v>146</v>
      </c>
      <c r="OW60" s="2" t="s">
        <v>146</v>
      </c>
      <c r="OX60" s="2" t="s">
        <v>146</v>
      </c>
      <c r="OY60" s="2" t="s">
        <v>146</v>
      </c>
      <c r="OZ60" s="2" t="s">
        <v>146</v>
      </c>
      <c r="PA60" s="2" t="s">
        <v>146</v>
      </c>
      <c r="PB60" s="4"/>
      <c r="PC60" s="8"/>
      <c r="PD60" s="4"/>
      <c r="PE60" s="8"/>
      <c r="PF60" s="7"/>
      <c r="PG60" s="7"/>
      <c r="PH60" s="2" t="s">
        <v>146</v>
      </c>
      <c r="PI60" s="2" t="s">
        <v>146</v>
      </c>
      <c r="PJ60" s="2" t="s">
        <v>146</v>
      </c>
      <c r="PK60" s="2" t="s">
        <v>146</v>
      </c>
      <c r="PL60" s="2" t="s">
        <v>146</v>
      </c>
      <c r="PM60" s="2" t="s">
        <v>146</v>
      </c>
      <c r="PN60" s="2" t="s">
        <v>146</v>
      </c>
      <c r="PO60" s="4"/>
      <c r="PP60" s="8"/>
      <c r="PQ60" s="4"/>
      <c r="PR60" s="8"/>
      <c r="PS60" s="7"/>
      <c r="PT60" s="7"/>
      <c r="PU60" s="2" t="s">
        <v>231</v>
      </c>
      <c r="PV60" s="2" t="s">
        <v>143</v>
      </c>
      <c r="PW60" s="2" t="s">
        <v>146</v>
      </c>
      <c r="PX60" s="2" t="s">
        <v>146</v>
      </c>
      <c r="PY60" s="2" t="s">
        <v>155</v>
      </c>
      <c r="PZ60" s="2" t="s">
        <v>155</v>
      </c>
      <c r="QA60" s="2" t="s">
        <v>146</v>
      </c>
      <c r="QB60" s="4">
        <v>58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</row>
    <row r="61">
      <c r="A61" s="2" t="s">
        <v>562</v>
      </c>
      <c r="B61" s="2" t="s">
        <v>135</v>
      </c>
      <c r="C61" s="2" t="s">
        <v>498</v>
      </c>
      <c r="D61" s="2" t="s">
        <v>430</v>
      </c>
      <c r="E61" s="2" t="s">
        <v>431</v>
      </c>
      <c r="F61" s="2" t="s">
        <v>557</v>
      </c>
      <c r="G61" s="2" t="s">
        <v>557</v>
      </c>
      <c r="H61" s="2" t="s">
        <v>557</v>
      </c>
      <c r="I61" s="2" t="s">
        <v>433</v>
      </c>
      <c r="J61" s="2" t="s">
        <v>434</v>
      </c>
      <c r="K61" s="2" t="s">
        <v>353</v>
      </c>
      <c r="L61" s="3">
        <v>24.76</v>
      </c>
      <c r="M61" s="3">
        <v>26</v>
      </c>
      <c r="N61" s="3">
        <v>79.99</v>
      </c>
      <c r="O61" s="2" t="s">
        <v>143</v>
      </c>
      <c r="P61" s="2" t="s">
        <v>503</v>
      </c>
      <c r="Q61" s="2" t="s">
        <v>145</v>
      </c>
      <c r="R61" s="2" t="s">
        <v>146</v>
      </c>
      <c r="S61" s="2" t="s">
        <v>146</v>
      </c>
      <c r="T61" s="2" t="s">
        <v>563</v>
      </c>
      <c r="U61" s="2" t="s">
        <v>146</v>
      </c>
      <c r="V61" s="2" t="s">
        <v>558</v>
      </c>
      <c r="W61" s="2" t="s">
        <v>237</v>
      </c>
      <c r="X61" s="2" t="s">
        <v>146</v>
      </c>
      <c r="Y61" s="2" t="s">
        <v>530</v>
      </c>
      <c r="Z61" s="4">
        <v>142</v>
      </c>
      <c r="AA61" s="4">
        <f>=ROUNDDOWN(142,0)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>
        <v>2</v>
      </c>
      <c r="AQ61" s="8">
        <v>29.12</v>
      </c>
      <c r="AR61" s="4">
        <v>1</v>
      </c>
      <c r="AS61" s="8">
        <v>31.5</v>
      </c>
      <c r="AT61" s="7">
        <v>1</v>
      </c>
      <c r="AU61" s="7">
        <v>-0.0756</v>
      </c>
      <c r="AV61" s="4">
        <v>2</v>
      </c>
      <c r="AW61" s="8">
        <v>29.12</v>
      </c>
      <c r="AX61" s="4">
        <v>1</v>
      </c>
      <c r="AY61" s="8">
        <v>31.5</v>
      </c>
      <c r="AZ61" s="7">
        <v>1</v>
      </c>
      <c r="BA61" s="7">
        <v>-0.0756</v>
      </c>
      <c r="BB61" s="7">
        <v>1</v>
      </c>
      <c r="BC61" s="4" t="s">
        <v>146</v>
      </c>
      <c r="BD61" s="8" t="s">
        <v>146</v>
      </c>
      <c r="BE61" s="4" t="s">
        <v>146</v>
      </c>
      <c r="BF61" s="8" t="s">
        <v>146</v>
      </c>
      <c r="BG61" s="7" t="s">
        <v>146</v>
      </c>
      <c r="BH61" s="7" t="s">
        <v>146</v>
      </c>
      <c r="BI61" s="7">
        <v>0.4</v>
      </c>
      <c r="BJ61" s="4">
        <v>2</v>
      </c>
      <c r="BK61" s="8">
        <v>29.12</v>
      </c>
      <c r="BL61" s="2" t="s">
        <v>529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231</v>
      </c>
      <c r="BV61" s="2" t="s">
        <v>143</v>
      </c>
      <c r="BW61" s="2" t="s">
        <v>146</v>
      </c>
      <c r="BX61" s="2" t="s">
        <v>146</v>
      </c>
      <c r="BY61" s="2" t="s">
        <v>155</v>
      </c>
      <c r="BZ61" s="2" t="s">
        <v>155</v>
      </c>
      <c r="CA61" s="2" t="s">
        <v>146</v>
      </c>
      <c r="CB61" s="4"/>
      <c r="CC61" s="8"/>
      <c r="CD61" s="4"/>
      <c r="CE61" s="8"/>
      <c r="CF61" s="7"/>
      <c r="CG61" s="7"/>
      <c r="CH61" s="2" t="s">
        <v>153</v>
      </c>
      <c r="CI61" s="2" t="s">
        <v>143</v>
      </c>
      <c r="CJ61" s="2" t="s">
        <v>196</v>
      </c>
      <c r="CK61" s="2" t="s">
        <v>564</v>
      </c>
      <c r="CL61" s="2" t="s">
        <v>155</v>
      </c>
      <c r="CM61" s="2" t="s">
        <v>155</v>
      </c>
      <c r="CN61" s="2" t="s">
        <v>146</v>
      </c>
      <c r="CO61" s="4"/>
      <c r="CP61" s="8"/>
      <c r="CQ61" s="4"/>
      <c r="CR61" s="8"/>
      <c r="CS61" s="7"/>
      <c r="CT61" s="7"/>
      <c r="CU61" s="2" t="s">
        <v>153</v>
      </c>
      <c r="CV61" s="2" t="s">
        <v>143</v>
      </c>
      <c r="CW61" s="2" t="s">
        <v>394</v>
      </c>
      <c r="CX61" s="2" t="s">
        <v>525</v>
      </c>
      <c r="CY61" s="2" t="s">
        <v>155</v>
      </c>
      <c r="CZ61" s="2" t="s">
        <v>155</v>
      </c>
      <c r="DA61" s="2" t="s">
        <v>146</v>
      </c>
      <c r="DB61" s="4"/>
      <c r="DC61" s="8"/>
      <c r="DD61" s="4">
        <v>1</v>
      </c>
      <c r="DE61" s="8">
        <v>31.5</v>
      </c>
      <c r="DF61" s="7">
        <v>-1</v>
      </c>
      <c r="DG61" s="7">
        <v>-1</v>
      </c>
      <c r="DH61" s="2" t="s">
        <v>153</v>
      </c>
      <c r="DI61" s="2" t="s">
        <v>143</v>
      </c>
      <c r="DJ61" s="2" t="s">
        <v>530</v>
      </c>
      <c r="DK61" s="2" t="s">
        <v>565</v>
      </c>
      <c r="DL61" s="2" t="s">
        <v>155</v>
      </c>
      <c r="DM61" s="2" t="s">
        <v>155</v>
      </c>
      <c r="DN61" s="2" t="s">
        <v>146</v>
      </c>
      <c r="DO61" s="4">
        <v>2</v>
      </c>
      <c r="DP61" s="8">
        <v>29.12</v>
      </c>
      <c r="DQ61" s="4"/>
      <c r="DR61" s="8"/>
      <c r="DS61" s="7"/>
      <c r="DT61" s="7"/>
      <c r="DU61" s="2" t="s">
        <v>153</v>
      </c>
      <c r="DV61" s="2" t="s">
        <v>143</v>
      </c>
      <c r="DW61" s="2" t="s">
        <v>200</v>
      </c>
      <c r="DX61" s="2" t="s">
        <v>420</v>
      </c>
      <c r="DY61" s="2" t="s">
        <v>526</v>
      </c>
      <c r="DZ61" s="2" t="s">
        <v>155</v>
      </c>
      <c r="EA61" s="2" t="s">
        <v>146</v>
      </c>
      <c r="EB61" s="4"/>
      <c r="EC61" s="8"/>
      <c r="ED61" s="4"/>
      <c r="EE61" s="8"/>
      <c r="EF61" s="7"/>
      <c r="EG61" s="7"/>
      <c r="EH61" s="2" t="s">
        <v>508</v>
      </c>
      <c r="EI61" s="2" t="s">
        <v>143</v>
      </c>
      <c r="EJ61" s="2" t="s">
        <v>146</v>
      </c>
      <c r="EK61" s="2" t="s">
        <v>146</v>
      </c>
      <c r="EL61" s="2" t="s">
        <v>155</v>
      </c>
      <c r="EM61" s="2" t="s">
        <v>155</v>
      </c>
      <c r="EN61" s="2" t="s">
        <v>146</v>
      </c>
      <c r="EO61" s="4"/>
      <c r="EP61" s="8"/>
      <c r="EQ61" s="4"/>
      <c r="ER61" s="8"/>
      <c r="ES61" s="7"/>
      <c r="ET61" s="7"/>
      <c r="EU61" s="2" t="s">
        <v>153</v>
      </c>
      <c r="EV61" s="2" t="s">
        <v>143</v>
      </c>
      <c r="EW61" s="2" t="s">
        <v>560</v>
      </c>
      <c r="EX61" s="2" t="s">
        <v>566</v>
      </c>
      <c r="EY61" s="2" t="s">
        <v>155</v>
      </c>
      <c r="EZ61" s="2" t="s">
        <v>155</v>
      </c>
      <c r="FA61" s="2" t="s">
        <v>146</v>
      </c>
      <c r="FB61" s="4"/>
      <c r="FC61" s="8"/>
      <c r="FD61" s="4"/>
      <c r="FE61" s="8"/>
      <c r="FF61" s="7"/>
      <c r="FG61" s="7"/>
      <c r="FH61" s="2" t="s">
        <v>153</v>
      </c>
      <c r="FI61" s="2" t="s">
        <v>143</v>
      </c>
      <c r="FJ61" s="2" t="s">
        <v>438</v>
      </c>
      <c r="FK61" s="2" t="s">
        <v>567</v>
      </c>
      <c r="FL61" s="2" t="s">
        <v>155</v>
      </c>
      <c r="FM61" s="2" t="s">
        <v>155</v>
      </c>
      <c r="FN61" s="2" t="s">
        <v>146</v>
      </c>
      <c r="FO61" s="4"/>
      <c r="FP61" s="8"/>
      <c r="FQ61" s="4"/>
      <c r="FR61" s="8"/>
      <c r="FS61" s="7"/>
      <c r="FT61" s="7"/>
      <c r="FU61" s="2" t="s">
        <v>231</v>
      </c>
      <c r="FV61" s="2" t="s">
        <v>143</v>
      </c>
      <c r="FW61" s="2" t="s">
        <v>146</v>
      </c>
      <c r="FX61" s="2" t="s">
        <v>146</v>
      </c>
      <c r="FY61" s="2" t="s">
        <v>155</v>
      </c>
      <c r="FZ61" s="2" t="s">
        <v>155</v>
      </c>
      <c r="GA61" s="2" t="s">
        <v>146</v>
      </c>
      <c r="GB61" s="4"/>
      <c r="GC61" s="8"/>
      <c r="GD61" s="4"/>
      <c r="GE61" s="8"/>
      <c r="GF61" s="7"/>
      <c r="GG61" s="7"/>
      <c r="GH61" s="2" t="s">
        <v>153</v>
      </c>
      <c r="GI61" s="2" t="s">
        <v>143</v>
      </c>
      <c r="GJ61" s="2" t="s">
        <v>230</v>
      </c>
      <c r="GK61" s="2" t="s">
        <v>146</v>
      </c>
      <c r="GL61" s="2" t="s">
        <v>155</v>
      </c>
      <c r="GM61" s="2" t="s">
        <v>155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146</v>
      </c>
      <c r="IV61" s="2" t="s">
        <v>146</v>
      </c>
      <c r="IW61" s="2" t="s">
        <v>146</v>
      </c>
      <c r="IX61" s="2" t="s">
        <v>146</v>
      </c>
      <c r="IY61" s="2" t="s">
        <v>146</v>
      </c>
      <c r="IZ61" s="2" t="s">
        <v>146</v>
      </c>
      <c r="JA61" s="2" t="s">
        <v>146</v>
      </c>
      <c r="JB61" s="4"/>
      <c r="JC61" s="8"/>
      <c r="JD61" s="4"/>
      <c r="JE61" s="8"/>
      <c r="JF61" s="7"/>
      <c r="JG61" s="7"/>
      <c r="JH61" s="2" t="s">
        <v>146</v>
      </c>
      <c r="JI61" s="2" t="s">
        <v>146</v>
      </c>
      <c r="JJ61" s="2" t="s">
        <v>146</v>
      </c>
      <c r="JK61" s="2" t="s">
        <v>146</v>
      </c>
      <c r="JL61" s="2" t="s">
        <v>146</v>
      </c>
      <c r="JM61" s="2" t="s">
        <v>146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153</v>
      </c>
      <c r="LI61" s="2" t="s">
        <v>143</v>
      </c>
      <c r="LJ61" s="2" t="s">
        <v>397</v>
      </c>
      <c r="LK61" s="2" t="s">
        <v>146</v>
      </c>
      <c r="LL61" s="2" t="s">
        <v>155</v>
      </c>
      <c r="LM61" s="2" t="s">
        <v>155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153</v>
      </c>
      <c r="NI61" s="2" t="s">
        <v>211</v>
      </c>
      <c r="NJ61" s="2" t="s">
        <v>212</v>
      </c>
      <c r="NK61" s="2" t="s">
        <v>146</v>
      </c>
      <c r="NL61" s="2" t="s">
        <v>155</v>
      </c>
      <c r="NM61" s="2" t="s">
        <v>155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146</v>
      </c>
      <c r="OV61" s="2" t="s">
        <v>146</v>
      </c>
      <c r="OW61" s="2" t="s">
        <v>146</v>
      </c>
      <c r="OX61" s="2" t="s">
        <v>146</v>
      </c>
      <c r="OY61" s="2" t="s">
        <v>146</v>
      </c>
      <c r="OZ61" s="2" t="s">
        <v>146</v>
      </c>
      <c r="PA61" s="2" t="s">
        <v>146</v>
      </c>
      <c r="PB61" s="4"/>
      <c r="PC61" s="8"/>
      <c r="PD61" s="4"/>
      <c r="PE61" s="8"/>
      <c r="PF61" s="7"/>
      <c r="PG61" s="7"/>
      <c r="PH61" s="2" t="s">
        <v>146</v>
      </c>
      <c r="PI61" s="2" t="s">
        <v>146</v>
      </c>
      <c r="PJ61" s="2" t="s">
        <v>146</v>
      </c>
      <c r="PK61" s="2" t="s">
        <v>146</v>
      </c>
      <c r="PL61" s="2" t="s">
        <v>146</v>
      </c>
      <c r="PM61" s="2" t="s">
        <v>146</v>
      </c>
      <c r="PN61" s="2" t="s">
        <v>146</v>
      </c>
      <c r="PO61" s="4"/>
      <c r="PP61" s="8"/>
      <c r="PQ61" s="4"/>
      <c r="PR61" s="8"/>
      <c r="PS61" s="7"/>
      <c r="PT61" s="7"/>
      <c r="PU61" s="2" t="s">
        <v>231</v>
      </c>
      <c r="PV61" s="2" t="s">
        <v>143</v>
      </c>
      <c r="PW61" s="2" t="s">
        <v>146</v>
      </c>
      <c r="PX61" s="2" t="s">
        <v>146</v>
      </c>
      <c r="PY61" s="2" t="s">
        <v>155</v>
      </c>
      <c r="PZ61" s="2" t="s">
        <v>155</v>
      </c>
      <c r="QA61" s="2" t="s">
        <v>146</v>
      </c>
      <c r="QB61" s="4">
        <v>142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</row>
    <row r="62">
      <c r="A62" s="2" t="s">
        <v>568</v>
      </c>
      <c r="B62" s="2" t="s">
        <v>135</v>
      </c>
      <c r="C62" s="2" t="s">
        <v>498</v>
      </c>
      <c r="D62" s="2" t="s">
        <v>430</v>
      </c>
      <c r="E62" s="2" t="s">
        <v>431</v>
      </c>
      <c r="F62" s="2" t="s">
        <v>569</v>
      </c>
      <c r="G62" s="2" t="s">
        <v>569</v>
      </c>
      <c r="H62" s="2" t="s">
        <v>569</v>
      </c>
      <c r="I62" s="2" t="s">
        <v>433</v>
      </c>
      <c r="J62" s="2" t="s">
        <v>484</v>
      </c>
      <c r="K62" s="2" t="s">
        <v>553</v>
      </c>
      <c r="L62" s="3">
        <v>21.66</v>
      </c>
      <c r="M62" s="3">
        <v>22.74</v>
      </c>
      <c r="N62" s="3">
        <v>69.99</v>
      </c>
      <c r="O62" s="2" t="s">
        <v>331</v>
      </c>
      <c r="P62" s="2" t="s">
        <v>503</v>
      </c>
      <c r="Q62" s="2" t="s">
        <v>145</v>
      </c>
      <c r="R62" s="2" t="s">
        <v>146</v>
      </c>
      <c r="S62" s="2" t="s">
        <v>146</v>
      </c>
      <c r="T62" s="2" t="s">
        <v>563</v>
      </c>
      <c r="U62" s="2" t="s">
        <v>146</v>
      </c>
      <c r="V62" s="2" t="s">
        <v>570</v>
      </c>
      <c r="W62" s="2" t="s">
        <v>237</v>
      </c>
      <c r="X62" s="2" t="s">
        <v>146</v>
      </c>
      <c r="Y62" s="2" t="s">
        <v>530</v>
      </c>
      <c r="Z62" s="4"/>
      <c r="AA62" s="4">
        <f>=ROUNDDOWN({0},0)</f>
      </c>
      <c r="AB62" s="5">
        <v>2</v>
      </c>
      <c r="AC62" s="2" t="s">
        <v>146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1</v>
      </c>
      <c r="AS62" s="8">
        <v>27.56</v>
      </c>
      <c r="AT62" s="7">
        <v>-1</v>
      </c>
      <c r="AU62" s="7">
        <v>-1</v>
      </c>
      <c r="AV62" s="4"/>
      <c r="AW62" s="8"/>
      <c r="AX62" s="4">
        <v>1</v>
      </c>
      <c r="AY62" s="8">
        <v>27.56</v>
      </c>
      <c r="AZ62" s="7">
        <v>-1</v>
      </c>
      <c r="BA62" s="7">
        <v>-1</v>
      </c>
      <c r="BB62" s="7"/>
      <c r="BC62" s="4"/>
      <c r="BD62" s="8"/>
      <c r="BE62" s="4">
        <v>1</v>
      </c>
      <c r="BF62" s="8">
        <v>27.56</v>
      </c>
      <c r="BG62" s="7">
        <v>-1</v>
      </c>
      <c r="BH62" s="7">
        <v>-1</v>
      </c>
      <c r="BI62" s="7"/>
      <c r="BJ62" s="4"/>
      <c r="BK62" s="8"/>
      <c r="BL62" s="2" t="s">
        <v>19</v>
      </c>
      <c r="BM62" s="7"/>
      <c r="BN62" s="7"/>
      <c r="BO62" s="4"/>
      <c r="BP62" s="8"/>
      <c r="BQ62" s="4"/>
      <c r="BR62" s="8"/>
      <c r="BS62" s="7"/>
      <c r="BT62" s="7"/>
      <c r="BU62" s="2" t="s">
        <v>231</v>
      </c>
      <c r="BV62" s="2" t="s">
        <v>211</v>
      </c>
      <c r="BW62" s="2" t="s">
        <v>146</v>
      </c>
      <c r="BX62" s="2" t="s">
        <v>146</v>
      </c>
      <c r="BY62" s="2" t="s">
        <v>155</v>
      </c>
      <c r="BZ62" s="2" t="s">
        <v>155</v>
      </c>
      <c r="CA62" s="2" t="s">
        <v>146</v>
      </c>
      <c r="CB62" s="4"/>
      <c r="CC62" s="8"/>
      <c r="CD62" s="4"/>
      <c r="CE62" s="8"/>
      <c r="CF62" s="7"/>
      <c r="CG62" s="7"/>
      <c r="CH62" s="2" t="s">
        <v>153</v>
      </c>
      <c r="CI62" s="2" t="s">
        <v>211</v>
      </c>
      <c r="CJ62" s="2" t="s">
        <v>196</v>
      </c>
      <c r="CK62" s="2" t="s">
        <v>230</v>
      </c>
      <c r="CL62" s="2" t="s">
        <v>155</v>
      </c>
      <c r="CM62" s="2" t="s">
        <v>155</v>
      </c>
      <c r="CN62" s="2" t="s">
        <v>146</v>
      </c>
      <c r="CO62" s="4"/>
      <c r="CP62" s="8"/>
      <c r="CQ62" s="4"/>
      <c r="CR62" s="8"/>
      <c r="CS62" s="7"/>
      <c r="CT62" s="7"/>
      <c r="CU62" s="2" t="s">
        <v>153</v>
      </c>
      <c r="CV62" s="2" t="s">
        <v>211</v>
      </c>
      <c r="CW62" s="2" t="s">
        <v>394</v>
      </c>
      <c r="CX62" s="2" t="s">
        <v>525</v>
      </c>
      <c r="CY62" s="2" t="s">
        <v>155</v>
      </c>
      <c r="CZ62" s="2" t="s">
        <v>155</v>
      </c>
      <c r="DA62" s="2" t="s">
        <v>146</v>
      </c>
      <c r="DB62" s="4"/>
      <c r="DC62" s="8"/>
      <c r="DD62" s="4">
        <v>1</v>
      </c>
      <c r="DE62" s="8">
        <v>27.56</v>
      </c>
      <c r="DF62" s="7">
        <v>-1</v>
      </c>
      <c r="DG62" s="7">
        <v>-1</v>
      </c>
      <c r="DH62" s="2" t="s">
        <v>153</v>
      </c>
      <c r="DI62" s="2" t="s">
        <v>211</v>
      </c>
      <c r="DJ62" s="2" t="s">
        <v>530</v>
      </c>
      <c r="DK62" s="2" t="s">
        <v>560</v>
      </c>
      <c r="DL62" s="2" t="s">
        <v>155</v>
      </c>
      <c r="DM62" s="2" t="s">
        <v>155</v>
      </c>
      <c r="DN62" s="2" t="s">
        <v>146</v>
      </c>
      <c r="DO62" s="4"/>
      <c r="DP62" s="8"/>
      <c r="DQ62" s="4"/>
      <c r="DR62" s="8"/>
      <c r="DS62" s="7"/>
      <c r="DT62" s="7"/>
      <c r="DU62" s="2" t="s">
        <v>153</v>
      </c>
      <c r="DV62" s="2" t="s">
        <v>211</v>
      </c>
      <c r="DW62" s="2" t="s">
        <v>200</v>
      </c>
      <c r="DX62" s="2" t="s">
        <v>377</v>
      </c>
      <c r="DY62" s="2" t="s">
        <v>526</v>
      </c>
      <c r="DZ62" s="2" t="s">
        <v>155</v>
      </c>
      <c r="EA62" s="2" t="s">
        <v>146</v>
      </c>
      <c r="EB62" s="4"/>
      <c r="EC62" s="8"/>
      <c r="ED62" s="4"/>
      <c r="EE62" s="8"/>
      <c r="EF62" s="7"/>
      <c r="EG62" s="7"/>
      <c r="EH62" s="2" t="s">
        <v>508</v>
      </c>
      <c r="EI62" s="2" t="s">
        <v>211</v>
      </c>
      <c r="EJ62" s="2" t="s">
        <v>146</v>
      </c>
      <c r="EK62" s="2" t="s">
        <v>146</v>
      </c>
      <c r="EL62" s="2" t="s">
        <v>155</v>
      </c>
      <c r="EM62" s="2" t="s">
        <v>155</v>
      </c>
      <c r="EN62" s="2" t="s">
        <v>146</v>
      </c>
      <c r="EO62" s="4"/>
      <c r="EP62" s="8"/>
      <c r="EQ62" s="4"/>
      <c r="ER62" s="8"/>
      <c r="ES62" s="7"/>
      <c r="ET62" s="7"/>
      <c r="EU62" s="2" t="s">
        <v>153</v>
      </c>
      <c r="EV62" s="2" t="s">
        <v>211</v>
      </c>
      <c r="EW62" s="2" t="s">
        <v>530</v>
      </c>
      <c r="EX62" s="2" t="s">
        <v>560</v>
      </c>
      <c r="EY62" s="2" t="s">
        <v>155</v>
      </c>
      <c r="EZ62" s="2" t="s">
        <v>155</v>
      </c>
      <c r="FA62" s="2" t="s">
        <v>146</v>
      </c>
      <c r="FB62" s="4"/>
      <c r="FC62" s="8"/>
      <c r="FD62" s="4"/>
      <c r="FE62" s="8"/>
      <c r="FF62" s="7"/>
      <c r="FG62" s="7"/>
      <c r="FH62" s="2" t="s">
        <v>153</v>
      </c>
      <c r="FI62" s="2" t="s">
        <v>211</v>
      </c>
      <c r="FJ62" s="2" t="s">
        <v>438</v>
      </c>
      <c r="FK62" s="2" t="s">
        <v>262</v>
      </c>
      <c r="FL62" s="2" t="s">
        <v>155</v>
      </c>
      <c r="FM62" s="2" t="s">
        <v>155</v>
      </c>
      <c r="FN62" s="2" t="s">
        <v>146</v>
      </c>
      <c r="FO62" s="4"/>
      <c r="FP62" s="8"/>
      <c r="FQ62" s="4"/>
      <c r="FR62" s="8"/>
      <c r="FS62" s="7"/>
      <c r="FT62" s="7"/>
      <c r="FU62" s="2" t="s">
        <v>231</v>
      </c>
      <c r="FV62" s="2" t="s">
        <v>211</v>
      </c>
      <c r="FW62" s="2" t="s">
        <v>146</v>
      </c>
      <c r="FX62" s="2" t="s">
        <v>146</v>
      </c>
      <c r="FY62" s="2" t="s">
        <v>155</v>
      </c>
      <c r="FZ62" s="2" t="s">
        <v>155</v>
      </c>
      <c r="GA62" s="2" t="s">
        <v>146</v>
      </c>
      <c r="GB62" s="4"/>
      <c r="GC62" s="8"/>
      <c r="GD62" s="4"/>
      <c r="GE62" s="8"/>
      <c r="GF62" s="7"/>
      <c r="GG62" s="7"/>
      <c r="GH62" s="2" t="s">
        <v>153</v>
      </c>
      <c r="GI62" s="2" t="s">
        <v>211</v>
      </c>
      <c r="GJ62" s="2" t="s">
        <v>230</v>
      </c>
      <c r="GK62" s="2" t="s">
        <v>146</v>
      </c>
      <c r="GL62" s="2" t="s">
        <v>155</v>
      </c>
      <c r="GM62" s="2" t="s">
        <v>155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146</v>
      </c>
      <c r="IV62" s="2" t="s">
        <v>146</v>
      </c>
      <c r="IW62" s="2" t="s">
        <v>146</v>
      </c>
      <c r="IX62" s="2" t="s">
        <v>146</v>
      </c>
      <c r="IY62" s="2" t="s">
        <v>146</v>
      </c>
      <c r="IZ62" s="2" t="s">
        <v>146</v>
      </c>
      <c r="JA62" s="2" t="s">
        <v>146</v>
      </c>
      <c r="JB62" s="4"/>
      <c r="JC62" s="8"/>
      <c r="JD62" s="4"/>
      <c r="JE62" s="8"/>
      <c r="JF62" s="7"/>
      <c r="JG62" s="7"/>
      <c r="JH62" s="2" t="s">
        <v>146</v>
      </c>
      <c r="JI62" s="2" t="s">
        <v>146</v>
      </c>
      <c r="JJ62" s="2" t="s">
        <v>146</v>
      </c>
      <c r="JK62" s="2" t="s">
        <v>146</v>
      </c>
      <c r="JL62" s="2" t="s">
        <v>146</v>
      </c>
      <c r="JM62" s="2" t="s">
        <v>146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153</v>
      </c>
      <c r="LI62" s="2" t="s">
        <v>211</v>
      </c>
      <c r="LJ62" s="2" t="s">
        <v>397</v>
      </c>
      <c r="LK62" s="2" t="s">
        <v>426</v>
      </c>
      <c r="LL62" s="2" t="s">
        <v>155</v>
      </c>
      <c r="LM62" s="2" t="s">
        <v>155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153</v>
      </c>
      <c r="NI62" s="2" t="s">
        <v>211</v>
      </c>
      <c r="NJ62" s="2" t="s">
        <v>212</v>
      </c>
      <c r="NK62" s="2" t="s">
        <v>146</v>
      </c>
      <c r="NL62" s="2" t="s">
        <v>155</v>
      </c>
      <c r="NM62" s="2" t="s">
        <v>155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146</v>
      </c>
      <c r="OV62" s="2" t="s">
        <v>146</v>
      </c>
      <c r="OW62" s="2" t="s">
        <v>146</v>
      </c>
      <c r="OX62" s="2" t="s">
        <v>146</v>
      </c>
      <c r="OY62" s="2" t="s">
        <v>146</v>
      </c>
      <c r="OZ62" s="2" t="s">
        <v>146</v>
      </c>
      <c r="PA62" s="2" t="s">
        <v>146</v>
      </c>
      <c r="PB62" s="4"/>
      <c r="PC62" s="8"/>
      <c r="PD62" s="4"/>
      <c r="PE62" s="8"/>
      <c r="PF62" s="7"/>
      <c r="PG62" s="7"/>
      <c r="PH62" s="2" t="s">
        <v>146</v>
      </c>
      <c r="PI62" s="2" t="s">
        <v>146</v>
      </c>
      <c r="PJ62" s="2" t="s">
        <v>146</v>
      </c>
      <c r="PK62" s="2" t="s">
        <v>146</v>
      </c>
      <c r="PL62" s="2" t="s">
        <v>146</v>
      </c>
      <c r="PM62" s="2" t="s">
        <v>146</v>
      </c>
      <c r="PN62" s="2" t="s">
        <v>146</v>
      </c>
      <c r="PO62" s="4"/>
      <c r="PP62" s="8"/>
      <c r="PQ62" s="4"/>
      <c r="PR62" s="8"/>
      <c r="PS62" s="7"/>
      <c r="PT62" s="7"/>
      <c r="PU62" s="2" t="s">
        <v>231</v>
      </c>
      <c r="PV62" s="2" t="s">
        <v>211</v>
      </c>
      <c r="PW62" s="2" t="s">
        <v>146</v>
      </c>
      <c r="PX62" s="2" t="s">
        <v>146</v>
      </c>
      <c r="PY62" s="2" t="s">
        <v>155</v>
      </c>
      <c r="PZ62" s="2" t="s">
        <v>155</v>
      </c>
      <c r="QA62" s="2" t="s">
        <v>146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</row>
    <row r="63">
      <c r="A63" s="2" t="s">
        <v>571</v>
      </c>
      <c r="B63" s="2" t="s">
        <v>135</v>
      </c>
      <c r="C63" s="2" t="s">
        <v>498</v>
      </c>
      <c r="D63" s="2" t="s">
        <v>386</v>
      </c>
      <c r="E63" s="2" t="s">
        <v>387</v>
      </c>
      <c r="F63" s="2" t="s">
        <v>572</v>
      </c>
      <c r="G63" s="2" t="s">
        <v>572</v>
      </c>
      <c r="H63" s="2" t="s">
        <v>572</v>
      </c>
      <c r="I63" s="2" t="s">
        <v>389</v>
      </c>
      <c r="J63" s="2" t="s">
        <v>390</v>
      </c>
      <c r="K63" s="2" t="s">
        <v>353</v>
      </c>
      <c r="L63" s="3">
        <v>21.66</v>
      </c>
      <c r="M63" s="3">
        <v>22.74</v>
      </c>
      <c r="N63" s="3">
        <v>69.99</v>
      </c>
      <c r="O63" s="2" t="s">
        <v>143</v>
      </c>
      <c r="P63" s="2" t="s">
        <v>503</v>
      </c>
      <c r="Q63" s="2" t="s">
        <v>145</v>
      </c>
      <c r="R63" s="2" t="s">
        <v>146</v>
      </c>
      <c r="S63" s="2" t="s">
        <v>146</v>
      </c>
      <c r="T63" s="2" t="s">
        <v>563</v>
      </c>
      <c r="U63" s="2" t="s">
        <v>146</v>
      </c>
      <c r="V63" s="2" t="s">
        <v>573</v>
      </c>
      <c r="W63" s="2" t="s">
        <v>522</v>
      </c>
      <c r="X63" s="2" t="s">
        <v>146</v>
      </c>
      <c r="Y63" s="2" t="s">
        <v>523</v>
      </c>
      <c r="Z63" s="4">
        <v>129</v>
      </c>
      <c r="AA63" s="4">
        <f>=ROUNDDOWN(129,0)</f>
      </c>
      <c r="AB63" s="5">
        <v>1</v>
      </c>
      <c r="AC63" s="2" t="s">
        <v>146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>
        <v>8</v>
      </c>
      <c r="AQ63" s="8">
        <v>156.91</v>
      </c>
      <c r="AR63" s="4">
        <v>2</v>
      </c>
      <c r="AS63" s="8">
        <v>49.12</v>
      </c>
      <c r="AT63" s="7">
        <v>3</v>
      </c>
      <c r="AU63" s="7">
        <v>2.1944</v>
      </c>
      <c r="AV63" s="4">
        <v>8</v>
      </c>
      <c r="AW63" s="8">
        <v>156.91</v>
      </c>
      <c r="AX63" s="4">
        <v>2</v>
      </c>
      <c r="AY63" s="8">
        <v>49.12</v>
      </c>
      <c r="AZ63" s="7">
        <v>3</v>
      </c>
      <c r="BA63" s="7">
        <v>2.1944</v>
      </c>
      <c r="BB63" s="7">
        <v>1</v>
      </c>
      <c r="BC63" s="4">
        <v>8</v>
      </c>
      <c r="BD63" s="8">
        <v>156.91</v>
      </c>
      <c r="BE63" s="4">
        <v>5</v>
      </c>
      <c r="BF63" s="8">
        <v>127.87</v>
      </c>
      <c r="BG63" s="7">
        <v>0.6</v>
      </c>
      <c r="BH63" s="7">
        <v>0.2271</v>
      </c>
      <c r="BI63" s="7">
        <v>1</v>
      </c>
      <c r="BJ63" s="4">
        <v>8</v>
      </c>
      <c r="BK63" s="8">
        <v>156.91</v>
      </c>
      <c r="BL63" s="2" t="s">
        <v>194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231</v>
      </c>
      <c r="BV63" s="2" t="s">
        <v>143</v>
      </c>
      <c r="BW63" s="2" t="s">
        <v>146</v>
      </c>
      <c r="BX63" s="2" t="s">
        <v>146</v>
      </c>
      <c r="BY63" s="2" t="s">
        <v>155</v>
      </c>
      <c r="BZ63" s="2" t="s">
        <v>155</v>
      </c>
      <c r="CA63" s="2" t="s">
        <v>146</v>
      </c>
      <c r="CB63" s="4">
        <v>3</v>
      </c>
      <c r="CC63" s="8">
        <v>34.11</v>
      </c>
      <c r="CD63" s="4"/>
      <c r="CE63" s="8"/>
      <c r="CF63" s="7"/>
      <c r="CG63" s="7"/>
      <c r="CH63" s="2" t="s">
        <v>153</v>
      </c>
      <c r="CI63" s="2" t="s">
        <v>143</v>
      </c>
      <c r="CJ63" s="2" t="s">
        <v>196</v>
      </c>
      <c r="CK63" s="2" t="s">
        <v>535</v>
      </c>
      <c r="CL63" s="2" t="s">
        <v>155</v>
      </c>
      <c r="CM63" s="2" t="s">
        <v>155</v>
      </c>
      <c r="CN63" s="2" t="s">
        <v>146</v>
      </c>
      <c r="CO63" s="4">
        <v>5</v>
      </c>
      <c r="CP63" s="8">
        <v>122.8</v>
      </c>
      <c r="CQ63" s="4">
        <v>2</v>
      </c>
      <c r="CR63" s="8">
        <v>49.12</v>
      </c>
      <c r="CS63" s="7">
        <v>1.5</v>
      </c>
      <c r="CT63" s="7">
        <v>1.5</v>
      </c>
      <c r="CU63" s="2" t="s">
        <v>153</v>
      </c>
      <c r="CV63" s="2" t="s">
        <v>143</v>
      </c>
      <c r="CW63" s="2" t="s">
        <v>394</v>
      </c>
      <c r="CX63" s="2" t="s">
        <v>525</v>
      </c>
      <c r="CY63" s="2" t="s">
        <v>155</v>
      </c>
      <c r="CZ63" s="2" t="s">
        <v>155</v>
      </c>
      <c r="DA63" s="2" t="s">
        <v>146</v>
      </c>
      <c r="DB63" s="4"/>
      <c r="DC63" s="8"/>
      <c r="DD63" s="4"/>
      <c r="DE63" s="8"/>
      <c r="DF63" s="7"/>
      <c r="DG63" s="7"/>
      <c r="DH63" s="2" t="s">
        <v>153</v>
      </c>
      <c r="DI63" s="2" t="s">
        <v>143</v>
      </c>
      <c r="DJ63" s="2" t="s">
        <v>523</v>
      </c>
      <c r="DK63" s="2" t="s">
        <v>530</v>
      </c>
      <c r="DL63" s="2" t="s">
        <v>155</v>
      </c>
      <c r="DM63" s="2" t="s">
        <v>155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143</v>
      </c>
      <c r="DW63" s="2" t="s">
        <v>200</v>
      </c>
      <c r="DX63" s="2" t="s">
        <v>420</v>
      </c>
      <c r="DY63" s="2" t="s">
        <v>526</v>
      </c>
      <c r="DZ63" s="2" t="s">
        <v>155</v>
      </c>
      <c r="EA63" s="2" t="s">
        <v>146</v>
      </c>
      <c r="EB63" s="4"/>
      <c r="EC63" s="8"/>
      <c r="ED63" s="4"/>
      <c r="EE63" s="8"/>
      <c r="EF63" s="7"/>
      <c r="EG63" s="7"/>
      <c r="EH63" s="2" t="s">
        <v>508</v>
      </c>
      <c r="EI63" s="2" t="s">
        <v>143</v>
      </c>
      <c r="EJ63" s="2" t="s">
        <v>146</v>
      </c>
      <c r="EK63" s="2" t="s">
        <v>146</v>
      </c>
      <c r="EL63" s="2" t="s">
        <v>155</v>
      </c>
      <c r="EM63" s="2" t="s">
        <v>155</v>
      </c>
      <c r="EN63" s="2" t="s">
        <v>146</v>
      </c>
      <c r="EO63" s="4"/>
      <c r="EP63" s="8"/>
      <c r="EQ63" s="4"/>
      <c r="ER63" s="8"/>
      <c r="ES63" s="7"/>
      <c r="ET63" s="7"/>
      <c r="EU63" s="2" t="s">
        <v>153</v>
      </c>
      <c r="EV63" s="2" t="s">
        <v>143</v>
      </c>
      <c r="EW63" s="2" t="s">
        <v>523</v>
      </c>
      <c r="EX63" s="2" t="s">
        <v>560</v>
      </c>
      <c r="EY63" s="2" t="s">
        <v>155</v>
      </c>
      <c r="EZ63" s="2" t="s">
        <v>155</v>
      </c>
      <c r="FA63" s="2" t="s">
        <v>146</v>
      </c>
      <c r="FB63" s="4"/>
      <c r="FC63" s="8"/>
      <c r="FD63" s="4"/>
      <c r="FE63" s="8"/>
      <c r="FF63" s="7"/>
      <c r="FG63" s="7"/>
      <c r="FH63" s="2" t="s">
        <v>153</v>
      </c>
      <c r="FI63" s="2" t="s">
        <v>143</v>
      </c>
      <c r="FJ63" s="2" t="s">
        <v>205</v>
      </c>
      <c r="FK63" s="2" t="s">
        <v>574</v>
      </c>
      <c r="FL63" s="2" t="s">
        <v>155</v>
      </c>
      <c r="FM63" s="2" t="s">
        <v>155</v>
      </c>
      <c r="FN63" s="2" t="s">
        <v>146</v>
      </c>
      <c r="FO63" s="4"/>
      <c r="FP63" s="8"/>
      <c r="FQ63" s="4"/>
      <c r="FR63" s="8"/>
      <c r="FS63" s="7"/>
      <c r="FT63" s="7"/>
      <c r="FU63" s="2" t="s">
        <v>231</v>
      </c>
      <c r="FV63" s="2" t="s">
        <v>143</v>
      </c>
      <c r="FW63" s="2" t="s">
        <v>146</v>
      </c>
      <c r="FX63" s="2" t="s">
        <v>146</v>
      </c>
      <c r="FY63" s="2" t="s">
        <v>155</v>
      </c>
      <c r="FZ63" s="2" t="s">
        <v>155</v>
      </c>
      <c r="GA63" s="2" t="s">
        <v>146</v>
      </c>
      <c r="GB63" s="4"/>
      <c r="GC63" s="8"/>
      <c r="GD63" s="4"/>
      <c r="GE63" s="8"/>
      <c r="GF63" s="7"/>
      <c r="GG63" s="7"/>
      <c r="GH63" s="2" t="s">
        <v>153</v>
      </c>
      <c r="GI63" s="2" t="s">
        <v>143</v>
      </c>
      <c r="GJ63" s="2" t="s">
        <v>230</v>
      </c>
      <c r="GK63" s="2" t="s">
        <v>146</v>
      </c>
      <c r="GL63" s="2" t="s">
        <v>155</v>
      </c>
      <c r="GM63" s="2" t="s">
        <v>155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146</v>
      </c>
      <c r="IV63" s="2" t="s">
        <v>146</v>
      </c>
      <c r="IW63" s="2" t="s">
        <v>146</v>
      </c>
      <c r="IX63" s="2" t="s">
        <v>146</v>
      </c>
      <c r="IY63" s="2" t="s">
        <v>146</v>
      </c>
      <c r="IZ63" s="2" t="s">
        <v>146</v>
      </c>
      <c r="JA63" s="2" t="s">
        <v>146</v>
      </c>
      <c r="JB63" s="4"/>
      <c r="JC63" s="8"/>
      <c r="JD63" s="4"/>
      <c r="JE63" s="8"/>
      <c r="JF63" s="7"/>
      <c r="JG63" s="7"/>
      <c r="JH63" s="2" t="s">
        <v>146</v>
      </c>
      <c r="JI63" s="2" t="s">
        <v>146</v>
      </c>
      <c r="JJ63" s="2" t="s">
        <v>146</v>
      </c>
      <c r="JK63" s="2" t="s">
        <v>146</v>
      </c>
      <c r="JL63" s="2" t="s">
        <v>146</v>
      </c>
      <c r="JM63" s="2" t="s">
        <v>146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153</v>
      </c>
      <c r="LI63" s="2" t="s">
        <v>143</v>
      </c>
      <c r="LJ63" s="2" t="s">
        <v>397</v>
      </c>
      <c r="LK63" s="2" t="s">
        <v>146</v>
      </c>
      <c r="LL63" s="2" t="s">
        <v>155</v>
      </c>
      <c r="LM63" s="2" t="s">
        <v>155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153</v>
      </c>
      <c r="NI63" s="2" t="s">
        <v>211</v>
      </c>
      <c r="NJ63" s="2" t="s">
        <v>212</v>
      </c>
      <c r="NK63" s="2" t="s">
        <v>146</v>
      </c>
      <c r="NL63" s="2" t="s">
        <v>155</v>
      </c>
      <c r="NM63" s="2" t="s">
        <v>155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146</v>
      </c>
      <c r="OV63" s="2" t="s">
        <v>146</v>
      </c>
      <c r="OW63" s="2" t="s">
        <v>146</v>
      </c>
      <c r="OX63" s="2" t="s">
        <v>146</v>
      </c>
      <c r="OY63" s="2" t="s">
        <v>146</v>
      </c>
      <c r="OZ63" s="2" t="s">
        <v>146</v>
      </c>
      <c r="PA63" s="2" t="s">
        <v>146</v>
      </c>
      <c r="PB63" s="4"/>
      <c r="PC63" s="8"/>
      <c r="PD63" s="4"/>
      <c r="PE63" s="8"/>
      <c r="PF63" s="7"/>
      <c r="PG63" s="7"/>
      <c r="PH63" s="2" t="s">
        <v>146</v>
      </c>
      <c r="PI63" s="2" t="s">
        <v>146</v>
      </c>
      <c r="PJ63" s="2" t="s">
        <v>146</v>
      </c>
      <c r="PK63" s="2" t="s">
        <v>146</v>
      </c>
      <c r="PL63" s="2" t="s">
        <v>146</v>
      </c>
      <c r="PM63" s="2" t="s">
        <v>146</v>
      </c>
      <c r="PN63" s="2" t="s">
        <v>146</v>
      </c>
      <c r="PO63" s="4"/>
      <c r="PP63" s="8"/>
      <c r="PQ63" s="4"/>
      <c r="PR63" s="8"/>
      <c r="PS63" s="7"/>
      <c r="PT63" s="7"/>
      <c r="PU63" s="2" t="s">
        <v>231</v>
      </c>
      <c r="PV63" s="2" t="s">
        <v>143</v>
      </c>
      <c r="PW63" s="2" t="s">
        <v>146</v>
      </c>
      <c r="PX63" s="2" t="s">
        <v>146</v>
      </c>
      <c r="PY63" s="2" t="s">
        <v>155</v>
      </c>
      <c r="PZ63" s="2" t="s">
        <v>155</v>
      </c>
      <c r="QA63" s="2" t="s">
        <v>146</v>
      </c>
      <c r="QB63" s="4">
        <v>129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</row>
    <row r="64">
      <c r="A64" s="2" t="s">
        <v>575</v>
      </c>
      <c r="B64" s="2" t="s">
        <v>135</v>
      </c>
      <c r="C64" s="2" t="s">
        <v>498</v>
      </c>
      <c r="D64" s="2" t="s">
        <v>386</v>
      </c>
      <c r="E64" s="2" t="s">
        <v>387</v>
      </c>
      <c r="F64" s="2" t="s">
        <v>572</v>
      </c>
      <c r="G64" s="2" t="s">
        <v>572</v>
      </c>
      <c r="H64" s="2" t="s">
        <v>572</v>
      </c>
      <c r="I64" s="2" t="s">
        <v>389</v>
      </c>
      <c r="J64" s="2" t="s">
        <v>390</v>
      </c>
      <c r="K64" s="2" t="s">
        <v>533</v>
      </c>
      <c r="L64" s="3">
        <v>21.66</v>
      </c>
      <c r="M64" s="3">
        <v>22.74</v>
      </c>
      <c r="N64" s="3">
        <v>69.99</v>
      </c>
      <c r="O64" s="2" t="s">
        <v>331</v>
      </c>
      <c r="P64" s="2" t="s">
        <v>503</v>
      </c>
      <c r="Q64" s="2" t="s">
        <v>145</v>
      </c>
      <c r="R64" s="2" t="s">
        <v>146</v>
      </c>
      <c r="S64" s="2" t="s">
        <v>146</v>
      </c>
      <c r="T64" s="2" t="s">
        <v>563</v>
      </c>
      <c r="U64" s="2" t="s">
        <v>146</v>
      </c>
      <c r="V64" s="2" t="s">
        <v>573</v>
      </c>
      <c r="W64" s="2" t="s">
        <v>522</v>
      </c>
      <c r="X64" s="2" t="s">
        <v>146</v>
      </c>
      <c r="Y64" s="2" t="s">
        <v>523</v>
      </c>
      <c r="Z64" s="4"/>
      <c r="AA64" s="4">
        <f>=ROUNDDOWN({0},0)</f>
      </c>
      <c r="AB64" s="5">
        <v>3</v>
      </c>
      <c r="AC64" s="2" t="s">
        <v>146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>
        <v>3</v>
      </c>
      <c r="AS64" s="8">
        <v>78.75</v>
      </c>
      <c r="AT64" s="7">
        <v>-1</v>
      </c>
      <c r="AU64" s="7">
        <v>-1</v>
      </c>
      <c r="AV64" s="4"/>
      <c r="AW64" s="8"/>
      <c r="AX64" s="4">
        <v>3</v>
      </c>
      <c r="AY64" s="8">
        <v>78.75</v>
      </c>
      <c r="AZ64" s="7">
        <v>-1</v>
      </c>
      <c r="BA64" s="7">
        <v>-1</v>
      </c>
      <c r="BB64" s="7"/>
      <c r="BC64" s="4" t="s">
        <v>146</v>
      </c>
      <c r="BD64" s="8" t="s">
        <v>146</v>
      </c>
      <c r="BE64" s="4" t="s">
        <v>146</v>
      </c>
      <c r="BF64" s="8" t="s">
        <v>146</v>
      </c>
      <c r="BG64" s="7" t="s">
        <v>146</v>
      </c>
      <c r="BH64" s="7" t="s">
        <v>146</v>
      </c>
      <c r="BI64" s="7"/>
      <c r="BJ64" s="4"/>
      <c r="BK64" s="8"/>
      <c r="BL64" s="2" t="s">
        <v>19</v>
      </c>
      <c r="BM64" s="7"/>
      <c r="BN64" s="7"/>
      <c r="BO64" s="4"/>
      <c r="BP64" s="8"/>
      <c r="BQ64" s="4"/>
      <c r="BR64" s="8"/>
      <c r="BS64" s="7"/>
      <c r="BT64" s="7"/>
      <c r="BU64" s="2" t="s">
        <v>231</v>
      </c>
      <c r="BV64" s="2" t="s">
        <v>211</v>
      </c>
      <c r="BW64" s="2" t="s">
        <v>146</v>
      </c>
      <c r="BX64" s="2" t="s">
        <v>146</v>
      </c>
      <c r="BY64" s="2" t="s">
        <v>155</v>
      </c>
      <c r="BZ64" s="2" t="s">
        <v>155</v>
      </c>
      <c r="CA64" s="2" t="s">
        <v>146</v>
      </c>
      <c r="CB64" s="4"/>
      <c r="CC64" s="8"/>
      <c r="CD64" s="4"/>
      <c r="CE64" s="8"/>
      <c r="CF64" s="7"/>
      <c r="CG64" s="7"/>
      <c r="CH64" s="2" t="s">
        <v>153</v>
      </c>
      <c r="CI64" s="2" t="s">
        <v>211</v>
      </c>
      <c r="CJ64" s="2" t="s">
        <v>196</v>
      </c>
      <c r="CK64" s="2" t="s">
        <v>576</v>
      </c>
      <c r="CL64" s="2" t="s">
        <v>155</v>
      </c>
      <c r="CM64" s="2" t="s">
        <v>155</v>
      </c>
      <c r="CN64" s="2" t="s">
        <v>146</v>
      </c>
      <c r="CO64" s="4"/>
      <c r="CP64" s="8"/>
      <c r="CQ64" s="4"/>
      <c r="CR64" s="8"/>
      <c r="CS64" s="7"/>
      <c r="CT64" s="7"/>
      <c r="CU64" s="2" t="s">
        <v>153</v>
      </c>
      <c r="CV64" s="2" t="s">
        <v>211</v>
      </c>
      <c r="CW64" s="2" t="s">
        <v>394</v>
      </c>
      <c r="CX64" s="2" t="s">
        <v>577</v>
      </c>
      <c r="CY64" s="2" t="s">
        <v>155</v>
      </c>
      <c r="CZ64" s="2" t="s">
        <v>155</v>
      </c>
      <c r="DA64" s="2" t="s">
        <v>146</v>
      </c>
      <c r="DB64" s="4"/>
      <c r="DC64" s="8"/>
      <c r="DD64" s="4">
        <v>3</v>
      </c>
      <c r="DE64" s="8">
        <v>78.75</v>
      </c>
      <c r="DF64" s="7">
        <v>-1</v>
      </c>
      <c r="DG64" s="7">
        <v>-1</v>
      </c>
      <c r="DH64" s="2" t="s">
        <v>153</v>
      </c>
      <c r="DI64" s="2" t="s">
        <v>211</v>
      </c>
      <c r="DJ64" s="2" t="s">
        <v>523</v>
      </c>
      <c r="DK64" s="2" t="s">
        <v>268</v>
      </c>
      <c r="DL64" s="2" t="s">
        <v>155</v>
      </c>
      <c r="DM64" s="2" t="s">
        <v>155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211</v>
      </c>
      <c r="DW64" s="2" t="s">
        <v>200</v>
      </c>
      <c r="DX64" s="2" t="s">
        <v>360</v>
      </c>
      <c r="DY64" s="2" t="s">
        <v>526</v>
      </c>
      <c r="DZ64" s="2" t="s">
        <v>155</v>
      </c>
      <c r="EA64" s="2" t="s">
        <v>146</v>
      </c>
      <c r="EB64" s="4"/>
      <c r="EC64" s="8"/>
      <c r="ED64" s="4"/>
      <c r="EE64" s="8"/>
      <c r="EF64" s="7"/>
      <c r="EG64" s="7"/>
      <c r="EH64" s="2" t="s">
        <v>508</v>
      </c>
      <c r="EI64" s="2" t="s">
        <v>211</v>
      </c>
      <c r="EJ64" s="2" t="s">
        <v>146</v>
      </c>
      <c r="EK64" s="2" t="s">
        <v>146</v>
      </c>
      <c r="EL64" s="2" t="s">
        <v>155</v>
      </c>
      <c r="EM64" s="2" t="s">
        <v>155</v>
      </c>
      <c r="EN64" s="2" t="s">
        <v>146</v>
      </c>
      <c r="EO64" s="4"/>
      <c r="EP64" s="8"/>
      <c r="EQ64" s="4"/>
      <c r="ER64" s="8"/>
      <c r="ES64" s="7"/>
      <c r="ET64" s="7"/>
      <c r="EU64" s="2" t="s">
        <v>153</v>
      </c>
      <c r="EV64" s="2" t="s">
        <v>211</v>
      </c>
      <c r="EW64" s="2" t="s">
        <v>523</v>
      </c>
      <c r="EX64" s="2" t="s">
        <v>281</v>
      </c>
      <c r="EY64" s="2" t="s">
        <v>155</v>
      </c>
      <c r="EZ64" s="2" t="s">
        <v>155</v>
      </c>
      <c r="FA64" s="2" t="s">
        <v>146</v>
      </c>
      <c r="FB64" s="4"/>
      <c r="FC64" s="8"/>
      <c r="FD64" s="4"/>
      <c r="FE64" s="8"/>
      <c r="FF64" s="7"/>
      <c r="FG64" s="7"/>
      <c r="FH64" s="2" t="s">
        <v>153</v>
      </c>
      <c r="FI64" s="2" t="s">
        <v>211</v>
      </c>
      <c r="FJ64" s="2" t="s">
        <v>205</v>
      </c>
      <c r="FK64" s="2" t="s">
        <v>578</v>
      </c>
      <c r="FL64" s="2" t="s">
        <v>155</v>
      </c>
      <c r="FM64" s="2" t="s">
        <v>155</v>
      </c>
      <c r="FN64" s="2" t="s">
        <v>146</v>
      </c>
      <c r="FO64" s="4"/>
      <c r="FP64" s="8"/>
      <c r="FQ64" s="4"/>
      <c r="FR64" s="8"/>
      <c r="FS64" s="7"/>
      <c r="FT64" s="7"/>
      <c r="FU64" s="2" t="s">
        <v>231</v>
      </c>
      <c r="FV64" s="2" t="s">
        <v>211</v>
      </c>
      <c r="FW64" s="2" t="s">
        <v>146</v>
      </c>
      <c r="FX64" s="2" t="s">
        <v>146</v>
      </c>
      <c r="FY64" s="2" t="s">
        <v>155</v>
      </c>
      <c r="FZ64" s="2" t="s">
        <v>155</v>
      </c>
      <c r="GA64" s="2" t="s">
        <v>146</v>
      </c>
      <c r="GB64" s="4"/>
      <c r="GC64" s="8"/>
      <c r="GD64" s="4"/>
      <c r="GE64" s="8"/>
      <c r="GF64" s="7"/>
      <c r="GG64" s="7"/>
      <c r="GH64" s="2" t="s">
        <v>153</v>
      </c>
      <c r="GI64" s="2" t="s">
        <v>211</v>
      </c>
      <c r="GJ64" s="2" t="s">
        <v>230</v>
      </c>
      <c r="GK64" s="2" t="s">
        <v>146</v>
      </c>
      <c r="GL64" s="2" t="s">
        <v>155</v>
      </c>
      <c r="GM64" s="2" t="s">
        <v>155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146</v>
      </c>
      <c r="IV64" s="2" t="s">
        <v>146</v>
      </c>
      <c r="IW64" s="2" t="s">
        <v>146</v>
      </c>
      <c r="IX64" s="2" t="s">
        <v>146</v>
      </c>
      <c r="IY64" s="2" t="s">
        <v>146</v>
      </c>
      <c r="IZ64" s="2" t="s">
        <v>146</v>
      </c>
      <c r="JA64" s="2" t="s">
        <v>146</v>
      </c>
      <c r="JB64" s="4"/>
      <c r="JC64" s="8"/>
      <c r="JD64" s="4"/>
      <c r="JE64" s="8"/>
      <c r="JF64" s="7"/>
      <c r="JG64" s="7"/>
      <c r="JH64" s="2" t="s">
        <v>146</v>
      </c>
      <c r="JI64" s="2" t="s">
        <v>146</v>
      </c>
      <c r="JJ64" s="2" t="s">
        <v>146</v>
      </c>
      <c r="JK64" s="2" t="s">
        <v>146</v>
      </c>
      <c r="JL64" s="2" t="s">
        <v>146</v>
      </c>
      <c r="JM64" s="2" t="s">
        <v>146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153</v>
      </c>
      <c r="LI64" s="2" t="s">
        <v>211</v>
      </c>
      <c r="LJ64" s="2" t="s">
        <v>397</v>
      </c>
      <c r="LK64" s="2" t="s">
        <v>146</v>
      </c>
      <c r="LL64" s="2" t="s">
        <v>155</v>
      </c>
      <c r="LM64" s="2" t="s">
        <v>155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153</v>
      </c>
      <c r="NI64" s="2" t="s">
        <v>211</v>
      </c>
      <c r="NJ64" s="2" t="s">
        <v>212</v>
      </c>
      <c r="NK64" s="2" t="s">
        <v>146</v>
      </c>
      <c r="NL64" s="2" t="s">
        <v>155</v>
      </c>
      <c r="NM64" s="2" t="s">
        <v>155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146</v>
      </c>
      <c r="OV64" s="2" t="s">
        <v>146</v>
      </c>
      <c r="OW64" s="2" t="s">
        <v>146</v>
      </c>
      <c r="OX64" s="2" t="s">
        <v>146</v>
      </c>
      <c r="OY64" s="2" t="s">
        <v>146</v>
      </c>
      <c r="OZ64" s="2" t="s">
        <v>146</v>
      </c>
      <c r="PA64" s="2" t="s">
        <v>146</v>
      </c>
      <c r="PB64" s="4"/>
      <c r="PC64" s="8"/>
      <c r="PD64" s="4"/>
      <c r="PE64" s="8"/>
      <c r="PF64" s="7"/>
      <c r="PG64" s="7"/>
      <c r="PH64" s="2" t="s">
        <v>146</v>
      </c>
      <c r="PI64" s="2" t="s">
        <v>146</v>
      </c>
      <c r="PJ64" s="2" t="s">
        <v>146</v>
      </c>
      <c r="PK64" s="2" t="s">
        <v>146</v>
      </c>
      <c r="PL64" s="2" t="s">
        <v>146</v>
      </c>
      <c r="PM64" s="2" t="s">
        <v>146</v>
      </c>
      <c r="PN64" s="2" t="s">
        <v>146</v>
      </c>
      <c r="PO64" s="4"/>
      <c r="PP64" s="8"/>
      <c r="PQ64" s="4"/>
      <c r="PR64" s="8"/>
      <c r="PS64" s="7"/>
      <c r="PT64" s="7"/>
      <c r="PU64" s="2" t="s">
        <v>231</v>
      </c>
      <c r="PV64" s="2" t="s">
        <v>211</v>
      </c>
      <c r="PW64" s="2" t="s">
        <v>146</v>
      </c>
      <c r="PX64" s="2" t="s">
        <v>146</v>
      </c>
      <c r="PY64" s="2" t="s">
        <v>155</v>
      </c>
      <c r="PZ64" s="2" t="s">
        <v>155</v>
      </c>
      <c r="QA64" s="2" t="s">
        <v>146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</row>
    <row r="65">
      <c r="A65" s="2" t="s">
        <v>579</v>
      </c>
      <c r="B65" s="2" t="s">
        <v>135</v>
      </c>
      <c r="C65" s="2" t="s">
        <v>580</v>
      </c>
      <c r="D65" s="2" t="s">
        <v>516</v>
      </c>
      <c r="E65" s="2" t="s">
        <v>517</v>
      </c>
      <c r="F65" s="2" t="s">
        <v>581</v>
      </c>
      <c r="G65" s="2" t="s">
        <v>581</v>
      </c>
      <c r="H65" s="2" t="s">
        <v>581</v>
      </c>
      <c r="I65" s="2" t="s">
        <v>541</v>
      </c>
      <c r="J65" s="2" t="s">
        <v>501</v>
      </c>
      <c r="K65" s="2" t="s">
        <v>582</v>
      </c>
      <c r="L65" s="3">
        <v>68.09</v>
      </c>
      <c r="M65" s="3">
        <v>71.49</v>
      </c>
      <c r="N65" s="3">
        <v>199.99</v>
      </c>
      <c r="O65" s="2" t="s">
        <v>143</v>
      </c>
      <c r="P65" s="2" t="s">
        <v>503</v>
      </c>
      <c r="Q65" s="2" t="s">
        <v>145</v>
      </c>
      <c r="R65" s="2" t="s">
        <v>146</v>
      </c>
      <c r="S65" s="2" t="s">
        <v>146</v>
      </c>
      <c r="T65" s="2" t="s">
        <v>504</v>
      </c>
      <c r="U65" s="2" t="s">
        <v>146</v>
      </c>
      <c r="V65" s="2" t="s">
        <v>355</v>
      </c>
      <c r="W65" s="2" t="s">
        <v>522</v>
      </c>
      <c r="X65" s="2" t="s">
        <v>146</v>
      </c>
      <c r="Y65" s="2" t="s">
        <v>199</v>
      </c>
      <c r="Z65" s="4">
        <v>187</v>
      </c>
      <c r="AA65" s="4">
        <f>=ROUNDDOWN(187,0)</f>
      </c>
      <c r="AB65" s="5">
        <v>1</v>
      </c>
      <c r="AC65" s="2" t="s">
        <v>146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>
        <v>3</v>
      </c>
      <c r="AQ65" s="8">
        <v>195.89</v>
      </c>
      <c r="AR65" s="4">
        <v>1</v>
      </c>
      <c r="AS65" s="8">
        <v>80.07</v>
      </c>
      <c r="AT65" s="7">
        <v>2</v>
      </c>
      <c r="AU65" s="7">
        <v>1.4465</v>
      </c>
      <c r="AV65" s="4">
        <v>5</v>
      </c>
      <c r="AW65" s="8">
        <v>290.63</v>
      </c>
      <c r="AX65" s="4">
        <v>2</v>
      </c>
      <c r="AY65" s="8">
        <v>180.17</v>
      </c>
      <c r="AZ65" s="7">
        <v>1.5</v>
      </c>
      <c r="BA65" s="7">
        <v>0.6131</v>
      </c>
      <c r="BB65" s="7">
        <v>0.674</v>
      </c>
      <c r="BC65" s="4">
        <v>5</v>
      </c>
      <c r="BD65" s="8">
        <v>290.63</v>
      </c>
      <c r="BE65" s="4">
        <v>2</v>
      </c>
      <c r="BF65" s="8">
        <v>180.17</v>
      </c>
      <c r="BG65" s="7">
        <v>1.5</v>
      </c>
      <c r="BH65" s="7">
        <v>0.6131</v>
      </c>
      <c r="BI65" s="7">
        <v>1</v>
      </c>
      <c r="BJ65" s="4">
        <v>3</v>
      </c>
      <c r="BK65" s="8">
        <v>195.89</v>
      </c>
      <c r="BL65" s="2" t="s">
        <v>583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231</v>
      </c>
      <c r="BV65" s="2" t="s">
        <v>143</v>
      </c>
      <c r="BW65" s="2" t="s">
        <v>146</v>
      </c>
      <c r="BX65" s="2" t="s">
        <v>146</v>
      </c>
      <c r="BY65" s="2" t="s">
        <v>155</v>
      </c>
      <c r="BZ65" s="2" t="s">
        <v>155</v>
      </c>
      <c r="CA65" s="2" t="s">
        <v>146</v>
      </c>
      <c r="CB65" s="4"/>
      <c r="CC65" s="8"/>
      <c r="CD65" s="4"/>
      <c r="CE65" s="8"/>
      <c r="CF65" s="7"/>
      <c r="CG65" s="7"/>
      <c r="CH65" s="2" t="s">
        <v>153</v>
      </c>
      <c r="CI65" s="2" t="s">
        <v>143</v>
      </c>
      <c r="CJ65" s="2" t="s">
        <v>196</v>
      </c>
      <c r="CK65" s="2" t="s">
        <v>337</v>
      </c>
      <c r="CL65" s="2" t="s">
        <v>155</v>
      </c>
      <c r="CM65" s="2" t="s">
        <v>155</v>
      </c>
      <c r="CN65" s="2" t="s">
        <v>146</v>
      </c>
      <c r="CO65" s="4"/>
      <c r="CP65" s="8"/>
      <c r="CQ65" s="4"/>
      <c r="CR65" s="8"/>
      <c r="CS65" s="7"/>
      <c r="CT65" s="7"/>
      <c r="CU65" s="2" t="s">
        <v>153</v>
      </c>
      <c r="CV65" s="2" t="s">
        <v>143</v>
      </c>
      <c r="CW65" s="2" t="s">
        <v>394</v>
      </c>
      <c r="CX65" s="2" t="s">
        <v>159</v>
      </c>
      <c r="CY65" s="2" t="s">
        <v>155</v>
      </c>
      <c r="CZ65" s="2" t="s">
        <v>155</v>
      </c>
      <c r="DA65" s="2" t="s">
        <v>146</v>
      </c>
      <c r="DB65" s="4">
        <v>1</v>
      </c>
      <c r="DC65" s="8">
        <v>80.78</v>
      </c>
      <c r="DD65" s="4"/>
      <c r="DE65" s="8"/>
      <c r="DF65" s="7"/>
      <c r="DG65" s="7"/>
      <c r="DH65" s="2" t="s">
        <v>153</v>
      </c>
      <c r="DI65" s="2" t="s">
        <v>143</v>
      </c>
      <c r="DJ65" s="2" t="s">
        <v>584</v>
      </c>
      <c r="DK65" s="2" t="s">
        <v>585</v>
      </c>
      <c r="DL65" s="2" t="s">
        <v>155</v>
      </c>
      <c r="DM65" s="2" t="s">
        <v>155</v>
      </c>
      <c r="DN65" s="2" t="s">
        <v>146</v>
      </c>
      <c r="DO65" s="4">
        <v>1</v>
      </c>
      <c r="DP65" s="8">
        <v>40.04</v>
      </c>
      <c r="DQ65" s="4">
        <v>1</v>
      </c>
      <c r="DR65" s="8">
        <v>80.07</v>
      </c>
      <c r="DS65" s="7"/>
      <c r="DT65" s="7">
        <v>-0.4999</v>
      </c>
      <c r="DU65" s="2" t="s">
        <v>153</v>
      </c>
      <c r="DV65" s="2" t="s">
        <v>143</v>
      </c>
      <c r="DW65" s="2" t="s">
        <v>200</v>
      </c>
      <c r="DX65" s="2" t="s">
        <v>377</v>
      </c>
      <c r="DY65" s="2" t="s">
        <v>526</v>
      </c>
      <c r="DZ65" s="2" t="s">
        <v>155</v>
      </c>
      <c r="EA65" s="2" t="s">
        <v>146</v>
      </c>
      <c r="EB65" s="4"/>
      <c r="EC65" s="8"/>
      <c r="ED65" s="4"/>
      <c r="EE65" s="8"/>
      <c r="EF65" s="7"/>
      <c r="EG65" s="7"/>
      <c r="EH65" s="2" t="s">
        <v>508</v>
      </c>
      <c r="EI65" s="2" t="s">
        <v>143</v>
      </c>
      <c r="EJ65" s="2" t="s">
        <v>146</v>
      </c>
      <c r="EK65" s="2" t="s">
        <v>146</v>
      </c>
      <c r="EL65" s="2" t="s">
        <v>155</v>
      </c>
      <c r="EM65" s="2" t="s">
        <v>155</v>
      </c>
      <c r="EN65" s="2" t="s">
        <v>146</v>
      </c>
      <c r="EO65" s="4"/>
      <c r="EP65" s="8"/>
      <c r="EQ65" s="4"/>
      <c r="ER65" s="8"/>
      <c r="ES65" s="7"/>
      <c r="ET65" s="7"/>
      <c r="EU65" s="2" t="s">
        <v>153</v>
      </c>
      <c r="EV65" s="2" t="s">
        <v>143</v>
      </c>
      <c r="EW65" s="2" t="s">
        <v>199</v>
      </c>
      <c r="EX65" s="2" t="s">
        <v>146</v>
      </c>
      <c r="EY65" s="2" t="s">
        <v>155</v>
      </c>
      <c r="EZ65" s="2" t="s">
        <v>155</v>
      </c>
      <c r="FA65" s="2" t="s">
        <v>146</v>
      </c>
      <c r="FB65" s="4">
        <v>1</v>
      </c>
      <c r="FC65" s="8">
        <v>75.07</v>
      </c>
      <c r="FD65" s="4"/>
      <c r="FE65" s="8"/>
      <c r="FF65" s="7"/>
      <c r="FG65" s="7"/>
      <c r="FH65" s="2" t="s">
        <v>153</v>
      </c>
      <c r="FI65" s="2" t="s">
        <v>143</v>
      </c>
      <c r="FJ65" s="2" t="s">
        <v>205</v>
      </c>
      <c r="FK65" s="2" t="s">
        <v>586</v>
      </c>
      <c r="FL65" s="2" t="s">
        <v>155</v>
      </c>
      <c r="FM65" s="2" t="s">
        <v>155</v>
      </c>
      <c r="FN65" s="2" t="s">
        <v>146</v>
      </c>
      <c r="FO65" s="4"/>
      <c r="FP65" s="8"/>
      <c r="FQ65" s="4"/>
      <c r="FR65" s="8"/>
      <c r="FS65" s="7"/>
      <c r="FT65" s="7"/>
      <c r="FU65" s="2" t="s">
        <v>231</v>
      </c>
      <c r="FV65" s="2" t="s">
        <v>143</v>
      </c>
      <c r="FW65" s="2" t="s">
        <v>146</v>
      </c>
      <c r="FX65" s="2" t="s">
        <v>146</v>
      </c>
      <c r="FY65" s="2" t="s">
        <v>155</v>
      </c>
      <c r="FZ65" s="2" t="s">
        <v>155</v>
      </c>
      <c r="GA65" s="2" t="s">
        <v>146</v>
      </c>
      <c r="GB65" s="4"/>
      <c r="GC65" s="8"/>
      <c r="GD65" s="4"/>
      <c r="GE65" s="8"/>
      <c r="GF65" s="7"/>
      <c r="GG65" s="7"/>
      <c r="GH65" s="2" t="s">
        <v>153</v>
      </c>
      <c r="GI65" s="2" t="s">
        <v>143</v>
      </c>
      <c r="GJ65" s="2" t="s">
        <v>230</v>
      </c>
      <c r="GK65" s="2" t="s">
        <v>587</v>
      </c>
      <c r="GL65" s="2" t="s">
        <v>155</v>
      </c>
      <c r="GM65" s="2" t="s">
        <v>155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146</v>
      </c>
      <c r="IV65" s="2" t="s">
        <v>146</v>
      </c>
      <c r="IW65" s="2" t="s">
        <v>146</v>
      </c>
      <c r="IX65" s="2" t="s">
        <v>146</v>
      </c>
      <c r="IY65" s="2" t="s">
        <v>146</v>
      </c>
      <c r="IZ65" s="2" t="s">
        <v>146</v>
      </c>
      <c r="JA65" s="2" t="s">
        <v>146</v>
      </c>
      <c r="JB65" s="4"/>
      <c r="JC65" s="8"/>
      <c r="JD65" s="4"/>
      <c r="JE65" s="8"/>
      <c r="JF65" s="7"/>
      <c r="JG65" s="7"/>
      <c r="JH65" s="2" t="s">
        <v>146</v>
      </c>
      <c r="JI65" s="2" t="s">
        <v>146</v>
      </c>
      <c r="JJ65" s="2" t="s">
        <v>146</v>
      </c>
      <c r="JK65" s="2" t="s">
        <v>146</v>
      </c>
      <c r="JL65" s="2" t="s">
        <v>146</v>
      </c>
      <c r="JM65" s="2" t="s">
        <v>146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153</v>
      </c>
      <c r="LI65" s="2" t="s">
        <v>143</v>
      </c>
      <c r="LJ65" s="2" t="s">
        <v>210</v>
      </c>
      <c r="LK65" s="2" t="s">
        <v>146</v>
      </c>
      <c r="LL65" s="2" t="s">
        <v>155</v>
      </c>
      <c r="LM65" s="2" t="s">
        <v>155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153</v>
      </c>
      <c r="NI65" s="2" t="s">
        <v>211</v>
      </c>
      <c r="NJ65" s="2" t="s">
        <v>212</v>
      </c>
      <c r="NK65" s="2" t="s">
        <v>146</v>
      </c>
      <c r="NL65" s="2" t="s">
        <v>155</v>
      </c>
      <c r="NM65" s="2" t="s">
        <v>155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146</v>
      </c>
      <c r="OV65" s="2" t="s">
        <v>146</v>
      </c>
      <c r="OW65" s="2" t="s">
        <v>146</v>
      </c>
      <c r="OX65" s="2" t="s">
        <v>146</v>
      </c>
      <c r="OY65" s="2" t="s">
        <v>146</v>
      </c>
      <c r="OZ65" s="2" t="s">
        <v>146</v>
      </c>
      <c r="PA65" s="2" t="s">
        <v>146</v>
      </c>
      <c r="PB65" s="4"/>
      <c r="PC65" s="8"/>
      <c r="PD65" s="4"/>
      <c r="PE65" s="8"/>
      <c r="PF65" s="7"/>
      <c r="PG65" s="7"/>
      <c r="PH65" s="2" t="s">
        <v>146</v>
      </c>
      <c r="PI65" s="2" t="s">
        <v>146</v>
      </c>
      <c r="PJ65" s="2" t="s">
        <v>146</v>
      </c>
      <c r="PK65" s="2" t="s">
        <v>146</v>
      </c>
      <c r="PL65" s="2" t="s">
        <v>146</v>
      </c>
      <c r="PM65" s="2" t="s">
        <v>146</v>
      </c>
      <c r="PN65" s="2" t="s">
        <v>146</v>
      </c>
      <c r="PO65" s="4"/>
      <c r="PP65" s="8"/>
      <c r="PQ65" s="4"/>
      <c r="PR65" s="8"/>
      <c r="PS65" s="7"/>
      <c r="PT65" s="7"/>
      <c r="PU65" s="2" t="s">
        <v>231</v>
      </c>
      <c r="PV65" s="2" t="s">
        <v>143</v>
      </c>
      <c r="PW65" s="2" t="s">
        <v>146</v>
      </c>
      <c r="PX65" s="2" t="s">
        <v>146</v>
      </c>
      <c r="PY65" s="2" t="s">
        <v>155</v>
      </c>
      <c r="PZ65" s="2" t="s">
        <v>155</v>
      </c>
      <c r="QA65" s="2" t="s">
        <v>146</v>
      </c>
      <c r="QB65" s="4">
        <v>187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</row>
    <row r="66">
      <c r="A66" s="2" t="s">
        <v>588</v>
      </c>
      <c r="B66" s="2" t="s">
        <v>135</v>
      </c>
      <c r="C66" s="2" t="s">
        <v>580</v>
      </c>
      <c r="D66" s="2" t="s">
        <v>516</v>
      </c>
      <c r="E66" s="2" t="s">
        <v>517</v>
      </c>
      <c r="F66" s="2" t="s">
        <v>581</v>
      </c>
      <c r="G66" s="2" t="s">
        <v>581</v>
      </c>
      <c r="H66" s="2" t="s">
        <v>581</v>
      </c>
      <c r="I66" s="2" t="s">
        <v>541</v>
      </c>
      <c r="J66" s="2" t="s">
        <v>510</v>
      </c>
      <c r="K66" s="2" t="s">
        <v>582</v>
      </c>
      <c r="L66" s="3">
        <v>85.12</v>
      </c>
      <c r="M66" s="3">
        <v>89.38</v>
      </c>
      <c r="N66" s="3">
        <v>249.99</v>
      </c>
      <c r="O66" s="2" t="s">
        <v>143</v>
      </c>
      <c r="P66" s="2" t="s">
        <v>503</v>
      </c>
      <c r="Q66" s="2" t="s">
        <v>145</v>
      </c>
      <c r="R66" s="2" t="s">
        <v>146</v>
      </c>
      <c r="S66" s="2" t="s">
        <v>146</v>
      </c>
      <c r="T66" s="2" t="s">
        <v>504</v>
      </c>
      <c r="U66" s="2" t="s">
        <v>146</v>
      </c>
      <c r="V66" s="2" t="s">
        <v>355</v>
      </c>
      <c r="W66" s="2" t="s">
        <v>522</v>
      </c>
      <c r="X66" s="2" t="s">
        <v>146</v>
      </c>
      <c r="Y66" s="2" t="s">
        <v>199</v>
      </c>
      <c r="Z66" s="4">
        <v>47</v>
      </c>
      <c r="AA66" s="4">
        <f>=ROUNDDOWN(47,0)</f>
      </c>
      <c r="AB66" s="5">
        <v>1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>
        <v>2</v>
      </c>
      <c r="AQ66" s="8">
        <v>94.74</v>
      </c>
      <c r="AR66" s="4">
        <v>1</v>
      </c>
      <c r="AS66" s="8">
        <v>100.1</v>
      </c>
      <c r="AT66" s="7">
        <v>1</v>
      </c>
      <c r="AU66" s="7">
        <v>-0.0535</v>
      </c>
      <c r="AV66" s="4" t="s">
        <v>146</v>
      </c>
      <c r="AW66" s="8" t="s">
        <v>146</v>
      </c>
      <c r="AX66" s="4" t="s">
        <v>146</v>
      </c>
      <c r="AY66" s="8" t="s">
        <v>146</v>
      </c>
      <c r="AZ66" s="7" t="s">
        <v>146</v>
      </c>
      <c r="BA66" s="7" t="s">
        <v>146</v>
      </c>
      <c r="BB66" s="7">
        <v>0.326</v>
      </c>
      <c r="BC66" s="4" t="s">
        <v>146</v>
      </c>
      <c r="BD66" s="8" t="s">
        <v>146</v>
      </c>
      <c r="BE66" s="4" t="s">
        <v>146</v>
      </c>
      <c r="BF66" s="8" t="s">
        <v>146</v>
      </c>
      <c r="BG66" s="7" t="s">
        <v>146</v>
      </c>
      <c r="BH66" s="7" t="s">
        <v>146</v>
      </c>
      <c r="BI66" s="7" t="s">
        <v>146</v>
      </c>
      <c r="BJ66" s="4">
        <v>2</v>
      </c>
      <c r="BK66" s="8">
        <v>94.74</v>
      </c>
      <c r="BL66" s="2" t="s">
        <v>589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231</v>
      </c>
      <c r="BV66" s="2" t="s">
        <v>143</v>
      </c>
      <c r="BW66" s="2" t="s">
        <v>146</v>
      </c>
      <c r="BX66" s="2" t="s">
        <v>146</v>
      </c>
      <c r="BY66" s="2" t="s">
        <v>155</v>
      </c>
      <c r="BZ66" s="2" t="s">
        <v>155</v>
      </c>
      <c r="CA66" s="2" t="s">
        <v>146</v>
      </c>
      <c r="CB66" s="4">
        <v>1</v>
      </c>
      <c r="CC66" s="8">
        <v>44.69</v>
      </c>
      <c r="CD66" s="4"/>
      <c r="CE66" s="8"/>
      <c r="CF66" s="7"/>
      <c r="CG66" s="7"/>
      <c r="CH66" s="2" t="s">
        <v>153</v>
      </c>
      <c r="CI66" s="2" t="s">
        <v>143</v>
      </c>
      <c r="CJ66" s="2" t="s">
        <v>196</v>
      </c>
      <c r="CK66" s="2" t="s">
        <v>417</v>
      </c>
      <c r="CL66" s="2" t="s">
        <v>155</v>
      </c>
      <c r="CM66" s="2" t="s">
        <v>155</v>
      </c>
      <c r="CN66" s="2" t="s">
        <v>146</v>
      </c>
      <c r="CO66" s="4"/>
      <c r="CP66" s="8"/>
      <c r="CQ66" s="4"/>
      <c r="CR66" s="8"/>
      <c r="CS66" s="7"/>
      <c r="CT66" s="7"/>
      <c r="CU66" s="2" t="s">
        <v>153</v>
      </c>
      <c r="CV66" s="2" t="s">
        <v>143</v>
      </c>
      <c r="CW66" s="2" t="s">
        <v>394</v>
      </c>
      <c r="CX66" s="2" t="s">
        <v>443</v>
      </c>
      <c r="CY66" s="2" t="s">
        <v>155</v>
      </c>
      <c r="CZ66" s="2" t="s">
        <v>155</v>
      </c>
      <c r="DA66" s="2" t="s">
        <v>146</v>
      </c>
      <c r="DB66" s="4"/>
      <c r="DC66" s="8"/>
      <c r="DD66" s="4"/>
      <c r="DE66" s="8"/>
      <c r="DF66" s="7"/>
      <c r="DG66" s="7"/>
      <c r="DH66" s="2" t="s">
        <v>153</v>
      </c>
      <c r="DI66" s="2" t="s">
        <v>143</v>
      </c>
      <c r="DJ66" s="2" t="s">
        <v>199</v>
      </c>
      <c r="DK66" s="2" t="s">
        <v>585</v>
      </c>
      <c r="DL66" s="2" t="s">
        <v>155</v>
      </c>
      <c r="DM66" s="2" t="s">
        <v>155</v>
      </c>
      <c r="DN66" s="2" t="s">
        <v>146</v>
      </c>
      <c r="DO66" s="4">
        <v>1</v>
      </c>
      <c r="DP66" s="8">
        <v>50.05</v>
      </c>
      <c r="DQ66" s="4">
        <v>1</v>
      </c>
      <c r="DR66" s="8">
        <v>100.1</v>
      </c>
      <c r="DS66" s="7"/>
      <c r="DT66" s="7">
        <v>-0.5</v>
      </c>
      <c r="DU66" s="2" t="s">
        <v>153</v>
      </c>
      <c r="DV66" s="2" t="s">
        <v>143</v>
      </c>
      <c r="DW66" s="2" t="s">
        <v>200</v>
      </c>
      <c r="DX66" s="2" t="s">
        <v>322</v>
      </c>
      <c r="DY66" s="2" t="s">
        <v>526</v>
      </c>
      <c r="DZ66" s="2" t="s">
        <v>155</v>
      </c>
      <c r="EA66" s="2" t="s">
        <v>146</v>
      </c>
      <c r="EB66" s="4"/>
      <c r="EC66" s="8"/>
      <c r="ED66" s="4"/>
      <c r="EE66" s="8"/>
      <c r="EF66" s="7"/>
      <c r="EG66" s="7"/>
      <c r="EH66" s="2" t="s">
        <v>508</v>
      </c>
      <c r="EI66" s="2" t="s">
        <v>143</v>
      </c>
      <c r="EJ66" s="2" t="s">
        <v>146</v>
      </c>
      <c r="EK66" s="2" t="s">
        <v>146</v>
      </c>
      <c r="EL66" s="2" t="s">
        <v>155</v>
      </c>
      <c r="EM66" s="2" t="s">
        <v>155</v>
      </c>
      <c r="EN66" s="2" t="s">
        <v>146</v>
      </c>
      <c r="EO66" s="4"/>
      <c r="EP66" s="8"/>
      <c r="EQ66" s="4"/>
      <c r="ER66" s="8"/>
      <c r="ES66" s="7"/>
      <c r="ET66" s="7"/>
      <c r="EU66" s="2" t="s">
        <v>153</v>
      </c>
      <c r="EV66" s="2" t="s">
        <v>143</v>
      </c>
      <c r="EW66" s="2" t="s">
        <v>199</v>
      </c>
      <c r="EX66" s="2" t="s">
        <v>590</v>
      </c>
      <c r="EY66" s="2" t="s">
        <v>155</v>
      </c>
      <c r="EZ66" s="2" t="s">
        <v>155</v>
      </c>
      <c r="FA66" s="2" t="s">
        <v>146</v>
      </c>
      <c r="FB66" s="4"/>
      <c r="FC66" s="8"/>
      <c r="FD66" s="4"/>
      <c r="FE66" s="8"/>
      <c r="FF66" s="7"/>
      <c r="FG66" s="7"/>
      <c r="FH66" s="2" t="s">
        <v>153</v>
      </c>
      <c r="FI66" s="2" t="s">
        <v>143</v>
      </c>
      <c r="FJ66" s="2" t="s">
        <v>205</v>
      </c>
      <c r="FK66" s="2" t="s">
        <v>185</v>
      </c>
      <c r="FL66" s="2" t="s">
        <v>155</v>
      </c>
      <c r="FM66" s="2" t="s">
        <v>155</v>
      </c>
      <c r="FN66" s="2" t="s">
        <v>146</v>
      </c>
      <c r="FO66" s="4"/>
      <c r="FP66" s="8"/>
      <c r="FQ66" s="4"/>
      <c r="FR66" s="8"/>
      <c r="FS66" s="7"/>
      <c r="FT66" s="7"/>
      <c r="FU66" s="2" t="s">
        <v>231</v>
      </c>
      <c r="FV66" s="2" t="s">
        <v>143</v>
      </c>
      <c r="FW66" s="2" t="s">
        <v>146</v>
      </c>
      <c r="FX66" s="2" t="s">
        <v>146</v>
      </c>
      <c r="FY66" s="2" t="s">
        <v>155</v>
      </c>
      <c r="FZ66" s="2" t="s">
        <v>155</v>
      </c>
      <c r="GA66" s="2" t="s">
        <v>146</v>
      </c>
      <c r="GB66" s="4"/>
      <c r="GC66" s="8"/>
      <c r="GD66" s="4"/>
      <c r="GE66" s="8"/>
      <c r="GF66" s="7"/>
      <c r="GG66" s="7"/>
      <c r="GH66" s="2" t="s">
        <v>153</v>
      </c>
      <c r="GI66" s="2" t="s">
        <v>143</v>
      </c>
      <c r="GJ66" s="2" t="s">
        <v>230</v>
      </c>
      <c r="GK66" s="2" t="s">
        <v>146</v>
      </c>
      <c r="GL66" s="2" t="s">
        <v>155</v>
      </c>
      <c r="GM66" s="2" t="s">
        <v>155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146</v>
      </c>
      <c r="IV66" s="2" t="s">
        <v>146</v>
      </c>
      <c r="IW66" s="2" t="s">
        <v>146</v>
      </c>
      <c r="IX66" s="2" t="s">
        <v>146</v>
      </c>
      <c r="IY66" s="2" t="s">
        <v>146</v>
      </c>
      <c r="IZ66" s="2" t="s">
        <v>146</v>
      </c>
      <c r="JA66" s="2" t="s">
        <v>146</v>
      </c>
      <c r="JB66" s="4"/>
      <c r="JC66" s="8"/>
      <c r="JD66" s="4"/>
      <c r="JE66" s="8"/>
      <c r="JF66" s="7"/>
      <c r="JG66" s="7"/>
      <c r="JH66" s="2" t="s">
        <v>146</v>
      </c>
      <c r="JI66" s="2" t="s">
        <v>146</v>
      </c>
      <c r="JJ66" s="2" t="s">
        <v>146</v>
      </c>
      <c r="JK66" s="2" t="s">
        <v>146</v>
      </c>
      <c r="JL66" s="2" t="s">
        <v>146</v>
      </c>
      <c r="JM66" s="2" t="s">
        <v>146</v>
      </c>
      <c r="JN66" s="2" t="s">
        <v>146</v>
      </c>
      <c r="JO66" s="4"/>
      <c r="JP66" s="8"/>
      <c r="JQ66" s="4"/>
      <c r="JR66" s="8"/>
      <c r="JS66" s="7"/>
      <c r="JT66" s="7"/>
      <c r="JU66" s="2" t="s">
        <v>146</v>
      </c>
      <c r="JV66" s="2" t="s">
        <v>146</v>
      </c>
      <c r="JW66" s="2" t="s">
        <v>146</v>
      </c>
      <c r="JX66" s="2" t="s">
        <v>146</v>
      </c>
      <c r="JY66" s="2" t="s">
        <v>146</v>
      </c>
      <c r="JZ66" s="2" t="s">
        <v>146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146</v>
      </c>
      <c r="KV66" s="2" t="s">
        <v>146</v>
      </c>
      <c r="KW66" s="2" t="s">
        <v>146</v>
      </c>
      <c r="KX66" s="2" t="s">
        <v>146</v>
      </c>
      <c r="KY66" s="2" t="s">
        <v>146</v>
      </c>
      <c r="KZ66" s="2" t="s">
        <v>146</v>
      </c>
      <c r="LA66" s="2" t="s">
        <v>146</v>
      </c>
      <c r="LB66" s="4"/>
      <c r="LC66" s="8"/>
      <c r="LD66" s="4"/>
      <c r="LE66" s="8"/>
      <c r="LF66" s="7"/>
      <c r="LG66" s="7"/>
      <c r="LH66" s="2" t="s">
        <v>153</v>
      </c>
      <c r="LI66" s="2" t="s">
        <v>143</v>
      </c>
      <c r="LJ66" s="2" t="s">
        <v>210</v>
      </c>
      <c r="LK66" s="2" t="s">
        <v>146</v>
      </c>
      <c r="LL66" s="2" t="s">
        <v>155</v>
      </c>
      <c r="LM66" s="2" t="s">
        <v>155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153</v>
      </c>
      <c r="NI66" s="2" t="s">
        <v>211</v>
      </c>
      <c r="NJ66" s="2" t="s">
        <v>212</v>
      </c>
      <c r="NK66" s="2" t="s">
        <v>591</v>
      </c>
      <c r="NL66" s="2" t="s">
        <v>155</v>
      </c>
      <c r="NM66" s="2" t="s">
        <v>155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146</v>
      </c>
      <c r="OV66" s="2" t="s">
        <v>146</v>
      </c>
      <c r="OW66" s="2" t="s">
        <v>146</v>
      </c>
      <c r="OX66" s="2" t="s">
        <v>146</v>
      </c>
      <c r="OY66" s="2" t="s">
        <v>146</v>
      </c>
      <c r="OZ66" s="2" t="s">
        <v>146</v>
      </c>
      <c r="PA66" s="2" t="s">
        <v>146</v>
      </c>
      <c r="PB66" s="4"/>
      <c r="PC66" s="8"/>
      <c r="PD66" s="4"/>
      <c r="PE66" s="8"/>
      <c r="PF66" s="7"/>
      <c r="PG66" s="7"/>
      <c r="PH66" s="2" t="s">
        <v>146</v>
      </c>
      <c r="PI66" s="2" t="s">
        <v>146</v>
      </c>
      <c r="PJ66" s="2" t="s">
        <v>146</v>
      </c>
      <c r="PK66" s="2" t="s">
        <v>146</v>
      </c>
      <c r="PL66" s="2" t="s">
        <v>146</v>
      </c>
      <c r="PM66" s="2" t="s">
        <v>146</v>
      </c>
      <c r="PN66" s="2" t="s">
        <v>146</v>
      </c>
      <c r="PO66" s="4"/>
      <c r="PP66" s="8"/>
      <c r="PQ66" s="4"/>
      <c r="PR66" s="8"/>
      <c r="PS66" s="7"/>
      <c r="PT66" s="7"/>
      <c r="PU66" s="2" t="s">
        <v>231</v>
      </c>
      <c r="PV66" s="2" t="s">
        <v>143</v>
      </c>
      <c r="PW66" s="2" t="s">
        <v>146</v>
      </c>
      <c r="PX66" s="2" t="s">
        <v>146</v>
      </c>
      <c r="PY66" s="2" t="s">
        <v>155</v>
      </c>
      <c r="PZ66" s="2" t="s">
        <v>155</v>
      </c>
      <c r="QA66" s="2" t="s">
        <v>146</v>
      </c>
      <c r="QB66" s="4">
        <v>47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</row>
    <row r="67">
      <c r="A67" s="2" t="s">
        <v>592</v>
      </c>
      <c r="B67" s="2" t="s">
        <v>135</v>
      </c>
      <c r="C67" s="2" t="s">
        <v>580</v>
      </c>
      <c r="D67" s="2" t="s">
        <v>516</v>
      </c>
      <c r="E67" s="2" t="s">
        <v>517</v>
      </c>
      <c r="F67" s="2" t="s">
        <v>593</v>
      </c>
      <c r="G67" s="2" t="s">
        <v>593</v>
      </c>
      <c r="H67" s="2" t="s">
        <v>593</v>
      </c>
      <c r="I67" s="2" t="s">
        <v>541</v>
      </c>
      <c r="J67" s="2" t="s">
        <v>501</v>
      </c>
      <c r="K67" s="2" t="s">
        <v>594</v>
      </c>
      <c r="L67" s="3">
        <v>68.09</v>
      </c>
      <c r="M67" s="3">
        <v>71.49</v>
      </c>
      <c r="N67" s="3">
        <v>199.99</v>
      </c>
      <c r="O67" s="2" t="s">
        <v>143</v>
      </c>
      <c r="P67" s="2" t="s">
        <v>503</v>
      </c>
      <c r="Q67" s="2" t="s">
        <v>145</v>
      </c>
      <c r="R67" s="2" t="s">
        <v>146</v>
      </c>
      <c r="S67" s="2" t="s">
        <v>146</v>
      </c>
      <c r="T67" s="2" t="s">
        <v>504</v>
      </c>
      <c r="U67" s="2" t="s">
        <v>146</v>
      </c>
      <c r="V67" s="2" t="s">
        <v>355</v>
      </c>
      <c r="W67" s="2" t="s">
        <v>522</v>
      </c>
      <c r="X67" s="2" t="s">
        <v>146</v>
      </c>
      <c r="Y67" s="2" t="s">
        <v>595</v>
      </c>
      <c r="Z67" s="4">
        <v>48</v>
      </c>
      <c r="AA67" s="4">
        <f>=ROUNDDOWN(26.6666666666667,0)</f>
      </c>
      <c r="AB67" s="5">
        <v>1.8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146</v>
      </c>
      <c r="AW67" s="8" t="s">
        <v>146</v>
      </c>
      <c r="AX67" s="4">
        <v>1</v>
      </c>
      <c r="AY67" s="8">
        <v>111.37</v>
      </c>
      <c r="AZ67" s="7" t="s">
        <v>146</v>
      </c>
      <c r="BA67" s="7" t="s">
        <v>146</v>
      </c>
      <c r="BB67" s="7"/>
      <c r="BC67" s="4" t="s">
        <v>146</v>
      </c>
      <c r="BD67" s="8" t="s">
        <v>146</v>
      </c>
      <c r="BE67" s="4">
        <v>1</v>
      </c>
      <c r="BF67" s="8">
        <v>111.37</v>
      </c>
      <c r="BG67" s="7" t="s">
        <v>146</v>
      </c>
      <c r="BH67" s="7" t="s">
        <v>146</v>
      </c>
      <c r="BI67" s="7"/>
      <c r="BJ67" s="4"/>
      <c r="BK67" s="8"/>
      <c r="BL67" s="2" t="s">
        <v>146</v>
      </c>
      <c r="BM67" s="7"/>
      <c r="BN67" s="7"/>
      <c r="BO67" s="4"/>
      <c r="BP67" s="8"/>
      <c r="BQ67" s="4"/>
      <c r="BR67" s="8"/>
      <c r="BS67" s="7"/>
      <c r="BT67" s="7"/>
      <c r="BU67" s="2" t="s">
        <v>231</v>
      </c>
      <c r="BV67" s="2" t="s">
        <v>143</v>
      </c>
      <c r="BW67" s="2" t="s">
        <v>146</v>
      </c>
      <c r="BX67" s="2" t="s">
        <v>146</v>
      </c>
      <c r="BY67" s="2" t="s">
        <v>155</v>
      </c>
      <c r="BZ67" s="2" t="s">
        <v>155</v>
      </c>
      <c r="CA67" s="2" t="s">
        <v>146</v>
      </c>
      <c r="CB67" s="4"/>
      <c r="CC67" s="8"/>
      <c r="CD67" s="4"/>
      <c r="CE67" s="8"/>
      <c r="CF67" s="7"/>
      <c r="CG67" s="7"/>
      <c r="CH67" s="2" t="s">
        <v>153</v>
      </c>
      <c r="CI67" s="2" t="s">
        <v>143</v>
      </c>
      <c r="CJ67" s="2" t="s">
        <v>196</v>
      </c>
      <c r="CK67" s="2" t="s">
        <v>596</v>
      </c>
      <c r="CL67" s="2" t="s">
        <v>155</v>
      </c>
      <c r="CM67" s="2" t="s">
        <v>155</v>
      </c>
      <c r="CN67" s="2" t="s">
        <v>146</v>
      </c>
      <c r="CO67" s="4"/>
      <c r="CP67" s="8"/>
      <c r="CQ67" s="4"/>
      <c r="CR67" s="8"/>
      <c r="CS67" s="7"/>
      <c r="CT67" s="7"/>
      <c r="CU67" s="2" t="s">
        <v>153</v>
      </c>
      <c r="CV67" s="2" t="s">
        <v>143</v>
      </c>
      <c r="CW67" s="2" t="s">
        <v>394</v>
      </c>
      <c r="CX67" s="2" t="s">
        <v>292</v>
      </c>
      <c r="CY67" s="2" t="s">
        <v>155</v>
      </c>
      <c r="CZ67" s="2" t="s">
        <v>155</v>
      </c>
      <c r="DA67" s="2" t="s">
        <v>146</v>
      </c>
      <c r="DB67" s="4"/>
      <c r="DC67" s="8"/>
      <c r="DD67" s="4"/>
      <c r="DE67" s="8"/>
      <c r="DF67" s="7"/>
      <c r="DG67" s="7"/>
      <c r="DH67" s="2" t="s">
        <v>153</v>
      </c>
      <c r="DI67" s="2" t="s">
        <v>143</v>
      </c>
      <c r="DJ67" s="2" t="s">
        <v>595</v>
      </c>
      <c r="DK67" s="2" t="s">
        <v>226</v>
      </c>
      <c r="DL67" s="2" t="s">
        <v>155</v>
      </c>
      <c r="DM67" s="2" t="s">
        <v>155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143</v>
      </c>
      <c r="DW67" s="2" t="s">
        <v>200</v>
      </c>
      <c r="DX67" s="2" t="s">
        <v>322</v>
      </c>
      <c r="DY67" s="2" t="s">
        <v>526</v>
      </c>
      <c r="DZ67" s="2" t="s">
        <v>155</v>
      </c>
      <c r="EA67" s="2" t="s">
        <v>146</v>
      </c>
      <c r="EB67" s="4"/>
      <c r="EC67" s="8"/>
      <c r="ED67" s="4"/>
      <c r="EE67" s="8"/>
      <c r="EF67" s="7"/>
      <c r="EG67" s="7"/>
      <c r="EH67" s="2" t="s">
        <v>508</v>
      </c>
      <c r="EI67" s="2" t="s">
        <v>143</v>
      </c>
      <c r="EJ67" s="2" t="s">
        <v>146</v>
      </c>
      <c r="EK67" s="2" t="s">
        <v>146</v>
      </c>
      <c r="EL67" s="2" t="s">
        <v>155</v>
      </c>
      <c r="EM67" s="2" t="s">
        <v>155</v>
      </c>
      <c r="EN67" s="2" t="s">
        <v>146</v>
      </c>
      <c r="EO67" s="4"/>
      <c r="EP67" s="8"/>
      <c r="EQ67" s="4"/>
      <c r="ER67" s="8"/>
      <c r="ES67" s="7"/>
      <c r="ET67" s="7"/>
      <c r="EU67" s="2" t="s">
        <v>153</v>
      </c>
      <c r="EV67" s="2" t="s">
        <v>143</v>
      </c>
      <c r="EW67" s="2" t="s">
        <v>597</v>
      </c>
      <c r="EX67" s="2" t="s">
        <v>512</v>
      </c>
      <c r="EY67" s="2" t="s">
        <v>155</v>
      </c>
      <c r="EZ67" s="2" t="s">
        <v>155</v>
      </c>
      <c r="FA67" s="2" t="s">
        <v>146</v>
      </c>
      <c r="FB67" s="4"/>
      <c r="FC67" s="8"/>
      <c r="FD67" s="4"/>
      <c r="FE67" s="8"/>
      <c r="FF67" s="7"/>
      <c r="FG67" s="7"/>
      <c r="FH67" s="2" t="s">
        <v>153</v>
      </c>
      <c r="FI67" s="2" t="s">
        <v>143</v>
      </c>
      <c r="FJ67" s="2" t="s">
        <v>205</v>
      </c>
      <c r="FK67" s="2" t="s">
        <v>418</v>
      </c>
      <c r="FL67" s="2" t="s">
        <v>155</v>
      </c>
      <c r="FM67" s="2" t="s">
        <v>155</v>
      </c>
      <c r="FN67" s="2" t="s">
        <v>146</v>
      </c>
      <c r="FO67" s="4"/>
      <c r="FP67" s="8"/>
      <c r="FQ67" s="4"/>
      <c r="FR67" s="8"/>
      <c r="FS67" s="7"/>
      <c r="FT67" s="7"/>
      <c r="FU67" s="2" t="s">
        <v>231</v>
      </c>
      <c r="FV67" s="2" t="s">
        <v>143</v>
      </c>
      <c r="FW67" s="2" t="s">
        <v>146</v>
      </c>
      <c r="FX67" s="2" t="s">
        <v>146</v>
      </c>
      <c r="FY67" s="2" t="s">
        <v>155</v>
      </c>
      <c r="FZ67" s="2" t="s">
        <v>155</v>
      </c>
      <c r="GA67" s="2" t="s">
        <v>146</v>
      </c>
      <c r="GB67" s="4"/>
      <c r="GC67" s="8"/>
      <c r="GD67" s="4"/>
      <c r="GE67" s="8"/>
      <c r="GF67" s="7"/>
      <c r="GG67" s="7"/>
      <c r="GH67" s="2" t="s">
        <v>153</v>
      </c>
      <c r="GI67" s="2" t="s">
        <v>143</v>
      </c>
      <c r="GJ67" s="2" t="s">
        <v>230</v>
      </c>
      <c r="GK67" s="2" t="s">
        <v>146</v>
      </c>
      <c r="GL67" s="2" t="s">
        <v>155</v>
      </c>
      <c r="GM67" s="2" t="s">
        <v>155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146</v>
      </c>
      <c r="IV67" s="2" t="s">
        <v>146</v>
      </c>
      <c r="IW67" s="2" t="s">
        <v>146</v>
      </c>
      <c r="IX67" s="2" t="s">
        <v>146</v>
      </c>
      <c r="IY67" s="2" t="s">
        <v>146</v>
      </c>
      <c r="IZ67" s="2" t="s">
        <v>146</v>
      </c>
      <c r="JA67" s="2" t="s">
        <v>146</v>
      </c>
      <c r="JB67" s="4"/>
      <c r="JC67" s="8"/>
      <c r="JD67" s="4"/>
      <c r="JE67" s="8"/>
      <c r="JF67" s="7"/>
      <c r="JG67" s="7"/>
      <c r="JH67" s="2" t="s">
        <v>146</v>
      </c>
      <c r="JI67" s="2" t="s">
        <v>146</v>
      </c>
      <c r="JJ67" s="2" t="s">
        <v>146</v>
      </c>
      <c r="JK67" s="2" t="s">
        <v>146</v>
      </c>
      <c r="JL67" s="2" t="s">
        <v>146</v>
      </c>
      <c r="JM67" s="2" t="s">
        <v>146</v>
      </c>
      <c r="JN67" s="2" t="s">
        <v>146</v>
      </c>
      <c r="JO67" s="4"/>
      <c r="JP67" s="8"/>
      <c r="JQ67" s="4"/>
      <c r="JR67" s="8"/>
      <c r="JS67" s="7"/>
      <c r="JT67" s="7"/>
      <c r="JU67" s="2" t="s">
        <v>146</v>
      </c>
      <c r="JV67" s="2" t="s">
        <v>146</v>
      </c>
      <c r="JW67" s="2" t="s">
        <v>146</v>
      </c>
      <c r="JX67" s="2" t="s">
        <v>146</v>
      </c>
      <c r="JY67" s="2" t="s">
        <v>146</v>
      </c>
      <c r="JZ67" s="2" t="s">
        <v>146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146</v>
      </c>
      <c r="KV67" s="2" t="s">
        <v>146</v>
      </c>
      <c r="KW67" s="2" t="s">
        <v>146</v>
      </c>
      <c r="KX67" s="2" t="s">
        <v>146</v>
      </c>
      <c r="KY67" s="2" t="s">
        <v>146</v>
      </c>
      <c r="KZ67" s="2" t="s">
        <v>146</v>
      </c>
      <c r="LA67" s="2" t="s">
        <v>146</v>
      </c>
      <c r="LB67" s="4"/>
      <c r="LC67" s="8"/>
      <c r="LD67" s="4"/>
      <c r="LE67" s="8"/>
      <c r="LF67" s="7"/>
      <c r="LG67" s="7"/>
      <c r="LH67" s="2" t="s">
        <v>153</v>
      </c>
      <c r="LI67" s="2" t="s">
        <v>143</v>
      </c>
      <c r="LJ67" s="2" t="s">
        <v>210</v>
      </c>
      <c r="LK67" s="2" t="s">
        <v>146</v>
      </c>
      <c r="LL67" s="2" t="s">
        <v>155</v>
      </c>
      <c r="LM67" s="2" t="s">
        <v>155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146</v>
      </c>
      <c r="NI67" s="2" t="s">
        <v>146</v>
      </c>
      <c r="NJ67" s="2" t="s">
        <v>146</v>
      </c>
      <c r="NK67" s="2" t="s">
        <v>146</v>
      </c>
      <c r="NL67" s="2" t="s">
        <v>146</v>
      </c>
      <c r="NM67" s="2" t="s">
        <v>146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146</v>
      </c>
      <c r="OV67" s="2" t="s">
        <v>146</v>
      </c>
      <c r="OW67" s="2" t="s">
        <v>146</v>
      </c>
      <c r="OX67" s="2" t="s">
        <v>146</v>
      </c>
      <c r="OY67" s="2" t="s">
        <v>146</v>
      </c>
      <c r="OZ67" s="2" t="s">
        <v>146</v>
      </c>
      <c r="PA67" s="2" t="s">
        <v>146</v>
      </c>
      <c r="PB67" s="4"/>
      <c r="PC67" s="8"/>
      <c r="PD67" s="4"/>
      <c r="PE67" s="8"/>
      <c r="PF67" s="7"/>
      <c r="PG67" s="7"/>
      <c r="PH67" s="2" t="s">
        <v>146</v>
      </c>
      <c r="PI67" s="2" t="s">
        <v>146</v>
      </c>
      <c r="PJ67" s="2" t="s">
        <v>146</v>
      </c>
      <c r="PK67" s="2" t="s">
        <v>146</v>
      </c>
      <c r="PL67" s="2" t="s">
        <v>146</v>
      </c>
      <c r="PM67" s="2" t="s">
        <v>146</v>
      </c>
      <c r="PN67" s="2" t="s">
        <v>146</v>
      </c>
      <c r="PO67" s="4"/>
      <c r="PP67" s="8"/>
      <c r="PQ67" s="4"/>
      <c r="PR67" s="8"/>
      <c r="PS67" s="7"/>
      <c r="PT67" s="7"/>
      <c r="PU67" s="2" t="s">
        <v>231</v>
      </c>
      <c r="PV67" s="2" t="s">
        <v>143</v>
      </c>
      <c r="PW67" s="2" t="s">
        <v>146</v>
      </c>
      <c r="PX67" s="2" t="s">
        <v>146</v>
      </c>
      <c r="PY67" s="2" t="s">
        <v>155</v>
      </c>
      <c r="PZ67" s="2" t="s">
        <v>155</v>
      </c>
      <c r="QA67" s="2" t="s">
        <v>146</v>
      </c>
      <c r="QB67" s="4">
        <v>48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</row>
    <row r="68">
      <c r="A68" s="2" t="s">
        <v>598</v>
      </c>
      <c r="B68" s="2" t="s">
        <v>135</v>
      </c>
      <c r="C68" s="2" t="s">
        <v>580</v>
      </c>
      <c r="D68" s="2" t="s">
        <v>516</v>
      </c>
      <c r="E68" s="2" t="s">
        <v>517</v>
      </c>
      <c r="F68" s="2" t="s">
        <v>593</v>
      </c>
      <c r="G68" s="2" t="s">
        <v>593</v>
      </c>
      <c r="H68" s="2" t="s">
        <v>593</v>
      </c>
      <c r="I68" s="2" t="s">
        <v>541</v>
      </c>
      <c r="J68" s="2" t="s">
        <v>510</v>
      </c>
      <c r="K68" s="2" t="s">
        <v>594</v>
      </c>
      <c r="L68" s="3">
        <v>85.12</v>
      </c>
      <c r="M68" s="3">
        <v>89.38</v>
      </c>
      <c r="N68" s="3">
        <v>249.99</v>
      </c>
      <c r="O68" s="2" t="s">
        <v>331</v>
      </c>
      <c r="P68" s="2" t="s">
        <v>503</v>
      </c>
      <c r="Q68" s="2" t="s">
        <v>145</v>
      </c>
      <c r="R68" s="2" t="s">
        <v>146</v>
      </c>
      <c r="S68" s="2" t="s">
        <v>146</v>
      </c>
      <c r="T68" s="2" t="s">
        <v>504</v>
      </c>
      <c r="U68" s="2" t="s">
        <v>146</v>
      </c>
      <c r="V68" s="2" t="s">
        <v>355</v>
      </c>
      <c r="W68" s="2" t="s">
        <v>522</v>
      </c>
      <c r="X68" s="2" t="s">
        <v>146</v>
      </c>
      <c r="Y68" s="2" t="s">
        <v>595</v>
      </c>
      <c r="Z68" s="4"/>
      <c r="AA68" s="4">
        <f>=ROUNDDOWN({0},0)</f>
      </c>
      <c r="AB68" s="5">
        <v>3</v>
      </c>
      <c r="AC68" s="2" t="s">
        <v>146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/>
      <c r="AQ68" s="8"/>
      <c r="AR68" s="4">
        <v>1</v>
      </c>
      <c r="AS68" s="8">
        <v>111.37</v>
      </c>
      <c r="AT68" s="7">
        <v>-1</v>
      </c>
      <c r="AU68" s="7">
        <v>-1</v>
      </c>
      <c r="AV68" s="4" t="s">
        <v>146</v>
      </c>
      <c r="AW68" s="8" t="s">
        <v>146</v>
      </c>
      <c r="AX68" s="4" t="s">
        <v>146</v>
      </c>
      <c r="AY68" s="8" t="s">
        <v>146</v>
      </c>
      <c r="AZ68" s="7" t="s">
        <v>146</v>
      </c>
      <c r="BA68" s="7" t="s">
        <v>146</v>
      </c>
      <c r="BB68" s="7"/>
      <c r="BC68" s="4" t="s">
        <v>146</v>
      </c>
      <c r="BD68" s="8" t="s">
        <v>146</v>
      </c>
      <c r="BE68" s="4" t="s">
        <v>146</v>
      </c>
      <c r="BF68" s="8" t="s">
        <v>146</v>
      </c>
      <c r="BG68" s="7" t="s">
        <v>146</v>
      </c>
      <c r="BH68" s="7" t="s">
        <v>146</v>
      </c>
      <c r="BI68" s="7"/>
      <c r="BJ68" s="4"/>
      <c r="BK68" s="8"/>
      <c r="BL68" s="2" t="s">
        <v>19</v>
      </c>
      <c r="BM68" s="7"/>
      <c r="BN68" s="7"/>
      <c r="BO68" s="4"/>
      <c r="BP68" s="8"/>
      <c r="BQ68" s="4"/>
      <c r="BR68" s="8"/>
      <c r="BS68" s="7"/>
      <c r="BT68" s="7"/>
      <c r="BU68" s="2" t="s">
        <v>231</v>
      </c>
      <c r="BV68" s="2" t="s">
        <v>211</v>
      </c>
      <c r="BW68" s="2" t="s">
        <v>146</v>
      </c>
      <c r="BX68" s="2" t="s">
        <v>146</v>
      </c>
      <c r="BY68" s="2" t="s">
        <v>155</v>
      </c>
      <c r="BZ68" s="2" t="s">
        <v>155</v>
      </c>
      <c r="CA68" s="2" t="s">
        <v>146</v>
      </c>
      <c r="CB68" s="4"/>
      <c r="CC68" s="8"/>
      <c r="CD68" s="4"/>
      <c r="CE68" s="8"/>
      <c r="CF68" s="7"/>
      <c r="CG68" s="7"/>
      <c r="CH68" s="2" t="s">
        <v>153</v>
      </c>
      <c r="CI68" s="2" t="s">
        <v>211</v>
      </c>
      <c r="CJ68" s="2" t="s">
        <v>196</v>
      </c>
      <c r="CK68" s="2" t="s">
        <v>209</v>
      </c>
      <c r="CL68" s="2" t="s">
        <v>155</v>
      </c>
      <c r="CM68" s="2" t="s">
        <v>155</v>
      </c>
      <c r="CN68" s="2" t="s">
        <v>146</v>
      </c>
      <c r="CO68" s="4"/>
      <c r="CP68" s="8"/>
      <c r="CQ68" s="4"/>
      <c r="CR68" s="8"/>
      <c r="CS68" s="7"/>
      <c r="CT68" s="7"/>
      <c r="CU68" s="2" t="s">
        <v>153</v>
      </c>
      <c r="CV68" s="2" t="s">
        <v>211</v>
      </c>
      <c r="CW68" s="2" t="s">
        <v>394</v>
      </c>
      <c r="CX68" s="2" t="s">
        <v>292</v>
      </c>
      <c r="CY68" s="2" t="s">
        <v>155</v>
      </c>
      <c r="CZ68" s="2" t="s">
        <v>155</v>
      </c>
      <c r="DA68" s="2" t="s">
        <v>146</v>
      </c>
      <c r="DB68" s="4"/>
      <c r="DC68" s="8"/>
      <c r="DD68" s="4">
        <v>1</v>
      </c>
      <c r="DE68" s="8">
        <v>111.37</v>
      </c>
      <c r="DF68" s="7">
        <v>-1</v>
      </c>
      <c r="DG68" s="7">
        <v>-1</v>
      </c>
      <c r="DH68" s="2" t="s">
        <v>153</v>
      </c>
      <c r="DI68" s="2" t="s">
        <v>211</v>
      </c>
      <c r="DJ68" s="2" t="s">
        <v>595</v>
      </c>
      <c r="DK68" s="2" t="s">
        <v>246</v>
      </c>
      <c r="DL68" s="2" t="s">
        <v>155</v>
      </c>
      <c r="DM68" s="2" t="s">
        <v>155</v>
      </c>
      <c r="DN68" s="2" t="s">
        <v>146</v>
      </c>
      <c r="DO68" s="4"/>
      <c r="DP68" s="8"/>
      <c r="DQ68" s="4"/>
      <c r="DR68" s="8"/>
      <c r="DS68" s="7"/>
      <c r="DT68" s="7"/>
      <c r="DU68" s="2" t="s">
        <v>153</v>
      </c>
      <c r="DV68" s="2" t="s">
        <v>211</v>
      </c>
      <c r="DW68" s="2" t="s">
        <v>200</v>
      </c>
      <c r="DX68" s="2" t="s">
        <v>360</v>
      </c>
      <c r="DY68" s="2" t="s">
        <v>526</v>
      </c>
      <c r="DZ68" s="2" t="s">
        <v>155</v>
      </c>
      <c r="EA68" s="2" t="s">
        <v>146</v>
      </c>
      <c r="EB68" s="4"/>
      <c r="EC68" s="8"/>
      <c r="ED68" s="4"/>
      <c r="EE68" s="8"/>
      <c r="EF68" s="7"/>
      <c r="EG68" s="7"/>
      <c r="EH68" s="2" t="s">
        <v>508</v>
      </c>
      <c r="EI68" s="2" t="s">
        <v>211</v>
      </c>
      <c r="EJ68" s="2" t="s">
        <v>146</v>
      </c>
      <c r="EK68" s="2" t="s">
        <v>146</v>
      </c>
      <c r="EL68" s="2" t="s">
        <v>155</v>
      </c>
      <c r="EM68" s="2" t="s">
        <v>155</v>
      </c>
      <c r="EN68" s="2" t="s">
        <v>146</v>
      </c>
      <c r="EO68" s="4"/>
      <c r="EP68" s="8"/>
      <c r="EQ68" s="4"/>
      <c r="ER68" s="8"/>
      <c r="ES68" s="7"/>
      <c r="ET68" s="7"/>
      <c r="EU68" s="2" t="s">
        <v>153</v>
      </c>
      <c r="EV68" s="2" t="s">
        <v>211</v>
      </c>
      <c r="EW68" s="2" t="s">
        <v>597</v>
      </c>
      <c r="EX68" s="2" t="s">
        <v>220</v>
      </c>
      <c r="EY68" s="2" t="s">
        <v>155</v>
      </c>
      <c r="EZ68" s="2" t="s">
        <v>155</v>
      </c>
      <c r="FA68" s="2" t="s">
        <v>146</v>
      </c>
      <c r="FB68" s="4"/>
      <c r="FC68" s="8"/>
      <c r="FD68" s="4"/>
      <c r="FE68" s="8"/>
      <c r="FF68" s="7"/>
      <c r="FG68" s="7"/>
      <c r="FH68" s="2" t="s">
        <v>153</v>
      </c>
      <c r="FI68" s="2" t="s">
        <v>211</v>
      </c>
      <c r="FJ68" s="2" t="s">
        <v>205</v>
      </c>
      <c r="FK68" s="2" t="s">
        <v>599</v>
      </c>
      <c r="FL68" s="2" t="s">
        <v>155</v>
      </c>
      <c r="FM68" s="2" t="s">
        <v>155</v>
      </c>
      <c r="FN68" s="2" t="s">
        <v>146</v>
      </c>
      <c r="FO68" s="4"/>
      <c r="FP68" s="8"/>
      <c r="FQ68" s="4"/>
      <c r="FR68" s="8"/>
      <c r="FS68" s="7"/>
      <c r="FT68" s="7"/>
      <c r="FU68" s="2" t="s">
        <v>231</v>
      </c>
      <c r="FV68" s="2" t="s">
        <v>211</v>
      </c>
      <c r="FW68" s="2" t="s">
        <v>146</v>
      </c>
      <c r="FX68" s="2" t="s">
        <v>146</v>
      </c>
      <c r="FY68" s="2" t="s">
        <v>155</v>
      </c>
      <c r="FZ68" s="2" t="s">
        <v>155</v>
      </c>
      <c r="GA68" s="2" t="s">
        <v>146</v>
      </c>
      <c r="GB68" s="4"/>
      <c r="GC68" s="8"/>
      <c r="GD68" s="4"/>
      <c r="GE68" s="8"/>
      <c r="GF68" s="7"/>
      <c r="GG68" s="7"/>
      <c r="GH68" s="2" t="s">
        <v>153</v>
      </c>
      <c r="GI68" s="2" t="s">
        <v>211</v>
      </c>
      <c r="GJ68" s="2" t="s">
        <v>230</v>
      </c>
      <c r="GK68" s="2" t="s">
        <v>146</v>
      </c>
      <c r="GL68" s="2" t="s">
        <v>155</v>
      </c>
      <c r="GM68" s="2" t="s">
        <v>155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146</v>
      </c>
      <c r="IV68" s="2" t="s">
        <v>146</v>
      </c>
      <c r="IW68" s="2" t="s">
        <v>146</v>
      </c>
      <c r="IX68" s="2" t="s">
        <v>146</v>
      </c>
      <c r="IY68" s="2" t="s">
        <v>146</v>
      </c>
      <c r="IZ68" s="2" t="s">
        <v>146</v>
      </c>
      <c r="JA68" s="2" t="s">
        <v>146</v>
      </c>
      <c r="JB68" s="4"/>
      <c r="JC68" s="8"/>
      <c r="JD68" s="4"/>
      <c r="JE68" s="8"/>
      <c r="JF68" s="7"/>
      <c r="JG68" s="7"/>
      <c r="JH68" s="2" t="s">
        <v>146</v>
      </c>
      <c r="JI68" s="2" t="s">
        <v>146</v>
      </c>
      <c r="JJ68" s="2" t="s">
        <v>146</v>
      </c>
      <c r="JK68" s="2" t="s">
        <v>146</v>
      </c>
      <c r="JL68" s="2" t="s">
        <v>146</v>
      </c>
      <c r="JM68" s="2" t="s">
        <v>146</v>
      </c>
      <c r="JN68" s="2" t="s">
        <v>146</v>
      </c>
      <c r="JO68" s="4"/>
      <c r="JP68" s="8"/>
      <c r="JQ68" s="4"/>
      <c r="JR68" s="8"/>
      <c r="JS68" s="7"/>
      <c r="JT68" s="7"/>
      <c r="JU68" s="2" t="s">
        <v>146</v>
      </c>
      <c r="JV68" s="2" t="s">
        <v>146</v>
      </c>
      <c r="JW68" s="2" t="s">
        <v>146</v>
      </c>
      <c r="JX68" s="2" t="s">
        <v>146</v>
      </c>
      <c r="JY68" s="2" t="s">
        <v>146</v>
      </c>
      <c r="JZ68" s="2" t="s">
        <v>146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146</v>
      </c>
      <c r="KV68" s="2" t="s">
        <v>146</v>
      </c>
      <c r="KW68" s="2" t="s">
        <v>146</v>
      </c>
      <c r="KX68" s="2" t="s">
        <v>146</v>
      </c>
      <c r="KY68" s="2" t="s">
        <v>146</v>
      </c>
      <c r="KZ68" s="2" t="s">
        <v>146</v>
      </c>
      <c r="LA68" s="2" t="s">
        <v>146</v>
      </c>
      <c r="LB68" s="4"/>
      <c r="LC68" s="8"/>
      <c r="LD68" s="4"/>
      <c r="LE68" s="8"/>
      <c r="LF68" s="7"/>
      <c r="LG68" s="7"/>
      <c r="LH68" s="2" t="s">
        <v>153</v>
      </c>
      <c r="LI68" s="2" t="s">
        <v>211</v>
      </c>
      <c r="LJ68" s="2" t="s">
        <v>210</v>
      </c>
      <c r="LK68" s="2" t="s">
        <v>146</v>
      </c>
      <c r="LL68" s="2" t="s">
        <v>155</v>
      </c>
      <c r="LM68" s="2" t="s">
        <v>155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146</v>
      </c>
      <c r="OV68" s="2" t="s">
        <v>146</v>
      </c>
      <c r="OW68" s="2" t="s">
        <v>146</v>
      </c>
      <c r="OX68" s="2" t="s">
        <v>146</v>
      </c>
      <c r="OY68" s="2" t="s">
        <v>146</v>
      </c>
      <c r="OZ68" s="2" t="s">
        <v>146</v>
      </c>
      <c r="PA68" s="2" t="s">
        <v>146</v>
      </c>
      <c r="PB68" s="4"/>
      <c r="PC68" s="8"/>
      <c r="PD68" s="4"/>
      <c r="PE68" s="8"/>
      <c r="PF68" s="7"/>
      <c r="PG68" s="7"/>
      <c r="PH68" s="2" t="s">
        <v>146</v>
      </c>
      <c r="PI68" s="2" t="s">
        <v>146</v>
      </c>
      <c r="PJ68" s="2" t="s">
        <v>146</v>
      </c>
      <c r="PK68" s="2" t="s">
        <v>146</v>
      </c>
      <c r="PL68" s="2" t="s">
        <v>146</v>
      </c>
      <c r="PM68" s="2" t="s">
        <v>146</v>
      </c>
      <c r="PN68" s="2" t="s">
        <v>146</v>
      </c>
      <c r="PO68" s="4"/>
      <c r="PP68" s="8"/>
      <c r="PQ68" s="4"/>
      <c r="PR68" s="8"/>
      <c r="PS68" s="7"/>
      <c r="PT68" s="7"/>
      <c r="PU68" s="2" t="s">
        <v>231</v>
      </c>
      <c r="PV68" s="2" t="s">
        <v>211</v>
      </c>
      <c r="PW68" s="2" t="s">
        <v>146</v>
      </c>
      <c r="PX68" s="2" t="s">
        <v>146</v>
      </c>
      <c r="PY68" s="2" t="s">
        <v>155</v>
      </c>
      <c r="PZ68" s="2" t="s">
        <v>155</v>
      </c>
      <c r="QA68" s="2" t="s">
        <v>146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</row>
    <row r="69">
      <c r="A69" s="2" t="s">
        <v>600</v>
      </c>
      <c r="B69" s="2" t="s">
        <v>135</v>
      </c>
      <c r="C69" s="2" t="s">
        <v>580</v>
      </c>
      <c r="D69" s="2" t="s">
        <v>516</v>
      </c>
      <c r="E69" s="2" t="s">
        <v>517</v>
      </c>
      <c r="F69" s="2" t="s">
        <v>601</v>
      </c>
      <c r="G69" s="2" t="s">
        <v>601</v>
      </c>
      <c r="H69" s="2" t="s">
        <v>601</v>
      </c>
      <c r="I69" s="2" t="s">
        <v>541</v>
      </c>
      <c r="J69" s="2" t="s">
        <v>501</v>
      </c>
      <c r="K69" s="2" t="s">
        <v>602</v>
      </c>
      <c r="L69" s="3">
        <v>68.09</v>
      </c>
      <c r="M69" s="3">
        <v>71.49</v>
      </c>
      <c r="N69" s="3">
        <v>199.99</v>
      </c>
      <c r="O69" s="2" t="s">
        <v>143</v>
      </c>
      <c r="P69" s="2" t="s">
        <v>305</v>
      </c>
      <c r="Q69" s="2" t="s">
        <v>145</v>
      </c>
      <c r="R69" s="2" t="s">
        <v>146</v>
      </c>
      <c r="S69" s="2" t="s">
        <v>146</v>
      </c>
      <c r="T69" s="2" t="s">
        <v>504</v>
      </c>
      <c r="U69" s="2" t="s">
        <v>146</v>
      </c>
      <c r="V69" s="2" t="s">
        <v>603</v>
      </c>
      <c r="W69" s="2" t="s">
        <v>522</v>
      </c>
      <c r="X69" s="2" t="s">
        <v>146</v>
      </c>
      <c r="Y69" s="2" t="s">
        <v>523</v>
      </c>
      <c r="Z69" s="4">
        <v>63</v>
      </c>
      <c r="AA69" s="4">
        <f>=ROUNDDOWN(15.75,0)</f>
      </c>
      <c r="AB69" s="5">
        <v>4</v>
      </c>
      <c r="AC69" s="2" t="s">
        <v>146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/>
      <c r="AQ69" s="8"/>
      <c r="AR69" s="4">
        <v>2</v>
      </c>
      <c r="AS69" s="8">
        <v>157.28</v>
      </c>
      <c r="AT69" s="7">
        <v>-1</v>
      </c>
      <c r="AU69" s="7">
        <v>-1</v>
      </c>
      <c r="AV69" s="4" t="s">
        <v>146</v>
      </c>
      <c r="AW69" s="8" t="s">
        <v>146</v>
      </c>
      <c r="AX69" s="4">
        <v>3</v>
      </c>
      <c r="AY69" s="8">
        <v>251.12</v>
      </c>
      <c r="AZ69" s="7" t="s">
        <v>146</v>
      </c>
      <c r="BA69" s="7" t="s">
        <v>146</v>
      </c>
      <c r="BB69" s="7"/>
      <c r="BC69" s="4" t="s">
        <v>146</v>
      </c>
      <c r="BD69" s="8" t="s">
        <v>146</v>
      </c>
      <c r="BE69" s="4">
        <v>3</v>
      </c>
      <c r="BF69" s="8">
        <v>251.12</v>
      </c>
      <c r="BG69" s="7" t="s">
        <v>146</v>
      </c>
      <c r="BH69" s="7" t="s">
        <v>146</v>
      </c>
      <c r="BI69" s="7"/>
      <c r="BJ69" s="4"/>
      <c r="BK69" s="8"/>
      <c r="BL69" s="2" t="s">
        <v>604</v>
      </c>
      <c r="BM69" s="7"/>
      <c r="BN69" s="7"/>
      <c r="BO69" s="4"/>
      <c r="BP69" s="8"/>
      <c r="BQ69" s="4"/>
      <c r="BR69" s="8"/>
      <c r="BS69" s="7"/>
      <c r="BT69" s="7"/>
      <c r="BU69" s="2" t="s">
        <v>231</v>
      </c>
      <c r="BV69" s="2" t="s">
        <v>143</v>
      </c>
      <c r="BW69" s="2" t="s">
        <v>146</v>
      </c>
      <c r="BX69" s="2" t="s">
        <v>146</v>
      </c>
      <c r="BY69" s="2" t="s">
        <v>155</v>
      </c>
      <c r="BZ69" s="2" t="s">
        <v>155</v>
      </c>
      <c r="CA69" s="2" t="s">
        <v>146</v>
      </c>
      <c r="CB69" s="4"/>
      <c r="CC69" s="8"/>
      <c r="CD69" s="4"/>
      <c r="CE69" s="8"/>
      <c r="CF69" s="7"/>
      <c r="CG69" s="7"/>
      <c r="CH69" s="2" t="s">
        <v>153</v>
      </c>
      <c r="CI69" s="2" t="s">
        <v>143</v>
      </c>
      <c r="CJ69" s="2" t="s">
        <v>196</v>
      </c>
      <c r="CK69" s="2" t="s">
        <v>605</v>
      </c>
      <c r="CL69" s="2" t="s">
        <v>155</v>
      </c>
      <c r="CM69" s="2" t="s">
        <v>155</v>
      </c>
      <c r="CN69" s="2" t="s">
        <v>146</v>
      </c>
      <c r="CO69" s="4"/>
      <c r="CP69" s="8"/>
      <c r="CQ69" s="4">
        <v>1</v>
      </c>
      <c r="CR69" s="8">
        <v>77.21</v>
      </c>
      <c r="CS69" s="7">
        <v>-1</v>
      </c>
      <c r="CT69" s="7">
        <v>-1</v>
      </c>
      <c r="CU69" s="2" t="s">
        <v>153</v>
      </c>
      <c r="CV69" s="2" t="s">
        <v>143</v>
      </c>
      <c r="CW69" s="2" t="s">
        <v>394</v>
      </c>
      <c r="CX69" s="2" t="s">
        <v>606</v>
      </c>
      <c r="CY69" s="2" t="s">
        <v>155</v>
      </c>
      <c r="CZ69" s="2" t="s">
        <v>155</v>
      </c>
      <c r="DA69" s="2" t="s">
        <v>146</v>
      </c>
      <c r="DB69" s="4"/>
      <c r="DC69" s="8"/>
      <c r="DD69" s="4"/>
      <c r="DE69" s="8"/>
      <c r="DF69" s="7"/>
      <c r="DG69" s="7"/>
      <c r="DH69" s="2" t="s">
        <v>153</v>
      </c>
      <c r="DI69" s="2" t="s">
        <v>143</v>
      </c>
      <c r="DJ69" s="2" t="s">
        <v>523</v>
      </c>
      <c r="DK69" s="2" t="s">
        <v>359</v>
      </c>
      <c r="DL69" s="2" t="s">
        <v>155</v>
      </c>
      <c r="DM69" s="2" t="s">
        <v>155</v>
      </c>
      <c r="DN69" s="2" t="s">
        <v>146</v>
      </c>
      <c r="DO69" s="4"/>
      <c r="DP69" s="8"/>
      <c r="DQ69" s="4">
        <v>1</v>
      </c>
      <c r="DR69" s="8">
        <v>80.07</v>
      </c>
      <c r="DS69" s="7">
        <v>-1</v>
      </c>
      <c r="DT69" s="7">
        <v>-1</v>
      </c>
      <c r="DU69" s="2" t="s">
        <v>153</v>
      </c>
      <c r="DV69" s="2" t="s">
        <v>143</v>
      </c>
      <c r="DW69" s="2" t="s">
        <v>200</v>
      </c>
      <c r="DX69" s="2" t="s">
        <v>607</v>
      </c>
      <c r="DY69" s="2" t="s">
        <v>526</v>
      </c>
      <c r="DZ69" s="2" t="s">
        <v>155</v>
      </c>
      <c r="EA69" s="2" t="s">
        <v>146</v>
      </c>
      <c r="EB69" s="4"/>
      <c r="EC69" s="8"/>
      <c r="ED69" s="4"/>
      <c r="EE69" s="8"/>
      <c r="EF69" s="7"/>
      <c r="EG69" s="7"/>
      <c r="EH69" s="2" t="s">
        <v>508</v>
      </c>
      <c r="EI69" s="2" t="s">
        <v>143</v>
      </c>
      <c r="EJ69" s="2" t="s">
        <v>146</v>
      </c>
      <c r="EK69" s="2" t="s">
        <v>146</v>
      </c>
      <c r="EL69" s="2" t="s">
        <v>155</v>
      </c>
      <c r="EM69" s="2" t="s">
        <v>155</v>
      </c>
      <c r="EN69" s="2" t="s">
        <v>146</v>
      </c>
      <c r="EO69" s="4"/>
      <c r="EP69" s="8"/>
      <c r="EQ69" s="4"/>
      <c r="ER69" s="8"/>
      <c r="ES69" s="7"/>
      <c r="ET69" s="7"/>
      <c r="EU69" s="2" t="s">
        <v>153</v>
      </c>
      <c r="EV69" s="2" t="s">
        <v>143</v>
      </c>
      <c r="EW69" s="2" t="s">
        <v>523</v>
      </c>
      <c r="EX69" s="2" t="s">
        <v>608</v>
      </c>
      <c r="EY69" s="2" t="s">
        <v>155</v>
      </c>
      <c r="EZ69" s="2" t="s">
        <v>155</v>
      </c>
      <c r="FA69" s="2" t="s">
        <v>146</v>
      </c>
      <c r="FB69" s="4"/>
      <c r="FC69" s="8"/>
      <c r="FD69" s="4"/>
      <c r="FE69" s="8"/>
      <c r="FF69" s="7"/>
      <c r="FG69" s="7"/>
      <c r="FH69" s="2" t="s">
        <v>153</v>
      </c>
      <c r="FI69" s="2" t="s">
        <v>143</v>
      </c>
      <c r="FJ69" s="2" t="s">
        <v>205</v>
      </c>
      <c r="FK69" s="2" t="s">
        <v>150</v>
      </c>
      <c r="FL69" s="2" t="s">
        <v>155</v>
      </c>
      <c r="FM69" s="2" t="s">
        <v>155</v>
      </c>
      <c r="FN69" s="2" t="s">
        <v>146</v>
      </c>
      <c r="FO69" s="4"/>
      <c r="FP69" s="8"/>
      <c r="FQ69" s="4"/>
      <c r="FR69" s="8"/>
      <c r="FS69" s="7"/>
      <c r="FT69" s="7"/>
      <c r="FU69" s="2" t="s">
        <v>231</v>
      </c>
      <c r="FV69" s="2" t="s">
        <v>143</v>
      </c>
      <c r="FW69" s="2" t="s">
        <v>146</v>
      </c>
      <c r="FX69" s="2" t="s">
        <v>146</v>
      </c>
      <c r="FY69" s="2" t="s">
        <v>155</v>
      </c>
      <c r="FZ69" s="2" t="s">
        <v>155</v>
      </c>
      <c r="GA69" s="2" t="s">
        <v>146</v>
      </c>
      <c r="GB69" s="4"/>
      <c r="GC69" s="8"/>
      <c r="GD69" s="4"/>
      <c r="GE69" s="8"/>
      <c r="GF69" s="7"/>
      <c r="GG69" s="7"/>
      <c r="GH69" s="2" t="s">
        <v>153</v>
      </c>
      <c r="GI69" s="2" t="s">
        <v>143</v>
      </c>
      <c r="GJ69" s="2" t="s">
        <v>230</v>
      </c>
      <c r="GK69" s="2" t="s">
        <v>609</v>
      </c>
      <c r="GL69" s="2" t="s">
        <v>155</v>
      </c>
      <c r="GM69" s="2" t="s">
        <v>155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146</v>
      </c>
      <c r="IV69" s="2" t="s">
        <v>146</v>
      </c>
      <c r="IW69" s="2" t="s">
        <v>146</v>
      </c>
      <c r="IX69" s="2" t="s">
        <v>146</v>
      </c>
      <c r="IY69" s="2" t="s">
        <v>146</v>
      </c>
      <c r="IZ69" s="2" t="s">
        <v>146</v>
      </c>
      <c r="JA69" s="2" t="s">
        <v>146</v>
      </c>
      <c r="JB69" s="4"/>
      <c r="JC69" s="8"/>
      <c r="JD69" s="4"/>
      <c r="JE69" s="8"/>
      <c r="JF69" s="7"/>
      <c r="JG69" s="7"/>
      <c r="JH69" s="2" t="s">
        <v>146</v>
      </c>
      <c r="JI69" s="2" t="s">
        <v>146</v>
      </c>
      <c r="JJ69" s="2" t="s">
        <v>146</v>
      </c>
      <c r="JK69" s="2" t="s">
        <v>146</v>
      </c>
      <c r="JL69" s="2" t="s">
        <v>146</v>
      </c>
      <c r="JM69" s="2" t="s">
        <v>146</v>
      </c>
      <c r="JN69" s="2" t="s">
        <v>146</v>
      </c>
      <c r="JO69" s="4"/>
      <c r="JP69" s="8"/>
      <c r="JQ69" s="4"/>
      <c r="JR69" s="8"/>
      <c r="JS69" s="7"/>
      <c r="JT69" s="7"/>
      <c r="JU69" s="2" t="s">
        <v>146</v>
      </c>
      <c r="JV69" s="2" t="s">
        <v>146</v>
      </c>
      <c r="JW69" s="2" t="s">
        <v>146</v>
      </c>
      <c r="JX69" s="2" t="s">
        <v>146</v>
      </c>
      <c r="JY69" s="2" t="s">
        <v>146</v>
      </c>
      <c r="JZ69" s="2" t="s">
        <v>146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146</v>
      </c>
      <c r="KV69" s="2" t="s">
        <v>146</v>
      </c>
      <c r="KW69" s="2" t="s">
        <v>146</v>
      </c>
      <c r="KX69" s="2" t="s">
        <v>146</v>
      </c>
      <c r="KY69" s="2" t="s">
        <v>146</v>
      </c>
      <c r="KZ69" s="2" t="s">
        <v>146</v>
      </c>
      <c r="LA69" s="2" t="s">
        <v>146</v>
      </c>
      <c r="LB69" s="4"/>
      <c r="LC69" s="8"/>
      <c r="LD69" s="4"/>
      <c r="LE69" s="8"/>
      <c r="LF69" s="7"/>
      <c r="LG69" s="7"/>
      <c r="LH69" s="2" t="s">
        <v>153</v>
      </c>
      <c r="LI69" s="2" t="s">
        <v>143</v>
      </c>
      <c r="LJ69" s="2" t="s">
        <v>210</v>
      </c>
      <c r="LK69" s="2" t="s">
        <v>146</v>
      </c>
      <c r="LL69" s="2" t="s">
        <v>155</v>
      </c>
      <c r="LM69" s="2" t="s">
        <v>155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146</v>
      </c>
      <c r="OV69" s="2" t="s">
        <v>146</v>
      </c>
      <c r="OW69" s="2" t="s">
        <v>146</v>
      </c>
      <c r="OX69" s="2" t="s">
        <v>146</v>
      </c>
      <c r="OY69" s="2" t="s">
        <v>146</v>
      </c>
      <c r="OZ69" s="2" t="s">
        <v>146</v>
      </c>
      <c r="PA69" s="2" t="s">
        <v>146</v>
      </c>
      <c r="PB69" s="4"/>
      <c r="PC69" s="8"/>
      <c r="PD69" s="4"/>
      <c r="PE69" s="8"/>
      <c r="PF69" s="7"/>
      <c r="PG69" s="7"/>
      <c r="PH69" s="2" t="s">
        <v>146</v>
      </c>
      <c r="PI69" s="2" t="s">
        <v>146</v>
      </c>
      <c r="PJ69" s="2" t="s">
        <v>146</v>
      </c>
      <c r="PK69" s="2" t="s">
        <v>146</v>
      </c>
      <c r="PL69" s="2" t="s">
        <v>146</v>
      </c>
      <c r="PM69" s="2" t="s">
        <v>146</v>
      </c>
      <c r="PN69" s="2" t="s">
        <v>146</v>
      </c>
      <c r="PO69" s="4"/>
      <c r="PP69" s="8"/>
      <c r="PQ69" s="4"/>
      <c r="PR69" s="8"/>
      <c r="PS69" s="7"/>
      <c r="PT69" s="7"/>
      <c r="PU69" s="2" t="s">
        <v>231</v>
      </c>
      <c r="PV69" s="2" t="s">
        <v>143</v>
      </c>
      <c r="PW69" s="2" t="s">
        <v>146</v>
      </c>
      <c r="PX69" s="2" t="s">
        <v>146</v>
      </c>
      <c r="PY69" s="2" t="s">
        <v>155</v>
      </c>
      <c r="PZ69" s="2" t="s">
        <v>155</v>
      </c>
      <c r="QA69" s="2" t="s">
        <v>146</v>
      </c>
      <c r="QB69" s="4">
        <v>63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</row>
    <row r="70">
      <c r="A70" s="2" t="s">
        <v>610</v>
      </c>
      <c r="B70" s="2" t="s">
        <v>135</v>
      </c>
      <c r="C70" s="2" t="s">
        <v>580</v>
      </c>
      <c r="D70" s="2" t="s">
        <v>516</v>
      </c>
      <c r="E70" s="2" t="s">
        <v>517</v>
      </c>
      <c r="F70" s="2" t="s">
        <v>601</v>
      </c>
      <c r="G70" s="2" t="s">
        <v>601</v>
      </c>
      <c r="H70" s="2" t="s">
        <v>601</v>
      </c>
      <c r="I70" s="2" t="s">
        <v>541</v>
      </c>
      <c r="J70" s="2" t="s">
        <v>510</v>
      </c>
      <c r="K70" s="2" t="s">
        <v>602</v>
      </c>
      <c r="L70" s="3">
        <v>85.12</v>
      </c>
      <c r="M70" s="3">
        <v>89.38</v>
      </c>
      <c r="N70" s="3">
        <v>249.99</v>
      </c>
      <c r="O70" s="2" t="s">
        <v>331</v>
      </c>
      <c r="P70" s="2" t="s">
        <v>305</v>
      </c>
      <c r="Q70" s="2" t="s">
        <v>145</v>
      </c>
      <c r="R70" s="2" t="s">
        <v>146</v>
      </c>
      <c r="S70" s="2" t="s">
        <v>146</v>
      </c>
      <c r="T70" s="2" t="s">
        <v>504</v>
      </c>
      <c r="U70" s="2" t="s">
        <v>146</v>
      </c>
      <c r="V70" s="2" t="s">
        <v>603</v>
      </c>
      <c r="W70" s="2" t="s">
        <v>522</v>
      </c>
      <c r="X70" s="2" t="s">
        <v>146</v>
      </c>
      <c r="Y70" s="2" t="s">
        <v>523</v>
      </c>
      <c r="Z70" s="4"/>
      <c r="AA70" s="4">
        <f>=ROUNDDOWN({0},0)</f>
      </c>
      <c r="AB70" s="5">
        <v>2</v>
      </c>
      <c r="AC70" s="2" t="s">
        <v>146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/>
      <c r="AQ70" s="8"/>
      <c r="AR70" s="4">
        <v>1</v>
      </c>
      <c r="AS70" s="8">
        <v>93.84</v>
      </c>
      <c r="AT70" s="7">
        <v>-1</v>
      </c>
      <c r="AU70" s="7">
        <v>-1</v>
      </c>
      <c r="AV70" s="4" t="s">
        <v>146</v>
      </c>
      <c r="AW70" s="8" t="s">
        <v>146</v>
      </c>
      <c r="AX70" s="4" t="s">
        <v>146</v>
      </c>
      <c r="AY70" s="8" t="s">
        <v>146</v>
      </c>
      <c r="AZ70" s="7" t="s">
        <v>146</v>
      </c>
      <c r="BA70" s="7" t="s">
        <v>146</v>
      </c>
      <c r="BB70" s="7"/>
      <c r="BC70" s="4" t="s">
        <v>146</v>
      </c>
      <c r="BD70" s="8" t="s">
        <v>146</v>
      </c>
      <c r="BE70" s="4" t="s">
        <v>146</v>
      </c>
      <c r="BF70" s="8" t="s">
        <v>146</v>
      </c>
      <c r="BG70" s="7" t="s">
        <v>146</v>
      </c>
      <c r="BH70" s="7" t="s">
        <v>146</v>
      </c>
      <c r="BI70" s="7"/>
      <c r="BJ70" s="4"/>
      <c r="BK70" s="8"/>
      <c r="BL70" s="2" t="s">
        <v>23</v>
      </c>
      <c r="BM70" s="7"/>
      <c r="BN70" s="7"/>
      <c r="BO70" s="4"/>
      <c r="BP70" s="8"/>
      <c r="BQ70" s="4"/>
      <c r="BR70" s="8"/>
      <c r="BS70" s="7"/>
      <c r="BT70" s="7"/>
      <c r="BU70" s="2" t="s">
        <v>231</v>
      </c>
      <c r="BV70" s="2" t="s">
        <v>211</v>
      </c>
      <c r="BW70" s="2" t="s">
        <v>146</v>
      </c>
      <c r="BX70" s="2" t="s">
        <v>146</v>
      </c>
      <c r="BY70" s="2" t="s">
        <v>155</v>
      </c>
      <c r="BZ70" s="2" t="s">
        <v>155</v>
      </c>
      <c r="CA70" s="2" t="s">
        <v>146</v>
      </c>
      <c r="CB70" s="4"/>
      <c r="CC70" s="8"/>
      <c r="CD70" s="4"/>
      <c r="CE70" s="8"/>
      <c r="CF70" s="7"/>
      <c r="CG70" s="7"/>
      <c r="CH70" s="2" t="s">
        <v>153</v>
      </c>
      <c r="CI70" s="2" t="s">
        <v>211</v>
      </c>
      <c r="CJ70" s="2" t="s">
        <v>196</v>
      </c>
      <c r="CK70" s="2" t="s">
        <v>605</v>
      </c>
      <c r="CL70" s="2" t="s">
        <v>155</v>
      </c>
      <c r="CM70" s="2" t="s">
        <v>155</v>
      </c>
      <c r="CN70" s="2" t="s">
        <v>146</v>
      </c>
      <c r="CO70" s="4"/>
      <c r="CP70" s="8"/>
      <c r="CQ70" s="4"/>
      <c r="CR70" s="8"/>
      <c r="CS70" s="7"/>
      <c r="CT70" s="7"/>
      <c r="CU70" s="2" t="s">
        <v>153</v>
      </c>
      <c r="CV70" s="2" t="s">
        <v>211</v>
      </c>
      <c r="CW70" s="2" t="s">
        <v>394</v>
      </c>
      <c r="CX70" s="2" t="s">
        <v>288</v>
      </c>
      <c r="CY70" s="2" t="s">
        <v>155</v>
      </c>
      <c r="CZ70" s="2" t="s">
        <v>155</v>
      </c>
      <c r="DA70" s="2" t="s">
        <v>146</v>
      </c>
      <c r="DB70" s="4"/>
      <c r="DC70" s="8"/>
      <c r="DD70" s="4"/>
      <c r="DE70" s="8"/>
      <c r="DF70" s="7"/>
      <c r="DG70" s="7"/>
      <c r="DH70" s="2" t="s">
        <v>153</v>
      </c>
      <c r="DI70" s="2" t="s">
        <v>211</v>
      </c>
      <c r="DJ70" s="2" t="s">
        <v>523</v>
      </c>
      <c r="DK70" s="2" t="s">
        <v>611</v>
      </c>
      <c r="DL70" s="2" t="s">
        <v>155</v>
      </c>
      <c r="DM70" s="2" t="s">
        <v>155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211</v>
      </c>
      <c r="DW70" s="2" t="s">
        <v>200</v>
      </c>
      <c r="DX70" s="2" t="s">
        <v>260</v>
      </c>
      <c r="DY70" s="2" t="s">
        <v>526</v>
      </c>
      <c r="DZ70" s="2" t="s">
        <v>155</v>
      </c>
      <c r="EA70" s="2" t="s">
        <v>146</v>
      </c>
      <c r="EB70" s="4"/>
      <c r="EC70" s="8"/>
      <c r="ED70" s="4"/>
      <c r="EE70" s="8"/>
      <c r="EF70" s="7"/>
      <c r="EG70" s="7"/>
      <c r="EH70" s="2" t="s">
        <v>508</v>
      </c>
      <c r="EI70" s="2" t="s">
        <v>211</v>
      </c>
      <c r="EJ70" s="2" t="s">
        <v>146</v>
      </c>
      <c r="EK70" s="2" t="s">
        <v>146</v>
      </c>
      <c r="EL70" s="2" t="s">
        <v>155</v>
      </c>
      <c r="EM70" s="2" t="s">
        <v>155</v>
      </c>
      <c r="EN70" s="2" t="s">
        <v>146</v>
      </c>
      <c r="EO70" s="4"/>
      <c r="EP70" s="8"/>
      <c r="EQ70" s="4"/>
      <c r="ER70" s="8"/>
      <c r="ES70" s="7"/>
      <c r="ET70" s="7"/>
      <c r="EU70" s="2" t="s">
        <v>153</v>
      </c>
      <c r="EV70" s="2" t="s">
        <v>211</v>
      </c>
      <c r="EW70" s="2" t="s">
        <v>523</v>
      </c>
      <c r="EX70" s="2" t="s">
        <v>220</v>
      </c>
      <c r="EY70" s="2" t="s">
        <v>155</v>
      </c>
      <c r="EZ70" s="2" t="s">
        <v>155</v>
      </c>
      <c r="FA70" s="2" t="s">
        <v>146</v>
      </c>
      <c r="FB70" s="4"/>
      <c r="FC70" s="8"/>
      <c r="FD70" s="4">
        <v>1</v>
      </c>
      <c r="FE70" s="8">
        <v>93.84</v>
      </c>
      <c r="FF70" s="7">
        <v>-1</v>
      </c>
      <c r="FG70" s="7">
        <v>-1</v>
      </c>
      <c r="FH70" s="2" t="s">
        <v>153</v>
      </c>
      <c r="FI70" s="2" t="s">
        <v>211</v>
      </c>
      <c r="FJ70" s="2" t="s">
        <v>205</v>
      </c>
      <c r="FK70" s="2" t="s">
        <v>254</v>
      </c>
      <c r="FL70" s="2" t="s">
        <v>155</v>
      </c>
      <c r="FM70" s="2" t="s">
        <v>155</v>
      </c>
      <c r="FN70" s="2" t="s">
        <v>146</v>
      </c>
      <c r="FO70" s="4"/>
      <c r="FP70" s="8"/>
      <c r="FQ70" s="4"/>
      <c r="FR70" s="8"/>
      <c r="FS70" s="7"/>
      <c r="FT70" s="7"/>
      <c r="FU70" s="2" t="s">
        <v>231</v>
      </c>
      <c r="FV70" s="2" t="s">
        <v>211</v>
      </c>
      <c r="FW70" s="2" t="s">
        <v>146</v>
      </c>
      <c r="FX70" s="2" t="s">
        <v>146</v>
      </c>
      <c r="FY70" s="2" t="s">
        <v>155</v>
      </c>
      <c r="FZ70" s="2" t="s">
        <v>155</v>
      </c>
      <c r="GA70" s="2" t="s">
        <v>146</v>
      </c>
      <c r="GB70" s="4"/>
      <c r="GC70" s="8"/>
      <c r="GD70" s="4"/>
      <c r="GE70" s="8"/>
      <c r="GF70" s="7"/>
      <c r="GG70" s="7"/>
      <c r="GH70" s="2" t="s">
        <v>153</v>
      </c>
      <c r="GI70" s="2" t="s">
        <v>211</v>
      </c>
      <c r="GJ70" s="2" t="s">
        <v>230</v>
      </c>
      <c r="GK70" s="2" t="s">
        <v>612</v>
      </c>
      <c r="GL70" s="2" t="s">
        <v>155</v>
      </c>
      <c r="GM70" s="2" t="s">
        <v>155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146</v>
      </c>
      <c r="IV70" s="2" t="s">
        <v>146</v>
      </c>
      <c r="IW70" s="2" t="s">
        <v>146</v>
      </c>
      <c r="IX70" s="2" t="s">
        <v>146</v>
      </c>
      <c r="IY70" s="2" t="s">
        <v>146</v>
      </c>
      <c r="IZ70" s="2" t="s">
        <v>146</v>
      </c>
      <c r="JA70" s="2" t="s">
        <v>146</v>
      </c>
      <c r="JB70" s="4"/>
      <c r="JC70" s="8"/>
      <c r="JD70" s="4"/>
      <c r="JE70" s="8"/>
      <c r="JF70" s="7"/>
      <c r="JG70" s="7"/>
      <c r="JH70" s="2" t="s">
        <v>146</v>
      </c>
      <c r="JI70" s="2" t="s">
        <v>146</v>
      </c>
      <c r="JJ70" s="2" t="s">
        <v>146</v>
      </c>
      <c r="JK70" s="2" t="s">
        <v>146</v>
      </c>
      <c r="JL70" s="2" t="s">
        <v>146</v>
      </c>
      <c r="JM70" s="2" t="s">
        <v>146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153</v>
      </c>
      <c r="LI70" s="2" t="s">
        <v>211</v>
      </c>
      <c r="LJ70" s="2" t="s">
        <v>210</v>
      </c>
      <c r="LK70" s="2" t="s">
        <v>146</v>
      </c>
      <c r="LL70" s="2" t="s">
        <v>155</v>
      </c>
      <c r="LM70" s="2" t="s">
        <v>155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146</v>
      </c>
      <c r="OV70" s="2" t="s">
        <v>146</v>
      </c>
      <c r="OW70" s="2" t="s">
        <v>146</v>
      </c>
      <c r="OX70" s="2" t="s">
        <v>146</v>
      </c>
      <c r="OY70" s="2" t="s">
        <v>146</v>
      </c>
      <c r="OZ70" s="2" t="s">
        <v>146</v>
      </c>
      <c r="PA70" s="2" t="s">
        <v>146</v>
      </c>
      <c r="PB70" s="4"/>
      <c r="PC70" s="8"/>
      <c r="PD70" s="4"/>
      <c r="PE70" s="8"/>
      <c r="PF70" s="7"/>
      <c r="PG70" s="7"/>
      <c r="PH70" s="2" t="s">
        <v>146</v>
      </c>
      <c r="PI70" s="2" t="s">
        <v>146</v>
      </c>
      <c r="PJ70" s="2" t="s">
        <v>146</v>
      </c>
      <c r="PK70" s="2" t="s">
        <v>146</v>
      </c>
      <c r="PL70" s="2" t="s">
        <v>146</v>
      </c>
      <c r="PM70" s="2" t="s">
        <v>146</v>
      </c>
      <c r="PN70" s="2" t="s">
        <v>146</v>
      </c>
      <c r="PO70" s="4"/>
      <c r="PP70" s="8"/>
      <c r="PQ70" s="4"/>
      <c r="PR70" s="8"/>
      <c r="PS70" s="7"/>
      <c r="PT70" s="7"/>
      <c r="PU70" s="2" t="s">
        <v>231</v>
      </c>
      <c r="PV70" s="2" t="s">
        <v>211</v>
      </c>
      <c r="PW70" s="2" t="s">
        <v>146</v>
      </c>
      <c r="PX70" s="2" t="s">
        <v>146</v>
      </c>
      <c r="PY70" s="2" t="s">
        <v>155</v>
      </c>
      <c r="PZ70" s="2" t="s">
        <v>155</v>
      </c>
      <c r="QA70" s="2" t="s">
        <v>146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</row>
    <row r="71">
      <c r="A71" s="2" t="s">
        <v>613</v>
      </c>
      <c r="B71" s="2" t="s">
        <v>135</v>
      </c>
      <c r="C71" s="2" t="s">
        <v>580</v>
      </c>
      <c r="D71" s="2" t="s">
        <v>349</v>
      </c>
      <c r="E71" s="2" t="s">
        <v>350</v>
      </c>
      <c r="F71" s="2" t="s">
        <v>614</v>
      </c>
      <c r="G71" s="2" t="s">
        <v>614</v>
      </c>
      <c r="H71" s="2" t="s">
        <v>614</v>
      </c>
      <c r="I71" s="2" t="s">
        <v>615</v>
      </c>
      <c r="J71" s="2" t="s">
        <v>501</v>
      </c>
      <c r="K71" s="2" t="s">
        <v>616</v>
      </c>
      <c r="L71" s="3">
        <v>68.09</v>
      </c>
      <c r="M71" s="3">
        <v>71.49</v>
      </c>
      <c r="N71" s="3">
        <v>199.99</v>
      </c>
      <c r="O71" s="2" t="s">
        <v>143</v>
      </c>
      <c r="P71" s="2" t="s">
        <v>503</v>
      </c>
      <c r="Q71" s="2" t="s">
        <v>145</v>
      </c>
      <c r="R71" s="2" t="s">
        <v>146</v>
      </c>
      <c r="S71" s="2" t="s">
        <v>146</v>
      </c>
      <c r="T71" s="2" t="s">
        <v>504</v>
      </c>
      <c r="U71" s="2" t="s">
        <v>146</v>
      </c>
      <c r="V71" s="2" t="s">
        <v>355</v>
      </c>
      <c r="W71" s="2" t="s">
        <v>522</v>
      </c>
      <c r="X71" s="2" t="s">
        <v>146</v>
      </c>
      <c r="Y71" s="2" t="s">
        <v>595</v>
      </c>
      <c r="Z71" s="4">
        <v>32</v>
      </c>
      <c r="AA71" s="4">
        <f>=ROUNDDOWN(24.6153846153846,0)</f>
      </c>
      <c r="AB71" s="5">
        <v>1.3</v>
      </c>
      <c r="AC71" s="2" t="s">
        <v>146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>
        <v>1</v>
      </c>
      <c r="AQ71" s="8">
        <v>71.49</v>
      </c>
      <c r="AR71" s="4"/>
      <c r="AS71" s="8"/>
      <c r="AT71" s="7"/>
      <c r="AU71" s="7"/>
      <c r="AV71" s="4">
        <v>1</v>
      </c>
      <c r="AW71" s="8">
        <v>71.49</v>
      </c>
      <c r="AX71" s="4">
        <v>2</v>
      </c>
      <c r="AY71" s="8">
        <v>206.24</v>
      </c>
      <c r="AZ71" s="7">
        <v>-0.5</v>
      </c>
      <c r="BA71" s="7">
        <v>-0.6534</v>
      </c>
      <c r="BB71" s="7">
        <v>1</v>
      </c>
      <c r="BC71" s="4">
        <v>1</v>
      </c>
      <c r="BD71" s="8">
        <v>71.49</v>
      </c>
      <c r="BE71" s="4">
        <v>5</v>
      </c>
      <c r="BF71" s="8">
        <v>505.99</v>
      </c>
      <c r="BG71" s="7">
        <v>-0.8</v>
      </c>
      <c r="BH71" s="7">
        <v>-0.8587</v>
      </c>
      <c r="BI71" s="7">
        <v>1</v>
      </c>
      <c r="BJ71" s="4">
        <v>1</v>
      </c>
      <c r="BK71" s="8">
        <v>71.49</v>
      </c>
      <c r="BL71" s="2" t="s">
        <v>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153</v>
      </c>
      <c r="BV71" s="2" t="s">
        <v>143</v>
      </c>
      <c r="BW71" s="2" t="s">
        <v>146</v>
      </c>
      <c r="BX71" s="2" t="s">
        <v>356</v>
      </c>
      <c r="BY71" s="2" t="s">
        <v>155</v>
      </c>
      <c r="BZ71" s="2" t="s">
        <v>155</v>
      </c>
      <c r="CA71" s="2" t="s">
        <v>146</v>
      </c>
      <c r="CB71" s="4"/>
      <c r="CC71" s="8"/>
      <c r="CD71" s="4"/>
      <c r="CE71" s="8"/>
      <c r="CF71" s="7"/>
      <c r="CG71" s="7"/>
      <c r="CH71" s="2" t="s">
        <v>153</v>
      </c>
      <c r="CI71" s="2" t="s">
        <v>143</v>
      </c>
      <c r="CJ71" s="2" t="s">
        <v>196</v>
      </c>
      <c r="CK71" s="2" t="s">
        <v>411</v>
      </c>
      <c r="CL71" s="2" t="s">
        <v>155</v>
      </c>
      <c r="CM71" s="2" t="s">
        <v>155</v>
      </c>
      <c r="CN71" s="2" t="s">
        <v>146</v>
      </c>
      <c r="CO71" s="4"/>
      <c r="CP71" s="8"/>
      <c r="CQ71" s="4"/>
      <c r="CR71" s="8"/>
      <c r="CS71" s="7"/>
      <c r="CT71" s="7"/>
      <c r="CU71" s="2" t="s">
        <v>153</v>
      </c>
      <c r="CV71" s="2" t="s">
        <v>143</v>
      </c>
      <c r="CW71" s="2" t="s">
        <v>358</v>
      </c>
      <c r="CX71" s="2" t="s">
        <v>536</v>
      </c>
      <c r="CY71" s="2" t="s">
        <v>155</v>
      </c>
      <c r="CZ71" s="2" t="s">
        <v>155</v>
      </c>
      <c r="DA71" s="2" t="s">
        <v>146</v>
      </c>
      <c r="DB71" s="4">
        <v>1</v>
      </c>
      <c r="DC71" s="8">
        <v>71.49</v>
      </c>
      <c r="DD71" s="4"/>
      <c r="DE71" s="8"/>
      <c r="DF71" s="7"/>
      <c r="DG71" s="7"/>
      <c r="DH71" s="2" t="s">
        <v>153</v>
      </c>
      <c r="DI71" s="2" t="s">
        <v>143</v>
      </c>
      <c r="DJ71" s="2" t="s">
        <v>595</v>
      </c>
      <c r="DK71" s="2" t="s">
        <v>193</v>
      </c>
      <c r="DL71" s="2" t="s">
        <v>155</v>
      </c>
      <c r="DM71" s="2" t="s">
        <v>155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143</v>
      </c>
      <c r="DW71" s="2" t="s">
        <v>200</v>
      </c>
      <c r="DX71" s="2" t="s">
        <v>360</v>
      </c>
      <c r="DY71" s="2" t="s">
        <v>526</v>
      </c>
      <c r="DZ71" s="2" t="s">
        <v>155</v>
      </c>
      <c r="EA71" s="2" t="s">
        <v>146</v>
      </c>
      <c r="EB71" s="4"/>
      <c r="EC71" s="8"/>
      <c r="ED71" s="4"/>
      <c r="EE71" s="8"/>
      <c r="EF71" s="7"/>
      <c r="EG71" s="7"/>
      <c r="EH71" s="2" t="s">
        <v>508</v>
      </c>
      <c r="EI71" s="2" t="s">
        <v>143</v>
      </c>
      <c r="EJ71" s="2" t="s">
        <v>146</v>
      </c>
      <c r="EK71" s="2" t="s">
        <v>146</v>
      </c>
      <c r="EL71" s="2" t="s">
        <v>155</v>
      </c>
      <c r="EM71" s="2" t="s">
        <v>155</v>
      </c>
      <c r="EN71" s="2" t="s">
        <v>146</v>
      </c>
      <c r="EO71" s="4"/>
      <c r="EP71" s="8"/>
      <c r="EQ71" s="4"/>
      <c r="ER71" s="8"/>
      <c r="ES71" s="7"/>
      <c r="ET71" s="7"/>
      <c r="EU71" s="2" t="s">
        <v>153</v>
      </c>
      <c r="EV71" s="2" t="s">
        <v>143</v>
      </c>
      <c r="EW71" s="2" t="s">
        <v>595</v>
      </c>
      <c r="EX71" s="2" t="s">
        <v>209</v>
      </c>
      <c r="EY71" s="2" t="s">
        <v>155</v>
      </c>
      <c r="EZ71" s="2" t="s">
        <v>155</v>
      </c>
      <c r="FA71" s="2" t="s">
        <v>146</v>
      </c>
      <c r="FB71" s="4"/>
      <c r="FC71" s="8"/>
      <c r="FD71" s="4"/>
      <c r="FE71" s="8"/>
      <c r="FF71" s="7"/>
      <c r="FG71" s="7"/>
      <c r="FH71" s="2" t="s">
        <v>153</v>
      </c>
      <c r="FI71" s="2" t="s">
        <v>143</v>
      </c>
      <c r="FJ71" s="2" t="s">
        <v>205</v>
      </c>
      <c r="FK71" s="2" t="s">
        <v>179</v>
      </c>
      <c r="FL71" s="2" t="s">
        <v>155</v>
      </c>
      <c r="FM71" s="2" t="s">
        <v>155</v>
      </c>
      <c r="FN71" s="2" t="s">
        <v>146</v>
      </c>
      <c r="FO71" s="4"/>
      <c r="FP71" s="8"/>
      <c r="FQ71" s="4"/>
      <c r="FR71" s="8"/>
      <c r="FS71" s="7"/>
      <c r="FT71" s="7"/>
      <c r="FU71" s="2" t="s">
        <v>231</v>
      </c>
      <c r="FV71" s="2" t="s">
        <v>143</v>
      </c>
      <c r="FW71" s="2" t="s">
        <v>146</v>
      </c>
      <c r="FX71" s="2" t="s">
        <v>146</v>
      </c>
      <c r="FY71" s="2" t="s">
        <v>155</v>
      </c>
      <c r="FZ71" s="2" t="s">
        <v>155</v>
      </c>
      <c r="GA71" s="2" t="s">
        <v>146</v>
      </c>
      <c r="GB71" s="4"/>
      <c r="GC71" s="8"/>
      <c r="GD71" s="4"/>
      <c r="GE71" s="8"/>
      <c r="GF71" s="7"/>
      <c r="GG71" s="7"/>
      <c r="GH71" s="2" t="s">
        <v>153</v>
      </c>
      <c r="GI71" s="2" t="s">
        <v>143</v>
      </c>
      <c r="GJ71" s="2" t="s">
        <v>209</v>
      </c>
      <c r="GK71" s="2" t="s">
        <v>146</v>
      </c>
      <c r="GL71" s="2" t="s">
        <v>155</v>
      </c>
      <c r="GM71" s="2" t="s">
        <v>155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146</v>
      </c>
      <c r="IV71" s="2" t="s">
        <v>146</v>
      </c>
      <c r="IW71" s="2" t="s">
        <v>146</v>
      </c>
      <c r="IX71" s="2" t="s">
        <v>146</v>
      </c>
      <c r="IY71" s="2" t="s">
        <v>146</v>
      </c>
      <c r="IZ71" s="2" t="s">
        <v>146</v>
      </c>
      <c r="JA71" s="2" t="s">
        <v>146</v>
      </c>
      <c r="JB71" s="4"/>
      <c r="JC71" s="8"/>
      <c r="JD71" s="4"/>
      <c r="JE71" s="8"/>
      <c r="JF71" s="7"/>
      <c r="JG71" s="7"/>
      <c r="JH71" s="2" t="s">
        <v>146</v>
      </c>
      <c r="JI71" s="2" t="s">
        <v>146</v>
      </c>
      <c r="JJ71" s="2" t="s">
        <v>146</v>
      </c>
      <c r="JK71" s="2" t="s">
        <v>146</v>
      </c>
      <c r="JL71" s="2" t="s">
        <v>146</v>
      </c>
      <c r="JM71" s="2" t="s">
        <v>146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153</v>
      </c>
      <c r="LI71" s="2" t="s">
        <v>143</v>
      </c>
      <c r="LJ71" s="2" t="s">
        <v>210</v>
      </c>
      <c r="LK71" s="2" t="s">
        <v>617</v>
      </c>
      <c r="LL71" s="2" t="s">
        <v>155</v>
      </c>
      <c r="LM71" s="2" t="s">
        <v>155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153</v>
      </c>
      <c r="NI71" s="2" t="s">
        <v>211</v>
      </c>
      <c r="NJ71" s="2" t="s">
        <v>212</v>
      </c>
      <c r="NK71" s="2" t="s">
        <v>146</v>
      </c>
      <c r="NL71" s="2" t="s">
        <v>155</v>
      </c>
      <c r="NM71" s="2" t="s">
        <v>155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146</v>
      </c>
      <c r="OV71" s="2" t="s">
        <v>146</v>
      </c>
      <c r="OW71" s="2" t="s">
        <v>146</v>
      </c>
      <c r="OX71" s="2" t="s">
        <v>146</v>
      </c>
      <c r="OY71" s="2" t="s">
        <v>146</v>
      </c>
      <c r="OZ71" s="2" t="s">
        <v>146</v>
      </c>
      <c r="PA71" s="2" t="s">
        <v>146</v>
      </c>
      <c r="PB71" s="4"/>
      <c r="PC71" s="8"/>
      <c r="PD71" s="4"/>
      <c r="PE71" s="8"/>
      <c r="PF71" s="7"/>
      <c r="PG71" s="7"/>
      <c r="PH71" s="2" t="s">
        <v>146</v>
      </c>
      <c r="PI71" s="2" t="s">
        <v>146</v>
      </c>
      <c r="PJ71" s="2" t="s">
        <v>146</v>
      </c>
      <c r="PK71" s="2" t="s">
        <v>146</v>
      </c>
      <c r="PL71" s="2" t="s">
        <v>146</v>
      </c>
      <c r="PM71" s="2" t="s">
        <v>146</v>
      </c>
      <c r="PN71" s="2" t="s">
        <v>146</v>
      </c>
      <c r="PO71" s="4"/>
      <c r="PP71" s="8"/>
      <c r="PQ71" s="4"/>
      <c r="PR71" s="8"/>
      <c r="PS71" s="7"/>
      <c r="PT71" s="7"/>
      <c r="PU71" s="2" t="s">
        <v>231</v>
      </c>
      <c r="PV71" s="2" t="s">
        <v>143</v>
      </c>
      <c r="PW71" s="2" t="s">
        <v>146</v>
      </c>
      <c r="PX71" s="2" t="s">
        <v>146</v>
      </c>
      <c r="PY71" s="2" t="s">
        <v>155</v>
      </c>
      <c r="PZ71" s="2" t="s">
        <v>155</v>
      </c>
      <c r="QA71" s="2" t="s">
        <v>146</v>
      </c>
      <c r="QB71" s="4">
        <v>32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</row>
    <row r="72">
      <c r="A72" s="2" t="s">
        <v>618</v>
      </c>
      <c r="B72" s="2" t="s">
        <v>135</v>
      </c>
      <c r="C72" s="2" t="s">
        <v>580</v>
      </c>
      <c r="D72" s="2" t="s">
        <v>349</v>
      </c>
      <c r="E72" s="2" t="s">
        <v>350</v>
      </c>
      <c r="F72" s="2" t="s">
        <v>614</v>
      </c>
      <c r="G72" s="2" t="s">
        <v>614</v>
      </c>
      <c r="H72" s="2" t="s">
        <v>614</v>
      </c>
      <c r="I72" s="2" t="s">
        <v>615</v>
      </c>
      <c r="J72" s="2" t="s">
        <v>510</v>
      </c>
      <c r="K72" s="2" t="s">
        <v>616</v>
      </c>
      <c r="L72" s="3">
        <v>85.12</v>
      </c>
      <c r="M72" s="3">
        <v>89.38</v>
      </c>
      <c r="N72" s="3">
        <v>249.99</v>
      </c>
      <c r="O72" s="2" t="s">
        <v>331</v>
      </c>
      <c r="P72" s="2" t="s">
        <v>503</v>
      </c>
      <c r="Q72" s="2" t="s">
        <v>145</v>
      </c>
      <c r="R72" s="2" t="s">
        <v>146</v>
      </c>
      <c r="S72" s="2" t="s">
        <v>146</v>
      </c>
      <c r="T72" s="2" t="s">
        <v>504</v>
      </c>
      <c r="U72" s="2" t="s">
        <v>146</v>
      </c>
      <c r="V72" s="2" t="s">
        <v>355</v>
      </c>
      <c r="W72" s="2" t="s">
        <v>522</v>
      </c>
      <c r="X72" s="2" t="s">
        <v>146</v>
      </c>
      <c r="Y72" s="2" t="s">
        <v>595</v>
      </c>
      <c r="Z72" s="4"/>
      <c r="AA72" s="4">
        <f>=ROUNDDOWN({0},0)</f>
      </c>
      <c r="AB72" s="5"/>
      <c r="AC72" s="2" t="s">
        <v>146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/>
      <c r="AQ72" s="8"/>
      <c r="AR72" s="4">
        <v>2</v>
      </c>
      <c r="AS72" s="8">
        <v>206.24</v>
      </c>
      <c r="AT72" s="7">
        <v>-1</v>
      </c>
      <c r="AU72" s="7">
        <v>-1</v>
      </c>
      <c r="AV72" s="4" t="s">
        <v>146</v>
      </c>
      <c r="AW72" s="8" t="s">
        <v>146</v>
      </c>
      <c r="AX72" s="4" t="s">
        <v>146</v>
      </c>
      <c r="AY72" s="8" t="s">
        <v>146</v>
      </c>
      <c r="AZ72" s="7" t="s">
        <v>146</v>
      </c>
      <c r="BA72" s="7" t="s">
        <v>146</v>
      </c>
      <c r="BB72" s="7"/>
      <c r="BC72" s="4" t="s">
        <v>146</v>
      </c>
      <c r="BD72" s="8" t="s">
        <v>146</v>
      </c>
      <c r="BE72" s="4" t="s">
        <v>146</v>
      </c>
      <c r="BF72" s="8" t="s">
        <v>146</v>
      </c>
      <c r="BG72" s="7" t="s">
        <v>146</v>
      </c>
      <c r="BH72" s="7" t="s">
        <v>146</v>
      </c>
      <c r="BI72" s="7" t="s">
        <v>146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211</v>
      </c>
      <c r="BW72" s="2" t="s">
        <v>146</v>
      </c>
      <c r="BX72" s="2" t="s">
        <v>527</v>
      </c>
      <c r="BY72" s="2" t="s">
        <v>155</v>
      </c>
      <c r="BZ72" s="2" t="s">
        <v>155</v>
      </c>
      <c r="CA72" s="2" t="s">
        <v>146</v>
      </c>
      <c r="CB72" s="4"/>
      <c r="CC72" s="8"/>
      <c r="CD72" s="4"/>
      <c r="CE72" s="8"/>
      <c r="CF72" s="7"/>
      <c r="CG72" s="7"/>
      <c r="CH72" s="2" t="s">
        <v>153</v>
      </c>
      <c r="CI72" s="2" t="s">
        <v>211</v>
      </c>
      <c r="CJ72" s="2" t="s">
        <v>196</v>
      </c>
      <c r="CK72" s="2" t="s">
        <v>425</v>
      </c>
      <c r="CL72" s="2" t="s">
        <v>155</v>
      </c>
      <c r="CM72" s="2" t="s">
        <v>155</v>
      </c>
      <c r="CN72" s="2" t="s">
        <v>146</v>
      </c>
      <c r="CO72" s="4"/>
      <c r="CP72" s="8"/>
      <c r="CQ72" s="4"/>
      <c r="CR72" s="8"/>
      <c r="CS72" s="7"/>
      <c r="CT72" s="7"/>
      <c r="CU72" s="2" t="s">
        <v>153</v>
      </c>
      <c r="CV72" s="2" t="s">
        <v>211</v>
      </c>
      <c r="CW72" s="2" t="s">
        <v>358</v>
      </c>
      <c r="CX72" s="2" t="s">
        <v>185</v>
      </c>
      <c r="CY72" s="2" t="s">
        <v>155</v>
      </c>
      <c r="CZ72" s="2" t="s">
        <v>155</v>
      </c>
      <c r="DA72" s="2" t="s">
        <v>146</v>
      </c>
      <c r="DB72" s="4"/>
      <c r="DC72" s="8"/>
      <c r="DD72" s="4">
        <v>2</v>
      </c>
      <c r="DE72" s="8">
        <v>206.24</v>
      </c>
      <c r="DF72" s="7">
        <v>-1</v>
      </c>
      <c r="DG72" s="7">
        <v>-1</v>
      </c>
      <c r="DH72" s="2" t="s">
        <v>153</v>
      </c>
      <c r="DI72" s="2" t="s">
        <v>211</v>
      </c>
      <c r="DJ72" s="2" t="s">
        <v>595</v>
      </c>
      <c r="DK72" s="2" t="s">
        <v>512</v>
      </c>
      <c r="DL72" s="2" t="s">
        <v>155</v>
      </c>
      <c r="DM72" s="2" t="s">
        <v>155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211</v>
      </c>
      <c r="DW72" s="2" t="s">
        <v>200</v>
      </c>
      <c r="DX72" s="2" t="s">
        <v>420</v>
      </c>
      <c r="DY72" s="2" t="s">
        <v>526</v>
      </c>
      <c r="DZ72" s="2" t="s">
        <v>155</v>
      </c>
      <c r="EA72" s="2" t="s">
        <v>146</v>
      </c>
      <c r="EB72" s="4"/>
      <c r="EC72" s="8"/>
      <c r="ED72" s="4"/>
      <c r="EE72" s="8"/>
      <c r="EF72" s="7"/>
      <c r="EG72" s="7"/>
      <c r="EH72" s="2" t="s">
        <v>508</v>
      </c>
      <c r="EI72" s="2" t="s">
        <v>211</v>
      </c>
      <c r="EJ72" s="2" t="s">
        <v>146</v>
      </c>
      <c r="EK72" s="2" t="s">
        <v>146</v>
      </c>
      <c r="EL72" s="2" t="s">
        <v>155</v>
      </c>
      <c r="EM72" s="2" t="s">
        <v>155</v>
      </c>
      <c r="EN72" s="2" t="s">
        <v>146</v>
      </c>
      <c r="EO72" s="4"/>
      <c r="EP72" s="8"/>
      <c r="EQ72" s="4"/>
      <c r="ER72" s="8"/>
      <c r="ES72" s="7"/>
      <c r="ET72" s="7"/>
      <c r="EU72" s="2" t="s">
        <v>153</v>
      </c>
      <c r="EV72" s="2" t="s">
        <v>211</v>
      </c>
      <c r="EW72" s="2" t="s">
        <v>595</v>
      </c>
      <c r="EX72" s="2" t="s">
        <v>146</v>
      </c>
      <c r="EY72" s="2" t="s">
        <v>155</v>
      </c>
      <c r="EZ72" s="2" t="s">
        <v>155</v>
      </c>
      <c r="FA72" s="2" t="s">
        <v>146</v>
      </c>
      <c r="FB72" s="4"/>
      <c r="FC72" s="8"/>
      <c r="FD72" s="4"/>
      <c r="FE72" s="8"/>
      <c r="FF72" s="7"/>
      <c r="FG72" s="7"/>
      <c r="FH72" s="2" t="s">
        <v>153</v>
      </c>
      <c r="FI72" s="2" t="s">
        <v>211</v>
      </c>
      <c r="FJ72" s="2" t="s">
        <v>205</v>
      </c>
      <c r="FK72" s="2" t="s">
        <v>394</v>
      </c>
      <c r="FL72" s="2" t="s">
        <v>155</v>
      </c>
      <c r="FM72" s="2" t="s">
        <v>155</v>
      </c>
      <c r="FN72" s="2" t="s">
        <v>146</v>
      </c>
      <c r="FO72" s="4"/>
      <c r="FP72" s="8"/>
      <c r="FQ72" s="4"/>
      <c r="FR72" s="8"/>
      <c r="FS72" s="7"/>
      <c r="FT72" s="7"/>
      <c r="FU72" s="2" t="s">
        <v>231</v>
      </c>
      <c r="FV72" s="2" t="s">
        <v>211</v>
      </c>
      <c r="FW72" s="2" t="s">
        <v>146</v>
      </c>
      <c r="FX72" s="2" t="s">
        <v>146</v>
      </c>
      <c r="FY72" s="2" t="s">
        <v>155</v>
      </c>
      <c r="FZ72" s="2" t="s">
        <v>155</v>
      </c>
      <c r="GA72" s="2" t="s">
        <v>146</v>
      </c>
      <c r="GB72" s="4"/>
      <c r="GC72" s="8"/>
      <c r="GD72" s="4"/>
      <c r="GE72" s="8"/>
      <c r="GF72" s="7"/>
      <c r="GG72" s="7"/>
      <c r="GH72" s="2" t="s">
        <v>153</v>
      </c>
      <c r="GI72" s="2" t="s">
        <v>211</v>
      </c>
      <c r="GJ72" s="2" t="s">
        <v>209</v>
      </c>
      <c r="GK72" s="2" t="s">
        <v>146</v>
      </c>
      <c r="GL72" s="2" t="s">
        <v>155</v>
      </c>
      <c r="GM72" s="2" t="s">
        <v>155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146</v>
      </c>
      <c r="IV72" s="2" t="s">
        <v>146</v>
      </c>
      <c r="IW72" s="2" t="s">
        <v>146</v>
      </c>
      <c r="IX72" s="2" t="s">
        <v>146</v>
      </c>
      <c r="IY72" s="2" t="s">
        <v>146</v>
      </c>
      <c r="IZ72" s="2" t="s">
        <v>146</v>
      </c>
      <c r="JA72" s="2" t="s">
        <v>146</v>
      </c>
      <c r="JB72" s="4"/>
      <c r="JC72" s="8"/>
      <c r="JD72" s="4"/>
      <c r="JE72" s="8"/>
      <c r="JF72" s="7"/>
      <c r="JG72" s="7"/>
      <c r="JH72" s="2" t="s">
        <v>146</v>
      </c>
      <c r="JI72" s="2" t="s">
        <v>146</v>
      </c>
      <c r="JJ72" s="2" t="s">
        <v>146</v>
      </c>
      <c r="JK72" s="2" t="s">
        <v>146</v>
      </c>
      <c r="JL72" s="2" t="s">
        <v>146</v>
      </c>
      <c r="JM72" s="2" t="s">
        <v>146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153</v>
      </c>
      <c r="LI72" s="2" t="s">
        <v>211</v>
      </c>
      <c r="LJ72" s="2" t="s">
        <v>210</v>
      </c>
      <c r="LK72" s="2" t="s">
        <v>619</v>
      </c>
      <c r="LL72" s="2" t="s">
        <v>155</v>
      </c>
      <c r="LM72" s="2" t="s">
        <v>155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153</v>
      </c>
      <c r="NI72" s="2" t="s">
        <v>211</v>
      </c>
      <c r="NJ72" s="2" t="s">
        <v>212</v>
      </c>
      <c r="NK72" s="2" t="s">
        <v>606</v>
      </c>
      <c r="NL72" s="2" t="s">
        <v>155</v>
      </c>
      <c r="NM72" s="2" t="s">
        <v>155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146</v>
      </c>
      <c r="OV72" s="2" t="s">
        <v>146</v>
      </c>
      <c r="OW72" s="2" t="s">
        <v>146</v>
      </c>
      <c r="OX72" s="2" t="s">
        <v>146</v>
      </c>
      <c r="OY72" s="2" t="s">
        <v>146</v>
      </c>
      <c r="OZ72" s="2" t="s">
        <v>146</v>
      </c>
      <c r="PA72" s="2" t="s">
        <v>146</v>
      </c>
      <c r="PB72" s="4"/>
      <c r="PC72" s="8"/>
      <c r="PD72" s="4"/>
      <c r="PE72" s="8"/>
      <c r="PF72" s="7"/>
      <c r="PG72" s="7"/>
      <c r="PH72" s="2" t="s">
        <v>146</v>
      </c>
      <c r="PI72" s="2" t="s">
        <v>146</v>
      </c>
      <c r="PJ72" s="2" t="s">
        <v>146</v>
      </c>
      <c r="PK72" s="2" t="s">
        <v>146</v>
      </c>
      <c r="PL72" s="2" t="s">
        <v>146</v>
      </c>
      <c r="PM72" s="2" t="s">
        <v>146</v>
      </c>
      <c r="PN72" s="2" t="s">
        <v>146</v>
      </c>
      <c r="PO72" s="4"/>
      <c r="PP72" s="8"/>
      <c r="PQ72" s="4"/>
      <c r="PR72" s="8"/>
      <c r="PS72" s="7"/>
      <c r="PT72" s="7"/>
      <c r="PU72" s="2" t="s">
        <v>231</v>
      </c>
      <c r="PV72" s="2" t="s">
        <v>211</v>
      </c>
      <c r="PW72" s="2" t="s">
        <v>146</v>
      </c>
      <c r="PX72" s="2" t="s">
        <v>146</v>
      </c>
      <c r="PY72" s="2" t="s">
        <v>155</v>
      </c>
      <c r="PZ72" s="2" t="s">
        <v>155</v>
      </c>
      <c r="QA72" s="2" t="s">
        <v>146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</row>
    <row r="73">
      <c r="A73" s="2" t="s">
        <v>620</v>
      </c>
      <c r="B73" s="2" t="s">
        <v>135</v>
      </c>
      <c r="C73" s="2" t="s">
        <v>580</v>
      </c>
      <c r="D73" s="2" t="s">
        <v>349</v>
      </c>
      <c r="E73" s="2" t="s">
        <v>350</v>
      </c>
      <c r="F73" s="2" t="s">
        <v>614</v>
      </c>
      <c r="G73" s="2" t="s">
        <v>614</v>
      </c>
      <c r="H73" s="2" t="s">
        <v>614</v>
      </c>
      <c r="I73" s="2" t="s">
        <v>621</v>
      </c>
      <c r="J73" s="2" t="s">
        <v>501</v>
      </c>
      <c r="K73" s="2" t="s">
        <v>542</v>
      </c>
      <c r="L73" s="3">
        <v>68.09</v>
      </c>
      <c r="M73" s="3">
        <v>71.49</v>
      </c>
      <c r="N73" s="3">
        <v>199.99</v>
      </c>
      <c r="O73" s="2" t="s">
        <v>143</v>
      </c>
      <c r="P73" s="2" t="s">
        <v>503</v>
      </c>
      <c r="Q73" s="2" t="s">
        <v>145</v>
      </c>
      <c r="R73" s="2" t="s">
        <v>146</v>
      </c>
      <c r="S73" s="2" t="s">
        <v>146</v>
      </c>
      <c r="T73" s="2" t="s">
        <v>504</v>
      </c>
      <c r="U73" s="2" t="s">
        <v>146</v>
      </c>
      <c r="V73" s="2" t="s">
        <v>355</v>
      </c>
      <c r="W73" s="2" t="s">
        <v>522</v>
      </c>
      <c r="X73" s="2" t="s">
        <v>146</v>
      </c>
      <c r="Y73" s="2" t="s">
        <v>595</v>
      </c>
      <c r="Z73" s="4">
        <v>32</v>
      </c>
      <c r="AA73" s="4">
        <f>=ROUNDDOWN(32,0)</f>
      </c>
      <c r="AB73" s="5">
        <v>1</v>
      </c>
      <c r="AC73" s="2" t="s">
        <v>146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146</v>
      </c>
      <c r="AW73" s="8" t="s">
        <v>146</v>
      </c>
      <c r="AX73" s="4">
        <v>3</v>
      </c>
      <c r="AY73" s="8">
        <v>299.75</v>
      </c>
      <c r="AZ73" s="7" t="s">
        <v>146</v>
      </c>
      <c r="BA73" s="7" t="s">
        <v>146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 t="s">
        <v>146</v>
      </c>
      <c r="BJ73" s="4"/>
      <c r="BK73" s="8"/>
      <c r="BL73" s="2" t="s">
        <v>146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143</v>
      </c>
      <c r="BW73" s="2" t="s">
        <v>146</v>
      </c>
      <c r="BX73" s="2" t="s">
        <v>367</v>
      </c>
      <c r="BY73" s="2" t="s">
        <v>155</v>
      </c>
      <c r="BZ73" s="2" t="s">
        <v>155</v>
      </c>
      <c r="CA73" s="2" t="s">
        <v>146</v>
      </c>
      <c r="CB73" s="4"/>
      <c r="CC73" s="8"/>
      <c r="CD73" s="4"/>
      <c r="CE73" s="8"/>
      <c r="CF73" s="7"/>
      <c r="CG73" s="7"/>
      <c r="CH73" s="2" t="s">
        <v>153</v>
      </c>
      <c r="CI73" s="2" t="s">
        <v>143</v>
      </c>
      <c r="CJ73" s="2" t="s">
        <v>196</v>
      </c>
      <c r="CK73" s="2" t="s">
        <v>622</v>
      </c>
      <c r="CL73" s="2" t="s">
        <v>155</v>
      </c>
      <c r="CM73" s="2" t="s">
        <v>155</v>
      </c>
      <c r="CN73" s="2" t="s">
        <v>146</v>
      </c>
      <c r="CO73" s="4"/>
      <c r="CP73" s="8"/>
      <c r="CQ73" s="4"/>
      <c r="CR73" s="8"/>
      <c r="CS73" s="7"/>
      <c r="CT73" s="7"/>
      <c r="CU73" s="2" t="s">
        <v>153</v>
      </c>
      <c r="CV73" s="2" t="s">
        <v>143</v>
      </c>
      <c r="CW73" s="2" t="s">
        <v>358</v>
      </c>
      <c r="CX73" s="2" t="s">
        <v>623</v>
      </c>
      <c r="CY73" s="2" t="s">
        <v>155</v>
      </c>
      <c r="CZ73" s="2" t="s">
        <v>155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143</v>
      </c>
      <c r="DJ73" s="2" t="s">
        <v>595</v>
      </c>
      <c r="DK73" s="2" t="s">
        <v>359</v>
      </c>
      <c r="DL73" s="2" t="s">
        <v>155</v>
      </c>
      <c r="DM73" s="2" t="s">
        <v>155</v>
      </c>
      <c r="DN73" s="2" t="s">
        <v>146</v>
      </c>
      <c r="DO73" s="4"/>
      <c r="DP73" s="8"/>
      <c r="DQ73" s="4"/>
      <c r="DR73" s="8"/>
      <c r="DS73" s="7"/>
      <c r="DT73" s="7"/>
      <c r="DU73" s="2" t="s">
        <v>153</v>
      </c>
      <c r="DV73" s="2" t="s">
        <v>143</v>
      </c>
      <c r="DW73" s="2" t="s">
        <v>200</v>
      </c>
      <c r="DX73" s="2" t="s">
        <v>340</v>
      </c>
      <c r="DY73" s="2" t="s">
        <v>526</v>
      </c>
      <c r="DZ73" s="2" t="s">
        <v>155</v>
      </c>
      <c r="EA73" s="2" t="s">
        <v>146</v>
      </c>
      <c r="EB73" s="4"/>
      <c r="EC73" s="8"/>
      <c r="ED73" s="4"/>
      <c r="EE73" s="8"/>
      <c r="EF73" s="7"/>
      <c r="EG73" s="7"/>
      <c r="EH73" s="2" t="s">
        <v>508</v>
      </c>
      <c r="EI73" s="2" t="s">
        <v>143</v>
      </c>
      <c r="EJ73" s="2" t="s">
        <v>146</v>
      </c>
      <c r="EK73" s="2" t="s">
        <v>146</v>
      </c>
      <c r="EL73" s="2" t="s">
        <v>155</v>
      </c>
      <c r="EM73" s="2" t="s">
        <v>155</v>
      </c>
      <c r="EN73" s="2" t="s">
        <v>146</v>
      </c>
      <c r="EO73" s="4"/>
      <c r="EP73" s="8"/>
      <c r="EQ73" s="4"/>
      <c r="ER73" s="8"/>
      <c r="ES73" s="7"/>
      <c r="ET73" s="7"/>
      <c r="EU73" s="2" t="s">
        <v>153</v>
      </c>
      <c r="EV73" s="2" t="s">
        <v>143</v>
      </c>
      <c r="EW73" s="2" t="s">
        <v>595</v>
      </c>
      <c r="EX73" s="2" t="s">
        <v>512</v>
      </c>
      <c r="EY73" s="2" t="s">
        <v>155</v>
      </c>
      <c r="EZ73" s="2" t="s">
        <v>155</v>
      </c>
      <c r="FA73" s="2" t="s">
        <v>146</v>
      </c>
      <c r="FB73" s="4"/>
      <c r="FC73" s="8"/>
      <c r="FD73" s="4"/>
      <c r="FE73" s="8"/>
      <c r="FF73" s="7"/>
      <c r="FG73" s="7"/>
      <c r="FH73" s="2" t="s">
        <v>153</v>
      </c>
      <c r="FI73" s="2" t="s">
        <v>143</v>
      </c>
      <c r="FJ73" s="2" t="s">
        <v>205</v>
      </c>
      <c r="FK73" s="2" t="s">
        <v>439</v>
      </c>
      <c r="FL73" s="2" t="s">
        <v>155</v>
      </c>
      <c r="FM73" s="2" t="s">
        <v>155</v>
      </c>
      <c r="FN73" s="2" t="s">
        <v>146</v>
      </c>
      <c r="FO73" s="4"/>
      <c r="FP73" s="8"/>
      <c r="FQ73" s="4"/>
      <c r="FR73" s="8"/>
      <c r="FS73" s="7"/>
      <c r="FT73" s="7"/>
      <c r="FU73" s="2" t="s">
        <v>231</v>
      </c>
      <c r="FV73" s="2" t="s">
        <v>143</v>
      </c>
      <c r="FW73" s="2" t="s">
        <v>146</v>
      </c>
      <c r="FX73" s="2" t="s">
        <v>146</v>
      </c>
      <c r="FY73" s="2" t="s">
        <v>155</v>
      </c>
      <c r="FZ73" s="2" t="s">
        <v>155</v>
      </c>
      <c r="GA73" s="2" t="s">
        <v>146</v>
      </c>
      <c r="GB73" s="4"/>
      <c r="GC73" s="8"/>
      <c r="GD73" s="4"/>
      <c r="GE73" s="8"/>
      <c r="GF73" s="7"/>
      <c r="GG73" s="7"/>
      <c r="GH73" s="2" t="s">
        <v>153</v>
      </c>
      <c r="GI73" s="2" t="s">
        <v>143</v>
      </c>
      <c r="GJ73" s="2" t="s">
        <v>209</v>
      </c>
      <c r="GK73" s="2" t="s">
        <v>146</v>
      </c>
      <c r="GL73" s="2" t="s">
        <v>155</v>
      </c>
      <c r="GM73" s="2" t="s">
        <v>155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146</v>
      </c>
      <c r="IV73" s="2" t="s">
        <v>146</v>
      </c>
      <c r="IW73" s="2" t="s">
        <v>146</v>
      </c>
      <c r="IX73" s="2" t="s">
        <v>146</v>
      </c>
      <c r="IY73" s="2" t="s">
        <v>146</v>
      </c>
      <c r="IZ73" s="2" t="s">
        <v>146</v>
      </c>
      <c r="JA73" s="2" t="s">
        <v>146</v>
      </c>
      <c r="JB73" s="4"/>
      <c r="JC73" s="8"/>
      <c r="JD73" s="4"/>
      <c r="JE73" s="8"/>
      <c r="JF73" s="7"/>
      <c r="JG73" s="7"/>
      <c r="JH73" s="2" t="s">
        <v>146</v>
      </c>
      <c r="JI73" s="2" t="s">
        <v>146</v>
      </c>
      <c r="JJ73" s="2" t="s">
        <v>146</v>
      </c>
      <c r="JK73" s="2" t="s">
        <v>146</v>
      </c>
      <c r="JL73" s="2" t="s">
        <v>146</v>
      </c>
      <c r="JM73" s="2" t="s">
        <v>146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153</v>
      </c>
      <c r="LI73" s="2" t="s">
        <v>143</v>
      </c>
      <c r="LJ73" s="2" t="s">
        <v>210</v>
      </c>
      <c r="LK73" s="2" t="s">
        <v>146</v>
      </c>
      <c r="LL73" s="2" t="s">
        <v>155</v>
      </c>
      <c r="LM73" s="2" t="s">
        <v>155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153</v>
      </c>
      <c r="NI73" s="2" t="s">
        <v>211</v>
      </c>
      <c r="NJ73" s="2" t="s">
        <v>212</v>
      </c>
      <c r="NK73" s="2" t="s">
        <v>146</v>
      </c>
      <c r="NL73" s="2" t="s">
        <v>155</v>
      </c>
      <c r="NM73" s="2" t="s">
        <v>155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146</v>
      </c>
      <c r="OV73" s="2" t="s">
        <v>146</v>
      </c>
      <c r="OW73" s="2" t="s">
        <v>146</v>
      </c>
      <c r="OX73" s="2" t="s">
        <v>146</v>
      </c>
      <c r="OY73" s="2" t="s">
        <v>146</v>
      </c>
      <c r="OZ73" s="2" t="s">
        <v>146</v>
      </c>
      <c r="PA73" s="2" t="s">
        <v>146</v>
      </c>
      <c r="PB73" s="4"/>
      <c r="PC73" s="8"/>
      <c r="PD73" s="4"/>
      <c r="PE73" s="8"/>
      <c r="PF73" s="7"/>
      <c r="PG73" s="7"/>
      <c r="PH73" s="2" t="s">
        <v>146</v>
      </c>
      <c r="PI73" s="2" t="s">
        <v>146</v>
      </c>
      <c r="PJ73" s="2" t="s">
        <v>146</v>
      </c>
      <c r="PK73" s="2" t="s">
        <v>146</v>
      </c>
      <c r="PL73" s="2" t="s">
        <v>146</v>
      </c>
      <c r="PM73" s="2" t="s">
        <v>146</v>
      </c>
      <c r="PN73" s="2" t="s">
        <v>146</v>
      </c>
      <c r="PO73" s="4"/>
      <c r="PP73" s="8"/>
      <c r="PQ73" s="4"/>
      <c r="PR73" s="8"/>
      <c r="PS73" s="7"/>
      <c r="PT73" s="7"/>
      <c r="PU73" s="2" t="s">
        <v>231</v>
      </c>
      <c r="PV73" s="2" t="s">
        <v>143</v>
      </c>
      <c r="PW73" s="2" t="s">
        <v>146</v>
      </c>
      <c r="PX73" s="2" t="s">
        <v>146</v>
      </c>
      <c r="PY73" s="2" t="s">
        <v>155</v>
      </c>
      <c r="PZ73" s="2" t="s">
        <v>155</v>
      </c>
      <c r="QA73" s="2" t="s">
        <v>146</v>
      </c>
      <c r="QB73" s="4">
        <v>32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</row>
    <row r="74">
      <c r="A74" s="2" t="s">
        <v>624</v>
      </c>
      <c r="B74" s="2" t="s">
        <v>135</v>
      </c>
      <c r="C74" s="2" t="s">
        <v>580</v>
      </c>
      <c r="D74" s="2" t="s">
        <v>349</v>
      </c>
      <c r="E74" s="2" t="s">
        <v>350</v>
      </c>
      <c r="F74" s="2" t="s">
        <v>614</v>
      </c>
      <c r="G74" s="2" t="s">
        <v>614</v>
      </c>
      <c r="H74" s="2" t="s">
        <v>614</v>
      </c>
      <c r="I74" s="2" t="s">
        <v>621</v>
      </c>
      <c r="J74" s="2" t="s">
        <v>510</v>
      </c>
      <c r="K74" s="2" t="s">
        <v>542</v>
      </c>
      <c r="L74" s="3">
        <v>85.12</v>
      </c>
      <c r="M74" s="3">
        <v>89.38</v>
      </c>
      <c r="N74" s="3">
        <v>249.99</v>
      </c>
      <c r="O74" s="2" t="s">
        <v>331</v>
      </c>
      <c r="P74" s="2" t="s">
        <v>503</v>
      </c>
      <c r="Q74" s="2" t="s">
        <v>145</v>
      </c>
      <c r="R74" s="2" t="s">
        <v>146</v>
      </c>
      <c r="S74" s="2" t="s">
        <v>146</v>
      </c>
      <c r="T74" s="2" t="s">
        <v>504</v>
      </c>
      <c r="U74" s="2" t="s">
        <v>146</v>
      </c>
      <c r="V74" s="2" t="s">
        <v>355</v>
      </c>
      <c r="W74" s="2" t="s">
        <v>625</v>
      </c>
      <c r="X74" s="2" t="s">
        <v>146</v>
      </c>
      <c r="Y74" s="2" t="s">
        <v>595</v>
      </c>
      <c r="Z74" s="4"/>
      <c r="AA74" s="4">
        <f>=ROUNDDOWN({0},0)</f>
      </c>
      <c r="AB74" s="5">
        <v>2</v>
      </c>
      <c r="AC74" s="2" t="s">
        <v>146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/>
      <c r="AQ74" s="8"/>
      <c r="AR74" s="4">
        <v>3</v>
      </c>
      <c r="AS74" s="8">
        <v>299.75</v>
      </c>
      <c r="AT74" s="7">
        <v>-1</v>
      </c>
      <c r="AU74" s="7">
        <v>-1</v>
      </c>
      <c r="AV74" s="4" t="s">
        <v>146</v>
      </c>
      <c r="AW74" s="8" t="s">
        <v>146</v>
      </c>
      <c r="AX74" s="4" t="s">
        <v>146</v>
      </c>
      <c r="AY74" s="8" t="s">
        <v>146</v>
      </c>
      <c r="AZ74" s="7" t="s">
        <v>146</v>
      </c>
      <c r="BA74" s="7" t="s">
        <v>146</v>
      </c>
      <c r="BB74" s="7"/>
      <c r="BC74" s="4" t="s">
        <v>146</v>
      </c>
      <c r="BD74" s="8" t="s">
        <v>146</v>
      </c>
      <c r="BE74" s="4" t="s">
        <v>146</v>
      </c>
      <c r="BF74" s="8" t="s">
        <v>146</v>
      </c>
      <c r="BG74" s="7" t="s">
        <v>146</v>
      </c>
      <c r="BH74" s="7" t="s">
        <v>146</v>
      </c>
      <c r="BI74" s="7" t="s">
        <v>146</v>
      </c>
      <c r="BJ74" s="4"/>
      <c r="BK74" s="8"/>
      <c r="BL74" s="2" t="s">
        <v>626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211</v>
      </c>
      <c r="BW74" s="2" t="s">
        <v>146</v>
      </c>
      <c r="BX74" s="2" t="s">
        <v>627</v>
      </c>
      <c r="BY74" s="2" t="s">
        <v>155</v>
      </c>
      <c r="BZ74" s="2" t="s">
        <v>155</v>
      </c>
      <c r="CA74" s="2" t="s">
        <v>146</v>
      </c>
      <c r="CB74" s="4"/>
      <c r="CC74" s="8"/>
      <c r="CD74" s="4"/>
      <c r="CE74" s="8"/>
      <c r="CF74" s="7"/>
      <c r="CG74" s="7"/>
      <c r="CH74" s="2" t="s">
        <v>153</v>
      </c>
      <c r="CI74" s="2" t="s">
        <v>211</v>
      </c>
      <c r="CJ74" s="2" t="s">
        <v>196</v>
      </c>
      <c r="CK74" s="2" t="s">
        <v>197</v>
      </c>
      <c r="CL74" s="2" t="s">
        <v>155</v>
      </c>
      <c r="CM74" s="2" t="s">
        <v>155</v>
      </c>
      <c r="CN74" s="2" t="s">
        <v>146</v>
      </c>
      <c r="CO74" s="4"/>
      <c r="CP74" s="8"/>
      <c r="CQ74" s="4">
        <v>1</v>
      </c>
      <c r="CR74" s="8">
        <v>96.53</v>
      </c>
      <c r="CS74" s="7">
        <v>-1</v>
      </c>
      <c r="CT74" s="7">
        <v>-1</v>
      </c>
      <c r="CU74" s="2" t="s">
        <v>153</v>
      </c>
      <c r="CV74" s="2" t="s">
        <v>211</v>
      </c>
      <c r="CW74" s="2" t="s">
        <v>358</v>
      </c>
      <c r="CX74" s="2" t="s">
        <v>420</v>
      </c>
      <c r="CY74" s="2" t="s">
        <v>155</v>
      </c>
      <c r="CZ74" s="2" t="s">
        <v>155</v>
      </c>
      <c r="DA74" s="2" t="s">
        <v>146</v>
      </c>
      <c r="DB74" s="4"/>
      <c r="DC74" s="8"/>
      <c r="DD74" s="4">
        <v>1</v>
      </c>
      <c r="DE74" s="8">
        <v>103.12</v>
      </c>
      <c r="DF74" s="7">
        <v>-1</v>
      </c>
      <c r="DG74" s="7">
        <v>-1</v>
      </c>
      <c r="DH74" s="2" t="s">
        <v>153</v>
      </c>
      <c r="DI74" s="2" t="s">
        <v>211</v>
      </c>
      <c r="DJ74" s="2" t="s">
        <v>595</v>
      </c>
      <c r="DK74" s="2" t="s">
        <v>512</v>
      </c>
      <c r="DL74" s="2" t="s">
        <v>155</v>
      </c>
      <c r="DM74" s="2" t="s">
        <v>155</v>
      </c>
      <c r="DN74" s="2" t="s">
        <v>146</v>
      </c>
      <c r="DO74" s="4"/>
      <c r="DP74" s="8"/>
      <c r="DQ74" s="4">
        <v>1</v>
      </c>
      <c r="DR74" s="8">
        <v>100.1</v>
      </c>
      <c r="DS74" s="7">
        <v>-1</v>
      </c>
      <c r="DT74" s="7">
        <v>-1</v>
      </c>
      <c r="DU74" s="2" t="s">
        <v>153</v>
      </c>
      <c r="DV74" s="2" t="s">
        <v>211</v>
      </c>
      <c r="DW74" s="2" t="s">
        <v>200</v>
      </c>
      <c r="DX74" s="2" t="s">
        <v>340</v>
      </c>
      <c r="DY74" s="2" t="s">
        <v>526</v>
      </c>
      <c r="DZ74" s="2" t="s">
        <v>155</v>
      </c>
      <c r="EA74" s="2" t="s">
        <v>146</v>
      </c>
      <c r="EB74" s="4"/>
      <c r="EC74" s="8"/>
      <c r="ED74" s="4"/>
      <c r="EE74" s="8"/>
      <c r="EF74" s="7"/>
      <c r="EG74" s="7"/>
      <c r="EH74" s="2" t="s">
        <v>508</v>
      </c>
      <c r="EI74" s="2" t="s">
        <v>211</v>
      </c>
      <c r="EJ74" s="2" t="s">
        <v>146</v>
      </c>
      <c r="EK74" s="2" t="s">
        <v>146</v>
      </c>
      <c r="EL74" s="2" t="s">
        <v>155</v>
      </c>
      <c r="EM74" s="2" t="s">
        <v>155</v>
      </c>
      <c r="EN74" s="2" t="s">
        <v>146</v>
      </c>
      <c r="EO74" s="4"/>
      <c r="EP74" s="8"/>
      <c r="EQ74" s="4"/>
      <c r="ER74" s="8"/>
      <c r="ES74" s="7"/>
      <c r="ET74" s="7"/>
      <c r="EU74" s="2" t="s">
        <v>153</v>
      </c>
      <c r="EV74" s="2" t="s">
        <v>211</v>
      </c>
      <c r="EW74" s="2" t="s">
        <v>595</v>
      </c>
      <c r="EX74" s="2" t="s">
        <v>228</v>
      </c>
      <c r="EY74" s="2" t="s">
        <v>155</v>
      </c>
      <c r="EZ74" s="2" t="s">
        <v>155</v>
      </c>
      <c r="FA74" s="2" t="s">
        <v>146</v>
      </c>
      <c r="FB74" s="4"/>
      <c r="FC74" s="8"/>
      <c r="FD74" s="4"/>
      <c r="FE74" s="8"/>
      <c r="FF74" s="7"/>
      <c r="FG74" s="7"/>
      <c r="FH74" s="2" t="s">
        <v>153</v>
      </c>
      <c r="FI74" s="2" t="s">
        <v>211</v>
      </c>
      <c r="FJ74" s="2" t="s">
        <v>205</v>
      </c>
      <c r="FK74" s="2" t="s">
        <v>291</v>
      </c>
      <c r="FL74" s="2" t="s">
        <v>155</v>
      </c>
      <c r="FM74" s="2" t="s">
        <v>155</v>
      </c>
      <c r="FN74" s="2" t="s">
        <v>146</v>
      </c>
      <c r="FO74" s="4"/>
      <c r="FP74" s="8"/>
      <c r="FQ74" s="4"/>
      <c r="FR74" s="8"/>
      <c r="FS74" s="7"/>
      <c r="FT74" s="7"/>
      <c r="FU74" s="2" t="s">
        <v>231</v>
      </c>
      <c r="FV74" s="2" t="s">
        <v>211</v>
      </c>
      <c r="FW74" s="2" t="s">
        <v>146</v>
      </c>
      <c r="FX74" s="2" t="s">
        <v>146</v>
      </c>
      <c r="FY74" s="2" t="s">
        <v>155</v>
      </c>
      <c r="FZ74" s="2" t="s">
        <v>155</v>
      </c>
      <c r="GA74" s="2" t="s">
        <v>146</v>
      </c>
      <c r="GB74" s="4"/>
      <c r="GC74" s="8"/>
      <c r="GD74" s="4"/>
      <c r="GE74" s="8"/>
      <c r="GF74" s="7"/>
      <c r="GG74" s="7"/>
      <c r="GH74" s="2" t="s">
        <v>153</v>
      </c>
      <c r="GI74" s="2" t="s">
        <v>211</v>
      </c>
      <c r="GJ74" s="2" t="s">
        <v>209</v>
      </c>
      <c r="GK74" s="2" t="s">
        <v>146</v>
      </c>
      <c r="GL74" s="2" t="s">
        <v>155</v>
      </c>
      <c r="GM74" s="2" t="s">
        <v>155</v>
      </c>
      <c r="GN74" s="2" t="s">
        <v>146</v>
      </c>
      <c r="GO74" s="4"/>
      <c r="GP74" s="8"/>
      <c r="GQ74" s="4"/>
      <c r="GR74" s="8"/>
      <c r="GS74" s="7"/>
      <c r="GT74" s="7"/>
      <c r="GU74" s="2" t="s">
        <v>146</v>
      </c>
      <c r="GV74" s="2" t="s">
        <v>146</v>
      </c>
      <c r="GW74" s="2" t="s">
        <v>146</v>
      </c>
      <c r="GX74" s="2" t="s">
        <v>146</v>
      </c>
      <c r="GY74" s="2" t="s">
        <v>146</v>
      </c>
      <c r="GZ74" s="2" t="s">
        <v>146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146</v>
      </c>
      <c r="II74" s="2" t="s">
        <v>146</v>
      </c>
      <c r="IJ74" s="2" t="s">
        <v>146</v>
      </c>
      <c r="IK74" s="2" t="s">
        <v>146</v>
      </c>
      <c r="IL74" s="2" t="s">
        <v>146</v>
      </c>
      <c r="IM74" s="2" t="s">
        <v>146</v>
      </c>
      <c r="IN74" s="2" t="s">
        <v>146</v>
      </c>
      <c r="IO74" s="4"/>
      <c r="IP74" s="8"/>
      <c r="IQ74" s="4"/>
      <c r="IR74" s="8"/>
      <c r="IS74" s="7"/>
      <c r="IT74" s="7"/>
      <c r="IU74" s="2" t="s">
        <v>146</v>
      </c>
      <c r="IV74" s="2" t="s">
        <v>146</v>
      </c>
      <c r="IW74" s="2" t="s">
        <v>146</v>
      </c>
      <c r="IX74" s="2" t="s">
        <v>146</v>
      </c>
      <c r="IY74" s="2" t="s">
        <v>146</v>
      </c>
      <c r="IZ74" s="2" t="s">
        <v>146</v>
      </c>
      <c r="JA74" s="2" t="s">
        <v>146</v>
      </c>
      <c r="JB74" s="4"/>
      <c r="JC74" s="8"/>
      <c r="JD74" s="4"/>
      <c r="JE74" s="8"/>
      <c r="JF74" s="7"/>
      <c r="JG74" s="7"/>
      <c r="JH74" s="2" t="s">
        <v>146</v>
      </c>
      <c r="JI74" s="2" t="s">
        <v>146</v>
      </c>
      <c r="JJ74" s="2" t="s">
        <v>146</v>
      </c>
      <c r="JK74" s="2" t="s">
        <v>146</v>
      </c>
      <c r="JL74" s="2" t="s">
        <v>146</v>
      </c>
      <c r="JM74" s="2" t="s">
        <v>146</v>
      </c>
      <c r="JN74" s="2" t="s">
        <v>146</v>
      </c>
      <c r="JO74" s="4"/>
      <c r="JP74" s="8"/>
      <c r="JQ74" s="4"/>
      <c r="JR74" s="8"/>
      <c r="JS74" s="7"/>
      <c r="JT74" s="7"/>
      <c r="JU74" s="2" t="s">
        <v>146</v>
      </c>
      <c r="JV74" s="2" t="s">
        <v>146</v>
      </c>
      <c r="JW74" s="2" t="s">
        <v>146</v>
      </c>
      <c r="JX74" s="2" t="s">
        <v>146</v>
      </c>
      <c r="JY74" s="2" t="s">
        <v>146</v>
      </c>
      <c r="JZ74" s="2" t="s">
        <v>146</v>
      </c>
      <c r="KA74" s="2" t="s">
        <v>146</v>
      </c>
      <c r="KB74" s="4"/>
      <c r="KC74" s="8"/>
      <c r="KD74" s="4"/>
      <c r="KE74" s="8"/>
      <c r="KF74" s="7"/>
      <c r="KG74" s="7"/>
      <c r="KH74" s="2" t="s">
        <v>146</v>
      </c>
      <c r="KI74" s="2" t="s">
        <v>146</v>
      </c>
      <c r="KJ74" s="2" t="s">
        <v>146</v>
      </c>
      <c r="KK74" s="2" t="s">
        <v>146</v>
      </c>
      <c r="KL74" s="2" t="s">
        <v>146</v>
      </c>
      <c r="KM74" s="2" t="s">
        <v>146</v>
      </c>
      <c r="KN74" s="2" t="s">
        <v>146</v>
      </c>
      <c r="KO74" s="4"/>
      <c r="KP74" s="8"/>
      <c r="KQ74" s="4"/>
      <c r="KR74" s="8"/>
      <c r="KS74" s="7"/>
      <c r="KT74" s="7"/>
      <c r="KU74" s="2" t="s">
        <v>146</v>
      </c>
      <c r="KV74" s="2" t="s">
        <v>146</v>
      </c>
      <c r="KW74" s="2" t="s">
        <v>146</v>
      </c>
      <c r="KX74" s="2" t="s">
        <v>146</v>
      </c>
      <c r="KY74" s="2" t="s">
        <v>146</v>
      </c>
      <c r="KZ74" s="2" t="s">
        <v>146</v>
      </c>
      <c r="LA74" s="2" t="s">
        <v>146</v>
      </c>
      <c r="LB74" s="4"/>
      <c r="LC74" s="8"/>
      <c r="LD74" s="4"/>
      <c r="LE74" s="8"/>
      <c r="LF74" s="7"/>
      <c r="LG74" s="7"/>
      <c r="LH74" s="2" t="s">
        <v>153</v>
      </c>
      <c r="LI74" s="2" t="s">
        <v>211</v>
      </c>
      <c r="LJ74" s="2" t="s">
        <v>210</v>
      </c>
      <c r="LK74" s="2" t="s">
        <v>146</v>
      </c>
      <c r="LL74" s="2" t="s">
        <v>155</v>
      </c>
      <c r="LM74" s="2" t="s">
        <v>155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153</v>
      </c>
      <c r="NI74" s="2" t="s">
        <v>211</v>
      </c>
      <c r="NJ74" s="2" t="s">
        <v>212</v>
      </c>
      <c r="NK74" s="2" t="s">
        <v>146</v>
      </c>
      <c r="NL74" s="2" t="s">
        <v>155</v>
      </c>
      <c r="NM74" s="2" t="s">
        <v>155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146</v>
      </c>
      <c r="OV74" s="2" t="s">
        <v>146</v>
      </c>
      <c r="OW74" s="2" t="s">
        <v>146</v>
      </c>
      <c r="OX74" s="2" t="s">
        <v>146</v>
      </c>
      <c r="OY74" s="2" t="s">
        <v>146</v>
      </c>
      <c r="OZ74" s="2" t="s">
        <v>146</v>
      </c>
      <c r="PA74" s="2" t="s">
        <v>146</v>
      </c>
      <c r="PB74" s="4"/>
      <c r="PC74" s="8"/>
      <c r="PD74" s="4"/>
      <c r="PE74" s="8"/>
      <c r="PF74" s="7"/>
      <c r="PG74" s="7"/>
      <c r="PH74" s="2" t="s">
        <v>146</v>
      </c>
      <c r="PI74" s="2" t="s">
        <v>146</v>
      </c>
      <c r="PJ74" s="2" t="s">
        <v>146</v>
      </c>
      <c r="PK74" s="2" t="s">
        <v>146</v>
      </c>
      <c r="PL74" s="2" t="s">
        <v>146</v>
      </c>
      <c r="PM74" s="2" t="s">
        <v>146</v>
      </c>
      <c r="PN74" s="2" t="s">
        <v>146</v>
      </c>
      <c r="PO74" s="4"/>
      <c r="PP74" s="8"/>
      <c r="PQ74" s="4"/>
      <c r="PR74" s="8"/>
      <c r="PS74" s="7"/>
      <c r="PT74" s="7"/>
      <c r="PU74" s="2" t="s">
        <v>231</v>
      </c>
      <c r="PV74" s="2" t="s">
        <v>211</v>
      </c>
      <c r="PW74" s="2" t="s">
        <v>146</v>
      </c>
      <c r="PX74" s="2" t="s">
        <v>146</v>
      </c>
      <c r="PY74" s="2" t="s">
        <v>155</v>
      </c>
      <c r="PZ74" s="2" t="s">
        <v>155</v>
      </c>
      <c r="QA74" s="2" t="s">
        <v>146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</row>
    <row r="75">
      <c r="A75" s="2" t="s">
        <v>628</v>
      </c>
      <c r="B75" s="2" t="s">
        <v>135</v>
      </c>
      <c r="C75" s="2" t="s">
        <v>580</v>
      </c>
      <c r="D75" s="2" t="s">
        <v>386</v>
      </c>
      <c r="E75" s="2" t="s">
        <v>387</v>
      </c>
      <c r="F75" s="2" t="s">
        <v>614</v>
      </c>
      <c r="G75" s="2" t="s">
        <v>614</v>
      </c>
      <c r="H75" s="2" t="s">
        <v>614</v>
      </c>
      <c r="I75" s="2" t="s">
        <v>389</v>
      </c>
      <c r="J75" s="2" t="s">
        <v>390</v>
      </c>
      <c r="K75" s="2" t="s">
        <v>353</v>
      </c>
      <c r="L75" s="3">
        <v>15.48</v>
      </c>
      <c r="M75" s="3">
        <v>16.25</v>
      </c>
      <c r="N75" s="3">
        <v>49.99</v>
      </c>
      <c r="O75" s="2" t="s">
        <v>143</v>
      </c>
      <c r="P75" s="2" t="s">
        <v>503</v>
      </c>
      <c r="Q75" s="2" t="s">
        <v>145</v>
      </c>
      <c r="R75" s="2" t="s">
        <v>146</v>
      </c>
      <c r="S75" s="2" t="s">
        <v>146</v>
      </c>
      <c r="T75" s="2" t="s">
        <v>504</v>
      </c>
      <c r="U75" s="2" t="s">
        <v>146</v>
      </c>
      <c r="V75" s="2" t="s">
        <v>355</v>
      </c>
      <c r="W75" s="2" t="s">
        <v>522</v>
      </c>
      <c r="X75" s="2" t="s">
        <v>146</v>
      </c>
      <c r="Y75" s="2" t="s">
        <v>595</v>
      </c>
      <c r="Z75" s="4">
        <v>3</v>
      </c>
      <c r="AA75" s="4">
        <f>=ROUNDDOWN(1.5,0)</f>
      </c>
      <c r="AB75" s="5">
        <v>2</v>
      </c>
      <c r="AC75" s="2" t="s">
        <v>146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>
        <v>4</v>
      </c>
      <c r="AQ75" s="8">
        <v>68.28</v>
      </c>
      <c r="AR75" s="4"/>
      <c r="AS75" s="8"/>
      <c r="AT75" s="7"/>
      <c r="AU75" s="7"/>
      <c r="AV75" s="4">
        <v>4</v>
      </c>
      <c r="AW75" s="8">
        <v>68.28</v>
      </c>
      <c r="AX75" s="4"/>
      <c r="AY75" s="8"/>
      <c r="AZ75" s="7"/>
      <c r="BA75" s="7"/>
      <c r="BB75" s="7">
        <v>1</v>
      </c>
      <c r="BC75" s="4">
        <v>4</v>
      </c>
      <c r="BD75" s="8">
        <v>68.28</v>
      </c>
      <c r="BE75" s="4"/>
      <c r="BF75" s="8"/>
      <c r="BG75" s="7"/>
      <c r="BH75" s="7"/>
      <c r="BI75" s="7">
        <v>1</v>
      </c>
      <c r="BJ75" s="4">
        <v>4</v>
      </c>
      <c r="BK75" s="8">
        <v>68.28</v>
      </c>
      <c r="BL75" s="2" t="s">
        <v>23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231</v>
      </c>
      <c r="BV75" s="2" t="s">
        <v>143</v>
      </c>
      <c r="BW75" s="2" t="s">
        <v>146</v>
      </c>
      <c r="BX75" s="2" t="s">
        <v>146</v>
      </c>
      <c r="BY75" s="2" t="s">
        <v>155</v>
      </c>
      <c r="BZ75" s="2" t="s">
        <v>155</v>
      </c>
      <c r="CA75" s="2" t="s">
        <v>146</v>
      </c>
      <c r="CB75" s="4"/>
      <c r="CC75" s="8"/>
      <c r="CD75" s="4"/>
      <c r="CE75" s="8"/>
      <c r="CF75" s="7"/>
      <c r="CG75" s="7"/>
      <c r="CH75" s="2" t="s">
        <v>153</v>
      </c>
      <c r="CI75" s="2" t="s">
        <v>143</v>
      </c>
      <c r="CJ75" s="2" t="s">
        <v>524</v>
      </c>
      <c r="CK75" s="2" t="s">
        <v>629</v>
      </c>
      <c r="CL75" s="2" t="s">
        <v>155</v>
      </c>
      <c r="CM75" s="2" t="s">
        <v>155</v>
      </c>
      <c r="CN75" s="2" t="s">
        <v>146</v>
      </c>
      <c r="CO75" s="4"/>
      <c r="CP75" s="8"/>
      <c r="CQ75" s="4"/>
      <c r="CR75" s="8"/>
      <c r="CS75" s="7"/>
      <c r="CT75" s="7"/>
      <c r="CU75" s="2" t="s">
        <v>153</v>
      </c>
      <c r="CV75" s="2" t="s">
        <v>143</v>
      </c>
      <c r="CW75" s="2" t="s">
        <v>394</v>
      </c>
      <c r="CX75" s="2" t="s">
        <v>630</v>
      </c>
      <c r="CY75" s="2" t="s">
        <v>155</v>
      </c>
      <c r="CZ75" s="2" t="s">
        <v>155</v>
      </c>
      <c r="DA75" s="2" t="s">
        <v>146</v>
      </c>
      <c r="DB75" s="4"/>
      <c r="DC75" s="8"/>
      <c r="DD75" s="4"/>
      <c r="DE75" s="8"/>
      <c r="DF75" s="7"/>
      <c r="DG75" s="7"/>
      <c r="DH75" s="2" t="s">
        <v>153</v>
      </c>
      <c r="DI75" s="2" t="s">
        <v>143</v>
      </c>
      <c r="DJ75" s="2" t="s">
        <v>595</v>
      </c>
      <c r="DK75" s="2" t="s">
        <v>246</v>
      </c>
      <c r="DL75" s="2" t="s">
        <v>155</v>
      </c>
      <c r="DM75" s="2" t="s">
        <v>155</v>
      </c>
      <c r="DN75" s="2" t="s">
        <v>146</v>
      </c>
      <c r="DO75" s="4"/>
      <c r="DP75" s="8"/>
      <c r="DQ75" s="4"/>
      <c r="DR75" s="8"/>
      <c r="DS75" s="7"/>
      <c r="DT75" s="7"/>
      <c r="DU75" s="2" t="s">
        <v>153</v>
      </c>
      <c r="DV75" s="2" t="s">
        <v>143</v>
      </c>
      <c r="DW75" s="2" t="s">
        <v>200</v>
      </c>
      <c r="DX75" s="2" t="s">
        <v>420</v>
      </c>
      <c r="DY75" s="2" t="s">
        <v>526</v>
      </c>
      <c r="DZ75" s="2" t="s">
        <v>155</v>
      </c>
      <c r="EA75" s="2" t="s">
        <v>146</v>
      </c>
      <c r="EB75" s="4"/>
      <c r="EC75" s="8"/>
      <c r="ED75" s="4"/>
      <c r="EE75" s="8"/>
      <c r="EF75" s="7"/>
      <c r="EG75" s="7"/>
      <c r="EH75" s="2" t="s">
        <v>508</v>
      </c>
      <c r="EI75" s="2" t="s">
        <v>143</v>
      </c>
      <c r="EJ75" s="2" t="s">
        <v>146</v>
      </c>
      <c r="EK75" s="2" t="s">
        <v>146</v>
      </c>
      <c r="EL75" s="2" t="s">
        <v>155</v>
      </c>
      <c r="EM75" s="2" t="s">
        <v>155</v>
      </c>
      <c r="EN75" s="2" t="s">
        <v>146</v>
      </c>
      <c r="EO75" s="4"/>
      <c r="EP75" s="8"/>
      <c r="EQ75" s="4"/>
      <c r="ER75" s="8"/>
      <c r="ES75" s="7"/>
      <c r="ET75" s="7"/>
      <c r="EU75" s="2" t="s">
        <v>153</v>
      </c>
      <c r="EV75" s="2" t="s">
        <v>143</v>
      </c>
      <c r="EW75" s="2" t="s">
        <v>595</v>
      </c>
      <c r="EX75" s="2" t="s">
        <v>220</v>
      </c>
      <c r="EY75" s="2" t="s">
        <v>155</v>
      </c>
      <c r="EZ75" s="2" t="s">
        <v>155</v>
      </c>
      <c r="FA75" s="2" t="s">
        <v>146</v>
      </c>
      <c r="FB75" s="4">
        <v>4</v>
      </c>
      <c r="FC75" s="8">
        <v>68.28</v>
      </c>
      <c r="FD75" s="4"/>
      <c r="FE75" s="8"/>
      <c r="FF75" s="7"/>
      <c r="FG75" s="7"/>
      <c r="FH75" s="2" t="s">
        <v>153</v>
      </c>
      <c r="FI75" s="2" t="s">
        <v>143</v>
      </c>
      <c r="FJ75" s="2" t="s">
        <v>205</v>
      </c>
      <c r="FK75" s="2" t="s">
        <v>180</v>
      </c>
      <c r="FL75" s="2" t="s">
        <v>155</v>
      </c>
      <c r="FM75" s="2" t="s">
        <v>155</v>
      </c>
      <c r="FN75" s="2" t="s">
        <v>146</v>
      </c>
      <c r="FO75" s="4"/>
      <c r="FP75" s="8"/>
      <c r="FQ75" s="4"/>
      <c r="FR75" s="8"/>
      <c r="FS75" s="7"/>
      <c r="FT75" s="7"/>
      <c r="FU75" s="2" t="s">
        <v>231</v>
      </c>
      <c r="FV75" s="2" t="s">
        <v>143</v>
      </c>
      <c r="FW75" s="2" t="s">
        <v>146</v>
      </c>
      <c r="FX75" s="2" t="s">
        <v>146</v>
      </c>
      <c r="FY75" s="2" t="s">
        <v>155</v>
      </c>
      <c r="FZ75" s="2" t="s">
        <v>155</v>
      </c>
      <c r="GA75" s="2" t="s">
        <v>146</v>
      </c>
      <c r="GB75" s="4"/>
      <c r="GC75" s="8"/>
      <c r="GD75" s="4"/>
      <c r="GE75" s="8"/>
      <c r="GF75" s="7"/>
      <c r="GG75" s="7"/>
      <c r="GH75" s="2" t="s">
        <v>153</v>
      </c>
      <c r="GI75" s="2" t="s">
        <v>143</v>
      </c>
      <c r="GJ75" s="2" t="s">
        <v>230</v>
      </c>
      <c r="GK75" s="2" t="s">
        <v>146</v>
      </c>
      <c r="GL75" s="2" t="s">
        <v>155</v>
      </c>
      <c r="GM75" s="2" t="s">
        <v>155</v>
      </c>
      <c r="GN75" s="2" t="s">
        <v>146</v>
      </c>
      <c r="GO75" s="4"/>
      <c r="GP75" s="8"/>
      <c r="GQ75" s="4"/>
      <c r="GR75" s="8"/>
      <c r="GS75" s="7"/>
      <c r="GT75" s="7"/>
      <c r="GU75" s="2" t="s">
        <v>146</v>
      </c>
      <c r="GV75" s="2" t="s">
        <v>146</v>
      </c>
      <c r="GW75" s="2" t="s">
        <v>146</v>
      </c>
      <c r="GX75" s="2" t="s">
        <v>146</v>
      </c>
      <c r="GY75" s="2" t="s">
        <v>146</v>
      </c>
      <c r="GZ75" s="2" t="s">
        <v>146</v>
      </c>
      <c r="HA75" s="2" t="s">
        <v>146</v>
      </c>
      <c r="HB75" s="4"/>
      <c r="HC75" s="8"/>
      <c r="HD75" s="4"/>
      <c r="HE75" s="8"/>
      <c r="HF75" s="7"/>
      <c r="HG75" s="7"/>
      <c r="HH75" s="2" t="s">
        <v>146</v>
      </c>
      <c r="HI75" s="2" t="s">
        <v>146</v>
      </c>
      <c r="HJ75" s="2" t="s">
        <v>146</v>
      </c>
      <c r="HK75" s="2" t="s">
        <v>146</v>
      </c>
      <c r="HL75" s="2" t="s">
        <v>146</v>
      </c>
      <c r="HM75" s="2" t="s">
        <v>146</v>
      </c>
      <c r="HN75" s="2" t="s">
        <v>146</v>
      </c>
      <c r="HO75" s="4"/>
      <c r="HP75" s="8"/>
      <c r="HQ75" s="4"/>
      <c r="HR75" s="8"/>
      <c r="HS75" s="7"/>
      <c r="HT75" s="7"/>
      <c r="HU75" s="2" t="s">
        <v>146</v>
      </c>
      <c r="HV75" s="2" t="s">
        <v>146</v>
      </c>
      <c r="HW75" s="2" t="s">
        <v>146</v>
      </c>
      <c r="HX75" s="2" t="s">
        <v>146</v>
      </c>
      <c r="HY75" s="2" t="s">
        <v>146</v>
      </c>
      <c r="HZ75" s="2" t="s">
        <v>146</v>
      </c>
      <c r="IA75" s="2" t="s">
        <v>146</v>
      </c>
      <c r="IB75" s="4"/>
      <c r="IC75" s="8"/>
      <c r="ID75" s="4"/>
      <c r="IE75" s="8"/>
      <c r="IF75" s="7"/>
      <c r="IG75" s="7"/>
      <c r="IH75" s="2" t="s">
        <v>146</v>
      </c>
      <c r="II75" s="2" t="s">
        <v>146</v>
      </c>
      <c r="IJ75" s="2" t="s">
        <v>146</v>
      </c>
      <c r="IK75" s="2" t="s">
        <v>146</v>
      </c>
      <c r="IL75" s="2" t="s">
        <v>146</v>
      </c>
      <c r="IM75" s="2" t="s">
        <v>146</v>
      </c>
      <c r="IN75" s="2" t="s">
        <v>146</v>
      </c>
      <c r="IO75" s="4"/>
      <c r="IP75" s="8"/>
      <c r="IQ75" s="4"/>
      <c r="IR75" s="8"/>
      <c r="IS75" s="7"/>
      <c r="IT75" s="7"/>
      <c r="IU75" s="2" t="s">
        <v>146</v>
      </c>
      <c r="IV75" s="2" t="s">
        <v>146</v>
      </c>
      <c r="IW75" s="2" t="s">
        <v>146</v>
      </c>
      <c r="IX75" s="2" t="s">
        <v>146</v>
      </c>
      <c r="IY75" s="2" t="s">
        <v>146</v>
      </c>
      <c r="IZ75" s="2" t="s">
        <v>146</v>
      </c>
      <c r="JA75" s="2" t="s">
        <v>146</v>
      </c>
      <c r="JB75" s="4"/>
      <c r="JC75" s="8"/>
      <c r="JD75" s="4"/>
      <c r="JE75" s="8"/>
      <c r="JF75" s="7"/>
      <c r="JG75" s="7"/>
      <c r="JH75" s="2" t="s">
        <v>146</v>
      </c>
      <c r="JI75" s="2" t="s">
        <v>146</v>
      </c>
      <c r="JJ75" s="2" t="s">
        <v>146</v>
      </c>
      <c r="JK75" s="2" t="s">
        <v>146</v>
      </c>
      <c r="JL75" s="2" t="s">
        <v>146</v>
      </c>
      <c r="JM75" s="2" t="s">
        <v>146</v>
      </c>
      <c r="JN75" s="2" t="s">
        <v>146</v>
      </c>
      <c r="JO75" s="4"/>
      <c r="JP75" s="8"/>
      <c r="JQ75" s="4"/>
      <c r="JR75" s="8"/>
      <c r="JS75" s="7"/>
      <c r="JT75" s="7"/>
      <c r="JU75" s="2" t="s">
        <v>146</v>
      </c>
      <c r="JV75" s="2" t="s">
        <v>146</v>
      </c>
      <c r="JW75" s="2" t="s">
        <v>146</v>
      </c>
      <c r="JX75" s="2" t="s">
        <v>146</v>
      </c>
      <c r="JY75" s="2" t="s">
        <v>146</v>
      </c>
      <c r="JZ75" s="2" t="s">
        <v>146</v>
      </c>
      <c r="KA75" s="2" t="s">
        <v>146</v>
      </c>
      <c r="KB75" s="4"/>
      <c r="KC75" s="8"/>
      <c r="KD75" s="4"/>
      <c r="KE75" s="8"/>
      <c r="KF75" s="7"/>
      <c r="KG75" s="7"/>
      <c r="KH75" s="2" t="s">
        <v>146</v>
      </c>
      <c r="KI75" s="2" t="s">
        <v>146</v>
      </c>
      <c r="KJ75" s="2" t="s">
        <v>146</v>
      </c>
      <c r="KK75" s="2" t="s">
        <v>146</v>
      </c>
      <c r="KL75" s="2" t="s">
        <v>146</v>
      </c>
      <c r="KM75" s="2" t="s">
        <v>146</v>
      </c>
      <c r="KN75" s="2" t="s">
        <v>146</v>
      </c>
      <c r="KO75" s="4"/>
      <c r="KP75" s="8"/>
      <c r="KQ75" s="4"/>
      <c r="KR75" s="8"/>
      <c r="KS75" s="7"/>
      <c r="KT75" s="7"/>
      <c r="KU75" s="2" t="s">
        <v>146</v>
      </c>
      <c r="KV75" s="2" t="s">
        <v>146</v>
      </c>
      <c r="KW75" s="2" t="s">
        <v>146</v>
      </c>
      <c r="KX75" s="2" t="s">
        <v>146</v>
      </c>
      <c r="KY75" s="2" t="s">
        <v>146</v>
      </c>
      <c r="KZ75" s="2" t="s">
        <v>146</v>
      </c>
      <c r="LA75" s="2" t="s">
        <v>146</v>
      </c>
      <c r="LB75" s="4"/>
      <c r="LC75" s="8"/>
      <c r="LD75" s="4"/>
      <c r="LE75" s="8"/>
      <c r="LF75" s="7"/>
      <c r="LG75" s="7"/>
      <c r="LH75" s="2" t="s">
        <v>153</v>
      </c>
      <c r="LI75" s="2" t="s">
        <v>143</v>
      </c>
      <c r="LJ75" s="2" t="s">
        <v>397</v>
      </c>
      <c r="LK75" s="2" t="s">
        <v>146</v>
      </c>
      <c r="LL75" s="2" t="s">
        <v>155</v>
      </c>
      <c r="LM75" s="2" t="s">
        <v>155</v>
      </c>
      <c r="LN75" s="2" t="s">
        <v>146</v>
      </c>
      <c r="LO75" s="4"/>
      <c r="LP75" s="8"/>
      <c r="LQ75" s="4"/>
      <c r="LR75" s="8"/>
      <c r="LS75" s="7"/>
      <c r="LT75" s="7"/>
      <c r="LU75" s="2" t="s">
        <v>146</v>
      </c>
      <c r="LV75" s="2" t="s">
        <v>146</v>
      </c>
      <c r="LW75" s="2" t="s">
        <v>146</v>
      </c>
      <c r="LX75" s="2" t="s">
        <v>146</v>
      </c>
      <c r="LY75" s="2" t="s">
        <v>146</v>
      </c>
      <c r="LZ75" s="2" t="s">
        <v>146</v>
      </c>
      <c r="MA75" s="2" t="s">
        <v>146</v>
      </c>
      <c r="MB75" s="4"/>
      <c r="MC75" s="8"/>
      <c r="MD75" s="4"/>
      <c r="ME75" s="8"/>
      <c r="MF75" s="7"/>
      <c r="MG75" s="7"/>
      <c r="MH75" s="2" t="s">
        <v>146</v>
      </c>
      <c r="MI75" s="2" t="s">
        <v>146</v>
      </c>
      <c r="MJ75" s="2" t="s">
        <v>146</v>
      </c>
      <c r="MK75" s="2" t="s">
        <v>146</v>
      </c>
      <c r="ML75" s="2" t="s">
        <v>146</v>
      </c>
      <c r="MM75" s="2" t="s">
        <v>146</v>
      </c>
      <c r="MN75" s="2" t="s">
        <v>146</v>
      </c>
      <c r="MO75" s="4"/>
      <c r="MP75" s="8"/>
      <c r="MQ75" s="4"/>
      <c r="MR75" s="8"/>
      <c r="MS75" s="7"/>
      <c r="MT75" s="7"/>
      <c r="MU75" s="2" t="s">
        <v>146</v>
      </c>
      <c r="MV75" s="2" t="s">
        <v>146</v>
      </c>
      <c r="MW75" s="2" t="s">
        <v>146</v>
      </c>
      <c r="MX75" s="2" t="s">
        <v>146</v>
      </c>
      <c r="MY75" s="2" t="s">
        <v>146</v>
      </c>
      <c r="MZ75" s="2" t="s">
        <v>146</v>
      </c>
      <c r="NA75" s="2" t="s">
        <v>146</v>
      </c>
      <c r="NB75" s="4"/>
      <c r="NC75" s="8"/>
      <c r="ND75" s="4"/>
      <c r="NE75" s="8"/>
      <c r="NF75" s="7"/>
      <c r="NG75" s="7"/>
      <c r="NH75" s="2" t="s">
        <v>153</v>
      </c>
      <c r="NI75" s="2" t="s">
        <v>211</v>
      </c>
      <c r="NJ75" s="2" t="s">
        <v>212</v>
      </c>
      <c r="NK75" s="2" t="s">
        <v>146</v>
      </c>
      <c r="NL75" s="2" t="s">
        <v>155</v>
      </c>
      <c r="NM75" s="2" t="s">
        <v>155</v>
      </c>
      <c r="NN75" s="2" t="s">
        <v>146</v>
      </c>
      <c r="NO75" s="4"/>
      <c r="NP75" s="8"/>
      <c r="NQ75" s="4"/>
      <c r="NR75" s="8"/>
      <c r="NS75" s="7"/>
      <c r="NT75" s="7"/>
      <c r="NU75" s="2" t="s">
        <v>146</v>
      </c>
      <c r="NV75" s="2" t="s">
        <v>146</v>
      </c>
      <c r="NW75" s="2" t="s">
        <v>146</v>
      </c>
      <c r="NX75" s="2" t="s">
        <v>146</v>
      </c>
      <c r="NY75" s="2" t="s">
        <v>146</v>
      </c>
      <c r="NZ75" s="2" t="s">
        <v>146</v>
      </c>
      <c r="OA75" s="2" t="s">
        <v>146</v>
      </c>
      <c r="OB75" s="4"/>
      <c r="OC75" s="8"/>
      <c r="OD75" s="4"/>
      <c r="OE75" s="8"/>
      <c r="OF75" s="7"/>
      <c r="OG75" s="7"/>
      <c r="OH75" s="2" t="s">
        <v>146</v>
      </c>
      <c r="OI75" s="2" t="s">
        <v>146</v>
      </c>
      <c r="OJ75" s="2" t="s">
        <v>146</v>
      </c>
      <c r="OK75" s="2" t="s">
        <v>146</v>
      </c>
      <c r="OL75" s="2" t="s">
        <v>146</v>
      </c>
      <c r="OM75" s="2" t="s">
        <v>146</v>
      </c>
      <c r="ON75" s="2" t="s">
        <v>146</v>
      </c>
      <c r="OO75" s="4"/>
      <c r="OP75" s="8"/>
      <c r="OQ75" s="4"/>
      <c r="OR75" s="8"/>
      <c r="OS75" s="7"/>
      <c r="OT75" s="7"/>
      <c r="OU75" s="2" t="s">
        <v>146</v>
      </c>
      <c r="OV75" s="2" t="s">
        <v>146</v>
      </c>
      <c r="OW75" s="2" t="s">
        <v>146</v>
      </c>
      <c r="OX75" s="2" t="s">
        <v>146</v>
      </c>
      <c r="OY75" s="2" t="s">
        <v>146</v>
      </c>
      <c r="OZ75" s="2" t="s">
        <v>146</v>
      </c>
      <c r="PA75" s="2" t="s">
        <v>146</v>
      </c>
      <c r="PB75" s="4"/>
      <c r="PC75" s="8"/>
      <c r="PD75" s="4"/>
      <c r="PE75" s="8"/>
      <c r="PF75" s="7"/>
      <c r="PG75" s="7"/>
      <c r="PH75" s="2" t="s">
        <v>146</v>
      </c>
      <c r="PI75" s="2" t="s">
        <v>146</v>
      </c>
      <c r="PJ75" s="2" t="s">
        <v>146</v>
      </c>
      <c r="PK75" s="2" t="s">
        <v>146</v>
      </c>
      <c r="PL75" s="2" t="s">
        <v>146</v>
      </c>
      <c r="PM75" s="2" t="s">
        <v>146</v>
      </c>
      <c r="PN75" s="2" t="s">
        <v>146</v>
      </c>
      <c r="PO75" s="4"/>
      <c r="PP75" s="8"/>
      <c r="PQ75" s="4"/>
      <c r="PR75" s="8"/>
      <c r="PS75" s="7"/>
      <c r="PT75" s="7"/>
      <c r="PU75" s="2" t="s">
        <v>231</v>
      </c>
      <c r="PV75" s="2" t="s">
        <v>143</v>
      </c>
      <c r="PW75" s="2" t="s">
        <v>146</v>
      </c>
      <c r="PX75" s="2" t="s">
        <v>146</v>
      </c>
      <c r="PY75" s="2" t="s">
        <v>155</v>
      </c>
      <c r="PZ75" s="2" t="s">
        <v>155</v>
      </c>
      <c r="QA75" s="2" t="s">
        <v>146</v>
      </c>
      <c r="QB75" s="4">
        <v>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</row>
    <row r="76">
      <c r="A76" s="2" t="s">
        <v>631</v>
      </c>
      <c r="B76" s="2" t="s">
        <v>135</v>
      </c>
      <c r="C76" s="2" t="s">
        <v>580</v>
      </c>
      <c r="D76" s="2" t="s">
        <v>430</v>
      </c>
      <c r="E76" s="2" t="s">
        <v>431</v>
      </c>
      <c r="F76" s="2" t="s">
        <v>632</v>
      </c>
      <c r="G76" s="2" t="s">
        <v>632</v>
      </c>
      <c r="H76" s="2" t="s">
        <v>632</v>
      </c>
      <c r="I76" s="2" t="s">
        <v>633</v>
      </c>
      <c r="J76" s="2" t="s">
        <v>552</v>
      </c>
      <c r="K76" s="2" t="s">
        <v>553</v>
      </c>
      <c r="L76" s="3">
        <v>18.57</v>
      </c>
      <c r="M76" s="3">
        <v>19.5</v>
      </c>
      <c r="N76" s="3">
        <v>59.99</v>
      </c>
      <c r="O76" s="2" t="s">
        <v>331</v>
      </c>
      <c r="P76" s="2" t="s">
        <v>503</v>
      </c>
      <c r="Q76" s="2" t="s">
        <v>145</v>
      </c>
      <c r="R76" s="2" t="s">
        <v>146</v>
      </c>
      <c r="S76" s="2" t="s">
        <v>146</v>
      </c>
      <c r="T76" s="2" t="s">
        <v>146</v>
      </c>
      <c r="U76" s="2" t="s">
        <v>146</v>
      </c>
      <c r="V76" s="2" t="s">
        <v>355</v>
      </c>
      <c r="W76" s="2" t="s">
        <v>522</v>
      </c>
      <c r="X76" s="2" t="s">
        <v>146</v>
      </c>
      <c r="Y76" s="2" t="s">
        <v>523</v>
      </c>
      <c r="Z76" s="4"/>
      <c r="AA76" s="4">
        <f>=ROUNDDOWN({0},0)</f>
      </c>
      <c r="AB76" s="5">
        <v>4</v>
      </c>
      <c r="AC76" s="2" t="s">
        <v>146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146</v>
      </c>
      <c r="AM76" s="4"/>
      <c r="AN76" s="4"/>
      <c r="AO76" s="7"/>
      <c r="AP76" s="4"/>
      <c r="AQ76" s="8"/>
      <c r="AR76" s="4">
        <v>2</v>
      </c>
      <c r="AS76" s="8">
        <v>37.64</v>
      </c>
      <c r="AT76" s="7">
        <v>-1</v>
      </c>
      <c r="AU76" s="7">
        <v>-1</v>
      </c>
      <c r="AV76" s="4"/>
      <c r="AW76" s="8"/>
      <c r="AX76" s="4">
        <v>2</v>
      </c>
      <c r="AY76" s="8">
        <v>37.64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37.64</v>
      </c>
      <c r="BG76" s="7">
        <v>-1</v>
      </c>
      <c r="BH76" s="7">
        <v>-1</v>
      </c>
      <c r="BI76" s="7"/>
      <c r="BJ76" s="4"/>
      <c r="BK76" s="8"/>
      <c r="BL76" s="2" t="s">
        <v>194</v>
      </c>
      <c r="BM76" s="7"/>
      <c r="BN76" s="7"/>
      <c r="BO76" s="4"/>
      <c r="BP76" s="8"/>
      <c r="BQ76" s="4"/>
      <c r="BR76" s="8"/>
      <c r="BS76" s="7"/>
      <c r="BT76" s="7"/>
      <c r="BU76" s="2" t="s">
        <v>231</v>
      </c>
      <c r="BV76" s="2" t="s">
        <v>211</v>
      </c>
      <c r="BW76" s="2" t="s">
        <v>146</v>
      </c>
      <c r="BX76" s="2" t="s">
        <v>146</v>
      </c>
      <c r="BY76" s="2" t="s">
        <v>155</v>
      </c>
      <c r="BZ76" s="2" t="s">
        <v>155</v>
      </c>
      <c r="CA76" s="2" t="s">
        <v>146</v>
      </c>
      <c r="CB76" s="4"/>
      <c r="CC76" s="8"/>
      <c r="CD76" s="4">
        <v>1</v>
      </c>
      <c r="CE76" s="8">
        <v>16.58</v>
      </c>
      <c r="CF76" s="7">
        <v>-1</v>
      </c>
      <c r="CG76" s="7">
        <v>-1</v>
      </c>
      <c r="CH76" s="2" t="s">
        <v>153</v>
      </c>
      <c r="CI76" s="2" t="s">
        <v>211</v>
      </c>
      <c r="CJ76" s="2" t="s">
        <v>196</v>
      </c>
      <c r="CK76" s="2" t="s">
        <v>315</v>
      </c>
      <c r="CL76" s="2" t="s">
        <v>155</v>
      </c>
      <c r="CM76" s="2" t="s">
        <v>155</v>
      </c>
      <c r="CN76" s="2" t="s">
        <v>146</v>
      </c>
      <c r="CO76" s="4"/>
      <c r="CP76" s="8"/>
      <c r="CQ76" s="4">
        <v>1</v>
      </c>
      <c r="CR76" s="8">
        <v>21.06</v>
      </c>
      <c r="CS76" s="7">
        <v>-1</v>
      </c>
      <c r="CT76" s="7">
        <v>-1</v>
      </c>
      <c r="CU76" s="2" t="s">
        <v>153</v>
      </c>
      <c r="CV76" s="2" t="s">
        <v>211</v>
      </c>
      <c r="CW76" s="2" t="s">
        <v>394</v>
      </c>
      <c r="CX76" s="2" t="s">
        <v>174</v>
      </c>
      <c r="CY76" s="2" t="s">
        <v>155</v>
      </c>
      <c r="CZ76" s="2" t="s">
        <v>155</v>
      </c>
      <c r="DA76" s="2" t="s">
        <v>146</v>
      </c>
      <c r="DB76" s="4"/>
      <c r="DC76" s="8"/>
      <c r="DD76" s="4"/>
      <c r="DE76" s="8"/>
      <c r="DF76" s="7"/>
      <c r="DG76" s="7"/>
      <c r="DH76" s="2" t="s">
        <v>153</v>
      </c>
      <c r="DI76" s="2" t="s">
        <v>211</v>
      </c>
      <c r="DJ76" s="2" t="s">
        <v>523</v>
      </c>
      <c r="DK76" s="2" t="s">
        <v>228</v>
      </c>
      <c r="DL76" s="2" t="s">
        <v>155</v>
      </c>
      <c r="DM76" s="2" t="s">
        <v>155</v>
      </c>
      <c r="DN76" s="2" t="s">
        <v>146</v>
      </c>
      <c r="DO76" s="4"/>
      <c r="DP76" s="8"/>
      <c r="DQ76" s="4"/>
      <c r="DR76" s="8"/>
      <c r="DS76" s="7"/>
      <c r="DT76" s="7"/>
      <c r="DU76" s="2" t="s">
        <v>153</v>
      </c>
      <c r="DV76" s="2" t="s">
        <v>211</v>
      </c>
      <c r="DW76" s="2" t="s">
        <v>200</v>
      </c>
      <c r="DX76" s="2" t="s">
        <v>340</v>
      </c>
      <c r="DY76" s="2" t="s">
        <v>526</v>
      </c>
      <c r="DZ76" s="2" t="s">
        <v>155</v>
      </c>
      <c r="EA76" s="2" t="s">
        <v>146</v>
      </c>
      <c r="EB76" s="4"/>
      <c r="EC76" s="8"/>
      <c r="ED76" s="4"/>
      <c r="EE76" s="8"/>
      <c r="EF76" s="7"/>
      <c r="EG76" s="7"/>
      <c r="EH76" s="2" t="s">
        <v>508</v>
      </c>
      <c r="EI76" s="2" t="s">
        <v>211</v>
      </c>
      <c r="EJ76" s="2" t="s">
        <v>146</v>
      </c>
      <c r="EK76" s="2" t="s">
        <v>146</v>
      </c>
      <c r="EL76" s="2" t="s">
        <v>155</v>
      </c>
      <c r="EM76" s="2" t="s">
        <v>155</v>
      </c>
      <c r="EN76" s="2" t="s">
        <v>146</v>
      </c>
      <c r="EO76" s="4"/>
      <c r="EP76" s="8"/>
      <c r="EQ76" s="4"/>
      <c r="ER76" s="8"/>
      <c r="ES76" s="7"/>
      <c r="ET76" s="7"/>
      <c r="EU76" s="2" t="s">
        <v>153</v>
      </c>
      <c r="EV76" s="2" t="s">
        <v>211</v>
      </c>
      <c r="EW76" s="2" t="s">
        <v>523</v>
      </c>
      <c r="EX76" s="2" t="s">
        <v>220</v>
      </c>
      <c r="EY76" s="2" t="s">
        <v>155</v>
      </c>
      <c r="EZ76" s="2" t="s">
        <v>155</v>
      </c>
      <c r="FA76" s="2" t="s">
        <v>146</v>
      </c>
      <c r="FB76" s="4"/>
      <c r="FC76" s="8"/>
      <c r="FD76" s="4"/>
      <c r="FE76" s="8"/>
      <c r="FF76" s="7"/>
      <c r="FG76" s="7"/>
      <c r="FH76" s="2" t="s">
        <v>153</v>
      </c>
      <c r="FI76" s="2" t="s">
        <v>211</v>
      </c>
      <c r="FJ76" s="2" t="s">
        <v>438</v>
      </c>
      <c r="FK76" s="2" t="s">
        <v>363</v>
      </c>
      <c r="FL76" s="2" t="s">
        <v>155</v>
      </c>
      <c r="FM76" s="2" t="s">
        <v>155</v>
      </c>
      <c r="FN76" s="2" t="s">
        <v>146</v>
      </c>
      <c r="FO76" s="4"/>
      <c r="FP76" s="8"/>
      <c r="FQ76" s="4"/>
      <c r="FR76" s="8"/>
      <c r="FS76" s="7"/>
      <c r="FT76" s="7"/>
      <c r="FU76" s="2" t="s">
        <v>231</v>
      </c>
      <c r="FV76" s="2" t="s">
        <v>211</v>
      </c>
      <c r="FW76" s="2" t="s">
        <v>146</v>
      </c>
      <c r="FX76" s="2" t="s">
        <v>146</v>
      </c>
      <c r="FY76" s="2" t="s">
        <v>155</v>
      </c>
      <c r="FZ76" s="2" t="s">
        <v>155</v>
      </c>
      <c r="GA76" s="2" t="s">
        <v>146</v>
      </c>
      <c r="GB76" s="4"/>
      <c r="GC76" s="8"/>
      <c r="GD76" s="4"/>
      <c r="GE76" s="8"/>
      <c r="GF76" s="7"/>
      <c r="GG76" s="7"/>
      <c r="GH76" s="2" t="s">
        <v>153</v>
      </c>
      <c r="GI76" s="2" t="s">
        <v>211</v>
      </c>
      <c r="GJ76" s="2" t="s">
        <v>230</v>
      </c>
      <c r="GK76" s="2" t="s">
        <v>146</v>
      </c>
      <c r="GL76" s="2" t="s">
        <v>155</v>
      </c>
      <c r="GM76" s="2" t="s">
        <v>155</v>
      </c>
      <c r="GN76" s="2" t="s">
        <v>146</v>
      </c>
      <c r="GO76" s="4"/>
      <c r="GP76" s="8"/>
      <c r="GQ76" s="4"/>
      <c r="GR76" s="8"/>
      <c r="GS76" s="7"/>
      <c r="GT76" s="7"/>
      <c r="GU76" s="2" t="s">
        <v>146</v>
      </c>
      <c r="GV76" s="2" t="s">
        <v>146</v>
      </c>
      <c r="GW76" s="2" t="s">
        <v>146</v>
      </c>
      <c r="GX76" s="2" t="s">
        <v>146</v>
      </c>
      <c r="GY76" s="2" t="s">
        <v>146</v>
      </c>
      <c r="GZ76" s="2" t="s">
        <v>146</v>
      </c>
      <c r="HA76" s="2" t="s">
        <v>146</v>
      </c>
      <c r="HB76" s="4"/>
      <c r="HC76" s="8"/>
      <c r="HD76" s="4"/>
      <c r="HE76" s="8"/>
      <c r="HF76" s="7"/>
      <c r="HG76" s="7"/>
      <c r="HH76" s="2" t="s">
        <v>146</v>
      </c>
      <c r="HI76" s="2" t="s">
        <v>146</v>
      </c>
      <c r="HJ76" s="2" t="s">
        <v>146</v>
      </c>
      <c r="HK76" s="2" t="s">
        <v>146</v>
      </c>
      <c r="HL76" s="2" t="s">
        <v>146</v>
      </c>
      <c r="HM76" s="2" t="s">
        <v>146</v>
      </c>
      <c r="HN76" s="2" t="s">
        <v>146</v>
      </c>
      <c r="HO76" s="4"/>
      <c r="HP76" s="8"/>
      <c r="HQ76" s="4"/>
      <c r="HR76" s="8"/>
      <c r="HS76" s="7"/>
      <c r="HT76" s="7"/>
      <c r="HU76" s="2" t="s">
        <v>146</v>
      </c>
      <c r="HV76" s="2" t="s">
        <v>146</v>
      </c>
      <c r="HW76" s="2" t="s">
        <v>146</v>
      </c>
      <c r="HX76" s="2" t="s">
        <v>146</v>
      </c>
      <c r="HY76" s="2" t="s">
        <v>146</v>
      </c>
      <c r="HZ76" s="2" t="s">
        <v>146</v>
      </c>
      <c r="IA76" s="2" t="s">
        <v>146</v>
      </c>
      <c r="IB76" s="4"/>
      <c r="IC76" s="8"/>
      <c r="ID76" s="4"/>
      <c r="IE76" s="8"/>
      <c r="IF76" s="7"/>
      <c r="IG76" s="7"/>
      <c r="IH76" s="2" t="s">
        <v>146</v>
      </c>
      <c r="II76" s="2" t="s">
        <v>146</v>
      </c>
      <c r="IJ76" s="2" t="s">
        <v>146</v>
      </c>
      <c r="IK76" s="2" t="s">
        <v>146</v>
      </c>
      <c r="IL76" s="2" t="s">
        <v>146</v>
      </c>
      <c r="IM76" s="2" t="s">
        <v>146</v>
      </c>
      <c r="IN76" s="2" t="s">
        <v>146</v>
      </c>
      <c r="IO76" s="4"/>
      <c r="IP76" s="8"/>
      <c r="IQ76" s="4"/>
      <c r="IR76" s="8"/>
      <c r="IS76" s="7"/>
      <c r="IT76" s="7"/>
      <c r="IU76" s="2" t="s">
        <v>146</v>
      </c>
      <c r="IV76" s="2" t="s">
        <v>146</v>
      </c>
      <c r="IW76" s="2" t="s">
        <v>146</v>
      </c>
      <c r="IX76" s="2" t="s">
        <v>146</v>
      </c>
      <c r="IY76" s="2" t="s">
        <v>146</v>
      </c>
      <c r="IZ76" s="2" t="s">
        <v>146</v>
      </c>
      <c r="JA76" s="2" t="s">
        <v>146</v>
      </c>
      <c r="JB76" s="4"/>
      <c r="JC76" s="8"/>
      <c r="JD76" s="4"/>
      <c r="JE76" s="8"/>
      <c r="JF76" s="7"/>
      <c r="JG76" s="7"/>
      <c r="JH76" s="2" t="s">
        <v>146</v>
      </c>
      <c r="JI76" s="2" t="s">
        <v>146</v>
      </c>
      <c r="JJ76" s="2" t="s">
        <v>146</v>
      </c>
      <c r="JK76" s="2" t="s">
        <v>146</v>
      </c>
      <c r="JL76" s="2" t="s">
        <v>146</v>
      </c>
      <c r="JM76" s="2" t="s">
        <v>146</v>
      </c>
      <c r="JN76" s="2" t="s">
        <v>146</v>
      </c>
      <c r="JO76" s="4"/>
      <c r="JP76" s="8"/>
      <c r="JQ76" s="4"/>
      <c r="JR76" s="8"/>
      <c r="JS76" s="7"/>
      <c r="JT76" s="7"/>
      <c r="JU76" s="2" t="s">
        <v>146</v>
      </c>
      <c r="JV76" s="2" t="s">
        <v>146</v>
      </c>
      <c r="JW76" s="2" t="s">
        <v>146</v>
      </c>
      <c r="JX76" s="2" t="s">
        <v>146</v>
      </c>
      <c r="JY76" s="2" t="s">
        <v>146</v>
      </c>
      <c r="JZ76" s="2" t="s">
        <v>146</v>
      </c>
      <c r="KA76" s="2" t="s">
        <v>146</v>
      </c>
      <c r="KB76" s="4"/>
      <c r="KC76" s="8"/>
      <c r="KD76" s="4"/>
      <c r="KE76" s="8"/>
      <c r="KF76" s="7"/>
      <c r="KG76" s="7"/>
      <c r="KH76" s="2" t="s">
        <v>146</v>
      </c>
      <c r="KI76" s="2" t="s">
        <v>146</v>
      </c>
      <c r="KJ76" s="2" t="s">
        <v>146</v>
      </c>
      <c r="KK76" s="2" t="s">
        <v>146</v>
      </c>
      <c r="KL76" s="2" t="s">
        <v>146</v>
      </c>
      <c r="KM76" s="2" t="s">
        <v>146</v>
      </c>
      <c r="KN76" s="2" t="s">
        <v>146</v>
      </c>
      <c r="KO76" s="4"/>
      <c r="KP76" s="8"/>
      <c r="KQ76" s="4"/>
      <c r="KR76" s="8"/>
      <c r="KS76" s="7"/>
      <c r="KT76" s="7"/>
      <c r="KU76" s="2" t="s">
        <v>146</v>
      </c>
      <c r="KV76" s="2" t="s">
        <v>146</v>
      </c>
      <c r="KW76" s="2" t="s">
        <v>146</v>
      </c>
      <c r="KX76" s="2" t="s">
        <v>146</v>
      </c>
      <c r="KY76" s="2" t="s">
        <v>146</v>
      </c>
      <c r="KZ76" s="2" t="s">
        <v>146</v>
      </c>
      <c r="LA76" s="2" t="s">
        <v>146</v>
      </c>
      <c r="LB76" s="4"/>
      <c r="LC76" s="8"/>
      <c r="LD76" s="4"/>
      <c r="LE76" s="8"/>
      <c r="LF76" s="7"/>
      <c r="LG76" s="7"/>
      <c r="LH76" s="2" t="s">
        <v>153</v>
      </c>
      <c r="LI76" s="2" t="s">
        <v>211</v>
      </c>
      <c r="LJ76" s="2" t="s">
        <v>634</v>
      </c>
      <c r="LK76" s="2" t="s">
        <v>635</v>
      </c>
      <c r="LL76" s="2" t="s">
        <v>155</v>
      </c>
      <c r="LM76" s="2" t="s">
        <v>155</v>
      </c>
      <c r="LN76" s="2" t="s">
        <v>146</v>
      </c>
      <c r="LO76" s="4"/>
      <c r="LP76" s="8"/>
      <c r="LQ76" s="4"/>
      <c r="LR76" s="8"/>
      <c r="LS76" s="7"/>
      <c r="LT76" s="7"/>
      <c r="LU76" s="2" t="s">
        <v>146</v>
      </c>
      <c r="LV76" s="2" t="s">
        <v>146</v>
      </c>
      <c r="LW76" s="2" t="s">
        <v>146</v>
      </c>
      <c r="LX76" s="2" t="s">
        <v>146</v>
      </c>
      <c r="LY76" s="2" t="s">
        <v>146</v>
      </c>
      <c r="LZ76" s="2" t="s">
        <v>146</v>
      </c>
      <c r="MA76" s="2" t="s">
        <v>146</v>
      </c>
      <c r="MB76" s="4"/>
      <c r="MC76" s="8"/>
      <c r="MD76" s="4"/>
      <c r="ME76" s="8"/>
      <c r="MF76" s="7"/>
      <c r="MG76" s="7"/>
      <c r="MH76" s="2" t="s">
        <v>146</v>
      </c>
      <c r="MI76" s="2" t="s">
        <v>146</v>
      </c>
      <c r="MJ76" s="2" t="s">
        <v>146</v>
      </c>
      <c r="MK76" s="2" t="s">
        <v>146</v>
      </c>
      <c r="ML76" s="2" t="s">
        <v>146</v>
      </c>
      <c r="MM76" s="2" t="s">
        <v>146</v>
      </c>
      <c r="MN76" s="2" t="s">
        <v>146</v>
      </c>
      <c r="MO76" s="4"/>
      <c r="MP76" s="8"/>
      <c r="MQ76" s="4"/>
      <c r="MR76" s="8"/>
      <c r="MS76" s="7"/>
      <c r="MT76" s="7"/>
      <c r="MU76" s="2" t="s">
        <v>146</v>
      </c>
      <c r="MV76" s="2" t="s">
        <v>146</v>
      </c>
      <c r="MW76" s="2" t="s">
        <v>146</v>
      </c>
      <c r="MX76" s="2" t="s">
        <v>146</v>
      </c>
      <c r="MY76" s="2" t="s">
        <v>146</v>
      </c>
      <c r="MZ76" s="2" t="s">
        <v>146</v>
      </c>
      <c r="NA76" s="2" t="s">
        <v>146</v>
      </c>
      <c r="NB76" s="4"/>
      <c r="NC76" s="8"/>
      <c r="ND76" s="4"/>
      <c r="NE76" s="8"/>
      <c r="NF76" s="7"/>
      <c r="NG76" s="7"/>
      <c r="NH76" s="2" t="s">
        <v>153</v>
      </c>
      <c r="NI76" s="2" t="s">
        <v>211</v>
      </c>
      <c r="NJ76" s="2" t="s">
        <v>212</v>
      </c>
      <c r="NK76" s="2" t="s">
        <v>146</v>
      </c>
      <c r="NL76" s="2" t="s">
        <v>155</v>
      </c>
      <c r="NM76" s="2" t="s">
        <v>155</v>
      </c>
      <c r="NN76" s="2" t="s">
        <v>146</v>
      </c>
      <c r="NO76" s="4"/>
      <c r="NP76" s="8"/>
      <c r="NQ76" s="4"/>
      <c r="NR76" s="8"/>
      <c r="NS76" s="7"/>
      <c r="NT76" s="7"/>
      <c r="NU76" s="2" t="s">
        <v>146</v>
      </c>
      <c r="NV76" s="2" t="s">
        <v>146</v>
      </c>
      <c r="NW76" s="2" t="s">
        <v>146</v>
      </c>
      <c r="NX76" s="2" t="s">
        <v>146</v>
      </c>
      <c r="NY76" s="2" t="s">
        <v>146</v>
      </c>
      <c r="NZ76" s="2" t="s">
        <v>146</v>
      </c>
      <c r="OA76" s="2" t="s">
        <v>146</v>
      </c>
      <c r="OB76" s="4"/>
      <c r="OC76" s="8"/>
      <c r="OD76" s="4"/>
      <c r="OE76" s="8"/>
      <c r="OF76" s="7"/>
      <c r="OG76" s="7"/>
      <c r="OH76" s="2" t="s">
        <v>146</v>
      </c>
      <c r="OI76" s="2" t="s">
        <v>146</v>
      </c>
      <c r="OJ76" s="2" t="s">
        <v>146</v>
      </c>
      <c r="OK76" s="2" t="s">
        <v>146</v>
      </c>
      <c r="OL76" s="2" t="s">
        <v>146</v>
      </c>
      <c r="OM76" s="2" t="s">
        <v>146</v>
      </c>
      <c r="ON76" s="2" t="s">
        <v>146</v>
      </c>
      <c r="OO76" s="4"/>
      <c r="OP76" s="8"/>
      <c r="OQ76" s="4"/>
      <c r="OR76" s="8"/>
      <c r="OS76" s="7"/>
      <c r="OT76" s="7"/>
      <c r="OU76" s="2" t="s">
        <v>146</v>
      </c>
      <c r="OV76" s="2" t="s">
        <v>146</v>
      </c>
      <c r="OW76" s="2" t="s">
        <v>146</v>
      </c>
      <c r="OX76" s="2" t="s">
        <v>146</v>
      </c>
      <c r="OY76" s="2" t="s">
        <v>146</v>
      </c>
      <c r="OZ76" s="2" t="s">
        <v>146</v>
      </c>
      <c r="PA76" s="2" t="s">
        <v>146</v>
      </c>
      <c r="PB76" s="4"/>
      <c r="PC76" s="8"/>
      <c r="PD76" s="4"/>
      <c r="PE76" s="8"/>
      <c r="PF76" s="7"/>
      <c r="PG76" s="7"/>
      <c r="PH76" s="2" t="s">
        <v>146</v>
      </c>
      <c r="PI76" s="2" t="s">
        <v>146</v>
      </c>
      <c r="PJ76" s="2" t="s">
        <v>146</v>
      </c>
      <c r="PK76" s="2" t="s">
        <v>146</v>
      </c>
      <c r="PL76" s="2" t="s">
        <v>146</v>
      </c>
      <c r="PM76" s="2" t="s">
        <v>146</v>
      </c>
      <c r="PN76" s="2" t="s">
        <v>146</v>
      </c>
      <c r="PO76" s="4"/>
      <c r="PP76" s="8"/>
      <c r="PQ76" s="4"/>
      <c r="PR76" s="8"/>
      <c r="PS76" s="7"/>
      <c r="PT76" s="7"/>
      <c r="PU76" s="2" t="s">
        <v>231</v>
      </c>
      <c r="PV76" s="2" t="s">
        <v>211</v>
      </c>
      <c r="PW76" s="2" t="s">
        <v>146</v>
      </c>
      <c r="PX76" s="2" t="s">
        <v>146</v>
      </c>
      <c r="PY76" s="2" t="s">
        <v>155</v>
      </c>
      <c r="PZ76" s="2" t="s">
        <v>155</v>
      </c>
      <c r="QA76" s="2" t="s">
        <v>146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</row>
    <row r="77">
      <c r="A77" s="16" t="s">
        <v>636</v>
      </c>
      <c r="B77" s="9" t="s">
        <v>146</v>
      </c>
      <c r="C77" s="9" t="s">
        <v>146</v>
      </c>
      <c r="D77" s="9" t="s">
        <v>146</v>
      </c>
      <c r="E77" s="9" t="s">
        <v>146</v>
      </c>
      <c r="F77" s="9" t="s">
        <v>146</v>
      </c>
      <c r="G77" s="9" t="s">
        <v>146</v>
      </c>
      <c r="H77" s="9" t="s">
        <v>146</v>
      </c>
      <c r="I77" s="9" t="s">
        <v>146</v>
      </c>
      <c r="J77" s="9" t="s">
        <v>146</v>
      </c>
      <c r="K77" s="9" t="s">
        <v>146</v>
      </c>
      <c r="L77" s="10"/>
      <c r="M77" s="10"/>
      <c r="N77" s="10"/>
      <c r="O77" s="9" t="s">
        <v>146</v>
      </c>
      <c r="P77" s="9" t="s">
        <v>146</v>
      </c>
      <c r="Q77" s="9" t="s">
        <v>146</v>
      </c>
      <c r="R77" s="9" t="s">
        <v>146</v>
      </c>
      <c r="S77" s="9" t="s">
        <v>146</v>
      </c>
      <c r="T77" s="9" t="s">
        <v>146</v>
      </c>
      <c r="U77" s="9" t="s">
        <v>146</v>
      </c>
      <c r="V77" s="9" t="s">
        <v>146</v>
      </c>
      <c r="W77" s="9" t="s">
        <v>146</v>
      </c>
      <c r="X77" s="9" t="s">
        <v>146</v>
      </c>
      <c r="Y77" s="9" t="s">
        <v>146</v>
      </c>
      <c r="Z77" s="11">
        <v>4932</v>
      </c>
      <c r="AA77" s="11">
        <f>=ROUNDDOWN({0},0)</f>
      </c>
      <c r="AB77" s="12">
        <v>232.2</v>
      </c>
      <c r="AC77" s="9" t="s">
        <v>146</v>
      </c>
      <c r="AD77" s="11"/>
      <c r="AE77" s="11">
        <v>3045</v>
      </c>
      <c r="AF77" s="13"/>
      <c r="AG77" s="13"/>
      <c r="AH77" s="14"/>
      <c r="AI77" s="11"/>
      <c r="AJ77" s="11">
        <f>=ROUNDDOWN({0},0)</f>
      </c>
      <c r="AK77" s="12"/>
      <c r="AL77" s="9" t="s">
        <v>146</v>
      </c>
      <c r="AM77" s="11"/>
      <c r="AN77" s="11"/>
      <c r="AO77" s="14"/>
      <c r="AP77" s="11">
        <v>216</v>
      </c>
      <c r="AQ77" s="15">
        <v>24566.95</v>
      </c>
      <c r="AR77" s="11">
        <v>84</v>
      </c>
      <c r="AS77" s="15">
        <v>12934.92</v>
      </c>
      <c r="AT77" s="14">
        <v>1.5714</v>
      </c>
      <c r="AU77" s="14">
        <v>0.8993</v>
      </c>
      <c r="AV77" s="11">
        <v>216</v>
      </c>
      <c r="AW77" s="15">
        <v>24566.95</v>
      </c>
      <c r="AX77" s="11">
        <v>84</v>
      </c>
      <c r="AY77" s="15">
        <v>12934.92</v>
      </c>
      <c r="AZ77" s="14">
        <v>1.5714</v>
      </c>
      <c r="BA77" s="14">
        <v>0.8993</v>
      </c>
      <c r="BB77" s="14"/>
      <c r="BC77" s="11">
        <v>216</v>
      </c>
      <c r="BD77" s="15">
        <v>24566.95</v>
      </c>
      <c r="BE77" s="11">
        <v>84</v>
      </c>
      <c r="BF77" s="15">
        <v>12934.92</v>
      </c>
      <c r="BG77" s="14">
        <v>1.5714</v>
      </c>
      <c r="BH77" s="14">
        <v>0.8993</v>
      </c>
      <c r="BI77" s="14"/>
      <c r="BJ77" s="11"/>
      <c r="BK77" s="15"/>
      <c r="BL77" s="9" t="s">
        <v>146</v>
      </c>
      <c r="BM77" s="14"/>
      <c r="BN77" s="14"/>
      <c r="BO77" s="11">
        <v>47</v>
      </c>
      <c r="BP77" s="15">
        <v>6909.07</v>
      </c>
      <c r="BQ77" s="11">
        <v>22</v>
      </c>
      <c r="BR77" s="15">
        <v>4894.12</v>
      </c>
      <c r="BS77" s="14">
        <v>1.1364</v>
      </c>
      <c r="BT77" s="14">
        <v>0.4117</v>
      </c>
      <c r="BU77" s="9" t="s">
        <v>146</v>
      </c>
      <c r="BV77" s="9" t="s">
        <v>146</v>
      </c>
      <c r="BW77" s="9" t="s">
        <v>146</v>
      </c>
      <c r="BX77" s="9" t="s">
        <v>146</v>
      </c>
      <c r="BY77" s="9" t="s">
        <v>146</v>
      </c>
      <c r="BZ77" s="9" t="s">
        <v>146</v>
      </c>
      <c r="CA77" s="9" t="s">
        <v>146</v>
      </c>
      <c r="CB77" s="11">
        <v>75</v>
      </c>
      <c r="CC77" s="15">
        <v>6729.99</v>
      </c>
      <c r="CD77" s="11">
        <v>2</v>
      </c>
      <c r="CE77" s="15">
        <v>93.53</v>
      </c>
      <c r="CF77" s="14">
        <v>36.5</v>
      </c>
      <c r="CG77" s="14">
        <v>70.9554</v>
      </c>
      <c r="CH77" s="9" t="s">
        <v>146</v>
      </c>
      <c r="CI77" s="9" t="s">
        <v>146</v>
      </c>
      <c r="CJ77" s="9" t="s">
        <v>146</v>
      </c>
      <c r="CK77" s="9" t="s">
        <v>146</v>
      </c>
      <c r="CL77" s="9" t="s">
        <v>146</v>
      </c>
      <c r="CM77" s="9" t="s">
        <v>146</v>
      </c>
      <c r="CN77" s="9" t="s">
        <v>146</v>
      </c>
      <c r="CO77" s="11">
        <v>43</v>
      </c>
      <c r="CP77" s="15">
        <v>5607.32</v>
      </c>
      <c r="CQ77" s="11">
        <v>23</v>
      </c>
      <c r="CR77" s="15">
        <v>4143.35</v>
      </c>
      <c r="CS77" s="14">
        <v>0.8696</v>
      </c>
      <c r="CT77" s="14">
        <v>0.3533</v>
      </c>
      <c r="CU77" s="9" t="s">
        <v>146</v>
      </c>
      <c r="CV77" s="9" t="s">
        <v>146</v>
      </c>
      <c r="CW77" s="9" t="s">
        <v>146</v>
      </c>
      <c r="CX77" s="9" t="s">
        <v>146</v>
      </c>
      <c r="CY77" s="9" t="s">
        <v>146</v>
      </c>
      <c r="CZ77" s="9" t="s">
        <v>146</v>
      </c>
      <c r="DA77" s="9" t="s">
        <v>146</v>
      </c>
      <c r="DB77" s="11">
        <v>9</v>
      </c>
      <c r="DC77" s="15">
        <v>1341.47</v>
      </c>
      <c r="DD77" s="11">
        <v>13</v>
      </c>
      <c r="DE77" s="15">
        <v>1183.44</v>
      </c>
      <c r="DF77" s="14">
        <v>-0.3077</v>
      </c>
      <c r="DG77" s="14">
        <v>0.1335</v>
      </c>
      <c r="DH77" s="9" t="s">
        <v>146</v>
      </c>
      <c r="DI77" s="9" t="s">
        <v>146</v>
      </c>
      <c r="DJ77" s="9" t="s">
        <v>146</v>
      </c>
      <c r="DK77" s="9" t="s">
        <v>146</v>
      </c>
      <c r="DL77" s="9" t="s">
        <v>146</v>
      </c>
      <c r="DM77" s="9" t="s">
        <v>146</v>
      </c>
      <c r="DN77" s="9" t="s">
        <v>146</v>
      </c>
      <c r="DO77" s="11">
        <v>18</v>
      </c>
      <c r="DP77" s="15">
        <v>1225.84</v>
      </c>
      <c r="DQ77" s="11">
        <v>15</v>
      </c>
      <c r="DR77" s="15">
        <v>1486.91</v>
      </c>
      <c r="DS77" s="14">
        <v>0.2</v>
      </c>
      <c r="DT77" s="14">
        <v>-0.1756</v>
      </c>
      <c r="DU77" s="9" t="s">
        <v>146</v>
      </c>
      <c r="DV77" s="9" t="s">
        <v>146</v>
      </c>
      <c r="DW77" s="9" t="s">
        <v>146</v>
      </c>
      <c r="DX77" s="9" t="s">
        <v>146</v>
      </c>
      <c r="DY77" s="9" t="s">
        <v>146</v>
      </c>
      <c r="DZ77" s="9" t="s">
        <v>146</v>
      </c>
      <c r="EA77" s="9" t="s">
        <v>146</v>
      </c>
      <c r="EB77" s="11">
        <v>7</v>
      </c>
      <c r="EC77" s="15">
        <v>1059.98</v>
      </c>
      <c r="ED77" s="11"/>
      <c r="EE77" s="15"/>
      <c r="EF77" s="14"/>
      <c r="EG77" s="14"/>
      <c r="EH77" s="9" t="s">
        <v>146</v>
      </c>
      <c r="EI77" s="9" t="s">
        <v>146</v>
      </c>
      <c r="EJ77" s="9" t="s">
        <v>146</v>
      </c>
      <c r="EK77" s="9" t="s">
        <v>146</v>
      </c>
      <c r="EL77" s="9" t="s">
        <v>146</v>
      </c>
      <c r="EM77" s="9" t="s">
        <v>146</v>
      </c>
      <c r="EN77" s="9" t="s">
        <v>146</v>
      </c>
      <c r="EO77" s="11">
        <v>4</v>
      </c>
      <c r="EP77" s="15">
        <v>779.96</v>
      </c>
      <c r="EQ77" s="11">
        <v>5</v>
      </c>
      <c r="ER77" s="15">
        <v>739.45</v>
      </c>
      <c r="ES77" s="14">
        <v>-0.2</v>
      </c>
      <c r="ET77" s="14">
        <v>0.0548</v>
      </c>
      <c r="EU77" s="9" t="s">
        <v>146</v>
      </c>
      <c r="EV77" s="9" t="s">
        <v>146</v>
      </c>
      <c r="EW77" s="9" t="s">
        <v>146</v>
      </c>
      <c r="EX77" s="9" t="s">
        <v>146</v>
      </c>
      <c r="EY77" s="9" t="s">
        <v>146</v>
      </c>
      <c r="EZ77" s="9" t="s">
        <v>146</v>
      </c>
      <c r="FA77" s="9" t="s">
        <v>146</v>
      </c>
      <c r="FB77" s="11">
        <v>9</v>
      </c>
      <c r="FC77" s="15">
        <v>542.6</v>
      </c>
      <c r="FD77" s="11">
        <v>3</v>
      </c>
      <c r="FE77" s="15">
        <v>168.9</v>
      </c>
      <c r="FF77" s="14">
        <v>2</v>
      </c>
      <c r="FG77" s="14">
        <v>2.2126</v>
      </c>
      <c r="FH77" s="9" t="s">
        <v>146</v>
      </c>
      <c r="FI77" s="9" t="s">
        <v>146</v>
      </c>
      <c r="FJ77" s="9" t="s">
        <v>146</v>
      </c>
      <c r="FK77" s="9" t="s">
        <v>146</v>
      </c>
      <c r="FL77" s="9" t="s">
        <v>146</v>
      </c>
      <c r="FM77" s="9" t="s">
        <v>146</v>
      </c>
      <c r="FN77" s="9" t="s">
        <v>146</v>
      </c>
      <c r="FO77" s="11">
        <v>3</v>
      </c>
      <c r="FP77" s="15">
        <v>189.73</v>
      </c>
      <c r="FQ77" s="11">
        <v>1</v>
      </c>
      <c r="FR77" s="15">
        <v>225.22</v>
      </c>
      <c r="FS77" s="14">
        <v>2</v>
      </c>
      <c r="FT77" s="14">
        <v>-0.1576</v>
      </c>
      <c r="FU77" s="9" t="s">
        <v>146</v>
      </c>
      <c r="FV77" s="9" t="s">
        <v>146</v>
      </c>
      <c r="FW77" s="9" t="s">
        <v>146</v>
      </c>
      <c r="FX77" s="9" t="s">
        <v>146</v>
      </c>
      <c r="FY77" s="9" t="s">
        <v>146</v>
      </c>
      <c r="FZ77" s="9" t="s">
        <v>146</v>
      </c>
      <c r="GA77" s="9" t="s">
        <v>146</v>
      </c>
      <c r="GB77" s="11">
        <v>1</v>
      </c>
      <c r="GC77" s="15">
        <v>180.99</v>
      </c>
      <c r="GD77" s="11"/>
      <c r="GE77" s="15"/>
      <c r="GF77" s="14"/>
      <c r="GG77" s="14"/>
      <c r="GH77" s="9" t="s">
        <v>146</v>
      </c>
      <c r="GI77" s="9" t="s">
        <v>146</v>
      </c>
      <c r="GJ77" s="9" t="s">
        <v>146</v>
      </c>
      <c r="GK77" s="9" t="s">
        <v>146</v>
      </c>
      <c r="GL77" s="9" t="s">
        <v>146</v>
      </c>
      <c r="GM77" s="9" t="s">
        <v>146</v>
      </c>
      <c r="GN77" s="9" t="s">
        <v>146</v>
      </c>
      <c r="GO77" s="11"/>
      <c r="GP77" s="15"/>
      <c r="GQ77" s="11"/>
      <c r="GR77" s="15"/>
      <c r="GS77" s="14"/>
      <c r="GT77" s="14"/>
      <c r="GU77" s="9" t="s">
        <v>146</v>
      </c>
      <c r="GV77" s="9" t="s">
        <v>146</v>
      </c>
      <c r="GW77" s="9" t="s">
        <v>146</v>
      </c>
      <c r="GX77" s="9" t="s">
        <v>146</v>
      </c>
      <c r="GY77" s="9" t="s">
        <v>146</v>
      </c>
      <c r="GZ77" s="9" t="s">
        <v>146</v>
      </c>
      <c r="HA77" s="9" t="s">
        <v>146</v>
      </c>
      <c r="HB77" s="11"/>
      <c r="HC77" s="15"/>
      <c r="HD77" s="11"/>
      <c r="HE77" s="15"/>
      <c r="HF77" s="14"/>
      <c r="HG77" s="14"/>
      <c r="HH77" s="9" t="s">
        <v>146</v>
      </c>
      <c r="HI77" s="9" t="s">
        <v>146</v>
      </c>
      <c r="HJ77" s="9" t="s">
        <v>146</v>
      </c>
      <c r="HK77" s="9" t="s">
        <v>146</v>
      </c>
      <c r="HL77" s="9" t="s">
        <v>146</v>
      </c>
      <c r="HM77" s="9" t="s">
        <v>146</v>
      </c>
      <c r="HN77" s="9" t="s">
        <v>146</v>
      </c>
      <c r="HO77" s="11"/>
      <c r="HP77" s="15"/>
      <c r="HQ77" s="11"/>
      <c r="HR77" s="15"/>
      <c r="HS77" s="14"/>
      <c r="HT77" s="14"/>
      <c r="HU77" s="9" t="s">
        <v>146</v>
      </c>
      <c r="HV77" s="9" t="s">
        <v>146</v>
      </c>
      <c r="HW77" s="9" t="s">
        <v>146</v>
      </c>
      <c r="HX77" s="9" t="s">
        <v>146</v>
      </c>
      <c r="HY77" s="9" t="s">
        <v>146</v>
      </c>
      <c r="HZ77" s="9" t="s">
        <v>146</v>
      </c>
      <c r="IA77" s="9" t="s">
        <v>146</v>
      </c>
      <c r="IB77" s="11"/>
      <c r="IC77" s="15"/>
      <c r="ID77" s="11"/>
      <c r="IE77" s="15"/>
      <c r="IF77" s="14"/>
      <c r="IG77" s="14"/>
      <c r="IH77" s="9" t="s">
        <v>146</v>
      </c>
      <c r="II77" s="9" t="s">
        <v>146</v>
      </c>
      <c r="IJ77" s="9" t="s">
        <v>146</v>
      </c>
      <c r="IK77" s="9" t="s">
        <v>146</v>
      </c>
      <c r="IL77" s="9" t="s">
        <v>146</v>
      </c>
      <c r="IM77" s="9" t="s">
        <v>146</v>
      </c>
      <c r="IN77" s="9" t="s">
        <v>146</v>
      </c>
      <c r="IO77" s="11"/>
      <c r="IP77" s="15"/>
      <c r="IQ77" s="11"/>
      <c r="IR77" s="15"/>
      <c r="IS77" s="14"/>
      <c r="IT77" s="14"/>
      <c r="IU77" s="9" t="s">
        <v>146</v>
      </c>
      <c r="IV77" s="9" t="s">
        <v>146</v>
      </c>
      <c r="IW77" s="9" t="s">
        <v>146</v>
      </c>
      <c r="IX77" s="9" t="s">
        <v>146</v>
      </c>
      <c r="IY77" s="9" t="s">
        <v>146</v>
      </c>
      <c r="IZ77" s="9" t="s">
        <v>146</v>
      </c>
      <c r="JA77" s="9" t="s">
        <v>146</v>
      </c>
      <c r="JB77" s="11"/>
      <c r="JC77" s="15"/>
      <c r="JD77" s="11"/>
      <c r="JE77" s="15"/>
      <c r="JF77" s="14"/>
      <c r="JG77" s="14"/>
      <c r="JH77" s="9" t="s">
        <v>146</v>
      </c>
      <c r="JI77" s="9" t="s">
        <v>146</v>
      </c>
      <c r="JJ77" s="9" t="s">
        <v>146</v>
      </c>
      <c r="JK77" s="9" t="s">
        <v>146</v>
      </c>
      <c r="JL77" s="9" t="s">
        <v>146</v>
      </c>
      <c r="JM77" s="9" t="s">
        <v>146</v>
      </c>
      <c r="JN77" s="9" t="s">
        <v>146</v>
      </c>
      <c r="JO77" s="11"/>
      <c r="JP77" s="15"/>
      <c r="JQ77" s="11"/>
      <c r="JR77" s="15"/>
      <c r="JS77" s="14"/>
      <c r="JT77" s="14"/>
      <c r="JU77" s="9" t="s">
        <v>146</v>
      </c>
      <c r="JV77" s="9" t="s">
        <v>146</v>
      </c>
      <c r="JW77" s="9" t="s">
        <v>146</v>
      </c>
      <c r="JX77" s="9" t="s">
        <v>146</v>
      </c>
      <c r="JY77" s="9" t="s">
        <v>146</v>
      </c>
      <c r="JZ77" s="9" t="s">
        <v>146</v>
      </c>
      <c r="KA77" s="9" t="s">
        <v>146</v>
      </c>
      <c r="KB77" s="11"/>
      <c r="KC77" s="15"/>
      <c r="KD77" s="11"/>
      <c r="KE77" s="15"/>
      <c r="KF77" s="14"/>
      <c r="KG77" s="14"/>
      <c r="KH77" s="9" t="s">
        <v>146</v>
      </c>
      <c r="KI77" s="9" t="s">
        <v>146</v>
      </c>
      <c r="KJ77" s="9" t="s">
        <v>146</v>
      </c>
      <c r="KK77" s="9" t="s">
        <v>146</v>
      </c>
      <c r="KL77" s="9" t="s">
        <v>146</v>
      </c>
      <c r="KM77" s="9" t="s">
        <v>146</v>
      </c>
      <c r="KN77" s="9" t="s">
        <v>146</v>
      </c>
      <c r="KO77" s="11"/>
      <c r="KP77" s="15"/>
      <c r="KQ77" s="11"/>
      <c r="KR77" s="15"/>
      <c r="KS77" s="14"/>
      <c r="KT77" s="14"/>
      <c r="KU77" s="9" t="s">
        <v>146</v>
      </c>
      <c r="KV77" s="9" t="s">
        <v>146</v>
      </c>
      <c r="KW77" s="9" t="s">
        <v>146</v>
      </c>
      <c r="KX77" s="9" t="s">
        <v>146</v>
      </c>
      <c r="KY77" s="9" t="s">
        <v>146</v>
      </c>
      <c r="KZ77" s="9" t="s">
        <v>146</v>
      </c>
      <c r="LA77" s="9" t="s">
        <v>146</v>
      </c>
      <c r="LB77" s="11"/>
      <c r="LC77" s="15"/>
      <c r="LD77" s="11"/>
      <c r="LE77" s="15"/>
      <c r="LF77" s="14"/>
      <c r="LG77" s="14"/>
      <c r="LH77" s="9" t="s">
        <v>146</v>
      </c>
      <c r="LI77" s="9" t="s">
        <v>146</v>
      </c>
      <c r="LJ77" s="9" t="s">
        <v>146</v>
      </c>
      <c r="LK77" s="9" t="s">
        <v>146</v>
      </c>
      <c r="LL77" s="9" t="s">
        <v>146</v>
      </c>
      <c r="LM77" s="9" t="s">
        <v>146</v>
      </c>
      <c r="LN77" s="9" t="s">
        <v>146</v>
      </c>
      <c r="LO77" s="11"/>
      <c r="LP77" s="15"/>
      <c r="LQ77" s="11"/>
      <c r="LR77" s="15"/>
      <c r="LS77" s="14"/>
      <c r="LT77" s="14"/>
      <c r="LU77" s="9" t="s">
        <v>146</v>
      </c>
      <c r="LV77" s="9" t="s">
        <v>146</v>
      </c>
      <c r="LW77" s="9" t="s">
        <v>146</v>
      </c>
      <c r="LX77" s="9" t="s">
        <v>146</v>
      </c>
      <c r="LY77" s="9" t="s">
        <v>146</v>
      </c>
      <c r="LZ77" s="9" t="s">
        <v>146</v>
      </c>
      <c r="MA77" s="9" t="s">
        <v>146</v>
      </c>
      <c r="MB77" s="11"/>
      <c r="MC77" s="15"/>
      <c r="MD77" s="11"/>
      <c r="ME77" s="15"/>
      <c r="MF77" s="14"/>
      <c r="MG77" s="14"/>
      <c r="MH77" s="9" t="s">
        <v>146</v>
      </c>
      <c r="MI77" s="9" t="s">
        <v>146</v>
      </c>
      <c r="MJ77" s="9" t="s">
        <v>146</v>
      </c>
      <c r="MK77" s="9" t="s">
        <v>146</v>
      </c>
      <c r="ML77" s="9" t="s">
        <v>146</v>
      </c>
      <c r="MM77" s="9" t="s">
        <v>146</v>
      </c>
      <c r="MN77" s="9" t="s">
        <v>146</v>
      </c>
      <c r="MO77" s="11"/>
      <c r="MP77" s="15"/>
      <c r="MQ77" s="11"/>
      <c r="MR77" s="15"/>
      <c r="MS77" s="14"/>
      <c r="MT77" s="14"/>
      <c r="MU77" s="9" t="s">
        <v>146</v>
      </c>
      <c r="MV77" s="9" t="s">
        <v>146</v>
      </c>
      <c r="MW77" s="9" t="s">
        <v>146</v>
      </c>
      <c r="MX77" s="9" t="s">
        <v>146</v>
      </c>
      <c r="MY77" s="9" t="s">
        <v>146</v>
      </c>
      <c r="MZ77" s="9" t="s">
        <v>146</v>
      </c>
      <c r="NA77" s="9" t="s">
        <v>146</v>
      </c>
      <c r="NB77" s="11"/>
      <c r="NC77" s="15"/>
      <c r="ND77" s="11"/>
      <c r="NE77" s="15"/>
      <c r="NF77" s="14"/>
      <c r="NG77" s="14"/>
      <c r="NH77" s="9" t="s">
        <v>146</v>
      </c>
      <c r="NI77" s="9" t="s">
        <v>146</v>
      </c>
      <c r="NJ77" s="9" t="s">
        <v>146</v>
      </c>
      <c r="NK77" s="9" t="s">
        <v>146</v>
      </c>
      <c r="NL77" s="9" t="s">
        <v>146</v>
      </c>
      <c r="NM77" s="9" t="s">
        <v>146</v>
      </c>
      <c r="NN77" s="9" t="s">
        <v>146</v>
      </c>
      <c r="NO77" s="11"/>
      <c r="NP77" s="15"/>
      <c r="NQ77" s="11"/>
      <c r="NR77" s="15"/>
      <c r="NS77" s="14"/>
      <c r="NT77" s="14"/>
      <c r="NU77" s="9" t="s">
        <v>146</v>
      </c>
      <c r="NV77" s="9" t="s">
        <v>146</v>
      </c>
      <c r="NW77" s="9" t="s">
        <v>146</v>
      </c>
      <c r="NX77" s="9" t="s">
        <v>146</v>
      </c>
      <c r="NY77" s="9" t="s">
        <v>146</v>
      </c>
      <c r="NZ77" s="9" t="s">
        <v>146</v>
      </c>
      <c r="OA77" s="9" t="s">
        <v>146</v>
      </c>
      <c r="OB77" s="11"/>
      <c r="OC77" s="15"/>
      <c r="OD77" s="11"/>
      <c r="OE77" s="15"/>
      <c r="OF77" s="14"/>
      <c r="OG77" s="14"/>
      <c r="OH77" s="9" t="s">
        <v>146</v>
      </c>
      <c r="OI77" s="9" t="s">
        <v>146</v>
      </c>
      <c r="OJ77" s="9" t="s">
        <v>146</v>
      </c>
      <c r="OK77" s="9" t="s">
        <v>146</v>
      </c>
      <c r="OL77" s="9" t="s">
        <v>146</v>
      </c>
      <c r="OM77" s="9" t="s">
        <v>146</v>
      </c>
      <c r="ON77" s="9" t="s">
        <v>146</v>
      </c>
      <c r="OO77" s="11"/>
      <c r="OP77" s="15"/>
      <c r="OQ77" s="11"/>
      <c r="OR77" s="15"/>
      <c r="OS77" s="14"/>
      <c r="OT77" s="14"/>
      <c r="OU77" s="9" t="s">
        <v>146</v>
      </c>
      <c r="OV77" s="9" t="s">
        <v>146</v>
      </c>
      <c r="OW77" s="9" t="s">
        <v>146</v>
      </c>
      <c r="OX77" s="9" t="s">
        <v>146</v>
      </c>
      <c r="OY77" s="9" t="s">
        <v>146</v>
      </c>
      <c r="OZ77" s="9" t="s">
        <v>146</v>
      </c>
      <c r="PA77" s="9" t="s">
        <v>146</v>
      </c>
      <c r="PB77" s="11"/>
      <c r="PC77" s="15"/>
      <c r="PD77" s="11"/>
      <c r="PE77" s="15"/>
      <c r="PF77" s="14"/>
      <c r="PG77" s="14"/>
      <c r="PH77" s="9" t="s">
        <v>146</v>
      </c>
      <c r="PI77" s="9" t="s">
        <v>146</v>
      </c>
      <c r="PJ77" s="9" t="s">
        <v>146</v>
      </c>
      <c r="PK77" s="9" t="s">
        <v>146</v>
      </c>
      <c r="PL77" s="9" t="s">
        <v>146</v>
      </c>
      <c r="PM77" s="9" t="s">
        <v>146</v>
      </c>
      <c r="PN77" s="9" t="s">
        <v>146</v>
      </c>
      <c r="PO77" s="11"/>
      <c r="PP77" s="15"/>
      <c r="PQ77" s="11"/>
      <c r="PR77" s="15"/>
      <c r="PS77" s="14"/>
      <c r="PT77" s="14"/>
      <c r="PU77" s="9" t="s">
        <v>146</v>
      </c>
      <c r="PV77" s="9" t="s">
        <v>146</v>
      </c>
      <c r="PW77" s="9" t="s">
        <v>146</v>
      </c>
      <c r="PX77" s="9" t="s">
        <v>146</v>
      </c>
      <c r="PY77" s="9" t="s">
        <v>146</v>
      </c>
      <c r="PZ77" s="9" t="s">
        <v>146</v>
      </c>
      <c r="QA77" s="9" t="s">
        <v>146</v>
      </c>
      <c r="QB77" s="11">
        <v>4259</v>
      </c>
      <c r="QC77" s="11">
        <v>109</v>
      </c>
      <c r="QD77" s="11"/>
      <c r="QE77" s="11">
        <v>564</v>
      </c>
      <c r="QF77" s="11"/>
      <c r="QG77" s="11"/>
      <c r="QH77" s="11"/>
      <c r="QI77" s="11"/>
      <c r="QJ77" s="11"/>
      <c r="QK77" s="11"/>
      <c r="QL77" s="11"/>
      <c r="QM77" s="11"/>
      <c r="QN77" s="11"/>
      <c r="QO77" s="11"/>
      <c r="QP77" s="11"/>
      <c r="QQ77" s="11">
        <v>1340</v>
      </c>
      <c r="QR77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4"/>
    <mergeCell ref="BD40:BD44"/>
    <mergeCell ref="BE40:BE44"/>
    <mergeCell ref="BF40:BF44"/>
    <mergeCell ref="BG40:BG44"/>
    <mergeCell ref="BH40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60:BC61"/>
    <mergeCell ref="BD60:BD61"/>
    <mergeCell ref="BE60:BE61"/>
    <mergeCell ref="BF60:BF61"/>
    <mergeCell ref="BG60:BG61"/>
    <mergeCell ref="BH60:BH61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637</v>
      </c>
      <c r="D2" s="0" t="s">
        <v>638</v>
      </c>
      <c r="E2" s="0" t="s">
        <v>639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640</v>
      </c>
      <c r="J4" s="1" t="s">
        <v>641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642</v>
      </c>
      <c r="P4" s="1" t="s">
        <v>643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644</v>
      </c>
      <c r="F5" s="1" t="s">
        <v>645</v>
      </c>
      <c r="G5" s="1" t="s">
        <v>644</v>
      </c>
      <c r="H5" s="1" t="s">
        <v>645</v>
      </c>
      <c r="I5" s="1" t="s">
        <v>640</v>
      </c>
      <c r="J5" s="1" t="s">
        <v>641</v>
      </c>
      <c r="K5" s="1" t="s">
        <v>646</v>
      </c>
      <c r="L5" s="1" t="s">
        <v>647</v>
      </c>
      <c r="M5" s="1" t="s">
        <v>646</v>
      </c>
      <c r="N5" s="1" t="s">
        <v>647</v>
      </c>
      <c r="O5" s="1" t="s">
        <v>642</v>
      </c>
      <c r="P5" s="1" t="s">
        <v>643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140</v>
      </c>
      <c r="F6" s="8">
        <v>20995.4</v>
      </c>
      <c r="G6" s="4">
        <v>42</v>
      </c>
      <c r="H6" s="8">
        <v>9645.39</v>
      </c>
      <c r="I6" s="7">
        <v>2.3333</v>
      </c>
      <c r="J6" s="7">
        <v>1.1767</v>
      </c>
      <c r="K6" s="4">
        <v>140</v>
      </c>
      <c r="L6" s="8">
        <v>20995.4</v>
      </c>
      <c r="M6" s="4">
        <v>42</v>
      </c>
      <c r="N6" s="8">
        <v>9645.39</v>
      </c>
      <c r="O6" s="7">
        <v>2.3333</v>
      </c>
      <c r="P6" s="7">
        <v>1.1767</v>
      </c>
    </row>
    <row r="7">
      <c r="A7" s="2" t="s">
        <v>135</v>
      </c>
      <c r="B7" s="2" t="s">
        <v>136</v>
      </c>
      <c r="C7" s="2" t="s">
        <v>349</v>
      </c>
      <c r="D7" s="2" t="s">
        <v>350</v>
      </c>
      <c r="E7" s="4">
        <v>7</v>
      </c>
      <c r="F7" s="8">
        <v>932.05</v>
      </c>
      <c r="G7" s="4">
        <v>3</v>
      </c>
      <c r="H7" s="8">
        <v>306.98</v>
      </c>
      <c r="I7" s="7">
        <v>1.3333</v>
      </c>
      <c r="J7" s="7">
        <v>2.0362</v>
      </c>
      <c r="K7" s="4">
        <v>7</v>
      </c>
      <c r="L7" s="8">
        <v>932.05</v>
      </c>
      <c r="M7" s="4">
        <v>3</v>
      </c>
      <c r="N7" s="8">
        <v>306.98</v>
      </c>
      <c r="O7" s="7">
        <v>1.3333</v>
      </c>
      <c r="P7" s="7">
        <v>2.0362</v>
      </c>
    </row>
    <row r="8">
      <c r="A8" s="2" t="s">
        <v>135</v>
      </c>
      <c r="B8" s="2" t="s">
        <v>136</v>
      </c>
      <c r="C8" s="2" t="s">
        <v>386</v>
      </c>
      <c r="D8" s="2" t="s">
        <v>387</v>
      </c>
      <c r="E8" s="4">
        <v>20</v>
      </c>
      <c r="F8" s="8">
        <v>537.94</v>
      </c>
      <c r="G8" s="4">
        <v>2</v>
      </c>
      <c r="H8" s="8">
        <v>135.98</v>
      </c>
      <c r="I8" s="7">
        <v>9</v>
      </c>
      <c r="J8" s="7">
        <v>2.956</v>
      </c>
      <c r="K8" s="4">
        <v>20</v>
      </c>
      <c r="L8" s="8">
        <v>537.94</v>
      </c>
      <c r="M8" s="4">
        <v>2</v>
      </c>
      <c r="N8" s="8">
        <v>135.98</v>
      </c>
      <c r="O8" s="7">
        <v>9</v>
      </c>
      <c r="P8" s="7">
        <v>2.956</v>
      </c>
    </row>
    <row r="9">
      <c r="A9" s="2" t="s">
        <v>135</v>
      </c>
      <c r="B9" s="2" t="s">
        <v>136</v>
      </c>
      <c r="C9" s="2" t="s">
        <v>430</v>
      </c>
      <c r="D9" s="2" t="s">
        <v>431</v>
      </c>
      <c r="E9" s="4">
        <v>15</v>
      </c>
      <c r="F9" s="8">
        <v>460.88</v>
      </c>
      <c r="G9" s="4">
        <v>9</v>
      </c>
      <c r="H9" s="8">
        <v>408.62</v>
      </c>
      <c r="I9" s="7">
        <v>0.6667</v>
      </c>
      <c r="J9" s="7">
        <v>0.1279</v>
      </c>
      <c r="K9" s="4">
        <v>15</v>
      </c>
      <c r="L9" s="8">
        <v>460.88</v>
      </c>
      <c r="M9" s="4">
        <v>9</v>
      </c>
      <c r="N9" s="8">
        <v>408.62</v>
      </c>
      <c r="O9" s="7">
        <v>0.6667</v>
      </c>
      <c r="P9" s="7">
        <v>0.1279</v>
      </c>
    </row>
    <row r="10">
      <c r="A10" s="2" t="s">
        <v>135</v>
      </c>
      <c r="B10" s="2" t="s">
        <v>498</v>
      </c>
      <c r="C10" s="2" t="s">
        <v>349</v>
      </c>
      <c r="D10" s="2" t="s">
        <v>350</v>
      </c>
      <c r="E10" s="4">
        <v>4</v>
      </c>
      <c r="F10" s="8">
        <v>492.99</v>
      </c>
      <c r="G10" s="4"/>
      <c r="H10" s="8"/>
      <c r="I10" s="7"/>
      <c r="J10" s="7"/>
      <c r="K10" s="4">
        <v>4</v>
      </c>
      <c r="L10" s="8">
        <v>492.99</v>
      </c>
      <c r="M10" s="4"/>
      <c r="N10" s="8"/>
      <c r="O10" s="7"/>
      <c r="P10" s="7"/>
    </row>
    <row r="11">
      <c r="A11" s="2" t="s">
        <v>135</v>
      </c>
      <c r="B11" s="2" t="s">
        <v>498</v>
      </c>
      <c r="C11" s="2" t="s">
        <v>516</v>
      </c>
      <c r="D11" s="2" t="s">
        <v>517</v>
      </c>
      <c r="E11" s="4">
        <v>4</v>
      </c>
      <c r="F11" s="8">
        <v>300.3</v>
      </c>
      <c r="G11" s="4">
        <v>7</v>
      </c>
      <c r="H11" s="8">
        <v>1135.61</v>
      </c>
      <c r="I11" s="7">
        <v>-0.4286</v>
      </c>
      <c r="J11" s="7">
        <v>-0.7356</v>
      </c>
      <c r="K11" s="4">
        <v>4</v>
      </c>
      <c r="L11" s="8">
        <v>300.3</v>
      </c>
      <c r="M11" s="4">
        <v>7</v>
      </c>
      <c r="N11" s="8">
        <v>1135.61</v>
      </c>
      <c r="O11" s="7">
        <v>-0.4286</v>
      </c>
      <c r="P11" s="7">
        <v>-0.7356</v>
      </c>
    </row>
    <row r="12">
      <c r="A12" s="2" t="s">
        <v>135</v>
      </c>
      <c r="B12" s="2" t="s">
        <v>498</v>
      </c>
      <c r="C12" s="2" t="s">
        <v>430</v>
      </c>
      <c r="D12" s="2" t="s">
        <v>431</v>
      </c>
      <c r="E12" s="4">
        <v>8</v>
      </c>
      <c r="F12" s="8">
        <v>260.08</v>
      </c>
      <c r="G12" s="4">
        <v>3</v>
      </c>
      <c r="H12" s="8">
        <v>88.18</v>
      </c>
      <c r="I12" s="7">
        <v>1.6667</v>
      </c>
      <c r="J12" s="7">
        <v>1.9494</v>
      </c>
      <c r="K12" s="4">
        <v>8</v>
      </c>
      <c r="L12" s="8">
        <v>260.08</v>
      </c>
      <c r="M12" s="4">
        <v>3</v>
      </c>
      <c r="N12" s="8">
        <v>88.18</v>
      </c>
      <c r="O12" s="7">
        <v>1.6667</v>
      </c>
      <c r="P12" s="7">
        <v>1.9494</v>
      </c>
    </row>
    <row r="13">
      <c r="A13" s="2" t="s">
        <v>135</v>
      </c>
      <c r="B13" s="2" t="s">
        <v>498</v>
      </c>
      <c r="C13" s="2" t="s">
        <v>386</v>
      </c>
      <c r="D13" s="2" t="s">
        <v>387</v>
      </c>
      <c r="E13" s="4">
        <v>8</v>
      </c>
      <c r="F13" s="8">
        <v>156.91</v>
      </c>
      <c r="G13" s="4">
        <v>5</v>
      </c>
      <c r="H13" s="8">
        <v>127.87</v>
      </c>
      <c r="I13" s="7">
        <v>0.6</v>
      </c>
      <c r="J13" s="7">
        <v>0.2271</v>
      </c>
      <c r="K13" s="4">
        <v>8</v>
      </c>
      <c r="L13" s="8">
        <v>156.91</v>
      </c>
      <c r="M13" s="4">
        <v>5</v>
      </c>
      <c r="N13" s="8">
        <v>127.87</v>
      </c>
      <c r="O13" s="7">
        <v>0.6</v>
      </c>
      <c r="P13" s="7">
        <v>0.2271</v>
      </c>
    </row>
    <row r="14">
      <c r="A14" s="2" t="s">
        <v>135</v>
      </c>
      <c r="B14" s="2" t="s">
        <v>580</v>
      </c>
      <c r="C14" s="2" t="s">
        <v>516</v>
      </c>
      <c r="D14" s="2" t="s">
        <v>517</v>
      </c>
      <c r="E14" s="4">
        <v>5</v>
      </c>
      <c r="F14" s="8">
        <v>290.63</v>
      </c>
      <c r="G14" s="4">
        <v>6</v>
      </c>
      <c r="H14" s="8">
        <v>542.66</v>
      </c>
      <c r="I14" s="7">
        <v>-0.1667</v>
      </c>
      <c r="J14" s="7">
        <v>-0.4644</v>
      </c>
      <c r="K14" s="4">
        <v>5</v>
      </c>
      <c r="L14" s="8">
        <v>290.63</v>
      </c>
      <c r="M14" s="4">
        <v>6</v>
      </c>
      <c r="N14" s="8">
        <v>542.66</v>
      </c>
      <c r="O14" s="7">
        <v>-0.1667</v>
      </c>
      <c r="P14" s="7">
        <v>-0.4644</v>
      </c>
    </row>
    <row r="15">
      <c r="A15" s="2" t="s">
        <v>135</v>
      </c>
      <c r="B15" s="2" t="s">
        <v>580</v>
      </c>
      <c r="C15" s="2" t="s">
        <v>349</v>
      </c>
      <c r="D15" s="2" t="s">
        <v>350</v>
      </c>
      <c r="E15" s="4">
        <v>1</v>
      </c>
      <c r="F15" s="8">
        <v>71.49</v>
      </c>
      <c r="G15" s="4">
        <v>5</v>
      </c>
      <c r="H15" s="8">
        <v>505.99</v>
      </c>
      <c r="I15" s="7">
        <v>-0.8</v>
      </c>
      <c r="J15" s="7">
        <v>-0.8587</v>
      </c>
      <c r="K15" s="4">
        <v>1</v>
      </c>
      <c r="L15" s="8">
        <v>71.49</v>
      </c>
      <c r="M15" s="4">
        <v>5</v>
      </c>
      <c r="N15" s="8">
        <v>505.99</v>
      </c>
      <c r="O15" s="7">
        <v>-0.8</v>
      </c>
      <c r="P15" s="7">
        <v>-0.8587</v>
      </c>
    </row>
    <row r="16">
      <c r="A16" s="2" t="s">
        <v>135</v>
      </c>
      <c r="B16" s="2" t="s">
        <v>580</v>
      </c>
      <c r="C16" s="2" t="s">
        <v>386</v>
      </c>
      <c r="D16" s="2" t="s">
        <v>387</v>
      </c>
      <c r="E16" s="4">
        <v>4</v>
      </c>
      <c r="F16" s="8">
        <v>68.28</v>
      </c>
      <c r="G16" s="4"/>
      <c r="H16" s="8"/>
      <c r="I16" s="7"/>
      <c r="J16" s="7"/>
      <c r="K16" s="4">
        <v>4</v>
      </c>
      <c r="L16" s="8">
        <v>68.28</v>
      </c>
      <c r="M16" s="4"/>
      <c r="N16" s="8"/>
      <c r="O16" s="7"/>
      <c r="P16" s="7"/>
    </row>
    <row r="17">
      <c r="A17" s="2" t="s">
        <v>135</v>
      </c>
      <c r="B17" s="2" t="s">
        <v>580</v>
      </c>
      <c r="C17" s="2" t="s">
        <v>430</v>
      </c>
      <c r="D17" s="2" t="s">
        <v>431</v>
      </c>
      <c r="E17" s="4"/>
      <c r="F17" s="8"/>
      <c r="G17" s="4">
        <v>2</v>
      </c>
      <c r="H17" s="8">
        <v>37.64</v>
      </c>
      <c r="I17" s="7"/>
      <c r="J17" s="7"/>
      <c r="K17" s="4"/>
      <c r="L17" s="8"/>
      <c r="M17" s="4">
        <v>2</v>
      </c>
      <c r="N17" s="8">
        <v>37.64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637</v>
      </c>
      <c r="D2" s="0" t="s">
        <v>638</v>
      </c>
      <c r="E2" s="0" t="s">
        <v>639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640</v>
      </c>
      <c r="I4" s="1" t="s">
        <v>641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642</v>
      </c>
      <c r="O4" s="1" t="s">
        <v>643</v>
      </c>
    </row>
    <row r="5">
      <c r="A5" s="1" t="s">
        <v>83</v>
      </c>
      <c r="B5" s="1" t="s">
        <v>85</v>
      </c>
      <c r="C5" s="1" t="s">
        <v>86</v>
      </c>
      <c r="D5" s="1" t="s">
        <v>644</v>
      </c>
      <c r="E5" s="1" t="s">
        <v>645</v>
      </c>
      <c r="F5" s="1" t="s">
        <v>644</v>
      </c>
      <c r="G5" s="1" t="s">
        <v>645</v>
      </c>
      <c r="H5" s="1" t="s">
        <v>640</v>
      </c>
      <c r="I5" s="1" t="s">
        <v>641</v>
      </c>
      <c r="J5" s="1" t="s">
        <v>646</v>
      </c>
      <c r="K5" s="1" t="s">
        <v>647</v>
      </c>
      <c r="L5" s="1" t="s">
        <v>646</v>
      </c>
      <c r="M5" s="1" t="s">
        <v>647</v>
      </c>
      <c r="N5" s="1" t="s">
        <v>642</v>
      </c>
      <c r="O5" s="1" t="s">
        <v>643</v>
      </c>
    </row>
    <row r="6">
      <c r="A6" s="2" t="s">
        <v>135</v>
      </c>
      <c r="B6" s="2" t="s">
        <v>137</v>
      </c>
      <c r="C6" s="2" t="s">
        <v>138</v>
      </c>
      <c r="D6" s="4">
        <v>140</v>
      </c>
      <c r="E6" s="8">
        <v>20995.4</v>
      </c>
      <c r="F6" s="4">
        <v>42</v>
      </c>
      <c r="G6" s="8">
        <v>9645.39</v>
      </c>
      <c r="H6" s="7">
        <v>2.3333</v>
      </c>
      <c r="I6" s="7">
        <v>1.1767</v>
      </c>
      <c r="J6" s="4">
        <v>140</v>
      </c>
      <c r="K6" s="8">
        <v>20995.4</v>
      </c>
      <c r="L6" s="4">
        <v>42</v>
      </c>
      <c r="M6" s="8">
        <v>9645.39</v>
      </c>
      <c r="N6" s="7">
        <v>2.3333</v>
      </c>
      <c r="O6" s="7">
        <v>1.1767</v>
      </c>
    </row>
    <row r="7">
      <c r="A7" s="2" t="s">
        <v>135</v>
      </c>
      <c r="B7" s="2" t="s">
        <v>349</v>
      </c>
      <c r="C7" s="2" t="s">
        <v>350</v>
      </c>
      <c r="D7" s="4">
        <v>12</v>
      </c>
      <c r="E7" s="8">
        <v>1496.53</v>
      </c>
      <c r="F7" s="4">
        <v>8</v>
      </c>
      <c r="G7" s="8">
        <v>812.97</v>
      </c>
      <c r="H7" s="7">
        <v>0.5</v>
      </c>
      <c r="I7" s="7">
        <v>0.8408</v>
      </c>
      <c r="J7" s="4">
        <v>12</v>
      </c>
      <c r="K7" s="8">
        <v>1496.53</v>
      </c>
      <c r="L7" s="4">
        <v>8</v>
      </c>
      <c r="M7" s="8">
        <v>812.97</v>
      </c>
      <c r="N7" s="7">
        <v>0.5</v>
      </c>
      <c r="O7" s="7">
        <v>0.8408</v>
      </c>
    </row>
    <row r="8">
      <c r="A8" s="2" t="s">
        <v>135</v>
      </c>
      <c r="B8" s="2" t="s">
        <v>386</v>
      </c>
      <c r="C8" s="2" t="s">
        <v>387</v>
      </c>
      <c r="D8" s="4">
        <v>32</v>
      </c>
      <c r="E8" s="8">
        <v>763.13</v>
      </c>
      <c r="F8" s="4">
        <v>7</v>
      </c>
      <c r="G8" s="8">
        <v>263.85</v>
      </c>
      <c r="H8" s="7">
        <v>3.5714</v>
      </c>
      <c r="I8" s="7">
        <v>1.8923</v>
      </c>
      <c r="J8" s="4">
        <v>32</v>
      </c>
      <c r="K8" s="8">
        <v>763.13</v>
      </c>
      <c r="L8" s="4">
        <v>7</v>
      </c>
      <c r="M8" s="8">
        <v>263.85</v>
      </c>
      <c r="N8" s="7">
        <v>3.5714</v>
      </c>
      <c r="O8" s="7">
        <v>1.8923</v>
      </c>
    </row>
    <row r="9">
      <c r="A9" s="2" t="s">
        <v>135</v>
      </c>
      <c r="B9" s="2" t="s">
        <v>430</v>
      </c>
      <c r="C9" s="2" t="s">
        <v>431</v>
      </c>
      <c r="D9" s="4">
        <v>23</v>
      </c>
      <c r="E9" s="8">
        <v>720.96</v>
      </c>
      <c r="F9" s="4">
        <v>14</v>
      </c>
      <c r="G9" s="8">
        <v>534.44</v>
      </c>
      <c r="H9" s="7">
        <v>0.6429</v>
      </c>
      <c r="I9" s="7">
        <v>0.349</v>
      </c>
      <c r="J9" s="4">
        <v>23</v>
      </c>
      <c r="K9" s="8">
        <v>720.96</v>
      </c>
      <c r="L9" s="4">
        <v>14</v>
      </c>
      <c r="M9" s="8">
        <v>534.44</v>
      </c>
      <c r="N9" s="7">
        <v>0.6429</v>
      </c>
      <c r="O9" s="7">
        <v>0.349</v>
      </c>
    </row>
    <row r="10">
      <c r="A10" s="2" t="s">
        <v>135</v>
      </c>
      <c r="B10" s="2" t="s">
        <v>516</v>
      </c>
      <c r="C10" s="2" t="s">
        <v>517</v>
      </c>
      <c r="D10" s="4">
        <v>9</v>
      </c>
      <c r="E10" s="8">
        <v>590.93</v>
      </c>
      <c r="F10" s="4">
        <v>13</v>
      </c>
      <c r="G10" s="8">
        <v>1678.27</v>
      </c>
      <c r="H10" s="7">
        <v>-0.3077</v>
      </c>
      <c r="I10" s="7">
        <v>-0.6479</v>
      </c>
      <c r="J10" s="4">
        <v>9</v>
      </c>
      <c r="K10" s="8">
        <v>590.93</v>
      </c>
      <c r="L10" s="4">
        <v>13</v>
      </c>
      <c r="M10" s="8">
        <v>1678.27</v>
      </c>
      <c r="N10" s="7">
        <v>-0.3077</v>
      </c>
      <c r="O10" s="7">
        <v>-0.6479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