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<sst xmlns="http://schemas.openxmlformats.org/spreadsheetml/2006/main" count="51" uniqueCount="51">
  <si>
    <t>Date Type:</t>
  </si>
  <si>
    <t>Order Date</t>
  </si>
  <si>
    <t>Start Date:</t>
  </si>
  <si>
    <t>01/27/2025</t>
  </si>
  <si>
    <t>End Date:</t>
  </si>
  <si>
    <t>02/09/2025</t>
  </si>
  <si>
    <t>Report Run Date:</t>
  </si>
  <si>
    <t>02/10/2025</t>
  </si>
  <si>
    <t>Division</t>
  </si>
  <si>
    <t>Current And Future Inventory</t>
  </si>
  <si>
    <t>Current And History Sales Comparison</t>
  </si>
  <si>
    <t>MACY02</t>
  </si>
  <si>
    <t>TGTDVS</t>
  </si>
  <si>
    <t>KOHLDSN</t>
  </si>
  <si>
    <t>JCPENNEY01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</si>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</sst>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A20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15</v>
      </c>
      <c r="K3" s="4" t="s">
        <v>15</v>
      </c>
      <c r="L3" s="4" t="s">
        <v>15</v>
      </c>
      <c r="M3" s="4" t="s">
        <v>15</v>
      </c>
      <c r="N3" s="4" t="s">
        <v>16</v>
      </c>
      <c r="O3" s="4" t="s">
        <v>16</v>
      </c>
      <c r="P3" s="4" t="s">
        <v>16</v>
      </c>
      <c r="Q3" s="4" t="s">
        <v>16</v>
      </c>
      <c r="R3" s="4" t="s">
        <v>17</v>
      </c>
      <c r="S3" s="4" t="s">
        <v>18</v>
      </c>
      <c r="T3" s="4" t="s">
        <v>19</v>
      </c>
      <c r="U3" s="4" t="s">
        <v>20</v>
      </c>
      <c r="V3" s="4" t="s">
        <v>15</v>
      </c>
      <c r="W3" s="4" t="s">
        <v>15</v>
      </c>
      <c r="X3" s="4" t="s">
        <v>15</v>
      </c>
      <c r="Y3" s="4" t="s">
        <v>16</v>
      </c>
      <c r="Z3" s="4" t="s">
        <v>16</v>
      </c>
      <c r="AA3" s="4" t="s">
        <v>16</v>
      </c>
      <c r="AB3" s="4" t="s">
        <v>17</v>
      </c>
      <c r="AC3" s="4" t="s">
        <v>18</v>
      </c>
      <c r="AD3" s="4" t="s">
        <v>15</v>
      </c>
      <c r="AE3" s="4" t="s">
        <v>15</v>
      </c>
      <c r="AF3" s="4" t="s">
        <v>15</v>
      </c>
      <c r="AG3" s="4" t="s">
        <v>16</v>
      </c>
      <c r="AH3" s="4" t="s">
        <v>16</v>
      </c>
      <c r="AI3" s="4" t="s">
        <v>16</v>
      </c>
      <c r="AJ3" s="4" t="s">
        <v>17</v>
      </c>
      <c r="AK3" s="4" t="s">
        <v>18</v>
      </c>
      <c r="AL3" s="4" t="s">
        <v>15</v>
      </c>
      <c r="AM3" s="4" t="s">
        <v>15</v>
      </c>
      <c r="AN3" s="4" t="s">
        <v>15</v>
      </c>
      <c r="AO3" s="4" t="s">
        <v>16</v>
      </c>
      <c r="AP3" s="4" t="s">
        <v>16</v>
      </c>
      <c r="AQ3" s="4" t="s">
        <v>16</v>
      </c>
      <c r="AR3" s="4" t="s">
        <v>17</v>
      </c>
      <c r="AS3" s="4" t="s">
        <v>18</v>
      </c>
      <c r="AT3" s="4" t="s">
        <v>15</v>
      </c>
      <c r="AU3" s="4" t="s">
        <v>15</v>
      </c>
      <c r="AV3" s="4" t="s">
        <v>15</v>
      </c>
      <c r="AW3" s="4" t="s">
        <v>16</v>
      </c>
      <c r="AX3" s="4" t="s">
        <v>16</v>
      </c>
      <c r="AY3" s="4" t="s">
        <v>16</v>
      </c>
      <c r="AZ3" s="4" t="s">
        <v>17</v>
      </c>
      <c r="BA3" s="4" t="s">
        <v>18</v>
      </c>
    </row>
    <row r="4">
      <c r="A4" s="4" t="s">
        <v>8</v>
      </c>
      <c r="B4" s="4" t="s">
        <v>21</v>
      </c>
      <c r="C4" s="4" t="s">
        <v>22</v>
      </c>
      <c r="D4" s="4" t="s">
        <v>23</v>
      </c>
      <c r="E4" s="4" t="s">
        <v>24</v>
      </c>
      <c r="F4" s="4" t="s">
        <v>25</v>
      </c>
      <c r="G4" s="4" t="s">
        <v>26</v>
      </c>
      <c r="H4" s="4" t="s">
        <v>27</v>
      </c>
      <c r="I4" s="4" t="s">
        <v>28</v>
      </c>
      <c r="J4" s="4" t="s">
        <v>29</v>
      </c>
      <c r="K4" s="4" t="s">
        <v>30</v>
      </c>
      <c r="L4" s="4" t="s">
        <v>31</v>
      </c>
      <c r="M4" s="4" t="s">
        <v>32</v>
      </c>
      <c r="N4" s="4" t="s">
        <v>29</v>
      </c>
      <c r="O4" s="4" t="s">
        <v>30</v>
      </c>
      <c r="P4" s="4" t="s">
        <v>31</v>
      </c>
      <c r="Q4" s="4" t="s">
        <v>32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33</v>
      </c>
      <c r="W4" s="4" t="s">
        <v>34</v>
      </c>
      <c r="X4" s="4" t="s">
        <v>31</v>
      </c>
      <c r="Y4" s="4" t="s">
        <v>33</v>
      </c>
      <c r="Z4" s="4" t="s">
        <v>34</v>
      </c>
      <c r="AA4" s="4" t="s">
        <v>31</v>
      </c>
      <c r="AB4" s="4" t="s">
        <v>17</v>
      </c>
      <c r="AC4" s="4" t="s">
        <v>18</v>
      </c>
      <c r="AD4" s="4" t="s">
        <v>33</v>
      </c>
      <c r="AE4" s="4" t="s">
        <v>34</v>
      </c>
      <c r="AF4" s="4" t="s">
        <v>31</v>
      </c>
      <c r="AG4" s="4" t="s">
        <v>33</v>
      </c>
      <c r="AH4" s="4" t="s">
        <v>34</v>
      </c>
      <c r="AI4" s="4" t="s">
        <v>31</v>
      </c>
      <c r="AJ4" s="4" t="s">
        <v>17</v>
      </c>
      <c r="AK4" s="4" t="s">
        <v>18</v>
      </c>
      <c r="AL4" s="4" t="s">
        <v>33</v>
      </c>
      <c r="AM4" s="4" t="s">
        <v>34</v>
      </c>
      <c r="AN4" s="4" t="s">
        <v>31</v>
      </c>
      <c r="AO4" s="4" t="s">
        <v>33</v>
      </c>
      <c r="AP4" s="4" t="s">
        <v>34</v>
      </c>
      <c r="AQ4" s="4" t="s">
        <v>31</v>
      </c>
      <c r="AR4" s="4" t="s">
        <v>17</v>
      </c>
      <c r="AS4" s="4" t="s">
        <v>18</v>
      </c>
      <c r="AT4" s="4" t="s">
        <v>33</v>
      </c>
      <c r="AU4" s="4" t="s">
        <v>34</v>
      </c>
      <c r="AV4" s="4" t="s">
        <v>31</v>
      </c>
      <c r="AW4" s="4" t="s">
        <v>33</v>
      </c>
      <c r="AX4" s="4" t="s">
        <v>34</v>
      </c>
      <c r="AY4" s="4" t="s">
        <v>31</v>
      </c>
      <c r="AZ4" s="4" t="s">
        <v>17</v>
      </c>
      <c r="BA4" s="4" t="s">
        <v>18</v>
      </c>
    </row>
    <row r="5">
      <c r="A5" s="10" t="s">
        <v>35</v>
      </c>
      <c r="B5" s="11">
        <v>845415</v>
      </c>
      <c r="C5" s="11">
        <f>=ROUNDDOWN(31.8004513823585,0)</f>
      </c>
      <c r="D5" s="11">
        <v>243460</v>
      </c>
      <c r="E5" s="12">
        <v>0.9812</v>
      </c>
      <c r="F5" s="11"/>
      <c r="G5" s="11">
        <f>=ROUNDDOWN({0},0)</f>
      </c>
      <c r="H5" s="11"/>
      <c r="I5" s="12">
        <v>0.254</v>
      </c>
      <c r="J5" s="11">
        <v>12733</v>
      </c>
      <c r="K5" s="13">
        <v>620060.7</v>
      </c>
      <c r="L5" s="11">
        <v>1921</v>
      </c>
      <c r="M5" s="14">
        <v>322.78</v>
      </c>
      <c r="N5" s="11">
        <v>10924</v>
      </c>
      <c r="O5" s="13">
        <v>633324.56</v>
      </c>
      <c r="P5" s="11">
        <v>1815</v>
      </c>
      <c r="Q5" s="14">
        <v>348.94</v>
      </c>
      <c r="R5" s="12">
        <v>0.1656</v>
      </c>
      <c r="S5" s="12">
        <v>-0.0209</v>
      </c>
      <c r="T5" s="12">
        <v>0.0584</v>
      </c>
      <c r="U5" s="12">
        <v>-0.075</v>
      </c>
      <c r="V5" s="11">
        <v>4658</v>
      </c>
      <c r="W5" s="13">
        <v>251507.82</v>
      </c>
      <c r="X5" s="11">
        <v>1679</v>
      </c>
      <c r="Y5" s="11">
        <v>4428</v>
      </c>
      <c r="Z5" s="13">
        <v>254954.84</v>
      </c>
      <c r="AA5" s="11">
        <v>1655</v>
      </c>
      <c r="AB5" s="12">
        <v>0.0519</v>
      </c>
      <c r="AC5" s="12">
        <v>-0.0135</v>
      </c>
      <c r="AD5" s="11">
        <v>1655</v>
      </c>
      <c r="AE5" s="13">
        <v>80217.72</v>
      </c>
      <c r="AF5" s="11">
        <v>1549</v>
      </c>
      <c r="AG5" s="11">
        <v>2431</v>
      </c>
      <c r="AH5" s="13">
        <v>148422.79</v>
      </c>
      <c r="AI5" s="11">
        <v>1456</v>
      </c>
      <c r="AJ5" s="12">
        <v>-0.3192</v>
      </c>
      <c r="AK5" s="12">
        <v>-0.4595</v>
      </c>
      <c r="AL5" s="11">
        <v>3723</v>
      </c>
      <c r="AM5" s="13">
        <v>159864.32</v>
      </c>
      <c r="AN5" s="11">
        <v>1831</v>
      </c>
      <c r="AO5" s="11">
        <v>571</v>
      </c>
      <c r="AP5" s="13">
        <v>29785.24</v>
      </c>
      <c r="AQ5" s="11">
        <v>1687</v>
      </c>
      <c r="AR5" s="12">
        <v>5.5201</v>
      </c>
      <c r="AS5" s="12">
        <v>4.3672</v>
      </c>
      <c r="AT5" s="11">
        <v>2697</v>
      </c>
      <c r="AU5" s="13">
        <v>128470.84</v>
      </c>
      <c r="AV5" s="11">
        <v>1737</v>
      </c>
      <c r="AW5" s="11">
        <v>3494</v>
      </c>
      <c r="AX5" s="13">
        <v>200161.69</v>
      </c>
      <c r="AY5" s="11">
        <v>1690</v>
      </c>
      <c r="AZ5" s="12">
        <v>-0.2281</v>
      </c>
      <c r="BA5" s="12">
        <v>-0.3582</v>
      </c>
    </row>
    <row r="6">
      <c r="A6" s="10" t="s">
        <v>36</v>
      </c>
      <c r="B6" s="11">
        <v>51448</v>
      </c>
      <c r="C6" s="11">
        <f>=ROUNDDOWN(119.479795633999,0)</f>
      </c>
      <c r="D6" s="11"/>
      <c r="E6" s="12">
        <v>0.543</v>
      </c>
      <c r="F6" s="11"/>
      <c r="G6" s="11">
        <f>=ROUNDDOWN({0},0)</f>
      </c>
      <c r="H6" s="11"/>
      <c r="I6" s="12"/>
      <c r="J6" s="11">
        <v>445</v>
      </c>
      <c r="K6" s="13">
        <v>7476.51</v>
      </c>
      <c r="L6" s="11">
        <v>160</v>
      </c>
      <c r="M6" s="14">
        <v>46.73</v>
      </c>
      <c r="N6" s="11">
        <v>549</v>
      </c>
      <c r="O6" s="13">
        <v>9405.58</v>
      </c>
      <c r="P6" s="11">
        <v>6</v>
      </c>
      <c r="Q6" s="14">
        <v>1567.6</v>
      </c>
      <c r="R6" s="12">
        <v>-0.1894</v>
      </c>
      <c r="S6" s="12">
        <v>-0.2051</v>
      </c>
      <c r="T6" s="12">
        <v>25.6667</v>
      </c>
      <c r="U6" s="12">
        <v>-0.9702</v>
      </c>
      <c r="V6" s="11">
        <v>127</v>
      </c>
      <c r="W6" s="13">
        <v>1561.32</v>
      </c>
      <c r="X6" s="11">
        <v>148</v>
      </c>
      <c r="Y6" s="11">
        <v>549</v>
      </c>
      <c r="Z6" s="13">
        <v>9405.58</v>
      </c>
      <c r="AA6" s="11">
        <v>6</v>
      </c>
      <c r="AB6" s="12">
        <v>-0.7687</v>
      </c>
      <c r="AC6" s="12">
        <v>-0.834</v>
      </c>
      <c r="AD6" s="11"/>
      <c r="AE6" s="13"/>
      <c r="AF6" s="11"/>
      <c r="AG6" s="11"/>
      <c r="AH6" s="13"/>
      <c r="AI6" s="11"/>
      <c r="AJ6" s="12"/>
      <c r="AK6" s="12"/>
      <c r="AL6" s="11">
        <v>193</v>
      </c>
      <c r="AM6" s="13">
        <v>3886.82</v>
      </c>
      <c r="AN6" s="11">
        <v>33</v>
      </c>
      <c r="AO6" s="11"/>
      <c r="AP6" s="13"/>
      <c r="AQ6" s="11"/>
      <c r="AR6" s="12"/>
      <c r="AS6" s="12"/>
      <c r="AT6" s="11">
        <v>125</v>
      </c>
      <c r="AU6" s="13">
        <v>2028.37</v>
      </c>
      <c r="AV6" s="11">
        <v>44</v>
      </c>
      <c r="AW6" s="11"/>
      <c r="AX6" s="13"/>
      <c r="AY6" s="11"/>
      <c r="AZ6" s="12"/>
      <c r="BA6" s="12"/>
    </row>
    <row r="7">
      <c r="A7" s="10" t="s">
        <v>37</v>
      </c>
      <c r="B7" s="11">
        <v>17842</v>
      </c>
      <c r="C7" s="11">
        <f>=ROUNDDOWN(13.204558910598,0)</f>
      </c>
      <c r="D7" s="11">
        <v>23850</v>
      </c>
      <c r="E7" s="12">
        <v>0.9515</v>
      </c>
      <c r="F7" s="11"/>
      <c r="G7" s="11">
        <f>=ROUNDDOWN({0},0)</f>
      </c>
      <c r="H7" s="11"/>
      <c r="I7" s="12"/>
      <c r="J7" s="11">
        <v>290</v>
      </c>
      <c r="K7" s="13">
        <v>13196.4</v>
      </c>
      <c r="L7" s="11">
        <v>169</v>
      </c>
      <c r="M7" s="14">
        <v>78.09</v>
      </c>
      <c r="N7" s="11">
        <v>313</v>
      </c>
      <c r="O7" s="13">
        <v>16516.3</v>
      </c>
      <c r="P7" s="11">
        <v>207</v>
      </c>
      <c r="Q7" s="14">
        <v>79.79</v>
      </c>
      <c r="R7" s="12">
        <v>-0.0735</v>
      </c>
      <c r="S7" s="12">
        <v>-0.201</v>
      </c>
      <c r="T7" s="12">
        <v>-0.1836</v>
      </c>
      <c r="U7" s="12">
        <v>-0.0213</v>
      </c>
      <c r="V7" s="11">
        <v>21</v>
      </c>
      <c r="W7" s="13">
        <v>873.41</v>
      </c>
      <c r="X7" s="11">
        <v>155</v>
      </c>
      <c r="Y7" s="11">
        <v>33</v>
      </c>
      <c r="Z7" s="13">
        <v>1535.62</v>
      </c>
      <c r="AA7" s="11">
        <v>189</v>
      </c>
      <c r="AB7" s="12">
        <v>-0.3636</v>
      </c>
      <c r="AC7" s="12">
        <v>-0.4312</v>
      </c>
      <c r="AD7" s="11">
        <v>142</v>
      </c>
      <c r="AE7" s="13">
        <v>7750.86</v>
      </c>
      <c r="AF7" s="11">
        <v>148</v>
      </c>
      <c r="AG7" s="11">
        <v>217</v>
      </c>
      <c r="AH7" s="13">
        <v>12161.85</v>
      </c>
      <c r="AI7" s="11">
        <v>143</v>
      </c>
      <c r="AJ7" s="12">
        <v>-0.3456</v>
      </c>
      <c r="AK7" s="12">
        <v>-0.3627</v>
      </c>
      <c r="AL7" s="11">
        <v>96</v>
      </c>
      <c r="AM7" s="13">
        <v>3369.27</v>
      </c>
      <c r="AN7" s="11">
        <v>167</v>
      </c>
      <c r="AO7" s="11">
        <v>20</v>
      </c>
      <c r="AP7" s="13">
        <v>803.52</v>
      </c>
      <c r="AQ7" s="11">
        <v>151</v>
      </c>
      <c r="AR7" s="12">
        <v>3.8</v>
      </c>
      <c r="AS7" s="12">
        <v>3.1931</v>
      </c>
      <c r="AT7" s="11">
        <v>31</v>
      </c>
      <c r="AU7" s="13">
        <v>1202.86</v>
      </c>
      <c r="AV7" s="11">
        <v>106</v>
      </c>
      <c r="AW7" s="11">
        <v>43</v>
      </c>
      <c r="AX7" s="13">
        <v>2015.31</v>
      </c>
      <c r="AY7" s="11">
        <v>80</v>
      </c>
      <c r="AZ7" s="12">
        <v>-0.2791</v>
      </c>
      <c r="BA7" s="12">
        <v>-0.4031</v>
      </c>
    </row>
    <row r="8">
      <c r="A8" s="10" t="s">
        <v>38</v>
      </c>
      <c r="B8" s="11">
        <v>101528</v>
      </c>
      <c r="C8" s="11">
        <f>=ROUNDDOWN(16.4601741216906,0)</f>
      </c>
      <c r="D8" s="11">
        <v>117842</v>
      </c>
      <c r="E8" s="12">
        <v>0.9719</v>
      </c>
      <c r="F8" s="11"/>
      <c r="G8" s="11">
        <f>=ROUNDDOWN({0},0)</f>
      </c>
      <c r="H8" s="11"/>
      <c r="I8" s="12"/>
      <c r="J8" s="11">
        <v>2723</v>
      </c>
      <c r="K8" s="13">
        <v>84288.32</v>
      </c>
      <c r="L8" s="11">
        <v>260</v>
      </c>
      <c r="M8" s="14">
        <v>324.19</v>
      </c>
      <c r="N8" s="11">
        <v>2539</v>
      </c>
      <c r="O8" s="13">
        <v>78417.01</v>
      </c>
      <c r="P8" s="11">
        <v>275</v>
      </c>
      <c r="Q8" s="14">
        <v>285.15</v>
      </c>
      <c r="R8" s="12">
        <v>0.0725</v>
      </c>
      <c r="S8" s="12">
        <v>0.0749</v>
      </c>
      <c r="T8" s="12">
        <v>-0.0545</v>
      </c>
      <c r="U8" s="12">
        <v>0.1369</v>
      </c>
      <c r="V8" s="11">
        <v>883</v>
      </c>
      <c r="W8" s="13">
        <v>30374.13</v>
      </c>
      <c r="X8" s="11">
        <v>250</v>
      </c>
      <c r="Y8" s="11">
        <v>661</v>
      </c>
      <c r="Z8" s="13">
        <v>20912.18</v>
      </c>
      <c r="AA8" s="11">
        <v>237</v>
      </c>
      <c r="AB8" s="12">
        <v>0.3359</v>
      </c>
      <c r="AC8" s="12">
        <v>0.4525</v>
      </c>
      <c r="AD8" s="11">
        <v>417</v>
      </c>
      <c r="AE8" s="13">
        <v>12852.09</v>
      </c>
      <c r="AF8" s="11">
        <v>226</v>
      </c>
      <c r="AG8" s="11">
        <v>978</v>
      </c>
      <c r="AH8" s="13">
        <v>31961.67</v>
      </c>
      <c r="AI8" s="11">
        <v>244</v>
      </c>
      <c r="AJ8" s="12">
        <v>-0.5736</v>
      </c>
      <c r="AK8" s="12">
        <v>-0.5979</v>
      </c>
      <c r="AL8" s="11">
        <v>742</v>
      </c>
      <c r="AM8" s="13">
        <v>18879.31</v>
      </c>
      <c r="AN8" s="11">
        <v>250</v>
      </c>
      <c r="AO8" s="11">
        <v>314</v>
      </c>
      <c r="AP8" s="13">
        <v>7607.11</v>
      </c>
      <c r="AQ8" s="11">
        <v>253</v>
      </c>
      <c r="AR8" s="12">
        <v>1.3631</v>
      </c>
      <c r="AS8" s="12">
        <v>1.4818</v>
      </c>
      <c r="AT8" s="11">
        <v>681</v>
      </c>
      <c r="AU8" s="13">
        <v>22182.79</v>
      </c>
      <c r="AV8" s="11">
        <v>212</v>
      </c>
      <c r="AW8" s="11">
        <v>586</v>
      </c>
      <c r="AX8" s="13">
        <v>17936.05</v>
      </c>
      <c r="AY8" s="11">
        <v>229</v>
      </c>
      <c r="AZ8" s="12">
        <v>0.1621</v>
      </c>
      <c r="BA8" s="12">
        <v>0.2368</v>
      </c>
    </row>
    <row r="9">
      <c r="A9" s="10" t="s">
        <v>39</v>
      </c>
      <c r="B9" s="11">
        <v>223398</v>
      </c>
      <c r="C9" s="11">
        <f>=ROUNDDOWN(25.7905795428308,0)</f>
      </c>
      <c r="D9" s="11">
        <v>153411</v>
      </c>
      <c r="E9" s="12">
        <v>0.9969</v>
      </c>
      <c r="F9" s="11"/>
      <c r="G9" s="11">
        <f>=ROUNDDOWN({0},0)</f>
      </c>
      <c r="H9" s="11"/>
      <c r="I9" s="12"/>
      <c r="J9" s="11">
        <v>7450</v>
      </c>
      <c r="K9" s="13">
        <v>147935.21</v>
      </c>
      <c r="L9" s="11">
        <v>296</v>
      </c>
      <c r="M9" s="14">
        <v>499.78</v>
      </c>
      <c r="N9" s="11">
        <v>4556</v>
      </c>
      <c r="O9" s="13">
        <v>88236.56</v>
      </c>
      <c r="P9" s="11">
        <v>269</v>
      </c>
      <c r="Q9" s="14">
        <v>328.02</v>
      </c>
      <c r="R9" s="12">
        <v>0.6352</v>
      </c>
      <c r="S9" s="12">
        <v>0.6766</v>
      </c>
      <c r="T9" s="12">
        <v>0.1004</v>
      </c>
      <c r="U9" s="12">
        <v>0.5236</v>
      </c>
      <c r="V9" s="11">
        <v>5052</v>
      </c>
      <c r="W9" s="13">
        <v>103553.96</v>
      </c>
      <c r="X9" s="11">
        <v>204</v>
      </c>
      <c r="Y9" s="11">
        <v>2351</v>
      </c>
      <c r="Z9" s="13">
        <v>45533.41</v>
      </c>
      <c r="AA9" s="11">
        <v>218</v>
      </c>
      <c r="AB9" s="12">
        <v>1.1489</v>
      </c>
      <c r="AC9" s="12">
        <v>1.2742</v>
      </c>
      <c r="AD9" s="11">
        <v>804</v>
      </c>
      <c r="AE9" s="13">
        <v>16107.12</v>
      </c>
      <c r="AF9" s="11">
        <v>220</v>
      </c>
      <c r="AG9" s="11">
        <v>1278</v>
      </c>
      <c r="AH9" s="13">
        <v>24837.55</v>
      </c>
      <c r="AI9" s="11">
        <v>235</v>
      </c>
      <c r="AJ9" s="12">
        <v>-0.3709</v>
      </c>
      <c r="AK9" s="12">
        <v>-0.3515</v>
      </c>
      <c r="AL9" s="11">
        <v>1146</v>
      </c>
      <c r="AM9" s="13">
        <v>20357.36</v>
      </c>
      <c r="AN9" s="11">
        <v>224</v>
      </c>
      <c r="AO9" s="11">
        <v>229</v>
      </c>
      <c r="AP9" s="13">
        <v>4275.91</v>
      </c>
      <c r="AQ9" s="11">
        <v>254</v>
      </c>
      <c r="AR9" s="12">
        <v>4.0044</v>
      </c>
      <c r="AS9" s="12">
        <v>3.7609</v>
      </c>
      <c r="AT9" s="11">
        <v>448</v>
      </c>
      <c r="AU9" s="13">
        <v>7916.77</v>
      </c>
      <c r="AV9" s="11">
        <v>200</v>
      </c>
      <c r="AW9" s="11">
        <v>698</v>
      </c>
      <c r="AX9" s="13">
        <v>13589.69</v>
      </c>
      <c r="AY9" s="11">
        <v>239</v>
      </c>
      <c r="AZ9" s="12">
        <v>-0.3582</v>
      </c>
      <c r="BA9" s="12">
        <v>-0.4174</v>
      </c>
    </row>
    <row r="10">
      <c r="A10" s="10" t="s">
        <v>40</v>
      </c>
      <c r="B10" s="11">
        <v>499293</v>
      </c>
      <c r="C10" s="11">
        <f>=ROUNDDOWN(25.610022568732,0)</f>
      </c>
      <c r="D10" s="11">
        <v>174081</v>
      </c>
      <c r="E10" s="12">
        <v>0.9474</v>
      </c>
      <c r="F10" s="11"/>
      <c r="G10" s="11">
        <f>=ROUNDDOWN({0},0)</f>
      </c>
      <c r="H10" s="11"/>
      <c r="I10" s="12"/>
      <c r="J10" s="11">
        <v>12341</v>
      </c>
      <c r="K10" s="13">
        <v>466737.52</v>
      </c>
      <c r="L10" s="11">
        <v>1139</v>
      </c>
      <c r="M10" s="14">
        <v>409.78</v>
      </c>
      <c r="N10" s="11">
        <v>9051</v>
      </c>
      <c r="O10" s="13">
        <v>306621.48</v>
      </c>
      <c r="P10" s="11">
        <v>1189</v>
      </c>
      <c r="Q10" s="14">
        <v>257.88</v>
      </c>
      <c r="R10" s="12">
        <v>0.3635</v>
      </c>
      <c r="S10" s="12">
        <v>0.5222</v>
      </c>
      <c r="T10" s="12">
        <v>-0.0421</v>
      </c>
      <c r="U10" s="12">
        <v>0.589</v>
      </c>
      <c r="V10" s="11">
        <v>5231</v>
      </c>
      <c r="W10" s="13">
        <v>207968.14</v>
      </c>
      <c r="X10" s="11">
        <v>893</v>
      </c>
      <c r="Y10" s="11">
        <v>3682</v>
      </c>
      <c r="Z10" s="13">
        <v>115628.09</v>
      </c>
      <c r="AA10" s="11">
        <v>982</v>
      </c>
      <c r="AB10" s="12">
        <v>0.4207</v>
      </c>
      <c r="AC10" s="12">
        <v>0.7986</v>
      </c>
      <c r="AD10" s="11">
        <v>2130</v>
      </c>
      <c r="AE10" s="13">
        <v>80560.09</v>
      </c>
      <c r="AF10" s="11">
        <v>913</v>
      </c>
      <c r="AG10" s="11">
        <v>2929</v>
      </c>
      <c r="AH10" s="13">
        <v>93201.62</v>
      </c>
      <c r="AI10" s="11">
        <v>877</v>
      </c>
      <c r="AJ10" s="12">
        <v>-0.2728</v>
      </c>
      <c r="AK10" s="12">
        <v>-0.1356</v>
      </c>
      <c r="AL10" s="11">
        <v>3134</v>
      </c>
      <c r="AM10" s="13">
        <v>108854.68</v>
      </c>
      <c r="AN10" s="11">
        <v>932</v>
      </c>
      <c r="AO10" s="11">
        <v>887</v>
      </c>
      <c r="AP10" s="13">
        <v>28330.93</v>
      </c>
      <c r="AQ10" s="11">
        <v>981</v>
      </c>
      <c r="AR10" s="12">
        <v>2.5333</v>
      </c>
      <c r="AS10" s="12">
        <v>2.8423</v>
      </c>
      <c r="AT10" s="11">
        <v>1846</v>
      </c>
      <c r="AU10" s="13">
        <v>69354.61</v>
      </c>
      <c r="AV10" s="11">
        <v>751</v>
      </c>
      <c r="AW10" s="11">
        <v>1553</v>
      </c>
      <c r="AX10" s="13">
        <v>69460.84</v>
      </c>
      <c r="AY10" s="11">
        <v>786</v>
      </c>
      <c r="AZ10" s="12">
        <v>0.1887</v>
      </c>
      <c r="BA10" s="12">
        <v>-0.0015</v>
      </c>
    </row>
    <row r="11">
      <c r="A11" s="10" t="s">
        <v>41</v>
      </c>
      <c r="B11" s="11">
        <v>101697</v>
      </c>
      <c r="C11" s="11">
        <f>=ROUNDDOWN(18.2448869752422,0)</f>
      </c>
      <c r="D11" s="11">
        <v>78559</v>
      </c>
      <c r="E11" s="12">
        <v>0.9608</v>
      </c>
      <c r="F11" s="11"/>
      <c r="G11" s="11">
        <f>=ROUNDDOWN({0},0)</f>
      </c>
      <c r="H11" s="11">
        <v>10230</v>
      </c>
      <c r="I11" s="12">
        <v>0.6779</v>
      </c>
      <c r="J11" s="11">
        <v>2538</v>
      </c>
      <c r="K11" s="13">
        <v>308726.27</v>
      </c>
      <c r="L11" s="11">
        <v>540</v>
      </c>
      <c r="M11" s="14">
        <v>571.72</v>
      </c>
      <c r="N11" s="11">
        <v>2305</v>
      </c>
      <c r="O11" s="13">
        <v>319794.56</v>
      </c>
      <c r="P11" s="11">
        <v>679</v>
      </c>
      <c r="Q11" s="14">
        <v>470.98</v>
      </c>
      <c r="R11" s="12">
        <v>0.1011</v>
      </c>
      <c r="S11" s="12">
        <v>-0.0346</v>
      </c>
      <c r="T11" s="12">
        <v>-0.2047</v>
      </c>
      <c r="U11" s="12">
        <v>0.2139</v>
      </c>
      <c r="V11" s="11">
        <v>1004</v>
      </c>
      <c r="W11" s="13">
        <v>112732.77</v>
      </c>
      <c r="X11" s="11">
        <v>459</v>
      </c>
      <c r="Y11" s="11">
        <v>236</v>
      </c>
      <c r="Z11" s="13">
        <v>40496.32</v>
      </c>
      <c r="AA11" s="11">
        <v>554</v>
      </c>
      <c r="AB11" s="12">
        <v>3.2542</v>
      </c>
      <c r="AC11" s="12">
        <v>1.7838</v>
      </c>
      <c r="AD11" s="11">
        <v>1198</v>
      </c>
      <c r="AE11" s="13">
        <v>155418.96</v>
      </c>
      <c r="AF11" s="11">
        <v>377</v>
      </c>
      <c r="AG11" s="11">
        <v>1965</v>
      </c>
      <c r="AH11" s="13">
        <v>260042.88</v>
      </c>
      <c r="AI11" s="11">
        <v>535</v>
      </c>
      <c r="AJ11" s="12">
        <v>-0.3903</v>
      </c>
      <c r="AK11" s="12">
        <v>-0.4023</v>
      </c>
      <c r="AL11" s="11">
        <v>313</v>
      </c>
      <c r="AM11" s="13">
        <v>35985.8</v>
      </c>
      <c r="AN11" s="11">
        <v>505</v>
      </c>
      <c r="AO11" s="11">
        <v>91</v>
      </c>
      <c r="AP11" s="13">
        <v>16914.34</v>
      </c>
      <c r="AQ11" s="11">
        <v>633</v>
      </c>
      <c r="AR11" s="12">
        <v>2.4396</v>
      </c>
      <c r="AS11" s="12">
        <v>1.1275</v>
      </c>
      <c r="AT11" s="11">
        <v>23</v>
      </c>
      <c r="AU11" s="13">
        <v>4588.74</v>
      </c>
      <c r="AV11" s="11">
        <v>256</v>
      </c>
      <c r="AW11" s="11">
        <v>13</v>
      </c>
      <c r="AX11" s="13">
        <v>2341.02</v>
      </c>
      <c r="AY11" s="11">
        <v>288</v>
      </c>
      <c r="AZ11" s="12">
        <v>0.7692</v>
      </c>
      <c r="BA11" s="12">
        <v>0.9601</v>
      </c>
    </row>
    <row r="12">
      <c r="A12" s="10" t="s">
        <v>42</v>
      </c>
      <c r="B12" s="11">
        <v>13717</v>
      </c>
      <c r="C12" s="11">
        <f>=ROUNDDOWN(25.4301075268817,0)</f>
      </c>
      <c r="D12" s="11">
        <v>7614</v>
      </c>
      <c r="E12" s="12">
        <v>0.9606</v>
      </c>
      <c r="F12" s="11"/>
      <c r="G12" s="11">
        <f>=ROUNDDOWN({0},0)</f>
      </c>
      <c r="H12" s="11"/>
      <c r="I12" s="12"/>
      <c r="J12" s="11">
        <v>119</v>
      </c>
      <c r="K12" s="13">
        <v>6451.82</v>
      </c>
      <c r="L12" s="11">
        <v>136</v>
      </c>
      <c r="M12" s="14">
        <v>47.44</v>
      </c>
      <c r="N12" s="11">
        <v>169</v>
      </c>
      <c r="O12" s="13">
        <v>12198.14</v>
      </c>
      <c r="P12" s="11">
        <v>132</v>
      </c>
      <c r="Q12" s="14">
        <v>92.41</v>
      </c>
      <c r="R12" s="12">
        <v>-0.2959</v>
      </c>
      <c r="S12" s="12">
        <v>-0.4711</v>
      </c>
      <c r="T12" s="12">
        <v>0.0303</v>
      </c>
      <c r="U12" s="12">
        <v>-0.4866</v>
      </c>
      <c r="V12" s="11">
        <v>9</v>
      </c>
      <c r="W12" s="13">
        <v>347.84</v>
      </c>
      <c r="X12" s="11">
        <v>111</v>
      </c>
      <c r="Y12" s="11">
        <v>7</v>
      </c>
      <c r="Z12" s="13">
        <v>358.82</v>
      </c>
      <c r="AA12" s="11">
        <v>122</v>
      </c>
      <c r="AB12" s="12">
        <v>0.2857</v>
      </c>
      <c r="AC12" s="12">
        <v>-0.0306</v>
      </c>
      <c r="AD12" s="11">
        <v>38</v>
      </c>
      <c r="AE12" s="13">
        <v>2183.83</v>
      </c>
      <c r="AF12" s="11">
        <v>116</v>
      </c>
      <c r="AG12" s="11">
        <v>110</v>
      </c>
      <c r="AH12" s="13">
        <v>8343.93</v>
      </c>
      <c r="AI12" s="11">
        <v>105</v>
      </c>
      <c r="AJ12" s="12">
        <v>-0.6545</v>
      </c>
      <c r="AK12" s="12">
        <v>-0.7383</v>
      </c>
      <c r="AL12" s="11">
        <v>47</v>
      </c>
      <c r="AM12" s="13">
        <v>2141.75</v>
      </c>
      <c r="AN12" s="11">
        <v>136</v>
      </c>
      <c r="AO12" s="11">
        <v>29</v>
      </c>
      <c r="AP12" s="13">
        <v>1821.43</v>
      </c>
      <c r="AQ12" s="11">
        <v>123</v>
      </c>
      <c r="AR12" s="12">
        <v>0.6207</v>
      </c>
      <c r="AS12" s="12">
        <v>0.1759</v>
      </c>
      <c r="AT12" s="11">
        <v>25</v>
      </c>
      <c r="AU12" s="13">
        <v>1778.4</v>
      </c>
      <c r="AV12" s="11">
        <v>96</v>
      </c>
      <c r="AW12" s="11">
        <v>23</v>
      </c>
      <c r="AX12" s="13">
        <v>1673.96</v>
      </c>
      <c r="AY12" s="11">
        <v>105</v>
      </c>
      <c r="AZ12" s="12">
        <v>0.087</v>
      </c>
      <c r="BA12" s="12">
        <v>0.0624</v>
      </c>
    </row>
    <row r="13">
      <c r="A13" s="10" t="s">
        <v>43</v>
      </c>
      <c r="B13" s="11">
        <v>10297</v>
      </c>
      <c r="C13" s="11">
        <f>=ROUNDDOWN(113.779005524862,0)</f>
      </c>
      <c r="D13" s="11"/>
      <c r="E13" s="12">
        <v>1</v>
      </c>
      <c r="F13" s="11"/>
      <c r="G13" s="11">
        <f>=ROUNDDOWN({0},0)</f>
      </c>
      <c r="H13" s="11"/>
      <c r="I13" s="12"/>
      <c r="J13" s="11">
        <v>15</v>
      </c>
      <c r="K13" s="13">
        <v>117.83</v>
      </c>
      <c r="L13" s="11">
        <v>22</v>
      </c>
      <c r="M13" s="14">
        <v>5.36</v>
      </c>
      <c r="N13" s="11"/>
      <c r="O13" s="13"/>
      <c r="P13" s="11">
        <v>23</v>
      </c>
      <c r="Q13" s="14"/>
      <c r="R13" s="12"/>
      <c r="S13" s="12"/>
      <c r="T13" s="12">
        <v>-0.0435</v>
      </c>
      <c r="U13" s="12"/>
      <c r="V13" s="11"/>
      <c r="W13" s="13"/>
      <c r="X13" s="11"/>
      <c r="Y13" s="11"/>
      <c r="Z13" s="13"/>
      <c r="AA13" s="11"/>
      <c r="AB13" s="12"/>
      <c r="AC13" s="12"/>
      <c r="AD13" s="11"/>
      <c r="AE13" s="13"/>
      <c r="AF13" s="11"/>
      <c r="AG13" s="11"/>
      <c r="AH13" s="13"/>
      <c r="AI13" s="11"/>
      <c r="AJ13" s="12"/>
      <c r="AK13" s="12"/>
      <c r="AL13" s="11">
        <v>15</v>
      </c>
      <c r="AM13" s="13">
        <v>117.83</v>
      </c>
      <c r="AN13" s="11">
        <v>7</v>
      </c>
      <c r="AO13" s="11"/>
      <c r="AP13" s="13"/>
      <c r="AQ13" s="11"/>
      <c r="AR13" s="12"/>
      <c r="AS13" s="12"/>
      <c r="AT13" s="11"/>
      <c r="AU13" s="13"/>
      <c r="AV13" s="11"/>
      <c r="AW13" s="11"/>
      <c r="AX13" s="13"/>
      <c r="AY13" s="11"/>
      <c r="AZ13" s="12"/>
      <c r="BA13" s="12"/>
    </row>
    <row r="14">
      <c r="A14" s="10" t="s">
        <v>44</v>
      </c>
      <c r="B14" s="11">
        <v>28367</v>
      </c>
      <c r="C14" s="11">
        <f>=ROUNDDOWN(48.5403832991102,0)</f>
      </c>
      <c r="D14" s="11">
        <v>8024</v>
      </c>
      <c r="E14" s="12">
        <v>0.8591</v>
      </c>
      <c r="F14" s="11"/>
      <c r="G14" s="11">
        <f>=ROUNDDOWN({0},0)</f>
      </c>
      <c r="H14" s="11"/>
      <c r="I14" s="12"/>
      <c r="J14" s="11">
        <v>46</v>
      </c>
      <c r="K14" s="13">
        <v>1445.31</v>
      </c>
      <c r="L14" s="11">
        <v>84</v>
      </c>
      <c r="M14" s="14">
        <v>17.21</v>
      </c>
      <c r="N14" s="11">
        <v>19</v>
      </c>
      <c r="O14" s="13">
        <v>577.07</v>
      </c>
      <c r="P14" s="11">
        <v>113</v>
      </c>
      <c r="Q14" s="14">
        <v>5.11</v>
      </c>
      <c r="R14" s="12">
        <v>1.4211</v>
      </c>
      <c r="S14" s="12">
        <v>1.5046</v>
      </c>
      <c r="T14" s="12">
        <v>-0.2566</v>
      </c>
      <c r="U14" s="12">
        <v>2.3679</v>
      </c>
      <c r="V14" s="11"/>
      <c r="W14" s="13"/>
      <c r="X14" s="11"/>
      <c r="Y14" s="11">
        <v>4</v>
      </c>
      <c r="Z14" s="13">
        <v>116.16</v>
      </c>
      <c r="AA14" s="11">
        <v>29</v>
      </c>
      <c r="AB14" s="12"/>
      <c r="AC14" s="12"/>
      <c r="AD14" s="11"/>
      <c r="AE14" s="13"/>
      <c r="AF14" s="11"/>
      <c r="AG14" s="11"/>
      <c r="AH14" s="13"/>
      <c r="AI14" s="11"/>
      <c r="AJ14" s="12"/>
      <c r="AK14" s="12"/>
      <c r="AL14" s="11">
        <v>46</v>
      </c>
      <c r="AM14" s="13">
        <v>1445.31</v>
      </c>
      <c r="AN14" s="11">
        <v>47</v>
      </c>
      <c r="AO14" s="11">
        <v>15</v>
      </c>
      <c r="AP14" s="13">
        <v>460.91</v>
      </c>
      <c r="AQ14" s="11">
        <v>52</v>
      </c>
      <c r="AR14" s="12">
        <v>2.0667</v>
      </c>
      <c r="AS14" s="12">
        <v>2.1358</v>
      </c>
      <c r="AT14" s="11"/>
      <c r="AU14" s="13"/>
      <c r="AV14" s="11"/>
      <c r="AW14" s="11"/>
      <c r="AX14" s="13"/>
      <c r="AY14" s="11"/>
      <c r="AZ14" s="12"/>
      <c r="BA14" s="12"/>
    </row>
    <row r="15">
      <c r="A15" s="10" t="s">
        <v>45</v>
      </c>
      <c r="B15" s="11">
        <v>5331</v>
      </c>
      <c r="C15" s="11">
        <f>=ROUNDDOWN(140.65963060686,0)</f>
      </c>
      <c r="D15" s="11"/>
      <c r="E15" s="12"/>
      <c r="F15" s="11"/>
      <c r="G15" s="11">
        <f>=ROUNDDOWN({0},0)</f>
      </c>
      <c r="H15" s="11"/>
      <c r="I15" s="12"/>
      <c r="J15" s="11">
        <v>3</v>
      </c>
      <c r="K15" s="13">
        <v>150.82</v>
      </c>
      <c r="L15" s="11"/>
      <c r="M15" s="14"/>
      <c r="N15" s="11">
        <v>21</v>
      </c>
      <c r="O15" s="13">
        <v>1856.85</v>
      </c>
      <c r="P15" s="11">
        <v>101</v>
      </c>
      <c r="Q15" s="14">
        <v>18.38</v>
      </c>
      <c r="R15" s="12">
        <v>-0.8571</v>
      </c>
      <c r="S15" s="12">
        <v>-0.9188</v>
      </c>
      <c r="T15" s="12"/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>
        <v>6</v>
      </c>
      <c r="AP15" s="13">
        <v>464.93</v>
      </c>
      <c r="AQ15" s="11">
        <v>101</v>
      </c>
      <c r="AR15" s="12"/>
      <c r="AS15" s="12"/>
      <c r="AT15" s="11">
        <v>3</v>
      </c>
      <c r="AU15" s="13">
        <v>150.82</v>
      </c>
      <c r="AV15" s="11"/>
      <c r="AW15" s="11">
        <v>15</v>
      </c>
      <c r="AX15" s="13">
        <v>1391.92</v>
      </c>
      <c r="AY15" s="11">
        <v>76</v>
      </c>
      <c r="AZ15" s="12">
        <v>-0.8</v>
      </c>
      <c r="BA15" s="12">
        <v>-0.8916</v>
      </c>
    </row>
    <row r="16">
      <c r="A16" s="10" t="s">
        <v>46</v>
      </c>
      <c r="B16" s="11">
        <v>446955</v>
      </c>
      <c r="C16" s="11">
        <f>=ROUNDDOWN(24.9209641536892,0)</f>
      </c>
      <c r="D16" s="11">
        <v>98898</v>
      </c>
      <c r="E16" s="12">
        <v>0.8875</v>
      </c>
      <c r="F16" s="11"/>
      <c r="G16" s="11">
        <f>=ROUNDDOWN({0},0)</f>
      </c>
      <c r="H16" s="11"/>
      <c r="I16" s="12"/>
      <c r="J16" s="11">
        <v>7481</v>
      </c>
      <c r="K16" s="13">
        <v>193325.47</v>
      </c>
      <c r="L16" s="11">
        <v>1063</v>
      </c>
      <c r="M16" s="14">
        <v>181.87</v>
      </c>
      <c r="N16" s="11">
        <v>6583</v>
      </c>
      <c r="O16" s="13">
        <v>166668.77</v>
      </c>
      <c r="P16" s="11">
        <v>1067</v>
      </c>
      <c r="Q16" s="14">
        <v>156.2</v>
      </c>
      <c r="R16" s="12">
        <v>0.1364</v>
      </c>
      <c r="S16" s="12">
        <v>0.1599</v>
      </c>
      <c r="T16" s="12">
        <v>-0.0037</v>
      </c>
      <c r="U16" s="12">
        <v>0.1643</v>
      </c>
      <c r="V16" s="11">
        <v>4734</v>
      </c>
      <c r="W16" s="13">
        <v>127130.72</v>
      </c>
      <c r="X16" s="11">
        <v>1042</v>
      </c>
      <c r="Y16" s="11">
        <v>2758</v>
      </c>
      <c r="Z16" s="13">
        <v>68669.63</v>
      </c>
      <c r="AA16" s="11">
        <v>1004</v>
      </c>
      <c r="AB16" s="12">
        <v>0.7165</v>
      </c>
      <c r="AC16" s="12">
        <v>0.8513</v>
      </c>
      <c r="AD16" s="11">
        <v>848</v>
      </c>
      <c r="AE16" s="13">
        <v>16959.72</v>
      </c>
      <c r="AF16" s="11">
        <v>888</v>
      </c>
      <c r="AG16" s="11">
        <v>1712</v>
      </c>
      <c r="AH16" s="13">
        <v>36980.9</v>
      </c>
      <c r="AI16" s="11">
        <v>844</v>
      </c>
      <c r="AJ16" s="12">
        <v>-0.5047</v>
      </c>
      <c r="AK16" s="12">
        <v>-0.5414</v>
      </c>
      <c r="AL16" s="11">
        <v>810</v>
      </c>
      <c r="AM16" s="13">
        <v>18403.79</v>
      </c>
      <c r="AN16" s="11">
        <v>1063</v>
      </c>
      <c r="AO16" s="11">
        <v>299</v>
      </c>
      <c r="AP16" s="13">
        <v>5865.08</v>
      </c>
      <c r="AQ16" s="11">
        <v>1038</v>
      </c>
      <c r="AR16" s="12">
        <v>1.709</v>
      </c>
      <c r="AS16" s="12">
        <v>2.1379</v>
      </c>
      <c r="AT16" s="11">
        <v>1089</v>
      </c>
      <c r="AU16" s="13">
        <v>30831.24</v>
      </c>
      <c r="AV16" s="11">
        <v>977</v>
      </c>
      <c r="AW16" s="11">
        <v>1814</v>
      </c>
      <c r="AX16" s="13">
        <v>55153.16</v>
      </c>
      <c r="AY16" s="11">
        <v>992</v>
      </c>
      <c r="AZ16" s="12">
        <v>-0.3997</v>
      </c>
      <c r="BA16" s="12">
        <v>-0.441</v>
      </c>
    </row>
    <row r="17">
      <c r="A17" s="10" t="s">
        <v>47</v>
      </c>
      <c r="B17" s="11">
        <v>160729</v>
      </c>
      <c r="C17" s="11">
        <f>=ROUNDDOWN(38.6274933910118,0)</f>
      </c>
      <c r="D17" s="11">
        <v>55296</v>
      </c>
      <c r="E17" s="12">
        <v>0.9926</v>
      </c>
      <c r="F17" s="11"/>
      <c r="G17" s="11">
        <f>=ROUNDDOWN({0},0)</f>
      </c>
      <c r="H17" s="11"/>
      <c r="I17" s="12"/>
      <c r="J17" s="11">
        <v>2563</v>
      </c>
      <c r="K17" s="13">
        <v>87405.06</v>
      </c>
      <c r="L17" s="11">
        <v>161</v>
      </c>
      <c r="M17" s="14">
        <v>542.89</v>
      </c>
      <c r="N17" s="11">
        <v>3805</v>
      </c>
      <c r="O17" s="13">
        <v>126941.82</v>
      </c>
      <c r="P17" s="11">
        <v>122</v>
      </c>
      <c r="Q17" s="14">
        <v>1040.51</v>
      </c>
      <c r="R17" s="12">
        <v>-0.3264</v>
      </c>
      <c r="S17" s="12">
        <v>-0.3115</v>
      </c>
      <c r="T17" s="12">
        <v>0.3197</v>
      </c>
      <c r="U17" s="12">
        <v>-0.4782</v>
      </c>
      <c r="V17" s="11">
        <v>1719</v>
      </c>
      <c r="W17" s="13">
        <v>62180.13</v>
      </c>
      <c r="X17" s="11">
        <v>160</v>
      </c>
      <c r="Y17" s="11">
        <v>2042</v>
      </c>
      <c r="Z17" s="13">
        <v>72304.11</v>
      </c>
      <c r="AA17" s="11">
        <v>122</v>
      </c>
      <c r="AB17" s="12">
        <v>-0.1582</v>
      </c>
      <c r="AC17" s="12">
        <v>-0.14</v>
      </c>
      <c r="AD17" s="11">
        <v>311</v>
      </c>
      <c r="AE17" s="13">
        <v>9891.64</v>
      </c>
      <c r="AF17" s="11">
        <v>115</v>
      </c>
      <c r="AG17" s="11">
        <v>616</v>
      </c>
      <c r="AH17" s="13">
        <v>20456.76</v>
      </c>
      <c r="AI17" s="11">
        <v>110</v>
      </c>
      <c r="AJ17" s="12">
        <v>-0.4951</v>
      </c>
      <c r="AK17" s="12">
        <v>-0.5165</v>
      </c>
      <c r="AL17" s="11">
        <v>273</v>
      </c>
      <c r="AM17" s="13">
        <v>8061.67</v>
      </c>
      <c r="AN17" s="11">
        <v>160</v>
      </c>
      <c r="AO17" s="11">
        <v>181</v>
      </c>
      <c r="AP17" s="13">
        <v>5234.75</v>
      </c>
      <c r="AQ17" s="11">
        <v>110</v>
      </c>
      <c r="AR17" s="12">
        <v>0.5083</v>
      </c>
      <c r="AS17" s="12">
        <v>0.54</v>
      </c>
      <c r="AT17" s="11">
        <v>260</v>
      </c>
      <c r="AU17" s="13">
        <v>7271.62</v>
      </c>
      <c r="AV17" s="11">
        <v>161</v>
      </c>
      <c r="AW17" s="11">
        <v>966</v>
      </c>
      <c r="AX17" s="13">
        <v>28946.2</v>
      </c>
      <c r="AY17" s="11">
        <v>118</v>
      </c>
      <c r="AZ17" s="12">
        <v>-0.7308</v>
      </c>
      <c r="BA17" s="12">
        <v>-0.7488</v>
      </c>
    </row>
    <row r="18">
      <c r="A18" s="10" t="s">
        <v>48</v>
      </c>
      <c r="B18" s="11">
        <v>288805</v>
      </c>
      <c r="C18" s="11">
        <f>=ROUNDDOWN(25.870007255659,0)</f>
      </c>
      <c r="D18" s="11">
        <v>156902</v>
      </c>
      <c r="E18" s="12">
        <v>0.9951</v>
      </c>
      <c r="F18" s="11"/>
      <c r="G18" s="11">
        <f>=ROUNDDOWN({0},0)</f>
      </c>
      <c r="H18" s="11"/>
      <c r="I18" s="12"/>
      <c r="J18" s="11">
        <v>4052</v>
      </c>
      <c r="K18" s="13">
        <v>79494.97</v>
      </c>
      <c r="L18" s="11">
        <v>534</v>
      </c>
      <c r="M18" s="14">
        <v>148.87</v>
      </c>
      <c r="N18" s="11">
        <v>5011</v>
      </c>
      <c r="O18" s="13">
        <v>94317.81</v>
      </c>
      <c r="P18" s="11">
        <v>678</v>
      </c>
      <c r="Q18" s="14">
        <v>139.11</v>
      </c>
      <c r="R18" s="12">
        <v>-0.1914</v>
      </c>
      <c r="S18" s="12">
        <v>-0.1572</v>
      </c>
      <c r="T18" s="12">
        <v>-0.2124</v>
      </c>
      <c r="U18" s="12">
        <v>0.0702</v>
      </c>
      <c r="V18" s="11">
        <v>92</v>
      </c>
      <c r="W18" s="13">
        <v>2472.67</v>
      </c>
      <c r="X18" s="11">
        <v>21</v>
      </c>
      <c r="Y18" s="11">
        <v>143</v>
      </c>
      <c r="Z18" s="13">
        <v>3956.3</v>
      </c>
      <c r="AA18" s="11">
        <v>14</v>
      </c>
      <c r="AB18" s="12">
        <v>-0.3566</v>
      </c>
      <c r="AC18" s="12">
        <v>-0.375</v>
      </c>
      <c r="AD18" s="11">
        <v>1481</v>
      </c>
      <c r="AE18" s="13">
        <v>31655.85</v>
      </c>
      <c r="AF18" s="11">
        <v>383</v>
      </c>
      <c r="AG18" s="11">
        <v>2437</v>
      </c>
      <c r="AH18" s="13">
        <v>46839.66</v>
      </c>
      <c r="AI18" s="11">
        <v>488</v>
      </c>
      <c r="AJ18" s="12">
        <v>-0.3923</v>
      </c>
      <c r="AK18" s="12">
        <v>-0.3242</v>
      </c>
      <c r="AL18" s="11">
        <v>633</v>
      </c>
      <c r="AM18" s="13">
        <v>10833.78</v>
      </c>
      <c r="AN18" s="11">
        <v>514</v>
      </c>
      <c r="AO18" s="11">
        <v>637</v>
      </c>
      <c r="AP18" s="13">
        <v>10093.63</v>
      </c>
      <c r="AQ18" s="11">
        <v>627</v>
      </c>
      <c r="AR18" s="12">
        <v>-0.0063</v>
      </c>
      <c r="AS18" s="12">
        <v>0.0733</v>
      </c>
      <c r="AT18" s="11">
        <v>1846</v>
      </c>
      <c r="AU18" s="13">
        <v>34532.67</v>
      </c>
      <c r="AV18" s="11">
        <v>499</v>
      </c>
      <c r="AW18" s="11">
        <v>1794</v>
      </c>
      <c r="AX18" s="13">
        <v>33428.22</v>
      </c>
      <c r="AY18" s="11">
        <v>674</v>
      </c>
      <c r="AZ18" s="12">
        <v>0.029</v>
      </c>
      <c r="BA18" s="12">
        <v>0.033</v>
      </c>
    </row>
    <row r="19">
      <c r="A19" s="10" t="s">
        <v>49</v>
      </c>
      <c r="B19" s="11">
        <v>174199</v>
      </c>
      <c r="C19" s="11">
        <f>=ROUNDDOWN(38.5891187807363,0)</f>
      </c>
      <c r="D19" s="11">
        <v>42281</v>
      </c>
      <c r="E19" s="12">
        <v>0.966</v>
      </c>
      <c r="F19" s="11"/>
      <c r="G19" s="11">
        <f>=ROUNDDOWN({0},0)</f>
      </c>
      <c r="H19" s="11"/>
      <c r="I19" s="12"/>
      <c r="J19" s="11">
        <v>2382</v>
      </c>
      <c r="K19" s="13">
        <v>95799.23</v>
      </c>
      <c r="L19" s="11">
        <v>524</v>
      </c>
      <c r="M19" s="14">
        <v>182.82</v>
      </c>
      <c r="N19" s="11">
        <v>2945</v>
      </c>
      <c r="O19" s="13">
        <v>124729.08</v>
      </c>
      <c r="P19" s="11">
        <v>543</v>
      </c>
      <c r="Q19" s="14">
        <v>229.7</v>
      </c>
      <c r="R19" s="12">
        <v>-0.1912</v>
      </c>
      <c r="S19" s="12">
        <v>-0.2319</v>
      </c>
      <c r="T19" s="12">
        <v>-0.035</v>
      </c>
      <c r="U19" s="12">
        <v>-0.2041</v>
      </c>
      <c r="V19" s="11">
        <v>906</v>
      </c>
      <c r="W19" s="13">
        <v>36926.46</v>
      </c>
      <c r="X19" s="11">
        <v>468</v>
      </c>
      <c r="Y19" s="11">
        <v>1077</v>
      </c>
      <c r="Z19" s="13">
        <v>42764.98</v>
      </c>
      <c r="AA19" s="11">
        <v>454</v>
      </c>
      <c r="AB19" s="12">
        <v>-0.1588</v>
      </c>
      <c r="AC19" s="12">
        <v>-0.1365</v>
      </c>
      <c r="AD19" s="11">
        <v>889</v>
      </c>
      <c r="AE19" s="13">
        <v>36480.75</v>
      </c>
      <c r="AF19" s="11">
        <v>500</v>
      </c>
      <c r="AG19" s="11">
        <v>1301</v>
      </c>
      <c r="AH19" s="13">
        <v>58625.55</v>
      </c>
      <c r="AI19" s="11">
        <v>493</v>
      </c>
      <c r="AJ19" s="12">
        <v>-0.3167</v>
      </c>
      <c r="AK19" s="12">
        <v>-0.3777</v>
      </c>
      <c r="AL19" s="11">
        <v>330</v>
      </c>
      <c r="AM19" s="13">
        <v>12512.92</v>
      </c>
      <c r="AN19" s="11">
        <v>500</v>
      </c>
      <c r="AO19" s="11">
        <v>82</v>
      </c>
      <c r="AP19" s="13">
        <v>3291.16</v>
      </c>
      <c r="AQ19" s="11">
        <v>523</v>
      </c>
      <c r="AR19" s="12">
        <v>3.0244</v>
      </c>
      <c r="AS19" s="12">
        <v>2.802</v>
      </c>
      <c r="AT19" s="11">
        <v>257</v>
      </c>
      <c r="AU19" s="13">
        <v>9879.1</v>
      </c>
      <c r="AV19" s="11">
        <v>464</v>
      </c>
      <c r="AW19" s="11">
        <v>485</v>
      </c>
      <c r="AX19" s="13">
        <v>20047.39</v>
      </c>
      <c r="AY19" s="11">
        <v>519</v>
      </c>
      <c r="AZ19" s="12">
        <v>-0.4701</v>
      </c>
      <c r="BA19" s="12">
        <v>-0.5072</v>
      </c>
    </row>
    <row r="20">
      <c r="A20" s="19" t="s">
        <v>50</v>
      </c>
      <c r="B20" s="15"/>
      <c r="C20" s="15">
        <f>=ROUNDDOWN({0},0)</f>
      </c>
      <c r="D20" s="15"/>
      <c r="E20" s="16"/>
      <c r="F20" s="15"/>
      <c r="G20" s="15">
        <f>=ROUNDDOWN({0},0)</f>
      </c>
      <c r="H20" s="15"/>
      <c r="I20" s="16"/>
      <c r="J20" s="15">
        <v>55181</v>
      </c>
      <c r="K20" s="17">
        <v>2112611.44</v>
      </c>
      <c r="L20" s="15">
        <v>7009</v>
      </c>
      <c r="M20" s="18">
        <v>301.41</v>
      </c>
      <c r="N20" s="15">
        <v>48790</v>
      </c>
      <c r="O20" s="17">
        <v>1979605.59</v>
      </c>
      <c r="P20" s="15">
        <v>7219</v>
      </c>
      <c r="Q20" s="18">
        <v>274.22</v>
      </c>
      <c r="R20" s="16">
        <v>0.131</v>
      </c>
      <c r="S20" s="16">
        <v>0.0672</v>
      </c>
      <c r="T20" s="16">
        <v>-0.0291</v>
      </c>
      <c r="U20" s="16">
        <v>0.0992</v>
      </c>
      <c r="V20" s="15">
        <v>24436</v>
      </c>
      <c r="W20" s="17">
        <v>937629.37</v>
      </c>
      <c r="X20" s="15">
        <v>5590</v>
      </c>
      <c r="Y20" s="15">
        <v>17971</v>
      </c>
      <c r="Z20" s="17">
        <v>676636.04</v>
      </c>
      <c r="AA20" s="15">
        <v>5586</v>
      </c>
      <c r="AB20" s="16">
        <v>0.3597</v>
      </c>
      <c r="AC20" s="16">
        <v>0.3857</v>
      </c>
      <c r="AD20" s="15">
        <v>9913</v>
      </c>
      <c r="AE20" s="17">
        <v>450078.63</v>
      </c>
      <c r="AF20" s="15">
        <v>5435</v>
      </c>
      <c r="AG20" s="15">
        <v>15974</v>
      </c>
      <c r="AH20" s="17">
        <v>741875.16</v>
      </c>
      <c r="AI20" s="15">
        <v>5530</v>
      </c>
      <c r="AJ20" s="16">
        <v>-0.3794</v>
      </c>
      <c r="AK20" s="16">
        <v>-0.3933</v>
      </c>
      <c r="AL20" s="15">
        <v>11501</v>
      </c>
      <c r="AM20" s="17">
        <v>404714.61</v>
      </c>
      <c r="AN20" s="15">
        <v>6369</v>
      </c>
      <c r="AO20" s="15">
        <v>3361</v>
      </c>
      <c r="AP20" s="17">
        <v>114948.94</v>
      </c>
      <c r="AQ20" s="15">
        <v>6533</v>
      </c>
      <c r="AR20" s="16">
        <v>2.4219</v>
      </c>
      <c r="AS20" s="16">
        <v>2.5208</v>
      </c>
      <c r="AT20" s="15">
        <v>9331</v>
      </c>
      <c r="AU20" s="17">
        <v>320188.83</v>
      </c>
      <c r="AV20" s="15">
        <v>5503</v>
      </c>
      <c r="AW20" s="15">
        <v>11484</v>
      </c>
      <c r="AX20" s="17">
        <v>446145.45</v>
      </c>
      <c r="AY20" s="15">
        <v>5796</v>
      </c>
      <c r="AZ20" s="16">
        <v>-0.1875</v>
      </c>
      <c r="BA20" s="16">
        <v>-0.2823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</mergeCells>
  <headerFooter/>
</worksheet>
</file>