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M-3\Ross\Sheet set and Pillow case\2024\20241010 ROSS Satin Pillowcase WOD\PO and Commitment\"/>
    </mc:Choice>
  </mc:AlternateContent>
  <xr:revisionPtr revIDLastSave="0" documentId="13_ncr:1_{62765E07-2353-4FA6-A22A-709BAB8FC2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uote Sheet-Satin" sheetId="1" r:id="rId1"/>
    <sheet name="PILLOWCASE 3rd PO" sheetId="4" r:id="rId2"/>
    <sheet name="Projection" sheetId="3" r:id="rId3"/>
    <sheet name="90g satin PC 11.05.21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CC" localSheetId="3">#REF!</definedName>
    <definedName name="ACC" localSheetId="1">#REF!</definedName>
    <definedName name="ACC">#REF!</definedName>
    <definedName name="Acol" localSheetId="3">#REF!</definedName>
    <definedName name="Acol">#REF!</definedName>
    <definedName name="AD">'[1]other data'!$T$2:$T$5</definedName>
    <definedName name="ADUL" localSheetId="3">#REF!</definedName>
    <definedName name="ADUL">#REF!</definedName>
    <definedName name="ALLOCATE">[2]comments!$F$3:$F$21</definedName>
    <definedName name="APL" localSheetId="3">#REF!</definedName>
    <definedName name="APL">#REF!</definedName>
    <definedName name="ART" localSheetId="3">#REF!</definedName>
    <definedName name="ART">#REF!</definedName>
    <definedName name="Artwork" localSheetId="3">#REF!</definedName>
    <definedName name="Artwork">#REF!</definedName>
    <definedName name="as">'[3]1-Import Product Data Sheet'!$X$2</definedName>
    <definedName name="AssortedSKU_Range">[4]Mapping!$J$2:$J$3</definedName>
    <definedName name="ATotalsPos" localSheetId="3">#REF!</definedName>
    <definedName name="ATotalsPos">#REF!</definedName>
    <definedName name="BASI" localSheetId="3">#REF!</definedName>
    <definedName name="BASI">#REF!</definedName>
    <definedName name="Bath" localSheetId="3">#REF!</definedName>
    <definedName name="Bath">#REF!</definedName>
    <definedName name="Bath_Accessories" localSheetId="3">#REF!</definedName>
    <definedName name="Bath_Accessories">#REF!</definedName>
    <definedName name="Bath_Rugs" localSheetId="3">#REF!</definedName>
    <definedName name="Bath_Rugs">#REF!</definedName>
    <definedName name="Bed_in_a_bag_Full_Queen_King" localSheetId="3">#REF!</definedName>
    <definedName name="Bed_in_a_bag_Full_Queen_King">#REF!</definedName>
    <definedName name="Bed_in_a_bag_Twin" localSheetId="3">#REF!</definedName>
    <definedName name="Bed_in_a_bag_Twin">#REF!</definedName>
    <definedName name="Bed_Pillows" localSheetId="3">#REF!</definedName>
    <definedName name="Bed_Pillows">#REF!</definedName>
    <definedName name="Bedding" localSheetId="3">#REF!</definedName>
    <definedName name="Bedding">#REF!</definedName>
    <definedName name="Bedding." localSheetId="3">#REF!</definedName>
    <definedName name="Bedding.">#REF!</definedName>
    <definedName name="Bedspreads_Coverlets" localSheetId="3">#REF!</definedName>
    <definedName name="Bedspreads_Coverlets">#REF!</definedName>
    <definedName name="bigidea">[5]Lists!$I$6:$I$29</definedName>
    <definedName name="Blankets_Throws" localSheetId="3">#REF!</definedName>
    <definedName name="Blankets_Throws">#REF!</definedName>
    <definedName name="BLK" localSheetId="3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3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3">#REF!</definedName>
    <definedName name="DDEmsg">#REF!</definedName>
    <definedName name="dealPricing_Range">[4]Mapping!$BD$2:$BD$3</definedName>
    <definedName name="Decorative_Accessories" localSheetId="3">#REF!</definedName>
    <definedName name="Decorative_Accessories">#REF!</definedName>
    <definedName name="Decorative_Pillows_Inserts_Covers" localSheetId="3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3">#REF!</definedName>
    <definedName name="Down_Comforters">#REF!</definedName>
    <definedName name="Duvet_Covers" localSheetId="3">#REF!</definedName>
    <definedName name="Duvet_Covers">#REF!</definedName>
    <definedName name="Electrics" localSheetId="3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3">#REF!</definedName>
    <definedName name="FOBCostPerPiece">#REF!</definedName>
    <definedName name="freight">'[1]other data'!$AC$3:$AC$14</definedName>
    <definedName name="FUR" localSheetId="3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3">#REF!</definedName>
    <definedName name="gridActPctRow">#REF!</definedName>
    <definedName name="gridActUnitsRow" localSheetId="3">#REF!</definedName>
    <definedName name="gridActUnitsRow">#REF!</definedName>
    <definedName name="gridRetailRow" localSheetId="3">#REF!</definedName>
    <definedName name="gridRetailRow">#REF!</definedName>
    <definedName name="gridTargetPctRow" localSheetId="3">#REF!</definedName>
    <definedName name="gridTargetPctRow">#REF!</definedName>
    <definedName name="gridTargetUnitsRow" localSheetId="3">#REF!</definedName>
    <definedName name="gridTargetUnitsRow">#REF!</definedName>
    <definedName name="HANGER">[1]hangers!$B$3:$B$42</definedName>
    <definedName name="hanger2">[1]hangers!$G$3:$G$42</definedName>
    <definedName name="Home_Décor" localSheetId="3">#REF!</definedName>
    <definedName name="Home_Décor">#REF!</definedName>
    <definedName name="Home_Décor." localSheetId="3">#REF!</definedName>
    <definedName name="Home_Décor.">#REF!</definedName>
    <definedName name="INITIALBUY">'[12]X-LIST'!$G$2:$G$7</definedName>
    <definedName name="KD">[7]Sheet1!$DS$2:$DS$2</definedName>
    <definedName name="Kids_Bath" localSheetId="3">#REF!</definedName>
    <definedName name="Kids_Bath">#REF!</definedName>
    <definedName name="Kids_or_Teen" localSheetId="3">#REF!</definedName>
    <definedName name="Kids_or_Teen">#REF!</definedName>
    <definedName name="LGT" localSheetId="3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3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3">#REF!</definedName>
    <definedName name="Mattress_Pads_Full_Queen_King">#REF!</definedName>
    <definedName name="Mattress_Pads_Twin" localSheetId="3">#REF!</definedName>
    <definedName name="Mattress_Pads_Twin">#REF!</definedName>
    <definedName name="Mattress_Toppers_Full_Queen_King" localSheetId="3">#REF!</definedName>
    <definedName name="Mattress_Toppers_Full_Queen_King">#REF!</definedName>
    <definedName name="Mattress_Toppers_Twin" localSheetId="3">#REF!</definedName>
    <definedName name="Mattress_Toppers_Twin">#REF!</definedName>
    <definedName name="Non_Down_Comforters_Full_Queen_King" localSheetId="3">#REF!</definedName>
    <definedName name="Non_Down_Comforters_Full_Queen_King">#REF!</definedName>
    <definedName name="Non_Down_Comforters_Twin" localSheetId="3">#REF!</definedName>
    <definedName name="Non_Down_Comforters_Twin">#REF!</definedName>
    <definedName name="NumberOfGroups">12</definedName>
    <definedName name="Ocol" localSheetId="3">#REF!</definedName>
    <definedName name="Ocol">#REF!</definedName>
    <definedName name="ORDERTYPE">'[1]other data'!$AN$2:$AN$6</definedName>
    <definedName name="OTB">'[1]other data'!$R$2:$R$14</definedName>
    <definedName name="Outdoor" localSheetId="3">#REF!</definedName>
    <definedName name="Outdoor">#REF!</definedName>
    <definedName name="OwnedCol" localSheetId="3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3">#REF!</definedName>
    <definedName name="PackCol">#REF!</definedName>
    <definedName name="PDQList">'[6]1-Import Product Data Sheet'!$AR$1:$AR$24</definedName>
    <definedName name="PET" localSheetId="3">#REF!</definedName>
    <definedName name="PET">#REF!</definedName>
    <definedName name="Pet_Care" localSheetId="3">#REF!</definedName>
    <definedName name="Pet_Care">#REF!</definedName>
    <definedName name="PETB" localSheetId="3">#REF!</definedName>
    <definedName name="PETB">#REF!</definedName>
    <definedName name="Pillow_Shams" localSheetId="3">#REF!</definedName>
    <definedName name="Pillow_Shams">#REF!</definedName>
    <definedName name="Pillowcases" localSheetId="3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3">#REF!</definedName>
    <definedName name="PortSeqLCL">#REF!</definedName>
    <definedName name="POtype" localSheetId="3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3">#REF!</definedName>
    <definedName name="Prints">#REF!</definedName>
    <definedName name="ProfileDesc" localSheetId="3">#REF!</definedName>
    <definedName name="ProfileDesc">#REF!</definedName>
    <definedName name="QSFOB">[14]Q1!$C$38</definedName>
    <definedName name="Quilts" localSheetId="3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3">#REF!</definedName>
    <definedName name="Seasonal">#REF!</definedName>
    <definedName name="SellUnits_Range">[4]Mapping!$D$2:$D$53</definedName>
    <definedName name="Sheets_Full_Queen_King" localSheetId="3">#REF!</definedName>
    <definedName name="Sheets_Full_Queen_King">#REF!</definedName>
    <definedName name="Sheets_Twin" localSheetId="3">#REF!</definedName>
    <definedName name="Sheets_Twin">#REF!</definedName>
    <definedName name="SHET" localSheetId="3">#REF!</definedName>
    <definedName name="SHET">#REF!</definedName>
    <definedName name="Shower_Curtains" localSheetId="3">#REF!</definedName>
    <definedName name="Shower_Curtains">#REF!</definedName>
    <definedName name="size1" localSheetId="3">#REF!</definedName>
    <definedName name="size1">#REF!</definedName>
    <definedName name="size1a" localSheetId="3">#REF!</definedName>
    <definedName name="size1a">#REF!</definedName>
    <definedName name="Slipcovers_Chair_Pads" localSheetId="3">#REF!</definedName>
    <definedName name="Slipcovers_Chair_Pads">#REF!</definedName>
    <definedName name="Slipcovers_Chair_Pads." localSheetId="3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3">#REF!</definedName>
    <definedName name="StoreCount">#REF!</definedName>
    <definedName name="StoreGrid0" localSheetId="3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3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3">#REF!</definedName>
    <definedName name="TotalCostValue">#REF!</definedName>
    <definedName name="TotalMarkup" localSheetId="3">#REF!</definedName>
    <definedName name="TotalMarkup">#REF!</definedName>
    <definedName name="TotalRetailValue" localSheetId="3">#REF!</definedName>
    <definedName name="TotalRetailValue">#REF!</definedName>
    <definedName name="TotalUnits" localSheetId="3">#REF!</definedName>
    <definedName name="TotalUnits">#REF!</definedName>
    <definedName name="totalUnitsCol" localSheetId="3">#REF!</definedName>
    <definedName name="totalUnitsCol">#REF!</definedName>
    <definedName name="Towels_Bath_Sheets" localSheetId="3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3">#REF!</definedName>
    <definedName name="User1Col">#REF!</definedName>
    <definedName name="User3Col" localSheetId="3">#REF!</definedName>
    <definedName name="User3Col">#REF!</definedName>
    <definedName name="WAREHOUSE">'[1]other data'!$BL$2:$BL$24</definedName>
    <definedName name="WIN" localSheetId="3">#REF!</definedName>
    <definedName name="WIN">#REF!</definedName>
    <definedName name="Window_Treatments_Hardware_Accessories" localSheetId="3">#REF!</definedName>
    <definedName name="Window_Treatments_Hardware_Accessories">#REF!</definedName>
    <definedName name="Window_Treatments_Hardware_Accessories." localSheetId="3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3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" l="1"/>
  <c r="Q20" i="1"/>
  <c r="Q19" i="1"/>
  <c r="Q18" i="1"/>
  <c r="Q16" i="1"/>
  <c r="Q15" i="1"/>
  <c r="Q14" i="1"/>
  <c r="Q13" i="1"/>
  <c r="Q12" i="1"/>
  <c r="Q11" i="1"/>
  <c r="N6" i="4"/>
  <c r="O6" i="4"/>
  <c r="P6" i="4" s="1"/>
  <c r="N7" i="4"/>
  <c r="O7" i="4"/>
  <c r="P7" i="4" s="1"/>
  <c r="N8" i="4"/>
  <c r="O8" i="4"/>
  <c r="P8" i="4"/>
  <c r="N9" i="4"/>
  <c r="O9" i="4"/>
  <c r="P9" i="4"/>
  <c r="N10" i="4"/>
  <c r="O10" i="4"/>
  <c r="P10" i="4" s="1"/>
  <c r="I11" i="4"/>
  <c r="N11" i="4"/>
  <c r="O11" i="4"/>
  <c r="P11" i="4" s="1"/>
  <c r="N12" i="4"/>
  <c r="P12" i="4" s="1"/>
  <c r="O12" i="4"/>
  <c r="N13" i="4"/>
  <c r="P13" i="4" s="1"/>
  <c r="O13" i="4"/>
  <c r="N14" i="4"/>
  <c r="O14" i="4"/>
  <c r="P14" i="4" s="1"/>
  <c r="N15" i="4"/>
  <c r="O15" i="4"/>
  <c r="P15" i="4" s="1"/>
  <c r="G16" i="4"/>
  <c r="H16" i="4"/>
  <c r="I6" i="4" s="1"/>
  <c r="P16" i="4" l="1"/>
  <c r="I13" i="4"/>
  <c r="I15" i="4"/>
  <c r="I9" i="4"/>
  <c r="Q22" i="1"/>
  <c r="I7" i="4"/>
  <c r="I14" i="4"/>
  <c r="I12" i="4"/>
  <c r="I10" i="4"/>
  <c r="I8" i="4"/>
  <c r="P14" i="1"/>
  <c r="P16" i="1" s="1"/>
  <c r="P21" i="1" s="1"/>
  <c r="P13" i="1"/>
  <c r="P15" i="1" s="1"/>
  <c r="P20" i="1" s="1"/>
  <c r="I16" i="4" l="1"/>
  <c r="J14" i="1" l="1"/>
  <c r="J16" i="1" s="1"/>
  <c r="J13" i="1"/>
  <c r="J15" i="1" s="1"/>
  <c r="K14" i="1"/>
  <c r="K13" i="1"/>
  <c r="K16" i="1" l="1"/>
  <c r="K19" i="1" s="1"/>
  <c r="K21" i="1" s="1"/>
  <c r="K15" i="1"/>
  <c r="K18" i="1" s="1"/>
  <c r="K20" i="1" s="1"/>
  <c r="J18" i="1"/>
  <c r="J20" i="1" s="1"/>
  <c r="J19" i="1"/>
  <c r="J21" i="1" s="1"/>
  <c r="D3" i="1"/>
  <c r="R16" i="1" l="1"/>
  <c r="R18" i="1"/>
  <c r="R19" i="1"/>
  <c r="R20" i="1"/>
  <c r="R21" i="1"/>
  <c r="R12" i="1"/>
  <c r="R15" i="1"/>
  <c r="R11" i="1"/>
  <c r="R14" i="1" l="1"/>
  <c r="R13" i="1"/>
  <c r="R22" i="1" l="1"/>
  <c r="D5" i="1" s="1"/>
  <c r="S21" i="1" l="1"/>
  <c r="S20" i="1"/>
  <c r="A13" i="1"/>
  <c r="S13" i="1" l="1"/>
  <c r="S14" i="1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8" i="3"/>
  <c r="E8" i="3"/>
  <c r="F7" i="3"/>
  <c r="E7" i="3"/>
  <c r="F6" i="3"/>
  <c r="E6" i="3"/>
  <c r="F5" i="3"/>
  <c r="E5" i="3"/>
  <c r="F4" i="3"/>
  <c r="E4" i="3"/>
  <c r="F3" i="3"/>
  <c r="E3" i="3"/>
  <c r="F2" i="3"/>
  <c r="E2" i="3"/>
  <c r="E19" i="3" l="1"/>
  <c r="F19" i="3"/>
  <c r="A15" i="1"/>
  <c r="A18" i="1" s="1"/>
  <c r="A20" i="1" l="1"/>
  <c r="G19" i="3"/>
  <c r="S18" i="1" l="1"/>
  <c r="S16" i="1"/>
  <c r="S15" i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S19" i="1" l="1"/>
  <c r="A11" i="1"/>
  <c r="S12" i="1" l="1"/>
  <c r="S11" i="1"/>
  <c r="S22" i="1" l="1"/>
  <c r="T22" i="1" s="1"/>
</calcChain>
</file>

<file path=xl/sharedStrings.xml><?xml version="1.0" encoding="utf-8"?>
<sst xmlns="http://schemas.openxmlformats.org/spreadsheetml/2006/main" count="452" uniqueCount="312">
  <si>
    <t xml:space="preserve">                                                                                   JLA HOME Commitment Sheet</t>
  </si>
  <si>
    <t>SHET</t>
  </si>
  <si>
    <t>Customer</t>
  </si>
  <si>
    <t>ROSS</t>
  </si>
  <si>
    <t>Division</t>
  </si>
  <si>
    <t>Order Type</t>
  </si>
  <si>
    <t>Non-Replenishment</t>
  </si>
  <si>
    <t>PDPM</t>
  </si>
  <si>
    <t>Patrick Li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</si>
  <si>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</si>
  <si>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</si>
  <si>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</si>
  <si>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</si>
  <si>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</si>
  <si>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</si>
  <si>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</si>
  <si>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</si>
  <si>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</si>
  <si>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</si>
  <si>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</si>
  <si>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</si>
  <si>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</si>
  <si>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</si>
  <si>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</si>
  <si>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</si>
  <si>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</si>
  <si>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</si>
  <si>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</si>
  <si>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</si>
  <si>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</si>
  <si>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</si>
  <si>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</si>
  <si>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</si>
  <si>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</si>
  <si>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</si>
  <si>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</si>
  <si>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</si>
  <si>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</si>
  <si>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</si>
  <si>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</si>
  <si>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</si>
  <si>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</si>
  <si>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</si>
  <si>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</si>
  <si>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</si>
  <si>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</si>
  <si>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</si>
  <si>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</si>
  <si>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</si>
  <si>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</si>
  <si>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</si>
  <si>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</si>
  <si>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</si>
  <si>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</si>
  <si>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</si>
  <si>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</si>
  <si>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</si>
  <si>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</si>
  <si>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</si>
  <si>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</si>
  <si>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</si>
  <si>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</si>
  <si>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</si>
  <si>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</si>
  <si>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</si>
  <si>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</si>
  <si>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</si>
  <si>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</si>
  <si>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</si>
  <si>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</si>
  <si>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</si>
  <si>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</si>
  <si>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</si>
  <si>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</si>
  <si>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</si>
  <si>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</si>
  <si>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</si>
  <si>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Beautyrest</t>
  </si>
  <si>
    <t>Program Name</t>
  </si>
  <si>
    <t>Order Process</t>
  </si>
  <si>
    <t>Domestic: Warehouse</t>
  </si>
  <si>
    <t>UCCPM</t>
  </si>
  <si>
    <t>Sarah Chen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</si>
  <si>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</si>
  <si>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</si>
  <si>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</si>
  <si>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</si>
  <si>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</si>
  <si>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</si>
  <si>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</si>
  <si>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</si>
  <si>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</si>
  <si>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</si>
  <si>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</si>
  <si>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</si>
  <si>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</si>
  <si>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</si>
  <si>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</si>
  <si>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</si>
  <si>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</si>
  <si>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</si>
  <si>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</si>
  <si>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</si>
  <si>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</si>
  <si>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</si>
  <si>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</si>
  <si>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</si>
  <si>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</si>
  <si>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</si>
  <si>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</si>
  <si>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</si>
  <si>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</si>
  <si>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</si>
  <si>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</si>
  <si>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</si>
  <si>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</si>
  <si>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</si>
  <si>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</si>
  <si>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</si>
  <si>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</si>
  <si>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</si>
  <si>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</si>
  <si>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</si>
  <si>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</si>
  <si>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</si>
  <si>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</si>
  <si>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</si>
  <si>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</si>
  <si>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</si>
  <si>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</si>
  <si>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</si>
  <si>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</si>
  <si>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</si>
  <si>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</si>
  <si>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</si>
  <si>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90gsm solid satin</t>
  </si>
  <si>
    <t>Est. Program Size</t>
  </si>
  <si>
    <t>Small: &lt; $150K</t>
  </si>
  <si>
    <t>Ship To Location</t>
  </si>
  <si>
    <t>WOD</t>
  </si>
  <si>
    <t>Responsible Party</t>
  </si>
  <si>
    <t>PM</t>
  </si>
  <si>
    <t>Medium: $100K - $200K</t>
  </si>
  <si>
    <t>Big: $300K - $1M</t>
  </si>
  <si>
    <t>Big: $100K - $200K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</si>
  <si>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</si>
  <si>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</si>
  <si>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</si>
  <si>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</si>
  <si>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</si>
  <si>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</si>
  <si>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</si>
  <si>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</si>
  <si>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</si>
  <si>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</si>
  <si>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</si>
  <si>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Small: &lt; $100K</t>
  </si>
  <si>
    <t>Medium: $150K - $300K</t>
  </si>
  <si>
    <t>Medium: $50K - $100K</t>
  </si>
  <si>
    <t>Direct Import</t>
  </si>
  <si>
    <t>Domestic: Port</t>
  </si>
  <si>
    <t>Domestic: Drop-Ship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</si>
  <si>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</si>
  <si>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</si>
  <si>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</si>
  <si>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</si>
  <si>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</si>
  <si>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</si>
  <si>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</si>
  <si>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Consolidator</t>
  </si>
  <si>
    <t>Customer DC</t>
  </si>
  <si>
    <t>Pick Up At Port</t>
  </si>
  <si>
    <t>SV2</t>
  </si>
  <si>
    <t>SV3</t>
  </si>
  <si>
    <t>WD2</t>
  </si>
  <si>
    <t>WD2/SV3</t>
  </si>
  <si>
    <t>Sample #</t>
  </si>
  <si>
    <t>Item Description</t>
  </si>
  <si>
    <t xml:space="preserve">Fabrication </t>
  </si>
  <si>
    <t>Size / Spec.</t>
  </si>
  <si>
    <t>Color</t>
  </si>
  <si>
    <t>Pantone</t>
    <phoneticPr fontId="24" type="noConversion"/>
  </si>
  <si>
    <t>ITEM#</t>
    <phoneticPr fontId="24" type="noConversion"/>
  </si>
  <si>
    <t>UPC#</t>
    <phoneticPr fontId="24" type="noConversion"/>
  </si>
  <si>
    <t>Ross ITEM#</t>
    <phoneticPr fontId="24" type="noConversion"/>
  </si>
  <si>
    <t>F.O.B Cost $</t>
  </si>
  <si>
    <t xml:space="preserve">Freight </t>
  </si>
  <si>
    <t>JLA FOB Domestic Price</t>
  </si>
  <si>
    <t>Units PO 10934857</t>
  </si>
  <si>
    <r>
      <t>T</t>
    </r>
    <r>
      <rPr>
        <sz val="10"/>
        <rFont val="Arial"/>
        <family val="2"/>
      </rPr>
      <t>otal sales</t>
    </r>
    <phoneticPr fontId="24" type="noConversion"/>
  </si>
  <si>
    <r>
      <t>T</t>
    </r>
    <r>
      <rPr>
        <sz val="10"/>
        <rFont val="Arial"/>
        <family val="2"/>
      </rPr>
      <t>otal cost</t>
    </r>
    <phoneticPr fontId="24" type="noConversion"/>
  </si>
  <si>
    <t xml:space="preserve">Carton size </t>
  </si>
  <si>
    <t>Total Units per Carton</t>
  </si>
  <si>
    <t>Cubic Meter/ per item</t>
  </si>
  <si>
    <t>Total units per 40' Cnt</t>
  </si>
  <si>
    <t>Freight cost per item $</t>
  </si>
  <si>
    <t>L (cm)</t>
  </si>
  <si>
    <t>W (cm)</t>
  </si>
  <si>
    <t xml:space="preserve"> H (cm)</t>
  </si>
  <si>
    <t>2pc PC - Beautyrest Brand 90gsm Solid Statin Pillowcase</t>
  </si>
  <si>
    <t>90gsm solid satin pillowcase 2pc, PVC Bag</t>
  </si>
  <si>
    <t>100% polyester</t>
    <phoneticPr fontId="24" type="noConversion"/>
  </si>
  <si>
    <t>20x30"(2)</t>
  </si>
  <si>
    <t xml:space="preserve">Bright White </t>
  </si>
  <si>
    <t>11-0601 TCX</t>
  </si>
  <si>
    <t>20x40"(2)</t>
  </si>
  <si>
    <t>90gsm solid satin pillowcase 2pc, PVC Bag</t>
    <phoneticPr fontId="24" type="noConversion"/>
  </si>
  <si>
    <t xml:space="preserve">Jet Black </t>
  </si>
  <si>
    <t>19-0303 TCX</t>
  </si>
  <si>
    <t>100% polyester</t>
  </si>
  <si>
    <t>Microchip</t>
  </si>
  <si>
    <t>14-4105 TCX</t>
  </si>
  <si>
    <t>Sepia Rose</t>
  </si>
  <si>
    <t>14-1803 TCX</t>
  </si>
  <si>
    <t>Oatmeal</t>
  </si>
  <si>
    <t>13-0401 TCX</t>
  </si>
  <si>
    <t>DOMESTIC PO SW</t>
  </si>
  <si>
    <t>Program</t>
    <phoneticPr fontId="4" type="noConversion"/>
  </si>
  <si>
    <t>Unit QTY</t>
    <phoneticPr fontId="4" type="noConversion"/>
  </si>
  <si>
    <t>SUGGESTED  QTY</t>
    <phoneticPr fontId="4" type="noConversion"/>
  </si>
  <si>
    <t>Sizo Ratio</t>
    <phoneticPr fontId="4" type="noConversion"/>
  </si>
  <si>
    <t>Case Pack</t>
  </si>
  <si>
    <t>Cubic Meter/ per item</t>
    <phoneticPr fontId="4" type="noConversion"/>
  </si>
  <si>
    <t>CARTON QTY</t>
    <phoneticPr fontId="4" type="noConversion"/>
  </si>
  <si>
    <t>Total Cubic</t>
    <phoneticPr fontId="4" type="noConversion"/>
  </si>
  <si>
    <t>LABEL</t>
  </si>
  <si>
    <t xml:space="preserve">Colors </t>
  </si>
  <si>
    <t>L(CM)</t>
    <phoneticPr fontId="4" type="noConversion"/>
  </si>
  <si>
    <t>W(CM)</t>
    <phoneticPr fontId="4" type="noConversion"/>
  </si>
  <si>
    <t>H(CM)</t>
    <phoneticPr fontId="4" type="noConversion"/>
  </si>
  <si>
    <t>2pc PC - 90gsm Solid Satin Pillowcase</t>
  </si>
  <si>
    <t>BEAUTY REST</t>
  </si>
  <si>
    <t xml:space="preserve">SILK SENSATIONS </t>
  </si>
  <si>
    <t xml:space="preserve">Description </t>
  </si>
  <si>
    <t>Standard Units</t>
  </si>
  <si>
    <t>King Units</t>
  </si>
  <si>
    <t xml:space="preserve">Pantone </t>
  </si>
  <si>
    <t>90GSM SATIN BEAUTY REST  BRIGHT WHITE</t>
  </si>
  <si>
    <t>11-0601</t>
  </si>
  <si>
    <t>90GSM SATIN BEAUTY REST QUIET SHADE</t>
  </si>
  <si>
    <t>18-4006</t>
  </si>
  <si>
    <t>90GSM SATIN BEAUTY REST JET BLACK</t>
  </si>
  <si>
    <t>19-0303</t>
  </si>
  <si>
    <t>90GSM SATIN BEAUTY REST SILVER PINK</t>
  </si>
  <si>
    <t>14-1508</t>
  </si>
  <si>
    <r>
      <t xml:space="preserve">90GSM SATIN BEAUTY REST </t>
    </r>
    <r>
      <rPr>
        <sz val="11"/>
        <color rgb="FFFF0000"/>
        <rFont val="等线"/>
        <family val="2"/>
        <scheme val="minor"/>
      </rPr>
      <t>LOTUS</t>
    </r>
    <r>
      <rPr>
        <sz val="10"/>
        <rFont val="Arial"/>
        <family val="2"/>
      </rPr>
      <t xml:space="preserve"> </t>
    </r>
  </si>
  <si>
    <t>14-1905</t>
  </si>
  <si>
    <t>90GSM SATIN BEAUTY REST BLUE FOG</t>
  </si>
  <si>
    <t>15-4008</t>
  </si>
  <si>
    <t>90GSM SATIN BEAUTY REST HARBOR MIST</t>
  </si>
  <si>
    <t>14-4202</t>
  </si>
  <si>
    <t>90GSM SATIN SILK SENSATION  BRIGHT WHITE</t>
  </si>
  <si>
    <t>90GSM SATIN SILK SENSATION QUIET SHADE</t>
  </si>
  <si>
    <t>90GSM SATIN SILK SENSATION JET BLACK</t>
  </si>
  <si>
    <t>90GSM SATIN SILK SENSATION SILVER PINK</t>
  </si>
  <si>
    <r>
      <t xml:space="preserve">90GSM SATIN SILK SENSATION </t>
    </r>
    <r>
      <rPr>
        <sz val="11"/>
        <color rgb="FFFF0000"/>
        <rFont val="等线"/>
        <family val="2"/>
        <scheme val="minor"/>
      </rPr>
      <t>LOTUS</t>
    </r>
    <r>
      <rPr>
        <sz val="10"/>
        <rFont val="Arial"/>
        <family val="2"/>
      </rPr>
      <t xml:space="preserve"> </t>
    </r>
  </si>
  <si>
    <t>90GSM SATIN SILK SENATION BLUE FOG</t>
  </si>
  <si>
    <t>90GSM SATIN SILK SENSATION HARBOR MIST</t>
  </si>
  <si>
    <t xml:space="preserve">1 Full container </t>
  </si>
  <si>
    <t xml:space="preserve">ROSS </t>
  </si>
  <si>
    <t xml:space="preserve">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</si>
  <si>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</si>
  <si>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</si>
  <si>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</si>
  <si>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</si>
  <si>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</si>
  <si>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</si>
  <si>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</si>
  <si>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</si>
  <si>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</si>
  <si>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</si>
  <si>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</si>
  <si>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</si>
  <si>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</si>
  <si>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</si>
  <si>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</si>
  <si>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</si>
  <si>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</si>
  <si>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</si>
  <si>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</si>
  <si>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</si>
  <si>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</si>
  <si>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t>Customer PO: TBD</t>
    <phoneticPr fontId="14" type="noConversion"/>
  </si>
  <si>
    <t>Ship date:12/13-2024</t>
    <phoneticPr fontId="14" type="noConversion"/>
  </si>
  <si>
    <r>
      <t xml:space="preserve">Orde type: </t>
    </r>
    <r>
      <rPr>
        <sz val="10"/>
        <rFont val="Arial"/>
        <family val="2"/>
      </rPr>
      <t>WOD WH</t>
    </r>
    <phoneticPr fontId="14" type="noConversion"/>
  </si>
  <si>
    <t>Load: 5%</t>
    <phoneticPr fontId="14" type="noConversion"/>
  </si>
  <si>
    <t>Beautyrest Brand</t>
    <phoneticPr fontId="24" type="noConversion"/>
  </si>
  <si>
    <t>2pc PC - Silk Sensations Brand 90gsm Solid Statin Pillowcase</t>
    <phoneticPr fontId="24" type="noConversion"/>
  </si>
  <si>
    <t xml:space="preserve">Silk Sensations Brand </t>
    <phoneticPr fontId="24" type="noConversion"/>
  </si>
  <si>
    <t>Load: 0%</t>
    <phoneticPr fontId="14" type="noConversion"/>
  </si>
  <si>
    <t>BR21-4981</t>
    <phoneticPr fontId="24" type="noConversion"/>
  </si>
  <si>
    <t>022164512328</t>
    <phoneticPr fontId="24" type="noConversion"/>
  </si>
  <si>
    <t>022164512335</t>
    <phoneticPr fontId="24" type="noConversion"/>
  </si>
  <si>
    <t>022164512342</t>
    <phoneticPr fontId="24" type="noConversion"/>
  </si>
  <si>
    <t>022164512359</t>
    <phoneticPr fontId="24" type="noConversion"/>
  </si>
  <si>
    <t>022164512366</t>
    <phoneticPr fontId="24" type="noConversion"/>
  </si>
  <si>
    <t>022164512373</t>
    <phoneticPr fontId="24" type="noConversion"/>
  </si>
  <si>
    <t>022164512380</t>
    <phoneticPr fontId="24" type="noConversion"/>
  </si>
  <si>
    <t>022164512397</t>
    <phoneticPr fontId="24" type="noConversion"/>
  </si>
  <si>
    <t>022164512403</t>
    <phoneticPr fontId="24" type="noConversion"/>
  </si>
  <si>
    <t>022164512410</t>
    <phoneticPr fontId="24" type="noConversion"/>
  </si>
  <si>
    <t>BR21-4982</t>
    <phoneticPr fontId="24" type="noConversion"/>
  </si>
  <si>
    <t>BR21-4983</t>
    <phoneticPr fontId="24" type="noConversion"/>
  </si>
  <si>
    <t>BR21-4984</t>
    <phoneticPr fontId="24" type="noConversion"/>
  </si>
  <si>
    <t>BR21-4985</t>
    <phoneticPr fontId="24" type="noConversion"/>
  </si>
  <si>
    <t>BR21-4986</t>
    <phoneticPr fontId="24" type="noConversion"/>
  </si>
  <si>
    <t>EEC PO: RS-241022</t>
    <phoneticPr fontId="24" type="noConversion"/>
  </si>
  <si>
    <t>EEC PO: RS-241023</t>
    <phoneticPr fontId="24" type="noConversion"/>
  </si>
  <si>
    <t>RS21-7750</t>
    <phoneticPr fontId="24" type="noConversion"/>
  </si>
  <si>
    <t>RS21-7751</t>
    <phoneticPr fontId="24" type="noConversion"/>
  </si>
  <si>
    <t>RS21-7752</t>
    <phoneticPr fontId="24" type="noConversion"/>
  </si>
  <si>
    <t>RS21-7753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</si>
</sst>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0" formatCode="_([$$-409]* #,##0.00_);_([$$-409]* \(#,##0.00\);_([$$-409]* &quot;-&quot;??_);_(@_)"/>
    <numFmt numFmtId="182" formatCode="0.0000"/>
    <numFmt numFmtId="183" formatCode="0.0%"/>
    <numFmt numFmtId="184" formatCode="0.00_);[Red]\(0.00\)"/>
    <numFmt numFmtId="185" formatCode="0_ "/>
    <numFmt numFmtId="186" formatCode="_ \¥* #,##0.00_ ;_ \¥* \-#,##0.00_ ;_ \¥* &quot;-&quot;??_ ;_ @_ "/>
    <numFmt numFmtId="187" formatCode="_-[$$-409]* #,##0.00_ ;_-[$$-409]* \-#,##0.00\ ;_-[$$-409]* &quot;-&quot;??_ ;_-@_ "/>
    <numFmt numFmtId="188" formatCode="\$#,##0.00;\-\$#,##0.00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11"/>
      <color rgb="FFFF0000"/>
      <name val="等线"/>
      <family val="2"/>
      <scheme val="minor"/>
    </font>
    <font>
      <sz val="9"/>
      <name val="宋体"/>
      <family val="3"/>
      <charset val="134"/>
    </font>
    <font>
      <u/>
      <sz val="11"/>
      <color theme="1"/>
      <name val="等线"/>
      <family val="2"/>
      <scheme val="minor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D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8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20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28" fillId="0" borderId="0"/>
  </cellStyleXfs>
  <cellXfs count="204">
    <xf numFmtId="0" fontId="0" fillId="0" borderId="0" xfId="0"/>
    <xf numFmtId="0" fontId="1" fillId="0" borderId="0" xfId="5" applyAlignment="1">
      <alignment horizontal="center" vertical="center"/>
    </xf>
    <xf numFmtId="0" fontId="4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 wrapText="1"/>
    </xf>
    <xf numFmtId="0" fontId="1" fillId="0" borderId="0" xfId="5" applyAlignment="1">
      <alignment horizontal="center" vertical="center" wrapText="1"/>
    </xf>
    <xf numFmtId="0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0" fontId="3" fillId="2" borderId="8" xfId="6" applyFont="1" applyFill="1" applyBorder="1" applyAlignment="1">
      <alignment horizontal="center" vertical="center" wrapText="1"/>
    </xf>
    <xf numFmtId="0" fontId="1" fillId="0" borderId="0" xfId="6" applyAlignment="1">
      <alignment wrapText="1"/>
    </xf>
    <xf numFmtId="0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0" fontId="1" fillId="3" borderId="8" xfId="6" applyFill="1" applyBorder="1" applyAlignment="1">
      <alignment horizontal="center" vertical="center" wrapText="1"/>
    </xf>
    <xf numFmtId="0" fontId="1" fillId="0" borderId="0" xfId="10" applyAlignment="1">
      <alignment wrapText="1"/>
    </xf>
    <xf numFmtId="180" fontId="11" fillId="2" borderId="9" xfId="8" applyNumberFormat="1" applyFont="1" applyFill="1" applyBorder="1" applyAlignment="1">
      <alignment horizontal="center"/>
    </xf>
    <xf numFmtId="0" fontId="6" fillId="0" borderId="0" xfId="5" applyFont="1"/>
    <xf numFmtId="180" fontId="6" fillId="0" borderId="0" xfId="5" applyNumberFormat="1" applyFont="1"/>
    <xf numFmtId="0" fontId="1" fillId="0" borderId="0" xfId="5"/>
    <xf numFmtId="0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0" fontId="13" fillId="0" borderId="12" xfId="11" applyFont="1" applyBorder="1" applyAlignment="1">
      <alignment horizontal="left"/>
    </xf>
    <xf numFmtId="0" fontId="13" fillId="0" borderId="13" xfId="11" applyFont="1" applyBorder="1" applyAlignment="1">
      <alignment horizontal="left"/>
    </xf>
    <xf numFmtId="0" fontId="13" fillId="0" borderId="14" xfId="11" applyFont="1" applyBorder="1" applyAlignment="1">
      <alignment horizontal="left"/>
    </xf>
    <xf numFmtId="0" fontId="13" fillId="0" borderId="15" xfId="11" applyFont="1" applyBorder="1" applyAlignment="1">
      <alignment horizontal="left" wrapText="1"/>
    </xf>
    <xf numFmtId="14" fontId="13" fillId="0" borderId="16" xfId="11" applyNumberFormat="1" applyFont="1" applyBorder="1" applyAlignment="1">
      <alignment horizontal="right"/>
    </xf>
    <xf numFmtId="184" fontId="14" fillId="0" borderId="0" xfId="11" applyNumberFormat="1" applyFont="1" applyAlignment="1">
      <alignment horizontal="left"/>
    </xf>
    <xf numFmtId="0" fontId="14" fillId="0" borderId="0" xfId="11" applyFont="1" applyAlignment="1">
      <alignment horizontal="center"/>
    </xf>
    <xf numFmtId="0" fontId="15" fillId="0" borderId="0" xfId="11" applyFont="1" applyAlignment="1">
      <alignment horizontal="left"/>
    </xf>
    <xf numFmtId="0" fontId="16" fillId="0" borderId="0" xfId="11" applyFont="1" applyAlignment="1">
      <alignment horizontal="left"/>
    </xf>
    <xf numFmtId="0" fontId="14" fillId="0" borderId="0" xfId="11" applyFont="1" applyAlignment="1">
      <alignment horizontal="left"/>
    </xf>
    <xf numFmtId="0" fontId="1" fillId="0" borderId="0" xfId="12"/>
    <xf numFmtId="0" fontId="13" fillId="0" borderId="18" xfId="11" applyFont="1" applyBorder="1" applyAlignment="1">
      <alignment horizontal="left" wrapText="1"/>
    </xf>
    <xf numFmtId="0" fontId="13" fillId="0" borderId="19" xfId="11" applyFont="1" applyBorder="1" applyAlignment="1">
      <alignment horizontal="right" wrapText="1"/>
    </xf>
    <xf numFmtId="0" fontId="4" fillId="0" borderId="8" xfId="12" applyFont="1" applyBorder="1"/>
    <xf numFmtId="0" fontId="1" fillId="0" borderId="20" xfId="12" applyBorder="1"/>
    <xf numFmtId="184" fontId="13" fillId="0" borderId="7" xfId="11" applyNumberFormat="1" applyFont="1" applyBorder="1" applyAlignment="1">
      <alignment horizontal="center" wrapText="1"/>
    </xf>
    <xf numFmtId="0" fontId="13" fillId="0" borderId="10" xfId="11" applyFont="1" applyBorder="1" applyAlignment="1">
      <alignment horizontal="left" wrapText="1"/>
    </xf>
    <xf numFmtId="0" fontId="13" fillId="0" borderId="8" xfId="11" applyFont="1" applyBorder="1" applyAlignment="1">
      <alignment horizontal="left" wrapText="1"/>
    </xf>
    <xf numFmtId="0" fontId="1" fillId="0" borderId="21" xfId="12" applyBorder="1"/>
    <xf numFmtId="0" fontId="13" fillId="4" borderId="8" xfId="11" applyFont="1" applyFill="1" applyBorder="1" applyAlignment="1">
      <alignment vertical="center"/>
    </xf>
    <xf numFmtId="0" fontId="13" fillId="4" borderId="8" xfId="11" applyFont="1" applyFill="1" applyBorder="1" applyAlignment="1">
      <alignment horizontal="center" wrapText="1"/>
    </xf>
    <xf numFmtId="184" fontId="13" fillId="4" borderId="7" xfId="11" applyNumberFormat="1" applyFont="1" applyFill="1" applyBorder="1" applyAlignment="1">
      <alignment horizontal="center" wrapText="1"/>
    </xf>
    <xf numFmtId="0" fontId="17" fillId="4" borderId="7" xfId="11" applyFont="1" applyFill="1" applyBorder="1" applyAlignment="1">
      <alignment horizontal="center" wrapText="1"/>
    </xf>
    <xf numFmtId="0" fontId="13" fillId="4" borderId="10" xfId="11" applyFont="1" applyFill="1" applyBorder="1" applyAlignment="1">
      <alignment horizontal="left" wrapText="1"/>
    </xf>
    <xf numFmtId="0" fontId="13" fillId="4" borderId="8" xfId="11" applyFont="1" applyFill="1" applyBorder="1" applyAlignment="1">
      <alignment horizontal="left" wrapText="1"/>
    </xf>
    <xf numFmtId="0" fontId="17" fillId="4" borderId="8" xfId="11" applyFont="1" applyFill="1" applyBorder="1" applyAlignment="1">
      <alignment horizontal="center" wrapText="1"/>
    </xf>
    <xf numFmtId="3" fontId="16" fillId="4" borderId="8" xfId="11" applyNumberFormat="1" applyFont="1" applyFill="1" applyBorder="1"/>
    <xf numFmtId="179" fontId="16" fillId="4" borderId="8" xfId="11" applyNumberFormat="1" applyFont="1" applyFill="1" applyBorder="1" applyAlignment="1">
      <alignment wrapText="1"/>
    </xf>
    <xf numFmtId="0" fontId="1" fillId="0" borderId="7" xfId="12" applyBorder="1"/>
    <xf numFmtId="0" fontId="14" fillId="0" borderId="8" xfId="11" applyFont="1" applyBorder="1" applyAlignment="1">
      <alignment wrapText="1"/>
    </xf>
    <xf numFmtId="184" fontId="16" fillId="0" borderId="8" xfId="11" applyNumberFormat="1" applyFont="1" applyBorder="1" applyAlignment="1">
      <alignment horizontal="center" vertical="center" wrapText="1"/>
    </xf>
    <xf numFmtId="2" fontId="16" fillId="0" borderId="8" xfId="11" applyNumberFormat="1" applyFont="1" applyBorder="1" applyAlignment="1">
      <alignment horizontal="center" vertical="center" wrapText="1"/>
    </xf>
    <xf numFmtId="0" fontId="5" fillId="3" borderId="10" xfId="13" applyFont="1" applyFill="1" applyBorder="1" applyAlignment="1">
      <alignment horizontal="center" vertical="center" wrapText="1"/>
    </xf>
    <xf numFmtId="0" fontId="5" fillId="3" borderId="8" xfId="13" applyFont="1" applyFill="1" applyBorder="1" applyAlignment="1">
      <alignment horizontal="center" vertical="center" wrapText="1"/>
    </xf>
    <xf numFmtId="185" fontId="1" fillId="5" borderId="8" xfId="13" applyNumberFormat="1" applyFill="1" applyBorder="1" applyAlignment="1">
      <alignment horizontal="center" vertical="center" wrapText="1"/>
    </xf>
    <xf numFmtId="0" fontId="0" fillId="3" borderId="8" xfId="13" applyFont="1" applyFill="1" applyBorder="1" applyAlignment="1">
      <alignment horizontal="center" vertical="center" wrapText="1"/>
    </xf>
    <xf numFmtId="182" fontId="16" fillId="0" borderId="8" xfId="11" applyNumberFormat="1" applyFont="1" applyBorder="1" applyAlignment="1">
      <alignment vertical="center"/>
    </xf>
    <xf numFmtId="3" fontId="16" fillId="0" borderId="8" xfId="11" applyNumberFormat="1" applyFont="1" applyBorder="1" applyAlignment="1">
      <alignment vertical="center"/>
    </xf>
    <xf numFmtId="179" fontId="14" fillId="0" borderId="8" xfId="14" applyNumberFormat="1" applyFont="1" applyFill="1" applyBorder="1" applyAlignment="1">
      <alignment wrapText="1"/>
    </xf>
    <xf numFmtId="179" fontId="16" fillId="0" borderId="8" xfId="11" applyNumberFormat="1" applyFont="1" applyBorder="1" applyAlignment="1">
      <alignment wrapText="1"/>
    </xf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15" applyAlignment="1" applyProtection="1">
      <alignment horizontal="left"/>
      <protection locked="0"/>
    </xf>
    <xf numFmtId="179" fontId="1" fillId="0" borderId="0" xfId="15" applyNumberFormat="1" applyAlignment="1" applyProtection="1">
      <alignment horizontal="left"/>
      <protection locked="0"/>
    </xf>
    <xf numFmtId="0" fontId="1" fillId="0" borderId="0" xfId="15" applyAlignment="1">
      <alignment horizontal="left"/>
    </xf>
    <xf numFmtId="179" fontId="1" fillId="0" borderId="8" xfId="9" applyNumberFormat="1" applyBorder="1" applyAlignment="1">
      <alignment wrapText="1"/>
    </xf>
    <xf numFmtId="187" fontId="1" fillId="0" borderId="8" xfId="10" applyNumberFormat="1" applyBorder="1" applyAlignment="1">
      <alignment wrapText="1"/>
    </xf>
    <xf numFmtId="188" fontId="1" fillId="0" borderId="8" xfId="10" applyNumberFormat="1" applyBorder="1" applyAlignment="1">
      <alignment wrapText="1"/>
    </xf>
    <xf numFmtId="0" fontId="25" fillId="0" borderId="0" xfId="0" applyFont="1"/>
    <xf numFmtId="3" fontId="0" fillId="0" borderId="0" xfId="0" applyNumberFormat="1"/>
    <xf numFmtId="0" fontId="0" fillId="2" borderId="0" xfId="0" applyFill="1"/>
    <xf numFmtId="0" fontId="7" fillId="0" borderId="1" xfId="15" applyFont="1" applyBorder="1" applyAlignment="1" applyProtection="1">
      <alignment horizontal="left"/>
      <protection locked="0"/>
    </xf>
    <xf numFmtId="0" fontId="7" fillId="0" borderId="2" xfId="15" applyFont="1" applyBorder="1" applyAlignment="1" applyProtection="1">
      <alignment horizontal="left"/>
      <protection locked="0"/>
    </xf>
    <xf numFmtId="0" fontId="8" fillId="0" borderId="2" xfId="15" applyFont="1" applyBorder="1" applyAlignment="1" applyProtection="1">
      <alignment horizontal="left"/>
      <protection locked="0"/>
    </xf>
    <xf numFmtId="0" fontId="1" fillId="0" borderId="0" xfId="15" applyAlignment="1" applyProtection="1">
      <alignment horizontal="center"/>
      <protection locked="0"/>
    </xf>
    <xf numFmtId="0" fontId="7" fillId="0" borderId="22" xfId="15" applyFont="1" applyBorder="1" applyAlignment="1" applyProtection="1">
      <alignment horizontal="left"/>
      <protection locked="0"/>
    </xf>
    <xf numFmtId="0" fontId="8" fillId="0" borderId="8" xfId="15" applyFont="1" applyBorder="1" applyAlignment="1" applyProtection="1">
      <alignment horizontal="left"/>
      <protection locked="0"/>
    </xf>
    <xf numFmtId="0" fontId="7" fillId="0" borderId="0" xfId="15" applyFont="1" applyAlignment="1" applyProtection="1">
      <alignment wrapText="1"/>
      <protection locked="0"/>
    </xf>
    <xf numFmtId="0" fontId="7" fillId="0" borderId="4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176" fontId="1" fillId="0" borderId="0" xfId="2"/>
    <xf numFmtId="180" fontId="10" fillId="2" borderId="8" xfId="8" applyNumberFormat="1" applyFont="1" applyFill="1" applyBorder="1" applyAlignment="1"/>
    <xf numFmtId="49" fontId="1" fillId="0" borderId="8" xfId="0" applyNumberFormat="1" applyFont="1" applyBorder="1"/>
    <xf numFmtId="49" fontId="0" fillId="0" borderId="8" xfId="0" applyNumberFormat="1" applyBorder="1"/>
    <xf numFmtId="183" fontId="3" fillId="0" borderId="0" xfId="3" applyNumberFormat="1" applyFont="1"/>
    <xf numFmtId="0" fontId="2" fillId="0" borderId="0" xfId="15" applyFont="1" applyProtection="1">
      <protection locked="0"/>
    </xf>
    <xf numFmtId="179" fontId="4" fillId="0" borderId="0" xfId="15" applyNumberFormat="1" applyFont="1" applyAlignment="1" applyProtection="1">
      <alignment horizontal="left"/>
      <protection locked="0"/>
    </xf>
    <xf numFmtId="0" fontId="26" fillId="0" borderId="0" xfId="0" applyFont="1"/>
    <xf numFmtId="0" fontId="27" fillId="0" borderId="0" xfId="15" applyFont="1" applyAlignment="1" applyProtection="1">
      <alignment horizontal="left"/>
      <protection locked="0"/>
    </xf>
    <xf numFmtId="0" fontId="27" fillId="0" borderId="0" xfId="15" applyFont="1" applyAlignment="1">
      <alignment horizontal="left"/>
    </xf>
    <xf numFmtId="0" fontId="7" fillId="0" borderId="8" xfId="15" applyFont="1" applyBorder="1" applyAlignment="1" applyProtection="1">
      <alignment horizontal="left"/>
      <protection locked="0"/>
    </xf>
    <xf numFmtId="0" fontId="8" fillId="0" borderId="0" xfId="16" applyFont="1"/>
    <xf numFmtId="179" fontId="8" fillId="0" borderId="8" xfId="15" applyNumberFormat="1" applyFont="1" applyBorder="1" applyAlignment="1" applyProtection="1">
      <alignment horizontal="left"/>
      <protection locked="0"/>
    </xf>
    <xf numFmtId="0" fontId="27" fillId="0" borderId="0" xfId="15" applyFont="1"/>
    <xf numFmtId="14" fontId="27" fillId="0" borderId="0" xfId="15" applyNumberFormat="1" applyFont="1"/>
    <xf numFmtId="179" fontId="27" fillId="0" borderId="0" xfId="15" applyNumberFormat="1" applyFont="1" applyAlignment="1">
      <alignment horizontal="left"/>
    </xf>
    <xf numFmtId="0" fontId="8" fillId="0" borderId="5" xfId="15" applyFont="1" applyBorder="1" applyAlignment="1" applyProtection="1">
      <alignment horizontal="left"/>
      <protection locked="0"/>
    </xf>
    <xf numFmtId="14" fontId="8" fillId="0" borderId="5" xfId="15" applyNumberFormat="1" applyFont="1" applyBorder="1" applyAlignment="1" applyProtection="1">
      <alignment horizontal="left"/>
      <protection locked="0"/>
    </xf>
    <xf numFmtId="0" fontId="0" fillId="0" borderId="0" xfId="5" applyFont="1"/>
    <xf numFmtId="0" fontId="29" fillId="0" borderId="0" xfId="17" applyFont="1"/>
    <xf numFmtId="0" fontId="29" fillId="0" borderId="8" xfId="17" applyFont="1" applyBorder="1" applyAlignment="1">
      <alignment horizontal="center" vertical="center"/>
    </xf>
    <xf numFmtId="0" fontId="29" fillId="0" borderId="8" xfId="17" applyFont="1" applyBorder="1"/>
    <xf numFmtId="10" fontId="30" fillId="0" borderId="8" xfId="17" applyNumberFormat="1" applyFont="1" applyBorder="1" applyAlignment="1">
      <alignment horizontal="center" vertical="center"/>
    </xf>
    <xf numFmtId="185" fontId="29" fillId="2" borderId="8" xfId="17" applyNumberFormat="1" applyFont="1" applyFill="1" applyBorder="1" applyAlignment="1">
      <alignment horizontal="center" vertical="center"/>
    </xf>
    <xf numFmtId="185" fontId="29" fillId="0" borderId="8" xfId="17" applyNumberFormat="1" applyFont="1" applyBorder="1" applyAlignment="1">
      <alignment horizontal="center" vertical="center"/>
    </xf>
    <xf numFmtId="0" fontId="29" fillId="0" borderId="20" xfId="17" applyFont="1" applyBorder="1" applyAlignment="1">
      <alignment horizontal="center" vertical="center"/>
    </xf>
    <xf numFmtId="10" fontId="29" fillId="0" borderId="20" xfId="17" applyNumberFormat="1" applyFont="1" applyBorder="1" applyAlignment="1">
      <alignment horizontal="center" vertical="center"/>
    </xf>
    <xf numFmtId="185" fontId="29" fillId="2" borderId="7" xfId="17" applyNumberFormat="1" applyFont="1" applyFill="1" applyBorder="1" applyAlignment="1">
      <alignment horizontal="center" vertical="center"/>
    </xf>
    <xf numFmtId="185" fontId="29" fillId="0" borderId="20" xfId="17" applyNumberFormat="1" applyFont="1" applyBorder="1" applyAlignment="1">
      <alignment horizontal="center" vertical="center"/>
    </xf>
    <xf numFmtId="0" fontId="1" fillId="0" borderId="8" xfId="9" applyBorder="1" applyAlignment="1">
      <alignment horizontal="center" vertical="center" wrapText="1"/>
    </xf>
    <xf numFmtId="0" fontId="29" fillId="0" borderId="7" xfId="17" applyFont="1" applyBorder="1" applyAlignment="1">
      <alignment horizontal="center" vertical="center"/>
    </xf>
    <xf numFmtId="10" fontId="29" fillId="0" borderId="7" xfId="17" applyNumberFormat="1" applyFont="1" applyBorder="1" applyAlignment="1">
      <alignment horizontal="center" vertical="center"/>
    </xf>
    <xf numFmtId="185" fontId="29" fillId="0" borderId="21" xfId="17" applyNumberFormat="1" applyFont="1" applyBorder="1" applyAlignment="1">
      <alignment horizontal="center" vertical="center"/>
    </xf>
    <xf numFmtId="0" fontId="30" fillId="0" borderId="8" xfId="17" applyFont="1" applyBorder="1"/>
    <xf numFmtId="0" fontId="29" fillId="6" borderId="0" xfId="17" applyFont="1" applyFill="1"/>
    <xf numFmtId="0" fontId="1" fillId="7" borderId="8" xfId="9" applyFill="1" applyBorder="1" applyAlignment="1">
      <alignment horizontal="center" vertical="center" wrapText="1"/>
    </xf>
    <xf numFmtId="185" fontId="29" fillId="7" borderId="7" xfId="17" applyNumberFormat="1" applyFont="1" applyFill="1" applyBorder="1" applyAlignment="1">
      <alignment horizontal="center" vertical="center"/>
    </xf>
    <xf numFmtId="10" fontId="29" fillId="7" borderId="7" xfId="17" applyNumberFormat="1" applyFont="1" applyFill="1" applyBorder="1" applyAlignment="1">
      <alignment horizontal="center" vertical="center"/>
    </xf>
    <xf numFmtId="0" fontId="29" fillId="7" borderId="7" xfId="17" applyFont="1" applyFill="1" applyBorder="1" applyAlignment="1">
      <alignment horizontal="center" vertical="center"/>
    </xf>
    <xf numFmtId="0" fontId="29" fillId="7" borderId="8" xfId="17" applyFont="1" applyFill="1" applyBorder="1" applyAlignment="1">
      <alignment horizontal="center" vertical="center"/>
    </xf>
    <xf numFmtId="0" fontId="29" fillId="7" borderId="0" xfId="17" applyFont="1" applyFill="1"/>
    <xf numFmtId="185" fontId="29" fillId="7" borderId="21" xfId="17" applyNumberFormat="1" applyFont="1" applyFill="1" applyBorder="1" applyAlignment="1">
      <alignment horizontal="center" vertical="center"/>
    </xf>
    <xf numFmtId="185" fontId="29" fillId="7" borderId="20" xfId="17" applyNumberFormat="1" applyFont="1" applyFill="1" applyBorder="1" applyAlignment="1">
      <alignment horizontal="center" vertical="center"/>
    </xf>
    <xf numFmtId="10" fontId="29" fillId="7" borderId="20" xfId="17" applyNumberFormat="1" applyFont="1" applyFill="1" applyBorder="1" applyAlignment="1">
      <alignment horizontal="center" vertical="center"/>
    </xf>
    <xf numFmtId="0" fontId="29" fillId="7" borderId="20" xfId="17" applyFont="1" applyFill="1" applyBorder="1" applyAlignment="1">
      <alignment horizontal="center" vertical="center"/>
    </xf>
    <xf numFmtId="0" fontId="1" fillId="0" borderId="8" xfId="10" applyBorder="1" applyAlignment="1">
      <alignment wrapText="1"/>
    </xf>
    <xf numFmtId="180" fontId="4" fillId="2" borderId="9" xfId="8" applyNumberFormat="1" applyFont="1" applyFill="1" applyBorder="1" applyAlignment="1">
      <alignment horizontal="center"/>
    </xf>
    <xf numFmtId="0" fontId="0" fillId="2" borderId="0" xfId="5" applyFont="1" applyFill="1"/>
    <xf numFmtId="0" fontId="1" fillId="0" borderId="8" xfId="0" quotePrefix="1" applyFont="1" applyBorder="1"/>
    <xf numFmtId="179" fontId="8" fillId="0" borderId="5" xfId="15" applyNumberFormat="1" applyFont="1" applyBorder="1" applyAlignment="1" applyProtection="1">
      <alignment horizontal="left"/>
      <protection locked="0"/>
    </xf>
    <xf numFmtId="179" fontId="8" fillId="0" borderId="6" xfId="15" applyNumberFormat="1" applyFont="1" applyBorder="1" applyAlignment="1" applyProtection="1">
      <alignment horizontal="left"/>
      <protection locked="0"/>
    </xf>
    <xf numFmtId="0" fontId="7" fillId="0" borderId="8" xfId="15" applyFont="1" applyBorder="1" applyAlignment="1" applyProtection="1">
      <alignment horizontal="left"/>
      <protection locked="0"/>
    </xf>
    <xf numFmtId="0" fontId="8" fillId="2" borderId="8" xfId="15" applyFont="1" applyFill="1" applyBorder="1" applyAlignment="1" applyProtection="1">
      <alignment horizontal="left"/>
      <protection locked="0"/>
    </xf>
    <xf numFmtId="0" fontId="8" fillId="0" borderId="8" xfId="15" applyFont="1" applyBorder="1" applyAlignment="1" applyProtection="1">
      <alignment horizontal="left"/>
      <protection locked="0"/>
    </xf>
    <xf numFmtId="0" fontId="8" fillId="0" borderId="23" xfId="15" applyFont="1" applyBorder="1" applyAlignment="1" applyProtection="1">
      <alignment horizontal="left"/>
      <protection locked="0"/>
    </xf>
    <xf numFmtId="179" fontId="8" fillId="0" borderId="8" xfId="15" applyNumberFormat="1" applyFont="1" applyBorder="1" applyAlignment="1" applyProtection="1">
      <alignment horizontal="left"/>
      <protection locked="0"/>
    </xf>
    <xf numFmtId="179" fontId="8" fillId="0" borderId="23" xfId="15" applyNumberFormat="1" applyFont="1" applyBorder="1" applyAlignment="1" applyProtection="1">
      <alignment horizontal="left"/>
      <protection locked="0"/>
    </xf>
    <xf numFmtId="0" fontId="0" fillId="0" borderId="20" xfId="9" applyFont="1" applyBorder="1" applyAlignment="1">
      <alignment horizontal="center" wrapText="1"/>
    </xf>
    <xf numFmtId="0" fontId="0" fillId="0" borderId="7" xfId="9" applyFont="1" applyBorder="1" applyAlignment="1">
      <alignment horizontal="center" wrapText="1"/>
    </xf>
    <xf numFmtId="0" fontId="1" fillId="0" borderId="8" xfId="5" applyBorder="1" applyAlignment="1">
      <alignment horizontal="center" vertical="center" wrapText="1"/>
    </xf>
    <xf numFmtId="0" fontId="0" fillId="0" borderId="8" xfId="5" applyFont="1" applyBorder="1" applyAlignment="1">
      <alignment horizontal="center" vertical="center" wrapText="1"/>
    </xf>
    <xf numFmtId="0" fontId="1" fillId="0" borderId="20" xfId="9" applyBorder="1" applyAlignment="1">
      <alignment horizontal="center" wrapText="1"/>
    </xf>
    <xf numFmtId="0" fontId="1" fillId="0" borderId="7" xfId="9" applyBorder="1" applyAlignment="1">
      <alignment horizont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 wrapText="1"/>
    </xf>
    <xf numFmtId="0" fontId="9" fillId="0" borderId="8" xfId="5" applyFont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left"/>
    </xf>
    <xf numFmtId="0" fontId="11" fillId="2" borderId="11" xfId="5" applyFont="1" applyFill="1" applyBorder="1" applyAlignment="1">
      <alignment horizontal="left"/>
    </xf>
    <xf numFmtId="0" fontId="11" fillId="2" borderId="10" xfId="5" applyFont="1" applyFill="1" applyBorder="1" applyAlignment="1">
      <alignment horizontal="left"/>
    </xf>
    <xf numFmtId="0" fontId="4" fillId="0" borderId="8" xfId="5" applyFont="1" applyBorder="1" applyAlignment="1">
      <alignment horizontal="center" vertical="center"/>
    </xf>
    <xf numFmtId="0" fontId="7" fillId="0" borderId="2" xfId="15" applyFont="1" applyBorder="1" applyAlignment="1" applyProtection="1">
      <alignment horizontal="left"/>
      <protection locked="0"/>
    </xf>
    <xf numFmtId="0" fontId="4" fillId="0" borderId="20" xfId="5" applyFont="1" applyBorder="1" applyAlignment="1">
      <alignment horizontal="center" vertical="center" wrapText="1"/>
    </xf>
    <xf numFmtId="0" fontId="4" fillId="0" borderId="21" xfId="5" applyFont="1" applyBorder="1" applyAlignment="1">
      <alignment horizontal="center" vertical="center" wrapText="1"/>
    </xf>
    <xf numFmtId="0" fontId="4" fillId="0" borderId="24" xfId="5" applyFont="1" applyBorder="1" applyAlignment="1">
      <alignment horizontal="center" vertical="center" wrapText="1"/>
    </xf>
    <xf numFmtId="0" fontId="8" fillId="0" borderId="2" xfId="15" applyFont="1" applyBorder="1" applyAlignment="1" applyProtection="1">
      <alignment horizontal="left"/>
      <protection locked="0"/>
    </xf>
    <xf numFmtId="179" fontId="8" fillId="0" borderId="2" xfId="15" applyNumberFormat="1" applyFont="1" applyBorder="1" applyAlignment="1" applyProtection="1">
      <alignment horizontal="left"/>
      <protection locked="0"/>
    </xf>
    <xf numFmtId="179" fontId="8" fillId="0" borderId="3" xfId="15" applyNumberFormat="1" applyFont="1" applyBorder="1" applyAlignment="1" applyProtection="1">
      <alignment horizontal="left"/>
      <protection locked="0"/>
    </xf>
    <xf numFmtId="0" fontId="4" fillId="0" borderId="5" xfId="15" applyFont="1" applyBorder="1" applyAlignment="1" applyProtection="1">
      <alignment horizontal="left"/>
      <protection locked="0"/>
    </xf>
    <xf numFmtId="0" fontId="8" fillId="0" borderId="5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178" fontId="4" fillId="0" borderId="8" xfId="1" applyNumberFormat="1" applyFont="1" applyBorder="1" applyAlignment="1">
      <alignment horizontal="center" vertical="center"/>
    </xf>
    <xf numFmtId="0" fontId="0" fillId="0" borderId="8" xfId="5" applyFont="1" applyBorder="1" applyAlignment="1">
      <alignment horizontal="center" vertical="center"/>
    </xf>
    <xf numFmtId="0" fontId="1" fillId="0" borderId="8" xfId="5" applyBorder="1" applyAlignment="1">
      <alignment horizontal="center" vertical="center"/>
    </xf>
    <xf numFmtId="180" fontId="10" fillId="2" borderId="9" xfId="5" applyNumberFormat="1" applyFont="1" applyFill="1" applyBorder="1" applyAlignment="1">
      <alignment horizontal="center" vertical="center" wrapText="1"/>
    </xf>
    <xf numFmtId="0" fontId="30" fillId="0" borderId="20" xfId="17" applyFont="1" applyBorder="1" applyAlignment="1">
      <alignment horizontal="center" vertical="center" wrapText="1"/>
    </xf>
    <xf numFmtId="0" fontId="30" fillId="0" borderId="21" xfId="17" applyFont="1" applyBorder="1" applyAlignment="1">
      <alignment horizontal="center" vertical="center" wrapText="1"/>
    </xf>
    <xf numFmtId="0" fontId="30" fillId="0" borderId="7" xfId="17" applyFont="1" applyBorder="1" applyAlignment="1">
      <alignment horizontal="center" vertical="center" wrapText="1"/>
    </xf>
    <xf numFmtId="0" fontId="29" fillId="0" borderId="21" xfId="17" applyFont="1" applyBorder="1" applyAlignment="1">
      <alignment horizontal="center" vertical="center" wrapText="1"/>
    </xf>
    <xf numFmtId="0" fontId="29" fillId="0" borderId="7" xfId="17" applyFont="1" applyBorder="1" applyAlignment="1">
      <alignment horizontal="center" vertical="center" wrapText="1"/>
    </xf>
    <xf numFmtId="0" fontId="29" fillId="0" borderId="18" xfId="17" applyFont="1" applyBorder="1" applyAlignment="1">
      <alignment horizontal="center" vertical="center"/>
    </xf>
    <xf numFmtId="0" fontId="29" fillId="0" borderId="29" xfId="17" applyFont="1" applyBorder="1" applyAlignment="1">
      <alignment horizontal="center" vertical="center"/>
    </xf>
    <xf numFmtId="0" fontId="29" fillId="0" borderId="28" xfId="17" applyFont="1" applyBorder="1" applyAlignment="1">
      <alignment horizontal="center" vertical="center"/>
    </xf>
    <xf numFmtId="0" fontId="29" fillId="0" borderId="27" xfId="17" applyFont="1" applyBorder="1" applyAlignment="1">
      <alignment horizontal="center" vertical="center"/>
    </xf>
    <xf numFmtId="0" fontId="29" fillId="0" borderId="26" xfId="17" applyFont="1" applyBorder="1" applyAlignment="1">
      <alignment horizontal="center" vertical="center"/>
    </xf>
    <xf numFmtId="0" fontId="29" fillId="0" borderId="25" xfId="17" applyFont="1" applyBorder="1" applyAlignment="1">
      <alignment horizontal="center" vertical="center"/>
    </xf>
    <xf numFmtId="0" fontId="4" fillId="2" borderId="20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8" xfId="11" applyFont="1" applyBorder="1" applyAlignment="1">
      <alignment horizontal="center" vertical="center" wrapText="1"/>
    </xf>
    <xf numFmtId="0" fontId="18" fillId="0" borderId="8" xfId="11" applyFont="1" applyBorder="1" applyAlignment="1">
      <alignment horizontal="center" vertical="center" wrapText="1"/>
    </xf>
    <xf numFmtId="0" fontId="21" fillId="0" borderId="20" xfId="12" applyFont="1" applyBorder="1" applyAlignment="1">
      <alignment horizontal="center" wrapText="1"/>
    </xf>
    <xf numFmtId="0" fontId="21" fillId="0" borderId="7" xfId="12" applyFont="1" applyBorder="1" applyAlignment="1">
      <alignment horizontal="center" wrapText="1"/>
    </xf>
    <xf numFmtId="184" fontId="13" fillId="0" borderId="20" xfId="11" applyNumberFormat="1" applyFont="1" applyBorder="1" applyAlignment="1">
      <alignment horizontal="center" wrapText="1"/>
    </xf>
    <xf numFmtId="184" fontId="13" fillId="0" borderId="21" xfId="11" applyNumberFormat="1" applyFont="1" applyBorder="1" applyAlignment="1">
      <alignment horizontal="center" wrapText="1"/>
    </xf>
    <xf numFmtId="0" fontId="17" fillId="0" borderId="20" xfId="11" applyFont="1" applyBorder="1" applyAlignment="1">
      <alignment horizontal="center" wrapText="1"/>
    </xf>
    <xf numFmtId="0" fontId="17" fillId="0" borderId="21" xfId="11" applyFont="1" applyBorder="1" applyAlignment="1">
      <alignment horizontal="center" wrapText="1"/>
    </xf>
    <xf numFmtId="0" fontId="17" fillId="0" borderId="7" xfId="11" applyFont="1" applyBorder="1" applyAlignment="1">
      <alignment horizontal="center" wrapText="1"/>
    </xf>
    <xf numFmtId="0" fontId="13" fillId="0" borderId="9" xfId="11" applyFont="1" applyBorder="1" applyAlignment="1">
      <alignment horizontal="center"/>
    </xf>
    <xf numFmtId="0" fontId="13" fillId="0" borderId="11" xfId="11" applyFont="1" applyBorder="1" applyAlignment="1">
      <alignment horizontal="center"/>
    </xf>
    <xf numFmtId="0" fontId="13" fillId="0" borderId="10" xfId="11" applyFont="1" applyBorder="1" applyAlignment="1">
      <alignment horizontal="center"/>
    </xf>
    <xf numFmtId="0" fontId="13" fillId="0" borderId="8" xfId="11" applyFont="1" applyBorder="1" applyAlignment="1">
      <alignment horizontal="center"/>
    </xf>
    <xf numFmtId="0" fontId="13" fillId="0" borderId="8" xfId="11" applyFont="1" applyBorder="1" applyAlignment="1">
      <alignment horizontal="center" wrapText="1"/>
    </xf>
    <xf numFmtId="0" fontId="17" fillId="0" borderId="8" xfId="11" applyFont="1" applyBorder="1" applyAlignment="1">
      <alignment horizontal="center" wrapText="1"/>
    </xf>
    <xf numFmtId="0" fontId="13" fillId="0" borderId="17" xfId="11" applyFont="1" applyBorder="1" applyAlignment="1">
      <alignment horizontal="left"/>
    </xf>
    <xf numFmtId="0" fontId="1" fillId="0" borderId="11" xfId="12" applyBorder="1" applyAlignment="1">
      <alignment horizontal="left"/>
    </xf>
    <xf numFmtId="0" fontId="1" fillId="0" borderId="10" xfId="12" applyBorder="1" applyAlignment="1">
      <alignment horizontal="left"/>
    </xf>
  </cellXfs>
  <cellStyles count="18">
    <cellStyle name="Currency 2" xfId="7" xr:uid="{00000000-0005-0000-0000-000000000000}"/>
    <cellStyle name="Currency_JCP soft spun and fleece 092310" xfId="8" xr:uid="{00000000-0005-0000-0000-000001000000}"/>
    <cellStyle name="Currency_Sheet1" xfId="14" xr:uid="{00000000-0005-0000-0000-000002000000}"/>
    <cellStyle name="Normal 2" xfId="9" xr:uid="{00000000-0005-0000-0000-000003000000}"/>
    <cellStyle name="Normal 38" xfId="12" xr:uid="{00000000-0005-0000-0000-000004000000}"/>
    <cellStyle name="Normal_2010 NY-showroom sheet set for JCP 0330" xfId="6" xr:uid="{00000000-0005-0000-0000-000005000000}"/>
    <cellStyle name="Normal_jcp duet sheet and reversible sheet 09-27-2010" xfId="16" xr:uid="{00000000-0005-0000-0000-000007000000}"/>
    <cellStyle name="Normal_March 2011 Macys market quote" xfId="5" xr:uid="{00000000-0005-0000-0000-000009000000}"/>
    <cellStyle name="Normal_Quote sheet of  E-Commerce   sheet updated 11-30-2010" xfId="10" xr:uid="{00000000-0005-0000-0000-00000A000000}"/>
    <cellStyle name="Normal_Sheet1 2" xfId="11" xr:uid="{00000000-0005-0000-0000-00000B000000}"/>
    <cellStyle name="百分比" xfId="3" builtinId="5"/>
    <cellStyle name="常规" xfId="0" builtinId="0"/>
    <cellStyle name="常规 2" xfId="17" xr:uid="{00000000-0005-0000-0000-00000E000000}"/>
    <cellStyle name="常规_Sheet1 2" xfId="13" xr:uid="{00000000-0005-0000-0000-00000F000000}"/>
    <cellStyle name="货币" xfId="2" builtinId="4"/>
    <cellStyle name="千位分隔" xfId="1" builtinId="3"/>
    <cellStyle name="样式 1" xfId="4" xr:uid="{00000000-0005-0000-0000-000012000000}"/>
    <cellStyle name="样式 1 2 2" xfId="15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600075</xdr:colOff>
      <xdr:row>9</xdr:row>
      <xdr:rowOff>0</xdr:rowOff>
    </xdr:from>
    <xdr:to>
      <xdr:col>18</xdr:col>
      <xdr:colOff>605790</xdr:colOff>
      <xdr:row>9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873772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Sales and Forecast"/>
      <sheetName val="Recovered_Sheet1"/>
      <sheetName val="Lists"/>
      <sheetName val="Instructions"/>
      <sheetName val="6 Way Pricing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>
        <row r="2">
          <cell r="AA2" t="str">
            <v>Y</v>
          </cell>
        </row>
        <row r="3">
          <cell r="AA3" t="str">
            <v>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B36"/>
  <sheetViews>
    <sheetView tabSelected="1" topLeftCell="E1" zoomScale="80" zoomScaleNormal="80" workbookViewId="0">
      <selection activeCell="Q2" sqref="Q2"/>
    </sheetView>
  </sheetViews>
  <sheetFormatPr defaultColWidth="9.109375" defaultRowHeight="13.2" outlineLevelCol="2" x14ac:dyDescent="0.25"/>
  <cols>
    <col min="1" max="1" width="23.6640625" style="19" customWidth="1"/>
    <col min="2" max="2" width="28.6640625" style="19" customWidth="1"/>
    <col min="3" max="3" width="18.88671875" style="20" customWidth="1"/>
    <col min="4" max="4" width="12.33203125" style="19" customWidth="1"/>
    <col min="5" max="5" width="16.109375" style="19" customWidth="1"/>
    <col min="6" max="6" width="18" style="19" customWidth="1"/>
    <col min="7" max="7" width="18.44140625" style="19" customWidth="1"/>
    <col min="8" max="8" width="15.44140625" style="19" customWidth="1"/>
    <col min="9" max="9" width="10.109375" style="19" customWidth="1"/>
    <col min="10" max="10" width="11.33203125" style="19" customWidth="1"/>
    <col min="11" max="11" width="8.5546875" style="19" customWidth="1" outlineLevel="1"/>
    <col min="12" max="12" width="5.88671875" style="21" customWidth="1" outlineLevel="1" collapsed="1"/>
    <col min="13" max="13" width="7.44140625" style="22" customWidth="1" outlineLevel="2"/>
    <col min="14" max="14" width="5.88671875" style="22" customWidth="1" outlineLevel="2"/>
    <col min="15" max="15" width="6.88671875" style="19" customWidth="1" outlineLevel="2"/>
    <col min="16" max="16" width="12.5546875" style="18" customWidth="1" outlineLevel="1"/>
    <col min="17" max="17" width="12.5546875" style="19" customWidth="1"/>
    <col min="18" max="18" width="17.109375" style="19" customWidth="1"/>
    <col min="19" max="19" width="13.44140625" style="19" customWidth="1"/>
    <col min="20" max="16384" width="9.109375" style="19"/>
  </cols>
  <sheetData>
    <row r="1" spans="1:210" s="66" customFormat="1" ht="31.5" customHeight="1" thickBot="1" x14ac:dyDescent="0.4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  <c r="O1" s="91" t="s">
        <v>1</v>
      </c>
      <c r="U1" s="78"/>
      <c r="V1" s="78"/>
      <c r="W1" s="78"/>
      <c r="FK1" s="68"/>
      <c r="HB1" s="67"/>
    </row>
    <row r="2" spans="1:210" s="66" customFormat="1" ht="22.5" customHeight="1" x14ac:dyDescent="0.3">
      <c r="A2" s="75" t="s">
        <v>2</v>
      </c>
      <c r="B2" s="77" t="s">
        <v>3</v>
      </c>
      <c r="C2" s="76" t="s">
        <v>4</v>
      </c>
      <c r="D2" s="77" t="s">
        <v>1</v>
      </c>
      <c r="E2" s="154" t="s">
        <v>5</v>
      </c>
      <c r="F2" s="154"/>
      <c r="G2" s="158" t="s">
        <v>6</v>
      </c>
      <c r="H2" s="158"/>
      <c r="I2" s="77"/>
      <c r="J2" s="154" t="s">
        <v>7</v>
      </c>
      <c r="K2" s="154"/>
      <c r="L2" s="159" t="s">
        <v>8</v>
      </c>
      <c r="M2" s="160"/>
      <c r="O2" s="92" t="s">
        <v>9</v>
      </c>
      <c r="U2" s="78"/>
      <c r="V2" s="78"/>
      <c r="W2" s="78"/>
      <c r="CU2" s="91" t="s">
        <v>10</v>
      </c>
      <c r="CV2" s="91" t="s">
        <v>11</v>
      </c>
      <c r="CW2" s="91" t="s">
        <v>12</v>
      </c>
      <c r="CX2" s="91" t="s">
        <v>13</v>
      </c>
      <c r="CY2" s="91" t="s">
        <v>14</v>
      </c>
      <c r="CZ2" s="91" t="s">
        <v>15</v>
      </c>
      <c r="DA2" s="91" t="s">
        <v>16</v>
      </c>
      <c r="DB2" s="91" t="s">
        <v>17</v>
      </c>
      <c r="DC2" s="91" t="s">
        <v>18</v>
      </c>
      <c r="DD2" s="91" t="s">
        <v>19</v>
      </c>
      <c r="DE2" s="91" t="s">
        <v>20</v>
      </c>
      <c r="DF2" s="91" t="s">
        <v>1</v>
      </c>
      <c r="DG2" s="91" t="s">
        <v>21</v>
      </c>
      <c r="DH2" s="91" t="s">
        <v>22</v>
      </c>
      <c r="DI2" s="92"/>
      <c r="DJ2" s="93" t="s">
        <v>23</v>
      </c>
      <c r="DK2" s="93" t="s">
        <v>24</v>
      </c>
      <c r="DL2" s="93" t="s">
        <v>25</v>
      </c>
      <c r="DM2" s="93" t="s">
        <v>26</v>
      </c>
      <c r="DN2" s="93" t="s">
        <v>27</v>
      </c>
      <c r="DO2" s="93" t="s">
        <v>28</v>
      </c>
      <c r="DP2" s="93" t="s">
        <v>29</v>
      </c>
      <c r="DQ2" s="93" t="s">
        <v>30</v>
      </c>
      <c r="DR2" s="93" t="s">
        <v>31</v>
      </c>
      <c r="DS2" s="93" t="s">
        <v>32</v>
      </c>
      <c r="DT2" s="93" t="s">
        <v>33</v>
      </c>
      <c r="DU2" s="93" t="s">
        <v>34</v>
      </c>
      <c r="DV2" s="93" t="s">
        <v>35</v>
      </c>
      <c r="DW2" s="93" t="s">
        <v>36</v>
      </c>
      <c r="DX2" s="93" t="s">
        <v>37</v>
      </c>
      <c r="DY2" s="93" t="s">
        <v>38</v>
      </c>
      <c r="DZ2" s="93" t="s">
        <v>39</v>
      </c>
      <c r="EA2" s="93" t="s">
        <v>40</v>
      </c>
      <c r="EB2" s="93" t="s">
        <v>41</v>
      </c>
      <c r="EC2" s="93" t="s">
        <v>42</v>
      </c>
      <c r="ED2" s="93" t="s">
        <v>43</v>
      </c>
      <c r="EE2" s="93" t="s">
        <v>44</v>
      </c>
      <c r="EF2" s="93" t="s">
        <v>45</v>
      </c>
      <c r="EG2" s="93" t="s">
        <v>46</v>
      </c>
      <c r="EH2" s="93" t="s">
        <v>47</v>
      </c>
      <c r="EI2" s="93" t="s">
        <v>48</v>
      </c>
      <c r="EJ2" s="93" t="s">
        <v>49</v>
      </c>
      <c r="EK2" s="93" t="s">
        <v>50</v>
      </c>
      <c r="EL2" s="93" t="s">
        <v>51</v>
      </c>
      <c r="EM2" s="93" t="s">
        <v>52</v>
      </c>
      <c r="EN2" s="93" t="s">
        <v>53</v>
      </c>
      <c r="EO2" s="93" t="s">
        <v>54</v>
      </c>
      <c r="EP2" s="93" t="s">
        <v>55</v>
      </c>
      <c r="EQ2" s="93" t="s">
        <v>56</v>
      </c>
      <c r="ER2" s="93" t="s">
        <v>57</v>
      </c>
      <c r="ES2" s="93" t="s">
        <v>58</v>
      </c>
      <c r="ET2" s="93" t="s">
        <v>59</v>
      </c>
      <c r="EU2" s="93" t="s">
        <v>60</v>
      </c>
      <c r="EV2" s="93" t="s">
        <v>61</v>
      </c>
      <c r="EW2" s="93" t="s">
        <v>62</v>
      </c>
      <c r="EX2" s="93" t="s">
        <v>63</v>
      </c>
      <c r="EY2" s="93" t="s">
        <v>64</v>
      </c>
      <c r="EZ2" s="93" t="s">
        <v>65</v>
      </c>
      <c r="FA2" s="93" t="s">
        <v>66</v>
      </c>
      <c r="FB2" s="93" t="s">
        <v>67</v>
      </c>
      <c r="FC2" s="93" t="s">
        <v>68</v>
      </c>
      <c r="FD2" s="93" t="s">
        <v>69</v>
      </c>
      <c r="FE2" s="93" t="s">
        <v>70</v>
      </c>
      <c r="FF2" s="93" t="s">
        <v>71</v>
      </c>
      <c r="FG2" s="93" t="s">
        <v>72</v>
      </c>
      <c r="FH2" s="93" t="s">
        <v>73</v>
      </c>
      <c r="FI2" s="93" t="s">
        <v>74</v>
      </c>
      <c r="FJ2" s="93" t="s">
        <v>75</v>
      </c>
    </row>
    <row r="3" spans="1:210" s="66" customFormat="1" ht="22.5" customHeight="1" x14ac:dyDescent="0.25">
      <c r="A3" s="79" t="s">
        <v>76</v>
      </c>
      <c r="B3" s="80" t="s">
        <v>77</v>
      </c>
      <c r="C3" s="94" t="s">
        <v>78</v>
      </c>
      <c r="D3" s="95" t="str">
        <f>B2&amp;" "&amp;B3&amp;" "&amp;B4&amp;" "&amp;"Pillowcase Pair"</f>
        <v>ROSS Beautyrest 90gsm solid satin Pillowcase Pair</v>
      </c>
      <c r="E3" s="135" t="s">
        <v>79</v>
      </c>
      <c r="F3" s="135"/>
      <c r="G3" s="136" t="s">
        <v>80</v>
      </c>
      <c r="H3" s="136"/>
      <c r="I3" s="80"/>
      <c r="J3" s="135" t="s">
        <v>81</v>
      </c>
      <c r="K3" s="135"/>
      <c r="L3" s="139" t="s">
        <v>82</v>
      </c>
      <c r="M3" s="140"/>
      <c r="O3" s="92" t="s">
        <v>83</v>
      </c>
      <c r="U3" s="78"/>
      <c r="V3" s="78"/>
      <c r="W3" s="78"/>
      <c r="CU3" s="92" t="s">
        <v>84</v>
      </c>
      <c r="CV3" s="92" t="s">
        <v>85</v>
      </c>
      <c r="CW3" s="92" t="s">
        <v>9</v>
      </c>
      <c r="CX3" s="92" t="s">
        <v>9</v>
      </c>
      <c r="CY3" s="92" t="s">
        <v>85</v>
      </c>
      <c r="CZ3" s="92" t="s">
        <v>9</v>
      </c>
      <c r="DA3" s="92" t="s">
        <v>84</v>
      </c>
      <c r="DB3" s="92" t="s">
        <v>85</v>
      </c>
      <c r="DC3" s="92" t="s">
        <v>85</v>
      </c>
      <c r="DD3" s="92" t="s">
        <v>9</v>
      </c>
      <c r="DE3" s="92" t="s">
        <v>85</v>
      </c>
      <c r="DF3" s="92" t="s">
        <v>9</v>
      </c>
      <c r="DG3" s="92" t="s">
        <v>85</v>
      </c>
      <c r="DH3" s="92" t="s">
        <v>9</v>
      </c>
      <c r="DI3" s="92"/>
      <c r="DJ3" s="93" t="s">
        <v>86</v>
      </c>
      <c r="DK3" s="93" t="s">
        <v>87</v>
      </c>
      <c r="DL3" s="93" t="s">
        <v>88</v>
      </c>
      <c r="DM3" s="93" t="s">
        <v>89</v>
      </c>
      <c r="DN3" s="93" t="s">
        <v>90</v>
      </c>
      <c r="DO3" s="93" t="s">
        <v>91</v>
      </c>
      <c r="DP3" s="93" t="s">
        <v>92</v>
      </c>
      <c r="DQ3" s="93" t="s">
        <v>93</v>
      </c>
      <c r="DR3" s="93" t="s">
        <v>94</v>
      </c>
      <c r="DS3" s="93" t="s">
        <v>95</v>
      </c>
      <c r="DT3" s="93" t="s">
        <v>96</v>
      </c>
      <c r="DU3" s="93" t="s">
        <v>97</v>
      </c>
      <c r="DV3" s="93" t="s">
        <v>98</v>
      </c>
      <c r="DW3" s="93" t="s">
        <v>99</v>
      </c>
      <c r="DX3" s="93" t="s">
        <v>100</v>
      </c>
      <c r="DY3" s="93" t="s">
        <v>101</v>
      </c>
      <c r="DZ3" s="93" t="s">
        <v>102</v>
      </c>
      <c r="EA3" s="93" t="s">
        <v>103</v>
      </c>
      <c r="EB3" s="93" t="s">
        <v>104</v>
      </c>
      <c r="EC3" s="93" t="s">
        <v>105</v>
      </c>
      <c r="ED3" s="93" t="s">
        <v>106</v>
      </c>
      <c r="EE3" s="93" t="s">
        <v>107</v>
      </c>
      <c r="EF3" s="93" t="s">
        <v>108</v>
      </c>
      <c r="EG3" s="93" t="s">
        <v>109</v>
      </c>
      <c r="EH3" s="93" t="s">
        <v>58</v>
      </c>
      <c r="EI3" s="93" t="s">
        <v>110</v>
      </c>
      <c r="EJ3" s="93" t="s">
        <v>111</v>
      </c>
      <c r="EK3" s="93" t="s">
        <v>112</v>
      </c>
      <c r="EL3" s="93" t="s">
        <v>113</v>
      </c>
      <c r="EM3" s="93" t="s">
        <v>114</v>
      </c>
      <c r="EN3" s="93" t="s">
        <v>115</v>
      </c>
      <c r="EO3" s="93" t="s">
        <v>116</v>
      </c>
      <c r="EP3" s="93" t="s">
        <v>117</v>
      </c>
      <c r="EQ3" s="93" t="s">
        <v>118</v>
      </c>
      <c r="ER3" s="93" t="s">
        <v>119</v>
      </c>
      <c r="ES3" s="93" t="s">
        <v>120</v>
      </c>
      <c r="ET3" s="93" t="s">
        <v>65</v>
      </c>
      <c r="EU3" s="93" t="s">
        <v>121</v>
      </c>
      <c r="EV3" s="93" t="s">
        <v>122</v>
      </c>
      <c r="EW3" s="93" t="s">
        <v>123</v>
      </c>
      <c r="EX3" s="93" t="s">
        <v>124</v>
      </c>
      <c r="EY3" s="93" t="s">
        <v>125</v>
      </c>
      <c r="EZ3" s="93" t="s">
        <v>126</v>
      </c>
      <c r="FA3" s="93" t="s">
        <v>127</v>
      </c>
      <c r="FB3" s="93" t="s">
        <v>128</v>
      </c>
      <c r="FC3" s="93" t="s">
        <v>129</v>
      </c>
      <c r="FD3" s="93" t="s">
        <v>130</v>
      </c>
      <c r="FE3" s="93" t="s">
        <v>131</v>
      </c>
      <c r="FF3" s="93" t="s">
        <v>132</v>
      </c>
      <c r="FG3" s="93" t="s">
        <v>133</v>
      </c>
      <c r="FH3" s="93"/>
      <c r="FI3" s="92"/>
      <c r="FJ3" s="92"/>
    </row>
    <row r="4" spans="1:210" s="66" customFormat="1" ht="22.5" customHeight="1" x14ac:dyDescent="0.25">
      <c r="A4" s="79" t="s">
        <v>134</v>
      </c>
      <c r="B4" s="80" t="s">
        <v>135</v>
      </c>
      <c r="C4" s="94" t="s">
        <v>136</v>
      </c>
      <c r="D4" s="80" t="s">
        <v>137</v>
      </c>
      <c r="E4" s="135" t="s">
        <v>138</v>
      </c>
      <c r="F4" s="135"/>
      <c r="G4" s="136" t="s">
        <v>139</v>
      </c>
      <c r="H4" s="136"/>
      <c r="I4" s="80"/>
      <c r="J4" s="135" t="s">
        <v>140</v>
      </c>
      <c r="K4" s="135"/>
      <c r="L4" s="137" t="s">
        <v>141</v>
      </c>
      <c r="M4" s="138"/>
      <c r="O4" s="92" t="s">
        <v>142</v>
      </c>
      <c r="U4" s="78"/>
      <c r="V4" s="78"/>
      <c r="W4" s="78"/>
      <c r="CU4" s="92" t="s">
        <v>143</v>
      </c>
      <c r="CV4" s="92" t="s">
        <v>144</v>
      </c>
      <c r="CW4" s="92" t="s">
        <v>83</v>
      </c>
      <c r="CX4" s="92" t="s">
        <v>83</v>
      </c>
      <c r="CY4" s="92" t="s">
        <v>144</v>
      </c>
      <c r="CZ4" s="92" t="s">
        <v>83</v>
      </c>
      <c r="DA4" s="92" t="s">
        <v>143</v>
      </c>
      <c r="DB4" s="92" t="s">
        <v>144</v>
      </c>
      <c r="DC4" s="92" t="s">
        <v>144</v>
      </c>
      <c r="DD4" s="92" t="s">
        <v>83</v>
      </c>
      <c r="DE4" s="92" t="s">
        <v>144</v>
      </c>
      <c r="DF4" s="92" t="s">
        <v>83</v>
      </c>
      <c r="DG4" s="92" t="s">
        <v>144</v>
      </c>
      <c r="DH4" s="92" t="s">
        <v>83</v>
      </c>
      <c r="DI4" s="92"/>
      <c r="DJ4" s="93" t="s">
        <v>6</v>
      </c>
      <c r="DK4" s="93" t="s">
        <v>145</v>
      </c>
      <c r="DL4" s="92"/>
      <c r="DM4" s="92" t="s">
        <v>146</v>
      </c>
      <c r="DN4" s="92" t="s">
        <v>147</v>
      </c>
      <c r="DO4" s="92" t="s">
        <v>148</v>
      </c>
      <c r="DP4" s="92" t="s">
        <v>149</v>
      </c>
      <c r="DQ4" s="93" t="s">
        <v>150</v>
      </c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</row>
    <row r="5" spans="1:210" s="66" customFormat="1" ht="22.5" customHeight="1" x14ac:dyDescent="0.25">
      <c r="A5" s="79" t="s">
        <v>151</v>
      </c>
      <c r="B5" s="80"/>
      <c r="C5" s="94" t="s">
        <v>152</v>
      </c>
      <c r="D5" s="96">
        <f>R22</f>
        <v>42072.159999999996</v>
      </c>
      <c r="E5" s="135" t="s">
        <v>153</v>
      </c>
      <c r="F5" s="135"/>
      <c r="G5" s="137" t="s">
        <v>34</v>
      </c>
      <c r="H5" s="137"/>
      <c r="I5" s="80"/>
      <c r="J5" s="135" t="s">
        <v>154</v>
      </c>
      <c r="K5" s="135"/>
      <c r="L5" s="139" t="s">
        <v>155</v>
      </c>
      <c r="M5" s="140"/>
      <c r="O5" s="92" t="s">
        <v>156</v>
      </c>
      <c r="U5" s="78"/>
      <c r="V5" s="78"/>
      <c r="W5" s="78"/>
      <c r="CU5" s="92" t="s">
        <v>157</v>
      </c>
      <c r="CV5" s="92" t="s">
        <v>158</v>
      </c>
      <c r="CW5" s="92" t="s">
        <v>142</v>
      </c>
      <c r="CX5" s="92" t="s">
        <v>142</v>
      </c>
      <c r="CY5" s="92" t="s">
        <v>158</v>
      </c>
      <c r="CZ5" s="92" t="s">
        <v>142</v>
      </c>
      <c r="DA5" s="92" t="s">
        <v>157</v>
      </c>
      <c r="DB5" s="92" t="s">
        <v>158</v>
      </c>
      <c r="DC5" s="92" t="s">
        <v>158</v>
      </c>
      <c r="DD5" s="92" t="s">
        <v>142</v>
      </c>
      <c r="DE5" s="92" t="s">
        <v>158</v>
      </c>
      <c r="DF5" s="92" t="s">
        <v>142</v>
      </c>
      <c r="DG5" s="92" t="s">
        <v>158</v>
      </c>
      <c r="DH5" s="92" t="s">
        <v>142</v>
      </c>
      <c r="DI5" s="92"/>
      <c r="DJ5" s="97" t="s">
        <v>159</v>
      </c>
      <c r="DK5" s="97" t="s">
        <v>160</v>
      </c>
      <c r="DL5" s="98" t="s">
        <v>80</v>
      </c>
      <c r="DM5" s="97" t="s">
        <v>161</v>
      </c>
      <c r="DN5" s="99"/>
      <c r="DO5" s="93" t="s">
        <v>162</v>
      </c>
      <c r="DP5" s="93" t="s">
        <v>155</v>
      </c>
      <c r="DQ5" s="92" t="s">
        <v>141</v>
      </c>
      <c r="DR5" s="92" t="s">
        <v>163</v>
      </c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</row>
    <row r="6" spans="1:210" s="66" customFormat="1" ht="22.5" customHeight="1" thickBot="1" x14ac:dyDescent="0.3">
      <c r="A6" s="82" t="s">
        <v>164</v>
      </c>
      <c r="B6" s="100" t="s">
        <v>155</v>
      </c>
      <c r="C6" s="83" t="s">
        <v>165</v>
      </c>
      <c r="D6" s="101">
        <v>45575</v>
      </c>
      <c r="E6" s="161" t="s">
        <v>166</v>
      </c>
      <c r="F6" s="161"/>
      <c r="G6" s="162" t="s">
        <v>123</v>
      </c>
      <c r="H6" s="162"/>
      <c r="I6" s="100"/>
      <c r="J6" s="163" t="s">
        <v>167</v>
      </c>
      <c r="K6" s="163"/>
      <c r="L6" s="133"/>
      <c r="M6" s="134"/>
      <c r="O6" s="81"/>
      <c r="U6" s="78"/>
      <c r="V6" s="78"/>
      <c r="W6" s="78"/>
      <c r="CU6" s="92" t="s">
        <v>137</v>
      </c>
      <c r="CV6" s="92" t="s">
        <v>168</v>
      </c>
      <c r="CW6" s="92" t="s">
        <v>156</v>
      </c>
      <c r="CX6" s="92" t="s">
        <v>156</v>
      </c>
      <c r="CY6" s="92" t="s">
        <v>168</v>
      </c>
      <c r="CZ6" s="92" t="s">
        <v>156</v>
      </c>
      <c r="DA6" s="92" t="s">
        <v>137</v>
      </c>
      <c r="DB6" s="92" t="s">
        <v>168</v>
      </c>
      <c r="DC6" s="92" t="s">
        <v>168</v>
      </c>
      <c r="DD6" s="92" t="s">
        <v>156</v>
      </c>
      <c r="DE6" s="92" t="s">
        <v>168</v>
      </c>
      <c r="DF6" s="92" t="s">
        <v>156</v>
      </c>
      <c r="DG6" s="92" t="s">
        <v>168</v>
      </c>
      <c r="DH6" s="92" t="s">
        <v>156</v>
      </c>
      <c r="DI6" s="92"/>
      <c r="DJ6" s="93" t="s">
        <v>169</v>
      </c>
      <c r="DK6" s="93" t="s">
        <v>170</v>
      </c>
      <c r="DL6" s="93" t="s">
        <v>171</v>
      </c>
      <c r="DM6" s="93" t="s">
        <v>172</v>
      </c>
      <c r="DN6" s="93" t="s">
        <v>173</v>
      </c>
      <c r="DO6" s="92" t="s">
        <v>139</v>
      </c>
      <c r="DP6" s="93" t="s">
        <v>174</v>
      </c>
      <c r="DQ6" s="92" t="s">
        <v>175</v>
      </c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</row>
    <row r="7" spans="1:210" s="1" customFormat="1" x14ac:dyDescent="0.25">
      <c r="A7" s="147" t="s">
        <v>176</v>
      </c>
      <c r="B7" s="147" t="s">
        <v>177</v>
      </c>
      <c r="C7" s="147" t="s">
        <v>178</v>
      </c>
      <c r="D7" s="147" t="s">
        <v>179</v>
      </c>
      <c r="E7" s="148" t="s">
        <v>180</v>
      </c>
      <c r="F7" s="148" t="s">
        <v>181</v>
      </c>
      <c r="G7" s="155" t="s">
        <v>182</v>
      </c>
      <c r="H7" s="155" t="s">
        <v>183</v>
      </c>
      <c r="I7" s="157" t="s">
        <v>184</v>
      </c>
      <c r="J7" s="148" t="s">
        <v>81</v>
      </c>
      <c r="K7" s="149" t="s">
        <v>185</v>
      </c>
      <c r="L7" s="153" t="s">
        <v>186</v>
      </c>
      <c r="M7" s="153"/>
      <c r="N7" s="153"/>
      <c r="O7" s="153"/>
      <c r="P7" s="167" t="s">
        <v>187</v>
      </c>
      <c r="Q7" s="144" t="s">
        <v>188</v>
      </c>
      <c r="R7" s="165" t="s">
        <v>189</v>
      </c>
      <c r="S7" s="165" t="s">
        <v>190</v>
      </c>
    </row>
    <row r="8" spans="1:210" s="1" customFormat="1" ht="19.5" customHeight="1" x14ac:dyDescent="0.25">
      <c r="A8" s="148"/>
      <c r="B8" s="148"/>
      <c r="C8" s="148"/>
      <c r="D8" s="148"/>
      <c r="E8" s="148"/>
      <c r="F8" s="148"/>
      <c r="G8" s="156"/>
      <c r="H8" s="156"/>
      <c r="I8" s="156"/>
      <c r="J8" s="148"/>
      <c r="K8" s="149"/>
      <c r="L8" s="164" t="s">
        <v>191</v>
      </c>
      <c r="M8" s="164"/>
      <c r="N8" s="164"/>
      <c r="O8" s="148" t="s">
        <v>192</v>
      </c>
      <c r="P8" s="167"/>
      <c r="Q8" s="143"/>
      <c r="R8" s="166"/>
      <c r="S8" s="166"/>
    </row>
    <row r="9" spans="1:210" s="4" customFormat="1" ht="18.75" customHeight="1" x14ac:dyDescent="0.25">
      <c r="A9" s="148"/>
      <c r="B9" s="148"/>
      <c r="C9" s="148"/>
      <c r="D9" s="148"/>
      <c r="E9" s="148"/>
      <c r="F9" s="148"/>
      <c r="G9" s="147"/>
      <c r="H9" s="147"/>
      <c r="I9" s="147"/>
      <c r="J9" s="148"/>
      <c r="K9" s="149"/>
      <c r="L9" s="3" t="s">
        <v>196</v>
      </c>
      <c r="M9" s="3" t="s">
        <v>197</v>
      </c>
      <c r="N9" s="3" t="s">
        <v>198</v>
      </c>
      <c r="O9" s="148"/>
      <c r="P9" s="167"/>
      <c r="Q9" s="143"/>
      <c r="R9" s="166"/>
      <c r="S9" s="166"/>
    </row>
    <row r="10" spans="1:210" s="9" customFormat="1" ht="22.5" customHeight="1" x14ac:dyDescent="0.25">
      <c r="A10" s="150" t="s">
        <v>199</v>
      </c>
      <c r="B10" s="151"/>
      <c r="C10" s="152"/>
      <c r="D10" s="5"/>
      <c r="E10" s="5"/>
      <c r="F10" s="5"/>
      <c r="G10" s="5"/>
      <c r="H10" s="5"/>
      <c r="I10" s="5"/>
      <c r="J10" s="5"/>
      <c r="K10" s="6"/>
      <c r="L10" s="7"/>
      <c r="M10" s="7"/>
      <c r="N10" s="7"/>
      <c r="O10" s="8"/>
      <c r="P10" s="16"/>
      <c r="Q10" s="16"/>
      <c r="R10" s="16"/>
      <c r="S10" s="16"/>
    </row>
    <row r="11" spans="1:210" s="15" customFormat="1" ht="22.5" customHeight="1" x14ac:dyDescent="0.25">
      <c r="A11" s="143" t="str">
        <f>A10</f>
        <v>2pc PC - Beautyrest Brand 90gsm Solid Statin Pillowcase</v>
      </c>
      <c r="B11" s="144" t="s">
        <v>200</v>
      </c>
      <c r="C11" s="144" t="s">
        <v>201</v>
      </c>
      <c r="D11" s="10" t="s">
        <v>202</v>
      </c>
      <c r="E11" s="141" t="s">
        <v>203</v>
      </c>
      <c r="F11" s="141" t="s">
        <v>204</v>
      </c>
      <c r="G11" s="63" t="s">
        <v>290</v>
      </c>
      <c r="H11" s="132" t="s">
        <v>291</v>
      </c>
      <c r="I11" s="86"/>
      <c r="J11" s="69">
        <v>1.1499999999999999</v>
      </c>
      <c r="K11" s="11">
        <v>1.21</v>
      </c>
      <c r="L11" s="12">
        <v>25</v>
      </c>
      <c r="M11" s="13">
        <v>17</v>
      </c>
      <c r="N11" s="12">
        <v>24</v>
      </c>
      <c r="O11" s="14">
        <v>8</v>
      </c>
      <c r="P11" s="85">
        <v>2.4500000000000002</v>
      </c>
      <c r="Q11" s="129">
        <f>'PILLOWCASE 3rd PO'!H6</f>
        <v>1904</v>
      </c>
      <c r="R11" s="70">
        <f>P11*Q11</f>
        <v>4664.8</v>
      </c>
      <c r="S11" s="71" t="e">
        <f>Q11*#REF!</f>
        <v>#REF!</v>
      </c>
    </row>
    <row r="12" spans="1:210" s="15" customFormat="1" ht="22.5" customHeight="1" x14ac:dyDescent="0.25">
      <c r="A12" s="143"/>
      <c r="B12" s="143"/>
      <c r="C12" s="143"/>
      <c r="D12" s="10" t="s">
        <v>205</v>
      </c>
      <c r="E12" s="142"/>
      <c r="F12" s="142"/>
      <c r="G12" s="63" t="s">
        <v>301</v>
      </c>
      <c r="H12" s="132" t="s">
        <v>292</v>
      </c>
      <c r="I12" s="86"/>
      <c r="J12" s="69">
        <v>1.3</v>
      </c>
      <c r="K12" s="11">
        <v>1.38</v>
      </c>
      <c r="L12" s="12">
        <v>25</v>
      </c>
      <c r="M12" s="13">
        <v>17</v>
      </c>
      <c r="N12" s="12">
        <v>26</v>
      </c>
      <c r="O12" s="14">
        <v>8</v>
      </c>
      <c r="P12" s="85">
        <v>2.78</v>
      </c>
      <c r="Q12" s="129">
        <f>'PILLOWCASE 3rd PO'!H11</f>
        <v>1408</v>
      </c>
      <c r="R12" s="70">
        <f t="shared" ref="R12:R21" si="0">P12*Q12</f>
        <v>3914.24</v>
      </c>
      <c r="S12" s="71" t="e">
        <f>Q12*#REF!</f>
        <v>#REF!</v>
      </c>
    </row>
    <row r="13" spans="1:210" s="15" customFormat="1" ht="22.5" customHeight="1" x14ac:dyDescent="0.25">
      <c r="A13" s="143" t="str">
        <f>A10</f>
        <v>2pc PC - Beautyrest Brand 90gsm Solid Statin Pillowcase</v>
      </c>
      <c r="B13" s="144" t="s">
        <v>206</v>
      </c>
      <c r="C13" s="144" t="s">
        <v>201</v>
      </c>
      <c r="D13" s="10" t="s">
        <v>202</v>
      </c>
      <c r="E13" s="141" t="s">
        <v>207</v>
      </c>
      <c r="F13" s="141" t="s">
        <v>208</v>
      </c>
      <c r="G13" s="63" t="s">
        <v>302</v>
      </c>
      <c r="H13" s="132" t="s">
        <v>293</v>
      </c>
      <c r="I13" s="86"/>
      <c r="J13" s="69">
        <f t="shared" ref="J13:K16" si="1">J11</f>
        <v>1.1499999999999999</v>
      </c>
      <c r="K13" s="11">
        <f t="shared" si="1"/>
        <v>1.21</v>
      </c>
      <c r="L13" s="12">
        <v>25</v>
      </c>
      <c r="M13" s="13">
        <v>17</v>
      </c>
      <c r="N13" s="12">
        <v>24</v>
      </c>
      <c r="O13" s="14">
        <v>8</v>
      </c>
      <c r="P13" s="85">
        <f t="shared" ref="P13:P21" si="2">P11</f>
        <v>2.4500000000000002</v>
      </c>
      <c r="Q13" s="129">
        <f>'PILLOWCASE 3rd PO'!H7</f>
        <v>1904</v>
      </c>
      <c r="R13" s="70">
        <f t="shared" si="0"/>
        <v>4664.8</v>
      </c>
      <c r="S13" s="71" t="e">
        <f>Q13*#REF!</f>
        <v>#REF!</v>
      </c>
    </row>
    <row r="14" spans="1:210" s="15" customFormat="1" ht="22.5" customHeight="1" x14ac:dyDescent="0.25">
      <c r="A14" s="143"/>
      <c r="B14" s="143"/>
      <c r="C14" s="143"/>
      <c r="D14" s="10" t="s">
        <v>205</v>
      </c>
      <c r="E14" s="142"/>
      <c r="F14" s="142"/>
      <c r="G14" s="63" t="s">
        <v>303</v>
      </c>
      <c r="H14" s="132" t="s">
        <v>294</v>
      </c>
      <c r="I14" s="86"/>
      <c r="J14" s="69">
        <f t="shared" si="1"/>
        <v>1.3</v>
      </c>
      <c r="K14" s="11">
        <f t="shared" si="1"/>
        <v>1.38</v>
      </c>
      <c r="L14" s="12">
        <v>25</v>
      </c>
      <c r="M14" s="13">
        <v>17</v>
      </c>
      <c r="N14" s="12">
        <v>26</v>
      </c>
      <c r="O14" s="14">
        <v>8</v>
      </c>
      <c r="P14" s="85">
        <f t="shared" si="2"/>
        <v>2.78</v>
      </c>
      <c r="Q14" s="129">
        <f>'PILLOWCASE 3rd PO'!H12</f>
        <v>1408</v>
      </c>
      <c r="R14" s="70">
        <f t="shared" si="0"/>
        <v>3914.24</v>
      </c>
      <c r="S14" s="71" t="e">
        <f>Q14*#REF!</f>
        <v>#REF!</v>
      </c>
    </row>
    <row r="15" spans="1:210" s="15" customFormat="1" ht="22.5" customHeight="1" x14ac:dyDescent="0.25">
      <c r="A15" s="143" t="str">
        <f>A10</f>
        <v>2pc PC - Beautyrest Brand 90gsm Solid Statin Pillowcase</v>
      </c>
      <c r="B15" s="144" t="s">
        <v>200</v>
      </c>
      <c r="C15" s="144" t="s">
        <v>209</v>
      </c>
      <c r="D15" s="10" t="s">
        <v>202</v>
      </c>
      <c r="E15" s="141" t="s">
        <v>210</v>
      </c>
      <c r="F15" s="141" t="s">
        <v>211</v>
      </c>
      <c r="G15" s="63" t="s">
        <v>304</v>
      </c>
      <c r="H15" s="132" t="s">
        <v>295</v>
      </c>
      <c r="I15" s="86"/>
      <c r="J15" s="69">
        <f t="shared" si="1"/>
        <v>1.1499999999999999</v>
      </c>
      <c r="K15" s="11">
        <f t="shared" si="1"/>
        <v>1.21</v>
      </c>
      <c r="L15" s="12">
        <v>25</v>
      </c>
      <c r="M15" s="13">
        <v>17</v>
      </c>
      <c r="N15" s="12">
        <v>24</v>
      </c>
      <c r="O15" s="14">
        <v>8</v>
      </c>
      <c r="P15" s="85">
        <f t="shared" si="2"/>
        <v>2.4500000000000002</v>
      </c>
      <c r="Q15" s="129">
        <f>'PILLOWCASE 3rd PO'!H8</f>
        <v>1904</v>
      </c>
      <c r="R15" s="70">
        <f t="shared" si="0"/>
        <v>4664.8</v>
      </c>
      <c r="S15" s="71" t="e">
        <f>Q15*#REF!</f>
        <v>#REF!</v>
      </c>
    </row>
    <row r="16" spans="1:210" s="15" customFormat="1" ht="22.5" customHeight="1" x14ac:dyDescent="0.25">
      <c r="A16" s="143"/>
      <c r="B16" s="143"/>
      <c r="C16" s="143"/>
      <c r="D16" s="10" t="s">
        <v>205</v>
      </c>
      <c r="E16" s="142"/>
      <c r="F16" s="142"/>
      <c r="G16" s="63" t="s">
        <v>305</v>
      </c>
      <c r="H16" s="132" t="s">
        <v>296</v>
      </c>
      <c r="I16" s="86"/>
      <c r="J16" s="69">
        <f t="shared" si="1"/>
        <v>1.3</v>
      </c>
      <c r="K16" s="11">
        <f t="shared" si="1"/>
        <v>1.38</v>
      </c>
      <c r="L16" s="12">
        <v>25</v>
      </c>
      <c r="M16" s="13">
        <v>17</v>
      </c>
      <c r="N16" s="12">
        <v>26</v>
      </c>
      <c r="O16" s="14">
        <v>8</v>
      </c>
      <c r="P16" s="85">
        <f t="shared" si="2"/>
        <v>2.78</v>
      </c>
      <c r="Q16" s="129">
        <f>'PILLOWCASE 3rd PO'!H13</f>
        <v>1408</v>
      </c>
      <c r="R16" s="70">
        <f t="shared" si="0"/>
        <v>3914.24</v>
      </c>
      <c r="S16" s="71" t="e">
        <f>Q16*#REF!</f>
        <v>#REF!</v>
      </c>
    </row>
    <row r="17" spans="1:20" s="9" customFormat="1" ht="22.5" customHeight="1" x14ac:dyDescent="0.25">
      <c r="A17" s="150" t="s">
        <v>287</v>
      </c>
      <c r="B17" s="151"/>
      <c r="C17" s="152"/>
      <c r="D17" s="5"/>
      <c r="E17" s="5"/>
      <c r="F17" s="5"/>
      <c r="G17" s="5"/>
      <c r="H17" s="5"/>
      <c r="I17" s="5"/>
      <c r="J17" s="5"/>
      <c r="K17" s="6"/>
      <c r="L17" s="7"/>
      <c r="M17" s="7"/>
      <c r="N17" s="7"/>
      <c r="O17" s="8"/>
      <c r="P17" s="16"/>
      <c r="Q17" s="130"/>
      <c r="R17" s="16"/>
      <c r="S17" s="16"/>
    </row>
    <row r="18" spans="1:20" s="15" customFormat="1" ht="22.5" customHeight="1" x14ac:dyDescent="0.25">
      <c r="A18" s="143" t="str">
        <f>A15</f>
        <v>2pc PC - Beautyrest Brand 90gsm Solid Statin Pillowcase</v>
      </c>
      <c r="B18" s="144" t="s">
        <v>200</v>
      </c>
      <c r="C18" s="144" t="s">
        <v>209</v>
      </c>
      <c r="D18" s="10" t="s">
        <v>202</v>
      </c>
      <c r="E18" s="145" t="s">
        <v>212</v>
      </c>
      <c r="F18" s="141" t="s">
        <v>213</v>
      </c>
      <c r="G18" s="63" t="s">
        <v>308</v>
      </c>
      <c r="H18" s="132" t="s">
        <v>297</v>
      </c>
      <c r="I18" s="87"/>
      <c r="J18" s="69">
        <f>J15</f>
        <v>1.1499999999999999</v>
      </c>
      <c r="K18" s="11">
        <f>K15</f>
        <v>1.21</v>
      </c>
      <c r="L18" s="12">
        <v>25</v>
      </c>
      <c r="M18" s="13">
        <v>17</v>
      </c>
      <c r="N18" s="12">
        <v>24</v>
      </c>
      <c r="O18" s="14">
        <v>8</v>
      </c>
      <c r="P18" s="85">
        <v>2.33</v>
      </c>
      <c r="Q18" s="129">
        <f>'PILLOWCASE 3rd PO'!H9</f>
        <v>1904</v>
      </c>
      <c r="R18" s="70">
        <f t="shared" si="0"/>
        <v>4436.32</v>
      </c>
      <c r="S18" s="71" t="e">
        <f>Q18*#REF!</f>
        <v>#REF!</v>
      </c>
    </row>
    <row r="19" spans="1:20" s="15" customFormat="1" ht="22.5" customHeight="1" x14ac:dyDescent="0.25">
      <c r="A19" s="143"/>
      <c r="B19" s="143"/>
      <c r="C19" s="143"/>
      <c r="D19" s="10" t="s">
        <v>205</v>
      </c>
      <c r="E19" s="146"/>
      <c r="F19" s="142"/>
      <c r="G19" s="63" t="s">
        <v>309</v>
      </c>
      <c r="H19" s="132" t="s">
        <v>298</v>
      </c>
      <c r="I19" s="87"/>
      <c r="J19" s="69">
        <f>J16</f>
        <v>1.3</v>
      </c>
      <c r="K19" s="11">
        <f>K16</f>
        <v>1.38</v>
      </c>
      <c r="L19" s="12">
        <v>25</v>
      </c>
      <c r="M19" s="13">
        <v>17</v>
      </c>
      <c r="N19" s="12">
        <v>26</v>
      </c>
      <c r="O19" s="14">
        <v>8</v>
      </c>
      <c r="P19" s="85">
        <v>2.65</v>
      </c>
      <c r="Q19" s="129">
        <f>'PILLOWCASE 3rd PO'!H14</f>
        <v>1408</v>
      </c>
      <c r="R19" s="70">
        <f t="shared" si="0"/>
        <v>3731.2</v>
      </c>
      <c r="S19" s="71" t="e">
        <f>Q19*#REF!</f>
        <v>#REF!</v>
      </c>
    </row>
    <row r="20" spans="1:20" s="15" customFormat="1" ht="22.5" customHeight="1" x14ac:dyDescent="0.25">
      <c r="A20" s="143" t="str">
        <f>A18</f>
        <v>2pc PC - Beautyrest Brand 90gsm Solid Statin Pillowcase</v>
      </c>
      <c r="B20" s="144" t="s">
        <v>200</v>
      </c>
      <c r="C20" s="144" t="s">
        <v>209</v>
      </c>
      <c r="D20" s="10" t="s">
        <v>202</v>
      </c>
      <c r="E20" s="141" t="s">
        <v>214</v>
      </c>
      <c r="F20" s="141" t="s">
        <v>215</v>
      </c>
      <c r="G20" s="63" t="s">
        <v>310</v>
      </c>
      <c r="H20" s="132" t="s">
        <v>299</v>
      </c>
      <c r="I20" s="87"/>
      <c r="J20" s="69">
        <f t="shared" ref="J20:K21" si="3">J18</f>
        <v>1.1499999999999999</v>
      </c>
      <c r="K20" s="11">
        <f t="shared" si="3"/>
        <v>1.21</v>
      </c>
      <c r="L20" s="12">
        <v>25</v>
      </c>
      <c r="M20" s="13">
        <v>17</v>
      </c>
      <c r="N20" s="12">
        <v>24</v>
      </c>
      <c r="O20" s="14">
        <v>8</v>
      </c>
      <c r="P20" s="85">
        <f t="shared" si="2"/>
        <v>2.33</v>
      </c>
      <c r="Q20" s="129">
        <f>'PILLOWCASE 3rd PO'!H10</f>
        <v>1904</v>
      </c>
      <c r="R20" s="70">
        <f t="shared" si="0"/>
        <v>4436.32</v>
      </c>
      <c r="S20" s="71" t="e">
        <f>Q20*#REF!</f>
        <v>#REF!</v>
      </c>
    </row>
    <row r="21" spans="1:20" s="15" customFormat="1" ht="22.5" customHeight="1" x14ac:dyDescent="0.25">
      <c r="A21" s="143"/>
      <c r="B21" s="143"/>
      <c r="C21" s="143"/>
      <c r="D21" s="10" t="s">
        <v>205</v>
      </c>
      <c r="E21" s="142"/>
      <c r="F21" s="142"/>
      <c r="G21" s="63" t="s">
        <v>311</v>
      </c>
      <c r="H21" s="132" t="s">
        <v>300</v>
      </c>
      <c r="I21" s="87"/>
      <c r="J21" s="69">
        <f t="shared" si="3"/>
        <v>1.3</v>
      </c>
      <c r="K21" s="11">
        <f t="shared" si="3"/>
        <v>1.38</v>
      </c>
      <c r="L21" s="12">
        <v>25</v>
      </c>
      <c r="M21" s="13">
        <v>17</v>
      </c>
      <c r="N21" s="12">
        <v>26</v>
      </c>
      <c r="O21" s="14">
        <v>8</v>
      </c>
      <c r="P21" s="85">
        <f t="shared" si="2"/>
        <v>2.65</v>
      </c>
      <c r="Q21" s="129">
        <f>'PILLOWCASE 3rd PO'!H15</f>
        <v>1408</v>
      </c>
      <c r="R21" s="70">
        <f t="shared" si="0"/>
        <v>3731.2</v>
      </c>
      <c r="S21" s="71" t="e">
        <f>Q21*#REF!</f>
        <v>#REF!</v>
      </c>
    </row>
    <row r="22" spans="1:20" x14ac:dyDescent="0.25">
      <c r="A22" s="20"/>
      <c r="C22" s="19"/>
      <c r="J22" s="21"/>
      <c r="K22" s="22"/>
      <c r="L22" s="22"/>
      <c r="M22" s="19"/>
      <c r="N22" s="19"/>
      <c r="P22" s="19"/>
      <c r="Q22" s="19">
        <f>SUM(Q11:Q21)</f>
        <v>16560</v>
      </c>
      <c r="R22" s="84">
        <f>SUM(R11:R21)</f>
        <v>42072.159999999996</v>
      </c>
      <c r="S22" s="84" t="e">
        <f>SUM(S11:S21)</f>
        <v>#REF!</v>
      </c>
      <c r="T22" s="88" t="e">
        <f>(R22-S22)/R22</f>
        <v>#REF!</v>
      </c>
    </row>
    <row r="23" spans="1:20" x14ac:dyDescent="0.25">
      <c r="A23" s="20" t="s">
        <v>286</v>
      </c>
      <c r="C23" s="19"/>
      <c r="H23" s="21"/>
      <c r="I23" s="22"/>
      <c r="J23" s="22"/>
      <c r="L23" s="19"/>
      <c r="M23" s="19"/>
      <c r="N23" s="17"/>
      <c r="O23" s="17"/>
      <c r="P23" s="19"/>
    </row>
    <row r="24" spans="1:20" x14ac:dyDescent="0.25">
      <c r="A24" s="131" t="s">
        <v>306</v>
      </c>
      <c r="C24" s="19"/>
      <c r="H24" s="21"/>
      <c r="I24" s="22"/>
      <c r="J24" s="22"/>
      <c r="L24" s="19"/>
      <c r="M24" s="19"/>
      <c r="N24" s="17"/>
      <c r="O24" s="17"/>
      <c r="P24" s="19"/>
    </row>
    <row r="25" spans="1:20" x14ac:dyDescent="0.25">
      <c r="A25" s="102" t="s">
        <v>282</v>
      </c>
      <c r="C25" s="19"/>
      <c r="H25" s="21"/>
      <c r="I25" s="22"/>
      <c r="J25" s="22"/>
      <c r="L25" s="19"/>
      <c r="M25" s="19"/>
      <c r="N25" s="17"/>
      <c r="O25" s="17"/>
      <c r="P25" s="19"/>
    </row>
    <row r="26" spans="1:20" x14ac:dyDescent="0.25">
      <c r="A26" s="102" t="s">
        <v>283</v>
      </c>
      <c r="C26" s="19"/>
      <c r="H26" s="21"/>
      <c r="I26" s="22"/>
      <c r="J26" s="22"/>
      <c r="L26" s="19"/>
      <c r="M26" s="19"/>
      <c r="N26" s="17"/>
      <c r="O26" s="17"/>
      <c r="P26" s="19"/>
    </row>
    <row r="27" spans="1:20" x14ac:dyDescent="0.25">
      <c r="A27" s="102" t="s">
        <v>284</v>
      </c>
      <c r="C27" s="19"/>
      <c r="H27" s="21"/>
      <c r="I27" s="22"/>
      <c r="J27" s="22"/>
      <c r="L27" s="19"/>
      <c r="M27" s="19"/>
      <c r="N27" s="17"/>
      <c r="O27" s="17"/>
      <c r="P27" s="19"/>
    </row>
    <row r="28" spans="1:20" x14ac:dyDescent="0.25">
      <c r="A28" s="102" t="s">
        <v>285</v>
      </c>
      <c r="C28" s="19"/>
      <c r="H28" s="21"/>
      <c r="I28" s="22"/>
      <c r="J28" s="22"/>
      <c r="L28" s="19"/>
      <c r="M28" s="19"/>
      <c r="N28" s="17"/>
      <c r="O28" s="17"/>
      <c r="P28" s="19"/>
    </row>
    <row r="29" spans="1:20" x14ac:dyDescent="0.25">
      <c r="A29" s="102"/>
      <c r="C29" s="19"/>
      <c r="H29" s="21"/>
      <c r="I29" s="22"/>
      <c r="J29" s="22"/>
      <c r="L29" s="19"/>
      <c r="M29" s="19"/>
      <c r="N29" s="17"/>
      <c r="O29" s="17"/>
      <c r="P29" s="19"/>
    </row>
    <row r="30" spans="1:20" x14ac:dyDescent="0.25">
      <c r="A30" s="20" t="s">
        <v>288</v>
      </c>
      <c r="C30" s="19"/>
      <c r="H30" s="21"/>
      <c r="I30" s="22"/>
      <c r="J30" s="22"/>
      <c r="L30" s="19"/>
      <c r="M30" s="19"/>
      <c r="N30" s="17"/>
      <c r="O30" s="17"/>
      <c r="P30" s="19"/>
    </row>
    <row r="31" spans="1:20" x14ac:dyDescent="0.25">
      <c r="A31" s="131" t="s">
        <v>307</v>
      </c>
      <c r="J31" s="21"/>
      <c r="K31" s="22"/>
      <c r="L31" s="22"/>
      <c r="M31" s="19"/>
      <c r="N31" s="19"/>
      <c r="P31" s="19"/>
    </row>
    <row r="32" spans="1:20" x14ac:dyDescent="0.25">
      <c r="A32" s="102" t="s">
        <v>282</v>
      </c>
      <c r="J32" s="21"/>
      <c r="K32" s="22"/>
      <c r="L32" s="22"/>
      <c r="M32" s="19"/>
      <c r="N32" s="19"/>
      <c r="P32" s="19"/>
    </row>
    <row r="33" spans="1:16" x14ac:dyDescent="0.25">
      <c r="A33" s="102" t="s">
        <v>283</v>
      </c>
      <c r="J33" s="21"/>
      <c r="K33" s="22"/>
      <c r="L33" s="22"/>
      <c r="M33" s="19"/>
      <c r="N33" s="19"/>
      <c r="P33" s="19"/>
    </row>
    <row r="34" spans="1:16" x14ac:dyDescent="0.25">
      <c r="A34" s="102" t="s">
        <v>284</v>
      </c>
      <c r="J34" s="21"/>
      <c r="K34" s="22"/>
      <c r="L34" s="22"/>
      <c r="M34" s="19"/>
      <c r="N34" s="19"/>
      <c r="P34" s="19"/>
    </row>
    <row r="35" spans="1:16" x14ac:dyDescent="0.25">
      <c r="A35" s="102" t="s">
        <v>289</v>
      </c>
      <c r="J35" s="21"/>
      <c r="K35" s="22"/>
      <c r="L35" s="22"/>
      <c r="M35" s="19"/>
      <c r="N35" s="19"/>
      <c r="P35" s="19"/>
    </row>
    <row r="36" spans="1:16" x14ac:dyDescent="0.25">
      <c r="J36" s="21"/>
      <c r="K36" s="22"/>
      <c r="L36" s="22"/>
      <c r="M36" s="19"/>
      <c r="N36" s="19"/>
      <c r="P36" s="19"/>
    </row>
  </sheetData>
  <protectedRanges>
    <protectedRange password="F78C" sqref="DP6 DQ4 DJ4:DK6 DL5:DM6 DN5:DP5 DN6" name="区域1_1"/>
  </protectedRanges>
  <mergeCells count="65">
    <mergeCell ref="A17:C17"/>
    <mergeCell ref="A15:A16"/>
    <mergeCell ref="B15:B16"/>
    <mergeCell ref="C15:C16"/>
    <mergeCell ref="F13:F14"/>
    <mergeCell ref="E15:E16"/>
    <mergeCell ref="F15:F16"/>
    <mergeCell ref="E13:E14"/>
    <mergeCell ref="A13:A14"/>
    <mergeCell ref="B13:B14"/>
    <mergeCell ref="C13:C14"/>
    <mergeCell ref="L8:N8"/>
    <mergeCell ref="S7:S9"/>
    <mergeCell ref="P7:P9"/>
    <mergeCell ref="Q7:Q9"/>
    <mergeCell ref="R7:R9"/>
    <mergeCell ref="O8:O9"/>
    <mergeCell ref="L7:O7"/>
    <mergeCell ref="E2:F2"/>
    <mergeCell ref="G7:G9"/>
    <mergeCell ref="H7:H9"/>
    <mergeCell ref="I7:I9"/>
    <mergeCell ref="G2:H2"/>
    <mergeCell ref="J2:K2"/>
    <mergeCell ref="L2:M2"/>
    <mergeCell ref="E3:F3"/>
    <mergeCell ref="G3:H3"/>
    <mergeCell ref="J3:K3"/>
    <mergeCell ref="L3:M3"/>
    <mergeCell ref="E6:F6"/>
    <mergeCell ref="G6:H6"/>
    <mergeCell ref="J6:K6"/>
    <mergeCell ref="B11:B12"/>
    <mergeCell ref="C11:C12"/>
    <mergeCell ref="A7:A9"/>
    <mergeCell ref="B7:B9"/>
    <mergeCell ref="A10:C10"/>
    <mergeCell ref="A11:A12"/>
    <mergeCell ref="F11:F12"/>
    <mergeCell ref="C7:C9"/>
    <mergeCell ref="D7:D9"/>
    <mergeCell ref="K7:K9"/>
    <mergeCell ref="J7:J9"/>
    <mergeCell ref="E7:E9"/>
    <mergeCell ref="F7:F9"/>
    <mergeCell ref="E11:E12"/>
    <mergeCell ref="F18:F19"/>
    <mergeCell ref="A20:A21"/>
    <mergeCell ref="B20:B21"/>
    <mergeCell ref="C20:C21"/>
    <mergeCell ref="E20:E21"/>
    <mergeCell ref="F20:F21"/>
    <mergeCell ref="A18:A19"/>
    <mergeCell ref="B18:B19"/>
    <mergeCell ref="C18:C19"/>
    <mergeCell ref="E18:E19"/>
    <mergeCell ref="L6:M6"/>
    <mergeCell ref="E4:F4"/>
    <mergeCell ref="G4:H4"/>
    <mergeCell ref="J4:K4"/>
    <mergeCell ref="L4:M4"/>
    <mergeCell ref="E5:F5"/>
    <mergeCell ref="G5:H5"/>
    <mergeCell ref="J5:K5"/>
    <mergeCell ref="L5:M5"/>
  </mergeCells>
  <phoneticPr fontId="24" type="noConversion"/>
  <dataValidations count="10">
    <dataValidation type="list" allowBlank="1" showInputMessage="1" showErrorMessage="1" sqref="B6" xr:uid="{00000000-0002-0000-0000-000000000000}">
      <formula1>#REF!</formula1>
    </dataValidation>
    <dataValidation type="list" allowBlank="1" showInputMessage="1" showErrorMessage="1" sqref="D4" xr:uid="{00000000-0002-0000-0000-000001000000}">
      <formula1>$O$2:$O$5</formula1>
    </dataValidation>
    <dataValidation type="list" allowBlank="1" showInputMessage="1" showErrorMessage="1" sqref="D2" xr:uid="{00000000-0002-0000-0000-000002000000}">
      <formula1>$CU$2:$DH$2</formula1>
    </dataValidation>
    <dataValidation type="list" allowBlank="1" showInputMessage="1" showErrorMessage="1" sqref="G5:I5" xr:uid="{00000000-0002-0000-0000-000003000000}">
      <formula1>$DJ$2:$FJ$2</formula1>
    </dataValidation>
    <dataValidation type="list" allowBlank="1" showInputMessage="1" showErrorMessage="1" sqref="G2:I2" xr:uid="{00000000-0002-0000-0000-000004000000}">
      <formula1>$DJ$4:$DK$4</formula1>
    </dataValidation>
    <dataValidation type="list" allowBlank="1" showInputMessage="1" showErrorMessage="1" sqref="L5" xr:uid="{00000000-0002-0000-0000-000005000000}">
      <formula1>$DO$5:$DP$5</formula1>
    </dataValidation>
    <dataValidation type="list" allowBlank="1" showInputMessage="1" showErrorMessage="1" sqref="L4:M4" xr:uid="{00000000-0002-0000-0000-000006000000}">
      <formula1>$DQ$5:$DR$5</formula1>
    </dataValidation>
    <dataValidation type="list" allowBlank="1" showInputMessage="1" showErrorMessage="1" sqref="G4:I4" xr:uid="{00000000-0002-0000-0000-000007000000}">
      <formula1>$DJ$6:$DQ$6</formula1>
    </dataValidation>
    <dataValidation type="list" allowBlank="1" showInputMessage="1" showErrorMessage="1" sqref="G3:I3" xr:uid="{00000000-0002-0000-0000-000008000000}">
      <formula1>$DJ$5:$DM$5</formula1>
    </dataValidation>
    <dataValidation type="list" allowBlank="1" showInputMessage="1" showErrorMessage="1" sqref="G6:I6" xr:uid="{00000000-0002-0000-0000-000009000000}">
      <formula1>$DJ$3:$FG$3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6"/>
  <sheetViews>
    <sheetView workbookViewId="0">
      <selection activeCell="F10" sqref="F10"/>
    </sheetView>
  </sheetViews>
  <sheetFormatPr defaultColWidth="8.6640625" defaultRowHeight="13.8" x14ac:dyDescent="0.25"/>
  <cols>
    <col min="1" max="1" width="18.44140625" style="103" customWidth="1"/>
    <col min="2" max="2" width="16.44140625" style="103" customWidth="1"/>
    <col min="3" max="3" width="13.88671875" style="103" customWidth="1"/>
    <col min="4" max="4" width="12" style="103" customWidth="1"/>
    <col min="5" max="5" width="13" style="103" customWidth="1"/>
    <col min="6" max="6" width="12" style="103" customWidth="1"/>
    <col min="7" max="7" width="8.5546875" style="103" customWidth="1"/>
    <col min="8" max="8" width="11.44140625" style="103" customWidth="1"/>
    <col min="9" max="9" width="8.88671875" style="103" customWidth="1"/>
    <col min="10" max="12" width="6.88671875" style="103" customWidth="1"/>
    <col min="13" max="13" width="6.109375" style="103" customWidth="1"/>
    <col min="14" max="16" width="8.88671875" style="103" customWidth="1"/>
    <col min="17" max="16384" width="8.6640625" style="103"/>
  </cols>
  <sheetData>
    <row r="2" spans="1:16" x14ac:dyDescent="0.25">
      <c r="A2" s="118" t="s">
        <v>216</v>
      </c>
      <c r="B2" s="118"/>
    </row>
    <row r="3" spans="1:16" ht="18" customHeight="1" x14ac:dyDescent="0.25">
      <c r="A3" s="148" t="s">
        <v>217</v>
      </c>
      <c r="B3" s="148" t="s">
        <v>177</v>
      </c>
      <c r="C3" s="148" t="s">
        <v>178</v>
      </c>
      <c r="D3" s="148" t="s">
        <v>179</v>
      </c>
      <c r="E3" s="2"/>
      <c r="F3" s="2"/>
      <c r="G3" s="155" t="s">
        <v>218</v>
      </c>
      <c r="H3" s="179" t="s">
        <v>219</v>
      </c>
      <c r="I3" s="155" t="s">
        <v>220</v>
      </c>
      <c r="J3" s="173" t="s">
        <v>191</v>
      </c>
      <c r="K3" s="174"/>
      <c r="L3" s="175"/>
      <c r="M3" s="168" t="s">
        <v>221</v>
      </c>
      <c r="N3" s="168" t="s">
        <v>222</v>
      </c>
      <c r="O3" s="168" t="s">
        <v>223</v>
      </c>
      <c r="P3" s="168" t="s">
        <v>224</v>
      </c>
    </row>
    <row r="4" spans="1:16" ht="18" customHeight="1" x14ac:dyDescent="0.25">
      <c r="A4" s="148"/>
      <c r="B4" s="148"/>
      <c r="C4" s="148"/>
      <c r="D4" s="148"/>
      <c r="E4" s="2" t="s">
        <v>225</v>
      </c>
      <c r="F4" s="2" t="s">
        <v>226</v>
      </c>
      <c r="G4" s="156"/>
      <c r="H4" s="180"/>
      <c r="I4" s="156"/>
      <c r="J4" s="176"/>
      <c r="K4" s="177"/>
      <c r="L4" s="178"/>
      <c r="M4" s="169"/>
      <c r="N4" s="169"/>
      <c r="O4" s="171"/>
      <c r="P4" s="171"/>
    </row>
    <row r="5" spans="1:16" ht="18" customHeight="1" x14ac:dyDescent="0.25">
      <c r="A5" s="148"/>
      <c r="B5" s="148"/>
      <c r="C5" s="148"/>
      <c r="D5" s="148"/>
      <c r="E5" s="2"/>
      <c r="F5" s="2"/>
      <c r="G5" s="147"/>
      <c r="H5" s="181"/>
      <c r="I5" s="147"/>
      <c r="J5" s="117" t="s">
        <v>227</v>
      </c>
      <c r="K5" s="117" t="s">
        <v>228</v>
      </c>
      <c r="L5" s="117" t="s">
        <v>229</v>
      </c>
      <c r="M5" s="170"/>
      <c r="N5" s="170"/>
      <c r="O5" s="172"/>
      <c r="P5" s="172"/>
    </row>
    <row r="6" spans="1:16" s="124" customFormat="1" ht="30" customHeight="1" x14ac:dyDescent="0.25">
      <c r="A6" s="143" t="s">
        <v>230</v>
      </c>
      <c r="B6" s="143" t="s">
        <v>200</v>
      </c>
      <c r="C6" s="143" t="s">
        <v>209</v>
      </c>
      <c r="D6" s="119" t="s">
        <v>202</v>
      </c>
      <c r="E6" s="119" t="s">
        <v>231</v>
      </c>
      <c r="F6" s="119" t="s">
        <v>203</v>
      </c>
      <c r="G6" s="120">
        <v>2000</v>
      </c>
      <c r="H6" s="120">
        <v>1904</v>
      </c>
      <c r="I6" s="121">
        <f>H6/H16</f>
        <v>0.11497584541062802</v>
      </c>
      <c r="J6" s="122">
        <v>25</v>
      </c>
      <c r="K6" s="122">
        <v>17</v>
      </c>
      <c r="L6" s="122">
        <v>24</v>
      </c>
      <c r="M6" s="123">
        <v>8</v>
      </c>
      <c r="N6" s="123">
        <f t="shared" ref="N6:N15" si="0">J6*K6*L6/1000000</f>
        <v>1.0200000000000001E-2</v>
      </c>
      <c r="O6" s="123">
        <f t="shared" ref="O6:O15" si="1">H6/M6</f>
        <v>238</v>
      </c>
      <c r="P6" s="123">
        <f t="shared" ref="P6:P15" si="2">O6*N6</f>
        <v>2.4276</v>
      </c>
    </row>
    <row r="7" spans="1:16" s="124" customFormat="1" ht="30" customHeight="1" x14ac:dyDescent="0.25">
      <c r="A7" s="143"/>
      <c r="B7" s="143"/>
      <c r="C7" s="143"/>
      <c r="D7" s="119" t="s">
        <v>202</v>
      </c>
      <c r="E7" s="119" t="s">
        <v>231</v>
      </c>
      <c r="F7" s="119" t="s">
        <v>207</v>
      </c>
      <c r="G7" s="125">
        <v>2000</v>
      </c>
      <c r="H7" s="120">
        <v>1904</v>
      </c>
      <c r="I7" s="121">
        <f>H7/H16</f>
        <v>0.11497584541062802</v>
      </c>
      <c r="J7" s="122">
        <v>25</v>
      </c>
      <c r="K7" s="122">
        <v>17</v>
      </c>
      <c r="L7" s="122">
        <v>24</v>
      </c>
      <c r="M7" s="123">
        <v>8</v>
      </c>
      <c r="N7" s="123">
        <f t="shared" si="0"/>
        <v>1.0200000000000001E-2</v>
      </c>
      <c r="O7" s="123">
        <f t="shared" si="1"/>
        <v>238</v>
      </c>
      <c r="P7" s="123">
        <f t="shared" si="2"/>
        <v>2.4276</v>
      </c>
    </row>
    <row r="8" spans="1:16" s="124" customFormat="1" ht="30" customHeight="1" x14ac:dyDescent="0.25">
      <c r="A8" s="143"/>
      <c r="B8" s="143"/>
      <c r="C8" s="143"/>
      <c r="D8" s="119" t="s">
        <v>202</v>
      </c>
      <c r="E8" s="119" t="s">
        <v>231</v>
      </c>
      <c r="F8" s="119" t="s">
        <v>210</v>
      </c>
      <c r="G8" s="125">
        <v>2000</v>
      </c>
      <c r="H8" s="120">
        <v>1904</v>
      </c>
      <c r="I8" s="121">
        <f>H8/H16</f>
        <v>0.11497584541062802</v>
      </c>
      <c r="J8" s="122">
        <v>25</v>
      </c>
      <c r="K8" s="122">
        <v>17</v>
      </c>
      <c r="L8" s="122">
        <v>24</v>
      </c>
      <c r="M8" s="123">
        <v>8</v>
      </c>
      <c r="N8" s="123">
        <f t="shared" si="0"/>
        <v>1.0200000000000001E-2</v>
      </c>
      <c r="O8" s="123">
        <f t="shared" si="1"/>
        <v>238</v>
      </c>
      <c r="P8" s="123">
        <f t="shared" si="2"/>
        <v>2.4276</v>
      </c>
    </row>
    <row r="9" spans="1:16" ht="30" customHeight="1" x14ac:dyDescent="0.25">
      <c r="A9" s="143"/>
      <c r="B9" s="143"/>
      <c r="C9" s="143"/>
      <c r="D9" s="113" t="s">
        <v>202</v>
      </c>
      <c r="E9" s="113" t="s">
        <v>232</v>
      </c>
      <c r="F9" s="113" t="s">
        <v>212</v>
      </c>
      <c r="G9" s="116">
        <v>2000</v>
      </c>
      <c r="H9" s="111">
        <v>1904</v>
      </c>
      <c r="I9" s="115">
        <f>H9/H16</f>
        <v>0.11497584541062802</v>
      </c>
      <c r="J9" s="114">
        <v>25</v>
      </c>
      <c r="K9" s="114">
        <v>17</v>
      </c>
      <c r="L9" s="114">
        <v>24</v>
      </c>
      <c r="M9" s="104">
        <v>8</v>
      </c>
      <c r="N9" s="104">
        <f t="shared" si="0"/>
        <v>1.0200000000000001E-2</v>
      </c>
      <c r="O9" s="104">
        <f t="shared" si="1"/>
        <v>238</v>
      </c>
      <c r="P9" s="104">
        <f t="shared" si="2"/>
        <v>2.4276</v>
      </c>
    </row>
    <row r="10" spans="1:16" ht="30" customHeight="1" x14ac:dyDescent="0.25">
      <c r="A10" s="143"/>
      <c r="B10" s="143"/>
      <c r="C10" s="143"/>
      <c r="D10" s="113" t="s">
        <v>202</v>
      </c>
      <c r="E10" s="113" t="s">
        <v>232</v>
      </c>
      <c r="F10" s="113" t="s">
        <v>214</v>
      </c>
      <c r="G10" s="116">
        <v>2000</v>
      </c>
      <c r="H10" s="111">
        <v>1904</v>
      </c>
      <c r="I10" s="115">
        <f>H10/H16</f>
        <v>0.11497584541062802</v>
      </c>
      <c r="J10" s="114">
        <v>25</v>
      </c>
      <c r="K10" s="114">
        <v>17</v>
      </c>
      <c r="L10" s="114">
        <v>24</v>
      </c>
      <c r="M10" s="104">
        <v>8</v>
      </c>
      <c r="N10" s="104">
        <f t="shared" si="0"/>
        <v>1.0200000000000001E-2</v>
      </c>
      <c r="O10" s="104">
        <f t="shared" si="1"/>
        <v>238</v>
      </c>
      <c r="P10" s="104">
        <f t="shared" si="2"/>
        <v>2.4276</v>
      </c>
    </row>
    <row r="11" spans="1:16" s="124" customFormat="1" ht="30" customHeight="1" x14ac:dyDescent="0.25">
      <c r="A11" s="143"/>
      <c r="B11" s="143"/>
      <c r="C11" s="143"/>
      <c r="D11" s="119" t="s">
        <v>205</v>
      </c>
      <c r="E11" s="119" t="s">
        <v>231</v>
      </c>
      <c r="F11" s="119" t="s">
        <v>203</v>
      </c>
      <c r="G11" s="126">
        <v>1500</v>
      </c>
      <c r="H11" s="120">
        <v>1408</v>
      </c>
      <c r="I11" s="127">
        <f>H11/H16</f>
        <v>8.5024154589371986E-2</v>
      </c>
      <c r="J11" s="128">
        <v>25</v>
      </c>
      <c r="K11" s="128">
        <v>17</v>
      </c>
      <c r="L11" s="128">
        <v>26</v>
      </c>
      <c r="M11" s="128">
        <v>8</v>
      </c>
      <c r="N11" s="123">
        <f t="shared" si="0"/>
        <v>1.1050000000000001E-2</v>
      </c>
      <c r="O11" s="123">
        <f t="shared" si="1"/>
        <v>176</v>
      </c>
      <c r="P11" s="123">
        <f t="shared" si="2"/>
        <v>1.9448000000000001</v>
      </c>
    </row>
    <row r="12" spans="1:16" s="124" customFormat="1" ht="30" customHeight="1" x14ac:dyDescent="0.25">
      <c r="A12" s="143"/>
      <c r="B12" s="143"/>
      <c r="C12" s="143"/>
      <c r="D12" s="119" t="s">
        <v>205</v>
      </c>
      <c r="E12" s="119" t="s">
        <v>231</v>
      </c>
      <c r="F12" s="119" t="s">
        <v>207</v>
      </c>
      <c r="G12" s="126">
        <v>1500</v>
      </c>
      <c r="H12" s="120">
        <v>1408</v>
      </c>
      <c r="I12" s="127">
        <f>H12/H16</f>
        <v>8.5024154589371986E-2</v>
      </c>
      <c r="J12" s="128">
        <v>25</v>
      </c>
      <c r="K12" s="128">
        <v>17</v>
      </c>
      <c r="L12" s="128">
        <v>26</v>
      </c>
      <c r="M12" s="128">
        <v>8</v>
      </c>
      <c r="N12" s="123">
        <f t="shared" si="0"/>
        <v>1.1050000000000001E-2</v>
      </c>
      <c r="O12" s="123">
        <f t="shared" si="1"/>
        <v>176</v>
      </c>
      <c r="P12" s="123">
        <f t="shared" si="2"/>
        <v>1.9448000000000001</v>
      </c>
    </row>
    <row r="13" spans="1:16" s="124" customFormat="1" ht="30" customHeight="1" x14ac:dyDescent="0.25">
      <c r="A13" s="143"/>
      <c r="B13" s="143"/>
      <c r="C13" s="143"/>
      <c r="D13" s="119" t="s">
        <v>205</v>
      </c>
      <c r="E13" s="119" t="s">
        <v>231</v>
      </c>
      <c r="F13" s="119" t="s">
        <v>210</v>
      </c>
      <c r="G13" s="126">
        <v>1500</v>
      </c>
      <c r="H13" s="120">
        <v>1408</v>
      </c>
      <c r="I13" s="127">
        <f>H13/H16</f>
        <v>8.5024154589371986E-2</v>
      </c>
      <c r="J13" s="128">
        <v>25</v>
      </c>
      <c r="K13" s="128">
        <v>17</v>
      </c>
      <c r="L13" s="128">
        <v>26</v>
      </c>
      <c r="M13" s="128">
        <v>8</v>
      </c>
      <c r="N13" s="123">
        <f t="shared" si="0"/>
        <v>1.1050000000000001E-2</v>
      </c>
      <c r="O13" s="123">
        <f t="shared" si="1"/>
        <v>176</v>
      </c>
      <c r="P13" s="123">
        <f t="shared" si="2"/>
        <v>1.9448000000000001</v>
      </c>
    </row>
    <row r="14" spans="1:16" ht="30" customHeight="1" x14ac:dyDescent="0.25">
      <c r="A14" s="143"/>
      <c r="B14" s="143"/>
      <c r="C14" s="143"/>
      <c r="D14" s="113" t="s">
        <v>205</v>
      </c>
      <c r="E14" s="113" t="s">
        <v>232</v>
      </c>
      <c r="F14" s="113" t="s">
        <v>212</v>
      </c>
      <c r="G14" s="112">
        <v>1500</v>
      </c>
      <c r="H14" s="111">
        <v>1408</v>
      </c>
      <c r="I14" s="110">
        <f>H14/H16</f>
        <v>8.5024154589371986E-2</v>
      </c>
      <c r="J14" s="109">
        <v>25</v>
      </c>
      <c r="K14" s="109">
        <v>17</v>
      </c>
      <c r="L14" s="109">
        <v>26</v>
      </c>
      <c r="M14" s="109">
        <v>8</v>
      </c>
      <c r="N14" s="104">
        <f t="shared" si="0"/>
        <v>1.1050000000000001E-2</v>
      </c>
      <c r="O14" s="104">
        <f t="shared" si="1"/>
        <v>176</v>
      </c>
      <c r="P14" s="104">
        <f t="shared" si="2"/>
        <v>1.9448000000000001</v>
      </c>
    </row>
    <row r="15" spans="1:16" ht="30" customHeight="1" x14ac:dyDescent="0.25">
      <c r="A15" s="143"/>
      <c r="B15" s="143"/>
      <c r="C15" s="143"/>
      <c r="D15" s="113" t="s">
        <v>205</v>
      </c>
      <c r="E15" s="113" t="s">
        <v>232</v>
      </c>
      <c r="F15" s="113" t="s">
        <v>214</v>
      </c>
      <c r="G15" s="112">
        <v>1500</v>
      </c>
      <c r="H15" s="111">
        <v>1408</v>
      </c>
      <c r="I15" s="110">
        <f>H15/H16</f>
        <v>8.5024154589371986E-2</v>
      </c>
      <c r="J15" s="109">
        <v>25</v>
      </c>
      <c r="K15" s="109">
        <v>17</v>
      </c>
      <c r="L15" s="109">
        <v>26</v>
      </c>
      <c r="M15" s="109">
        <v>8</v>
      </c>
      <c r="N15" s="104">
        <f t="shared" si="0"/>
        <v>1.1050000000000001E-2</v>
      </c>
      <c r="O15" s="104">
        <f t="shared" si="1"/>
        <v>176</v>
      </c>
      <c r="P15" s="104">
        <f t="shared" si="2"/>
        <v>1.9448000000000001</v>
      </c>
    </row>
    <row r="16" spans="1:16" ht="30" customHeight="1" x14ac:dyDescent="0.25">
      <c r="G16" s="108">
        <f>SUM(G6:G15)</f>
        <v>17500</v>
      </c>
      <c r="H16" s="107">
        <f>SUM(H6:H15)</f>
        <v>16560</v>
      </c>
      <c r="I16" s="106">
        <f>SUM(I6:I11)</f>
        <v>0.65990338164251205</v>
      </c>
      <c r="J16" s="105"/>
      <c r="K16" s="105"/>
      <c r="L16" s="105"/>
      <c r="M16" s="105"/>
      <c r="N16" s="105"/>
      <c r="O16" s="105"/>
      <c r="P16" s="104">
        <f>SUM(P6:P15)</f>
        <v>21.862000000000002</v>
      </c>
    </row>
  </sheetData>
  <mergeCells count="15">
    <mergeCell ref="M3:M5"/>
    <mergeCell ref="N3:N5"/>
    <mergeCell ref="P3:P5"/>
    <mergeCell ref="O3:O5"/>
    <mergeCell ref="A6:A15"/>
    <mergeCell ref="B6:B15"/>
    <mergeCell ref="C6:C15"/>
    <mergeCell ref="I3:I5"/>
    <mergeCell ref="J3:L4"/>
    <mergeCell ref="D3:D5"/>
    <mergeCell ref="H3:H5"/>
    <mergeCell ref="A3:A5"/>
    <mergeCell ref="B3:B5"/>
    <mergeCell ref="C3:C5"/>
    <mergeCell ref="G3:G5"/>
  </mergeCells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workbookViewId="0">
      <selection activeCell="D2" sqref="D2"/>
    </sheetView>
  </sheetViews>
  <sheetFormatPr defaultRowHeight="13.2" x14ac:dyDescent="0.25"/>
  <cols>
    <col min="1" max="1" width="39.5546875" customWidth="1"/>
    <col min="2" max="2" width="13.33203125" hidden="1" customWidth="1"/>
    <col min="3" max="3" width="9" hidden="1" customWidth="1"/>
    <col min="4" max="4" width="17.44140625" customWidth="1"/>
    <col min="5" max="5" width="12.44140625" customWidth="1"/>
  </cols>
  <sheetData>
    <row r="1" spans="1:6" s="72" customFormat="1" ht="13.8" x14ac:dyDescent="0.25">
      <c r="A1" s="72" t="s">
        <v>233</v>
      </c>
      <c r="B1" s="72" t="s">
        <v>234</v>
      </c>
      <c r="C1" s="72" t="s">
        <v>235</v>
      </c>
      <c r="D1" s="72" t="s">
        <v>236</v>
      </c>
      <c r="E1" s="72" t="s">
        <v>234</v>
      </c>
      <c r="F1" s="72" t="s">
        <v>235</v>
      </c>
    </row>
    <row r="2" spans="1:6" x14ac:dyDescent="0.25">
      <c r="A2" t="s">
        <v>237</v>
      </c>
      <c r="B2">
        <v>4280</v>
      </c>
      <c r="C2">
        <v>2872</v>
      </c>
      <c r="D2" t="s">
        <v>238</v>
      </c>
      <c r="E2">
        <f>B2/2</f>
        <v>2140</v>
      </c>
      <c r="F2">
        <f>C2/2</f>
        <v>1436</v>
      </c>
    </row>
    <row r="3" spans="1:6" x14ac:dyDescent="0.25">
      <c r="A3" t="s">
        <v>239</v>
      </c>
      <c r="B3">
        <v>4280</v>
      </c>
      <c r="C3">
        <v>2872</v>
      </c>
      <c r="D3" t="s">
        <v>240</v>
      </c>
      <c r="E3">
        <f t="shared" ref="E3:F8" si="0">B3/2</f>
        <v>2140</v>
      </c>
      <c r="F3">
        <f t="shared" si="0"/>
        <v>1436</v>
      </c>
    </row>
    <row r="4" spans="1:6" x14ac:dyDescent="0.25">
      <c r="A4" t="s">
        <v>241</v>
      </c>
      <c r="B4">
        <v>4280</v>
      </c>
      <c r="C4">
        <v>2872</v>
      </c>
      <c r="D4" t="s">
        <v>242</v>
      </c>
      <c r="E4">
        <f t="shared" si="0"/>
        <v>2140</v>
      </c>
      <c r="F4">
        <f t="shared" si="0"/>
        <v>1436</v>
      </c>
    </row>
    <row r="5" spans="1:6" x14ac:dyDescent="0.25">
      <c r="A5" t="s">
        <v>243</v>
      </c>
      <c r="B5">
        <v>4280</v>
      </c>
      <c r="C5">
        <v>2872</v>
      </c>
      <c r="D5" t="s">
        <v>244</v>
      </c>
      <c r="E5">
        <f t="shared" si="0"/>
        <v>2140</v>
      </c>
      <c r="F5">
        <f t="shared" si="0"/>
        <v>1436</v>
      </c>
    </row>
    <row r="6" spans="1:6" ht="13.8" x14ac:dyDescent="0.25">
      <c r="A6" t="s">
        <v>245</v>
      </c>
      <c r="B6">
        <v>4280</v>
      </c>
      <c r="C6">
        <v>2872</v>
      </c>
      <c r="D6" t="s">
        <v>246</v>
      </c>
      <c r="E6">
        <f t="shared" si="0"/>
        <v>2140</v>
      </c>
      <c r="F6">
        <f t="shared" si="0"/>
        <v>1436</v>
      </c>
    </row>
    <row r="7" spans="1:6" x14ac:dyDescent="0.25">
      <c r="A7" t="s">
        <v>247</v>
      </c>
      <c r="B7">
        <v>4280</v>
      </c>
      <c r="C7">
        <v>2872</v>
      </c>
      <c r="D7" t="s">
        <v>248</v>
      </c>
      <c r="E7">
        <f t="shared" si="0"/>
        <v>2140</v>
      </c>
      <c r="F7">
        <f t="shared" si="0"/>
        <v>1436</v>
      </c>
    </row>
    <row r="8" spans="1:6" x14ac:dyDescent="0.25">
      <c r="A8" t="s">
        <v>249</v>
      </c>
      <c r="B8">
        <v>4280</v>
      </c>
      <c r="C8">
        <v>2872</v>
      </c>
      <c r="D8" t="s">
        <v>250</v>
      </c>
      <c r="E8">
        <f t="shared" si="0"/>
        <v>2140</v>
      </c>
      <c r="F8">
        <f t="shared" si="0"/>
        <v>1436</v>
      </c>
    </row>
    <row r="9" spans="1:6" x14ac:dyDescent="0.25">
      <c r="B9" s="73"/>
      <c r="C9" s="73"/>
      <c r="D9" s="73"/>
    </row>
    <row r="11" spans="1:6" x14ac:dyDescent="0.25">
      <c r="A11" t="s">
        <v>251</v>
      </c>
      <c r="B11">
        <v>4280</v>
      </c>
      <c r="C11">
        <v>2872</v>
      </c>
      <c r="D11" t="s">
        <v>238</v>
      </c>
      <c r="E11">
        <f>B11/2</f>
        <v>2140</v>
      </c>
      <c r="F11">
        <f>C11/2</f>
        <v>1436</v>
      </c>
    </row>
    <row r="12" spans="1:6" x14ac:dyDescent="0.25">
      <c r="A12" t="s">
        <v>252</v>
      </c>
      <c r="B12">
        <v>4280</v>
      </c>
      <c r="C12">
        <v>2872</v>
      </c>
      <c r="D12" t="s">
        <v>240</v>
      </c>
      <c r="E12">
        <f t="shared" ref="E12:F17" si="1">B12/2</f>
        <v>2140</v>
      </c>
      <c r="F12">
        <f t="shared" si="1"/>
        <v>1436</v>
      </c>
    </row>
    <row r="13" spans="1:6" x14ac:dyDescent="0.25">
      <c r="A13" t="s">
        <v>253</v>
      </c>
      <c r="B13">
        <v>4280</v>
      </c>
      <c r="C13">
        <v>2872</v>
      </c>
      <c r="D13" t="s">
        <v>242</v>
      </c>
      <c r="E13">
        <f t="shared" si="1"/>
        <v>2140</v>
      </c>
      <c r="F13">
        <f t="shared" si="1"/>
        <v>1436</v>
      </c>
    </row>
    <row r="14" spans="1:6" x14ac:dyDescent="0.25">
      <c r="A14" t="s">
        <v>254</v>
      </c>
      <c r="B14">
        <v>4280</v>
      </c>
      <c r="C14">
        <v>2872</v>
      </c>
      <c r="D14" t="s">
        <v>244</v>
      </c>
      <c r="E14">
        <f t="shared" si="1"/>
        <v>2140</v>
      </c>
      <c r="F14">
        <f t="shared" si="1"/>
        <v>1436</v>
      </c>
    </row>
    <row r="15" spans="1:6" ht="13.8" x14ac:dyDescent="0.25">
      <c r="A15" t="s">
        <v>255</v>
      </c>
      <c r="B15">
        <v>4280</v>
      </c>
      <c r="C15">
        <v>2872</v>
      </c>
      <c r="D15" t="s">
        <v>246</v>
      </c>
      <c r="E15">
        <f t="shared" si="1"/>
        <v>2140</v>
      </c>
      <c r="F15">
        <f t="shared" si="1"/>
        <v>1436</v>
      </c>
    </row>
    <row r="16" spans="1:6" x14ac:dyDescent="0.25">
      <c r="A16" t="s">
        <v>256</v>
      </c>
      <c r="B16">
        <v>4280</v>
      </c>
      <c r="C16">
        <v>2872</v>
      </c>
      <c r="D16" t="s">
        <v>248</v>
      </c>
      <c r="E16">
        <f t="shared" si="1"/>
        <v>2140</v>
      </c>
      <c r="F16">
        <f t="shared" si="1"/>
        <v>1436</v>
      </c>
    </row>
    <row r="17" spans="1:7" x14ac:dyDescent="0.25">
      <c r="A17" t="s">
        <v>257</v>
      </c>
      <c r="B17">
        <v>4280</v>
      </c>
      <c r="C17">
        <v>2872</v>
      </c>
      <c r="D17" t="s">
        <v>250</v>
      </c>
      <c r="E17">
        <f t="shared" si="1"/>
        <v>2140</v>
      </c>
      <c r="F17">
        <f t="shared" si="1"/>
        <v>1436</v>
      </c>
    </row>
    <row r="18" spans="1:7" x14ac:dyDescent="0.25">
      <c r="B18" s="73"/>
      <c r="C18" s="73"/>
      <c r="D18" s="73"/>
    </row>
    <row r="19" spans="1:7" x14ac:dyDescent="0.25">
      <c r="D19" t="s">
        <v>258</v>
      </c>
      <c r="E19">
        <f>SUM(E2:E18)</f>
        <v>29960</v>
      </c>
      <c r="F19">
        <f>SUM(F2:F18)</f>
        <v>20104</v>
      </c>
      <c r="G19" s="74">
        <f>SUM(E19:F19)</f>
        <v>50064</v>
      </c>
    </row>
  </sheetData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"/>
  <sheetViews>
    <sheetView workbookViewId="0">
      <selection activeCell="L21" sqref="L21"/>
    </sheetView>
  </sheetViews>
  <sheetFormatPr defaultColWidth="8.6640625" defaultRowHeight="13.2" x14ac:dyDescent="0.25"/>
  <cols>
    <col min="1" max="2" width="8.6640625" style="33"/>
    <col min="3" max="3" width="16.33203125" style="33" customWidth="1"/>
    <col min="4" max="5" width="13.109375" style="33" customWidth="1"/>
    <col min="6" max="16384" width="8.6640625" style="33"/>
  </cols>
  <sheetData>
    <row r="1" spans="1:16" ht="30.75" customHeight="1" x14ac:dyDescent="0.25">
      <c r="A1" s="23" t="s">
        <v>2</v>
      </c>
      <c r="B1" s="24" t="s">
        <v>259</v>
      </c>
      <c r="C1" s="25" t="s">
        <v>260</v>
      </c>
      <c r="D1" s="26" t="s">
        <v>261</v>
      </c>
      <c r="E1" s="27">
        <v>44504</v>
      </c>
      <c r="F1" s="28"/>
      <c r="G1" s="29"/>
      <c r="H1" s="30"/>
      <c r="I1" s="31"/>
      <c r="J1" s="32"/>
      <c r="K1" s="32"/>
      <c r="L1" s="32"/>
      <c r="M1" s="32"/>
      <c r="N1" s="31"/>
      <c r="O1" s="31"/>
    </row>
    <row r="2" spans="1:16" ht="44.25" customHeight="1" x14ac:dyDescent="0.25">
      <c r="A2" s="201" t="s">
        <v>262</v>
      </c>
      <c r="B2" s="202"/>
      <c r="C2" s="203"/>
      <c r="D2" s="34" t="s">
        <v>263</v>
      </c>
      <c r="E2" s="35" t="s">
        <v>264</v>
      </c>
      <c r="F2" s="28"/>
      <c r="G2" s="29"/>
      <c r="H2" s="30"/>
      <c r="I2" s="31"/>
      <c r="J2" s="32"/>
      <c r="K2" s="32"/>
      <c r="L2" s="32"/>
      <c r="M2" s="32"/>
      <c r="N2" s="31"/>
      <c r="O2" s="31"/>
    </row>
    <row r="3" spans="1:16" ht="26.25" customHeight="1" x14ac:dyDescent="0.25">
      <c r="A3" s="199" t="s">
        <v>265</v>
      </c>
      <c r="B3" s="199" t="s">
        <v>266</v>
      </c>
      <c r="C3" s="199" t="s">
        <v>177</v>
      </c>
      <c r="D3" s="199" t="s">
        <v>178</v>
      </c>
      <c r="E3" s="199" t="s">
        <v>179</v>
      </c>
      <c r="F3" s="190" t="s">
        <v>267</v>
      </c>
      <c r="G3" s="192" t="s">
        <v>185</v>
      </c>
      <c r="H3" s="195" t="s">
        <v>268</v>
      </c>
      <c r="I3" s="196"/>
      <c r="J3" s="196"/>
      <c r="K3" s="196"/>
      <c r="L3" s="196"/>
      <c r="M3" s="196"/>
      <c r="N3" s="196"/>
      <c r="O3" s="197"/>
      <c r="P3" s="36" t="s">
        <v>269</v>
      </c>
    </row>
    <row r="4" spans="1:16" ht="12.75" customHeight="1" x14ac:dyDescent="0.25">
      <c r="A4" s="199"/>
      <c r="B4" s="199"/>
      <c r="C4" s="199"/>
      <c r="D4" s="199"/>
      <c r="E4" s="199"/>
      <c r="F4" s="191"/>
      <c r="G4" s="193"/>
      <c r="H4" s="198" t="s">
        <v>191</v>
      </c>
      <c r="I4" s="198"/>
      <c r="J4" s="198"/>
      <c r="K4" s="199" t="s">
        <v>270</v>
      </c>
      <c r="L4" s="200" t="s">
        <v>193</v>
      </c>
      <c r="M4" s="200" t="s">
        <v>194</v>
      </c>
      <c r="N4" s="199" t="s">
        <v>271</v>
      </c>
      <c r="O4" s="200" t="s">
        <v>195</v>
      </c>
      <c r="P4" s="37"/>
    </row>
    <row r="5" spans="1:16" ht="20.25" customHeight="1" x14ac:dyDescent="0.25">
      <c r="A5" s="199"/>
      <c r="B5" s="199"/>
      <c r="C5" s="199"/>
      <c r="D5" s="199"/>
      <c r="E5" s="199"/>
      <c r="F5" s="38" t="s">
        <v>260</v>
      </c>
      <c r="G5" s="194"/>
      <c r="H5" s="39" t="s">
        <v>196</v>
      </c>
      <c r="I5" s="40" t="s">
        <v>197</v>
      </c>
      <c r="J5" s="40" t="s">
        <v>198</v>
      </c>
      <c r="K5" s="199"/>
      <c r="L5" s="200"/>
      <c r="M5" s="200"/>
      <c r="N5" s="199"/>
      <c r="O5" s="200"/>
      <c r="P5" s="41"/>
    </row>
    <row r="6" spans="1:16" x14ac:dyDescent="0.25">
      <c r="A6" s="42" t="s">
        <v>260</v>
      </c>
      <c r="B6" s="42"/>
      <c r="C6" s="43" t="s">
        <v>260</v>
      </c>
      <c r="D6" s="43"/>
      <c r="E6" s="43"/>
      <c r="F6" s="44"/>
      <c r="G6" s="45"/>
      <c r="H6" s="46"/>
      <c r="I6" s="47"/>
      <c r="J6" s="47"/>
      <c r="K6" s="43"/>
      <c r="L6" s="48"/>
      <c r="M6" s="49"/>
      <c r="N6" s="43"/>
      <c r="O6" s="50"/>
      <c r="P6" s="51"/>
    </row>
    <row r="7" spans="1:16" ht="49.5" customHeight="1" x14ac:dyDescent="0.25">
      <c r="A7" s="186" t="s">
        <v>272</v>
      </c>
      <c r="B7" s="186" t="s">
        <v>273</v>
      </c>
      <c r="C7" s="187" t="s">
        <v>274</v>
      </c>
      <c r="D7" s="186" t="s">
        <v>275</v>
      </c>
      <c r="E7" s="52" t="s">
        <v>276</v>
      </c>
      <c r="F7" s="53"/>
      <c r="G7" s="54">
        <v>1.41</v>
      </c>
      <c r="H7" s="55">
        <v>25</v>
      </c>
      <c r="I7" s="56">
        <v>17</v>
      </c>
      <c r="J7" s="57">
        <v>24</v>
      </c>
      <c r="K7" s="58">
        <v>8</v>
      </c>
      <c r="L7" s="59">
        <f t="shared" ref="L7:L12" si="0">H7*I7*J7/1000000/K7</f>
        <v>1.2750000000000001E-3</v>
      </c>
      <c r="M7" s="60">
        <f t="shared" ref="M7:M12" si="1">56/L7</f>
        <v>43921.568627450979</v>
      </c>
      <c r="N7" s="61"/>
      <c r="O7" s="62"/>
      <c r="P7" s="188"/>
    </row>
    <row r="8" spans="1:16" ht="49.5" customHeight="1" x14ac:dyDescent="0.25">
      <c r="A8" s="186"/>
      <c r="B8" s="186"/>
      <c r="C8" s="186"/>
      <c r="D8" s="186"/>
      <c r="E8" s="52" t="s">
        <v>277</v>
      </c>
      <c r="F8" s="53"/>
      <c r="G8" s="54">
        <v>1.61</v>
      </c>
      <c r="H8" s="55">
        <v>25</v>
      </c>
      <c r="I8" s="56">
        <v>17</v>
      </c>
      <c r="J8" s="57">
        <v>26</v>
      </c>
      <c r="K8" s="58">
        <v>8</v>
      </c>
      <c r="L8" s="59">
        <f t="shared" si="0"/>
        <v>1.3812500000000001E-3</v>
      </c>
      <c r="M8" s="60">
        <f t="shared" si="1"/>
        <v>40542.986425339361</v>
      </c>
      <c r="N8" s="61"/>
      <c r="O8" s="62"/>
      <c r="P8" s="189"/>
    </row>
    <row r="9" spans="1:16" x14ac:dyDescent="0.25">
      <c r="A9" s="184" t="s">
        <v>278</v>
      </c>
      <c r="B9" s="184" t="s">
        <v>279</v>
      </c>
      <c r="C9" s="184" t="s">
        <v>278</v>
      </c>
      <c r="D9" s="184" t="s">
        <v>280</v>
      </c>
      <c r="E9" s="184" t="s">
        <v>278</v>
      </c>
      <c r="F9" s="63"/>
      <c r="G9" s="182">
        <v>0.27</v>
      </c>
      <c r="H9" s="55">
        <v>25</v>
      </c>
      <c r="I9" s="56">
        <v>17</v>
      </c>
      <c r="J9" s="64">
        <v>26</v>
      </c>
      <c r="K9" s="65">
        <v>8</v>
      </c>
      <c r="L9" s="59">
        <f t="shared" si="0"/>
        <v>1.3812500000000001E-3</v>
      </c>
      <c r="M9" s="60">
        <f t="shared" si="1"/>
        <v>40542.986425339361</v>
      </c>
      <c r="N9" s="65"/>
      <c r="O9" s="63"/>
      <c r="P9" s="63"/>
    </row>
    <row r="10" spans="1:16" x14ac:dyDescent="0.25">
      <c r="A10" s="185"/>
      <c r="B10" s="185"/>
      <c r="C10" s="185"/>
      <c r="D10" s="185"/>
      <c r="E10" s="185"/>
      <c r="F10" s="63"/>
      <c r="G10" s="183"/>
      <c r="H10" s="55">
        <v>25</v>
      </c>
      <c r="I10" s="56">
        <v>17</v>
      </c>
      <c r="J10" s="64">
        <v>28</v>
      </c>
      <c r="K10" s="65">
        <v>8</v>
      </c>
      <c r="L10" s="59">
        <f t="shared" si="0"/>
        <v>1.4875000000000001E-3</v>
      </c>
      <c r="M10" s="60">
        <f t="shared" si="1"/>
        <v>37647.058823529413</v>
      </c>
      <c r="N10" s="65"/>
      <c r="O10" s="63"/>
      <c r="P10" s="63"/>
    </row>
    <row r="11" spans="1:16" x14ac:dyDescent="0.25">
      <c r="A11" s="184" t="s">
        <v>278</v>
      </c>
      <c r="B11" s="184" t="s">
        <v>279</v>
      </c>
      <c r="C11" s="184" t="s">
        <v>278</v>
      </c>
      <c r="D11" s="184" t="s">
        <v>281</v>
      </c>
      <c r="E11" s="184" t="s">
        <v>278</v>
      </c>
      <c r="F11" s="63"/>
      <c r="G11" s="182">
        <v>0.27</v>
      </c>
      <c r="H11" s="55">
        <v>25</v>
      </c>
      <c r="I11" s="56">
        <v>17</v>
      </c>
      <c r="J11" s="64">
        <v>26</v>
      </c>
      <c r="K11" s="65">
        <v>8</v>
      </c>
      <c r="L11" s="59">
        <f t="shared" si="0"/>
        <v>1.3812500000000001E-3</v>
      </c>
      <c r="M11" s="60">
        <f t="shared" si="1"/>
        <v>40542.986425339361</v>
      </c>
      <c r="N11" s="65"/>
      <c r="O11" s="63"/>
      <c r="P11" s="63"/>
    </row>
    <row r="12" spans="1:16" x14ac:dyDescent="0.25">
      <c r="A12" s="185"/>
      <c r="B12" s="185"/>
      <c r="C12" s="185"/>
      <c r="D12" s="185"/>
      <c r="E12" s="185"/>
      <c r="F12" s="63"/>
      <c r="G12" s="183"/>
      <c r="H12" s="55">
        <v>25</v>
      </c>
      <c r="I12" s="56">
        <v>17</v>
      </c>
      <c r="J12" s="64">
        <v>28</v>
      </c>
      <c r="K12" s="65">
        <v>8</v>
      </c>
      <c r="L12" s="59">
        <f t="shared" si="0"/>
        <v>1.4875000000000001E-3</v>
      </c>
      <c r="M12" s="60">
        <f t="shared" si="1"/>
        <v>37647.058823529413</v>
      </c>
      <c r="N12" s="65"/>
      <c r="O12" s="63"/>
      <c r="P12" s="63"/>
    </row>
  </sheetData>
  <mergeCells count="32">
    <mergeCell ref="E3:E5"/>
    <mergeCell ref="A2:C2"/>
    <mergeCell ref="A3:A5"/>
    <mergeCell ref="B3:B5"/>
    <mergeCell ref="C3:C5"/>
    <mergeCell ref="D3:D5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A7:A8"/>
    <mergeCell ref="B7:B8"/>
    <mergeCell ref="C7:C8"/>
    <mergeCell ref="D7:D8"/>
    <mergeCell ref="P7:P8"/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</mergeCells>
  <phoneticPr fontId="2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Quote Sheet-Satin</vt:lpstr>
      <vt:lpstr>PILLOWCASE 3rd PO</vt:lpstr>
      <vt:lpstr>Projection</vt:lpstr>
      <vt:lpstr>90g satin PC 11.05.21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Wang</dc:creator>
  <cp:keywords/>
  <dc:description/>
  <cp:lastModifiedBy>姜羽剑</cp:lastModifiedBy>
  <cp:revision/>
  <dcterms:created xsi:type="dcterms:W3CDTF">2021-11-17T19:28:50Z</dcterms:created>
  <dcterms:modified xsi:type="dcterms:W3CDTF">2025-01-27T04:45:28Z</dcterms:modified>
  <cp:category/>
  <cp:contentStatus/>
</cp:coreProperties>
</file>