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<sst xmlns="http://schemas.openxmlformats.org/spreadsheetml/2006/main" count="219" uniqueCount="219">
  <si>
    <t>Date Type:</t>
  </si>
  <si>
    <t>Shipped Date</t>
  </si>
  <si>
    <t>Start Date:</t>
  </si>
  <si>
    <t>12/09/2024</t>
  </si>
  <si>
    <t>End Date:</t>
  </si>
  <si>
    <t>12/15/2024</t>
  </si>
  <si>
    <t>Report Run Date:</t>
  </si>
  <si>
    <t>12/19/2024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</si>
  <si>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</si>
  <si>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</si>
  <si>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</si>
  <si>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</si>
  <si>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</si>
  <si>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</si>
  <si>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</si>
  <si>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</si>
  <si>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</si>
  <si>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</si>
  <si>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</si>
  <si>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</si>
  <si>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</si>
  <si>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</si>
  <si>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</si>
  <si>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</si>
  <si>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</si>
  <si>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</si>
  <si>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</si>
  <si>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</si>
  <si>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</si>
  <si>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</si>
  <si>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</si>
  <si>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</si>
  <si>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</si>
  <si>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</si>
  <si>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</si>
  <si>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</si>
  <si>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</si>
  <si>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</si>
  <si>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</si>
  <si>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</si>
  <si>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</si>
  <si>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</si>
  <si>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</si>
  <si>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</si>
  <si>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</si>
  <si>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</si>
  <si>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</si>
  <si>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</si>
  <si>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</si>
  <si>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</si>
  <si>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</si>
  <si>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</si>
  <si>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</si>
  <si>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</si>
  <si>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</si>
  <si>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</si>
  <si>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</si>
  <si>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</si>
  <si>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</si>
  <si>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</si>
  <si>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</si>
  <si>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</si>
  <si>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</si>
  <si>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</si>
  <si>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</si>
  <si>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</si>
  <si>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</si>
  <si>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</si>
  <si>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</si>
  <si>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</si>
  <si>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</si>
  <si>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</si>
  <si>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</si>
  <si>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</si>
  <si>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</si>
  <si>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</si>
  <si>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</si>
  <si>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</si>
  <si>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</si>
  <si>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</si>
  <si>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</si>
  <si>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</si>
  <si>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</si>
  <si>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</si>
  <si>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</si>
  <si>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</si>
  <si>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SHET20-960</t>
  </si>
  <si>
    <t>SHET</t>
  </si>
  <si>
    <t>Sleep Philosophy</t>
  </si>
  <si>
    <t>SHEET/SHEET SET</t>
  </si>
  <si>
    <t>Sheet/Sheet Set</t>
  </si>
  <si>
    <t>Smart Cool Microfiber</t>
  </si>
  <si>
    <t>Sheet Set</t>
  </si>
  <si>
    <t>Twin</t>
  </si>
  <si>
    <t>Grey</t>
  </si>
  <si>
    <t>Active</t>
  </si>
  <si>
    <t>B</t>
  </si>
  <si>
    <t>NO</t>
  </si>
  <si>
    <t/>
  </si>
  <si>
    <t>PF002216</t>
  </si>
  <si>
    <t>Coolmax</t>
  </si>
  <si>
    <t>Solid</t>
  </si>
  <si>
    <t>Casual</t>
  </si>
  <si>
    <t>4/2/2017</t>
  </si>
  <si>
    <t>4/23/2025</t>
  </si>
  <si>
    <t>KOHLDSN,MACY02,TGTDVS</t>
  </si>
  <si>
    <t>Setup</t>
  </si>
  <si>
    <t>6/4/2018</t>
  </si>
  <si>
    <t>10/8/2018</t>
  </si>
  <si>
    <t>No</t>
  </si>
  <si>
    <t>SHET20-961</t>
  </si>
  <si>
    <t>Full</t>
  </si>
  <si>
    <t>4/13/2017</t>
  </si>
  <si>
    <t>JCPENNEY01,KOHLDSN,MACY02</t>
  </si>
  <si>
    <t>11/5/2018</t>
  </si>
  <si>
    <t>SHET20-962</t>
  </si>
  <si>
    <t>Queen</t>
  </si>
  <si>
    <t>AMAZON,BLK01,JCPENNEY01,KOHLDSN,MACY02,NRTPORT,TGTDVS,ZOLA</t>
  </si>
  <si>
    <t>9/5/2018</t>
  </si>
  <si>
    <t>SHET20-963</t>
  </si>
  <si>
    <t>King</t>
  </si>
  <si>
    <t>AMAZON,BLK01,JCPENNEY01,KOHLDSN,MACY02,ZOLA</t>
  </si>
  <si>
    <t>9/21/2018</t>
  </si>
  <si>
    <t>SHET20-964</t>
  </si>
  <si>
    <t>Cal King</t>
  </si>
  <si>
    <t>KOHLDSN</t>
  </si>
  <si>
    <t>9/18/2018</t>
  </si>
  <si>
    <t>SHET20-1184</t>
  </si>
  <si>
    <t>Light Grey</t>
  </si>
  <si>
    <t>PP001565;PF005246</t>
  </si>
  <si>
    <t>3</t>
  </si>
  <si>
    <t>Modern/Contemporary</t>
  </si>
  <si>
    <t>12/21/2020</t>
  </si>
  <si>
    <t>TGTDVS</t>
  </si>
  <si>
    <t>1/26/2021</t>
  </si>
  <si>
    <t>3/29/2021</t>
  </si>
  <si>
    <t>SHET20-1185</t>
  </si>
  <si>
    <t>4</t>
  </si>
  <si>
    <t>BLK01,CSNSTORES,KOHLDSN,TGTDVS</t>
  </si>
  <si>
    <t>4/19/2021</t>
  </si>
  <si>
    <t>SHET20-1186</t>
  </si>
  <si>
    <t>BLK01,JCPENNEY01,KOHLDSN,MACY02</t>
  </si>
  <si>
    <t>2/19/2021</t>
  </si>
  <si>
    <t>SHET20-1187</t>
  </si>
  <si>
    <t>KOHLDSN,MACY02</t>
  </si>
  <si>
    <t>3/8/2021</t>
  </si>
  <si>
    <t>SHET20-1188</t>
  </si>
  <si>
    <t>C</t>
  </si>
  <si>
    <t>2/17/2021</t>
  </si>
  <si>
    <t>SHET20-970</t>
  </si>
  <si>
    <t>Aqua</t>
  </si>
  <si>
    <t>PF002218</t>
  </si>
  <si>
    <t>10/4/2018</t>
  </si>
  <si>
    <t>SHET20-971</t>
  </si>
  <si>
    <t>B-</t>
  </si>
  <si>
    <t>10/2/2018</t>
  </si>
  <si>
    <t>SHET20-972</t>
  </si>
  <si>
    <t>9/17/2018</t>
  </si>
  <si>
    <t>SHET20-973</t>
  </si>
  <si>
    <t>BEALLSDS,BLK01,KOHLDSN,MACY02</t>
  </si>
  <si>
    <t>SHET20-974</t>
  </si>
  <si>
    <t>Donation</t>
  </si>
  <si>
    <t>CSNSTORES,KOHLDSN,MACY02</t>
  </si>
  <si>
    <t>9/10/2018</t>
  </si>
  <si>
    <t>SHET20-965</t>
  </si>
  <si>
    <t>White</t>
  </si>
  <si>
    <t>PF002217</t>
  </si>
  <si>
    <t>11/21/2018</t>
  </si>
  <si>
    <t>SHET20-966</t>
  </si>
  <si>
    <t>9/4/2018</t>
  </si>
  <si>
    <t>SHET20-967</t>
  </si>
  <si>
    <t>KOHLDSN,MACY02,TGTDVS,ZOLA</t>
  </si>
  <si>
    <t>SHET20-968</t>
  </si>
  <si>
    <t>JCPENNEY01,MACY02</t>
  </si>
  <si>
    <t>SHET20-969</t>
  </si>
  <si>
    <t>10/10/2018</t>
  </si>
  <si>
    <t>SHET20-975</t>
  </si>
  <si>
    <t>Ivory</t>
  </si>
  <si>
    <t>PF002219</t>
  </si>
  <si>
    <t>12/7/2018</t>
  </si>
  <si>
    <t>SHET20-976</t>
  </si>
  <si>
    <t>CSNSTORES</t>
  </si>
  <si>
    <t>SHET20-977</t>
  </si>
  <si>
    <t>5/26/2017</t>
  </si>
  <si>
    <t>SHET20-978</t>
  </si>
  <si>
    <t>10/1/2018</t>
  </si>
  <si>
    <t>SHET20-979</t>
  </si>
  <si>
    <t>SHET20-1126</t>
  </si>
  <si>
    <t>Rayon from Bamboo</t>
  </si>
  <si>
    <t>4PC Sheet Set</t>
  </si>
  <si>
    <t>PF002334</t>
  </si>
  <si>
    <t>Bamboo</t>
  </si>
  <si>
    <t>4/26/2017</t>
  </si>
  <si>
    <t>JCPENNEY01,KOHLDSN</t>
  </si>
  <si>
    <t>9/28/2018</t>
  </si>
  <si>
    <t>11/26/2018</t>
  </si>
  <si>
    <t>Yes</t>
  </si>
  <si>
    <t>SHET20-1129</t>
  </si>
  <si>
    <t>SHET20-1180</t>
  </si>
  <si>
    <t>PP001553;PF005223</t>
  </si>
  <si>
    <t>10/2/2020</t>
  </si>
  <si>
    <t>3/25/2021</t>
  </si>
  <si>
    <t>SHET20-1183</t>
  </si>
  <si>
    <t>3/13/2021</t>
  </si>
  <si>
    <t>SHET20-1118</t>
  </si>
  <si>
    <t>PF002332</t>
  </si>
  <si>
    <t>BLK01,KOHLDSN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</si>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</sst>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16.5</v>
      </c>
      <c r="M6" s="3">
        <v>17.32</v>
      </c>
      <c r="N6" s="3">
        <v>32.99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98</v>
      </c>
      <c r="V6" s="2" t="s">
        <v>101</v>
      </c>
      <c r="W6" s="2" t="s">
        <v>102</v>
      </c>
      <c r="X6" s="2" t="s">
        <v>98</v>
      </c>
      <c r="Y6" s="2" t="s">
        <v>103</v>
      </c>
      <c r="Z6" s="4">
        <v>373</v>
      </c>
      <c r="AA6" s="4">
        <f>=ROUNDDOWN(31.0833333333333,0)</f>
      </c>
      <c r="AB6" s="5">
        <v>12</v>
      </c>
      <c r="AC6" s="2" t="s">
        <v>104</v>
      </c>
      <c r="AD6" s="4">
        <v>178</v>
      </c>
      <c r="AE6" s="4">
        <v>178</v>
      </c>
      <c r="AF6" s="6">
        <v>66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/>
      <c r="AP6" s="4">
        <v>1</v>
      </c>
      <c r="AQ6" s="8">
        <v>17.48</v>
      </c>
      <c r="AR6" s="4"/>
      <c r="AS6" s="8"/>
      <c r="AT6" s="7"/>
      <c r="AU6" s="7"/>
      <c r="AV6" s="4">
        <v>12</v>
      </c>
      <c r="AW6" s="8">
        <v>246.86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0.0708</v>
      </c>
      <c r="BC6" s="4">
        <v>36</v>
      </c>
      <c r="BD6" s="8">
        <v>767.08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0.3218</v>
      </c>
      <c r="BJ6" s="4">
        <v>3</v>
      </c>
      <c r="BK6" s="8">
        <v>47.29</v>
      </c>
      <c r="BL6" s="2" t="s">
        <v>105</v>
      </c>
      <c r="BM6" s="7">
        <v>0.3333</v>
      </c>
      <c r="BN6" s="7">
        <v>0.3696</v>
      </c>
      <c r="BO6" s="4">
        <v>1</v>
      </c>
      <c r="BP6" s="8">
        <v>17.48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111</v>
      </c>
      <c r="K7" s="2" t="s">
        <v>94</v>
      </c>
      <c r="L7" s="3">
        <v>16.5</v>
      </c>
      <c r="M7" s="3">
        <v>17.32</v>
      </c>
      <c r="N7" s="3">
        <v>32.99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98</v>
      </c>
      <c r="V7" s="2" t="s">
        <v>101</v>
      </c>
      <c r="W7" s="2" t="s">
        <v>102</v>
      </c>
      <c r="X7" s="2" t="s">
        <v>98</v>
      </c>
      <c r="Y7" s="2" t="s">
        <v>112</v>
      </c>
      <c r="Z7" s="4">
        <v>475</v>
      </c>
      <c r="AA7" s="4">
        <f>=ROUNDDOWN(43.1818181818182,0)</f>
      </c>
      <c r="AB7" s="5">
        <v>11</v>
      </c>
      <c r="AC7" s="2" t="s">
        <v>104</v>
      </c>
      <c r="AD7" s="4">
        <v>14</v>
      </c>
      <c r="AE7" s="4">
        <v>14</v>
      </c>
      <c r="AF7" s="6">
        <v>66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/>
      <c r="AP7" s="4">
        <v>3</v>
      </c>
      <c r="AQ7" s="8">
        <v>52.44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0.2124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5</v>
      </c>
      <c r="BK7" s="8">
        <v>86.23</v>
      </c>
      <c r="BL7" s="2" t="s">
        <v>113</v>
      </c>
      <c r="BM7" s="7">
        <v>0.6</v>
      </c>
      <c r="BN7" s="7">
        <v>0.6081</v>
      </c>
      <c r="BO7" s="4">
        <v>3</v>
      </c>
      <c r="BP7" s="8">
        <v>52.44</v>
      </c>
      <c r="BQ7" s="4"/>
      <c r="BR7" s="8"/>
      <c r="BS7" s="7"/>
      <c r="BT7" s="7"/>
      <c r="BU7" s="2" t="s">
        <v>106</v>
      </c>
      <c r="BV7" s="2" t="s">
        <v>95</v>
      </c>
      <c r="BW7" s="2" t="s">
        <v>107</v>
      </c>
      <c r="BX7" s="2" t="s">
        <v>114</v>
      </c>
      <c r="BY7" s="2" t="s">
        <v>109</v>
      </c>
      <c r="BZ7" s="2" t="s">
        <v>98</v>
      </c>
    </row>
    <row r="8">
      <c r="A8" s="2" t="s">
        <v>115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116</v>
      </c>
      <c r="K8" s="2" t="s">
        <v>94</v>
      </c>
      <c r="L8" s="3">
        <v>19</v>
      </c>
      <c r="M8" s="3">
        <v>19.95</v>
      </c>
      <c r="N8" s="3">
        <v>37.99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98</v>
      </c>
      <c r="V8" s="2" t="s">
        <v>101</v>
      </c>
      <c r="W8" s="2" t="s">
        <v>102</v>
      </c>
      <c r="X8" s="2" t="s">
        <v>98</v>
      </c>
      <c r="Y8" s="2" t="s">
        <v>112</v>
      </c>
      <c r="Z8" s="4">
        <v>381</v>
      </c>
      <c r="AA8" s="4">
        <f>=ROUNDDOWN(23.2317073170732,0)</f>
      </c>
      <c r="AB8" s="5">
        <v>16.4</v>
      </c>
      <c r="AC8" s="2" t="s">
        <v>104</v>
      </c>
      <c r="AD8" s="4">
        <v>125</v>
      </c>
      <c r="AE8" s="4">
        <v>125</v>
      </c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/>
      <c r="AP8" s="4">
        <v>2</v>
      </c>
      <c r="AQ8" s="8">
        <v>40.26</v>
      </c>
      <c r="AR8" s="4"/>
      <c r="AS8" s="8"/>
      <c r="AT8" s="7"/>
      <c r="AU8" s="7"/>
      <c r="AV8" s="4" t="s">
        <v>98</v>
      </c>
      <c r="AW8" s="8" t="s">
        <v>98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0.1631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 t="s">
        <v>98</v>
      </c>
      <c r="BJ8" s="4">
        <v>24</v>
      </c>
      <c r="BK8" s="8">
        <v>540.22</v>
      </c>
      <c r="BL8" s="2" t="s">
        <v>117</v>
      </c>
      <c r="BM8" s="7">
        <v>0.0833</v>
      </c>
      <c r="BN8" s="7">
        <v>0.0745</v>
      </c>
      <c r="BO8" s="4">
        <v>2</v>
      </c>
      <c r="BP8" s="8">
        <v>40.26</v>
      </c>
      <c r="BQ8" s="4"/>
      <c r="BR8" s="8"/>
      <c r="BS8" s="7"/>
      <c r="BT8" s="7"/>
      <c r="BU8" s="2" t="s">
        <v>106</v>
      </c>
      <c r="BV8" s="2" t="s">
        <v>95</v>
      </c>
      <c r="BW8" s="2" t="s">
        <v>107</v>
      </c>
      <c r="BX8" s="2" t="s">
        <v>118</v>
      </c>
      <c r="BY8" s="2" t="s">
        <v>109</v>
      </c>
      <c r="BZ8" s="2" t="s">
        <v>98</v>
      </c>
    </row>
    <row r="9">
      <c r="A9" s="2" t="s">
        <v>119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92</v>
      </c>
      <c r="J9" s="2" t="s">
        <v>120</v>
      </c>
      <c r="K9" s="2" t="s">
        <v>94</v>
      </c>
      <c r="L9" s="3">
        <v>21.5</v>
      </c>
      <c r="M9" s="3">
        <v>22.58</v>
      </c>
      <c r="N9" s="3">
        <v>42.99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99</v>
      </c>
      <c r="T9" s="2" t="s">
        <v>100</v>
      </c>
      <c r="U9" s="2" t="s">
        <v>98</v>
      </c>
      <c r="V9" s="2" t="s">
        <v>101</v>
      </c>
      <c r="W9" s="2" t="s">
        <v>102</v>
      </c>
      <c r="X9" s="2" t="s">
        <v>98</v>
      </c>
      <c r="Y9" s="2" t="s">
        <v>112</v>
      </c>
      <c r="Z9" s="4">
        <v>369</v>
      </c>
      <c r="AA9" s="4">
        <f>=ROUNDDOWN(24.2763157894737,0)</f>
      </c>
      <c r="AB9" s="5">
        <v>15.2</v>
      </c>
      <c r="AC9" s="2" t="s">
        <v>104</v>
      </c>
      <c r="AD9" s="4">
        <v>233</v>
      </c>
      <c r="AE9" s="4">
        <v>233</v>
      </c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/>
      <c r="AP9" s="4">
        <v>6</v>
      </c>
      <c r="AQ9" s="8">
        <v>136.68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0.5537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19</v>
      </c>
      <c r="BK9" s="8">
        <v>420.48</v>
      </c>
      <c r="BL9" s="2" t="s">
        <v>121</v>
      </c>
      <c r="BM9" s="7">
        <v>0.3158</v>
      </c>
      <c r="BN9" s="7">
        <v>0.3251</v>
      </c>
      <c r="BO9" s="4">
        <v>6</v>
      </c>
      <c r="BP9" s="8">
        <v>136.68</v>
      </c>
      <c r="BQ9" s="4"/>
      <c r="BR9" s="8"/>
      <c r="BS9" s="7"/>
      <c r="BT9" s="7"/>
      <c r="BU9" s="2" t="s">
        <v>106</v>
      </c>
      <c r="BV9" s="2" t="s">
        <v>95</v>
      </c>
      <c r="BW9" s="2" t="s">
        <v>107</v>
      </c>
      <c r="BX9" s="2" t="s">
        <v>122</v>
      </c>
      <c r="BY9" s="2" t="s">
        <v>109</v>
      </c>
      <c r="BZ9" s="2" t="s">
        <v>98</v>
      </c>
    </row>
    <row r="10">
      <c r="A10" s="2" t="s">
        <v>123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124</v>
      </c>
      <c r="K10" s="2" t="s">
        <v>94</v>
      </c>
      <c r="L10" s="3">
        <v>21.5</v>
      </c>
      <c r="M10" s="3">
        <v>22.58</v>
      </c>
      <c r="N10" s="3">
        <v>42.99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99</v>
      </c>
      <c r="T10" s="2" t="s">
        <v>100</v>
      </c>
      <c r="U10" s="2" t="s">
        <v>98</v>
      </c>
      <c r="V10" s="2" t="s">
        <v>101</v>
      </c>
      <c r="W10" s="2" t="s">
        <v>102</v>
      </c>
      <c r="X10" s="2" t="s">
        <v>98</v>
      </c>
      <c r="Y10" s="2" t="s">
        <v>112</v>
      </c>
      <c r="Z10" s="4">
        <v>157</v>
      </c>
      <c r="AA10" s="4">
        <f>=ROUNDDOWN(60.3846153846154,0)</f>
      </c>
      <c r="AB10" s="5">
        <v>2.6</v>
      </c>
      <c r="AC10" s="2" t="s">
        <v>98</v>
      </c>
      <c r="AD10" s="4"/>
      <c r="AE10" s="4"/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98</v>
      </c>
      <c r="AW10" s="8" t="s">
        <v>98</v>
      </c>
      <c r="AX10" s="4" t="s">
        <v>98</v>
      </c>
      <c r="AY10" s="8" t="s">
        <v>98</v>
      </c>
      <c r="AZ10" s="7" t="s">
        <v>98</v>
      </c>
      <c r="BA10" s="7" t="s">
        <v>98</v>
      </c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 t="s">
        <v>98</v>
      </c>
      <c r="BJ10" s="4">
        <v>2</v>
      </c>
      <c r="BK10" s="8">
        <v>41.92</v>
      </c>
      <c r="BL10" s="2" t="s">
        <v>125</v>
      </c>
      <c r="BM10" s="7"/>
      <c r="BN10" s="7"/>
      <c r="BO10" s="4"/>
      <c r="BP10" s="8"/>
      <c r="BQ10" s="4"/>
      <c r="BR10" s="8"/>
      <c r="BS10" s="7"/>
      <c r="BT10" s="7"/>
      <c r="BU10" s="2" t="s">
        <v>106</v>
      </c>
      <c r="BV10" s="2" t="s">
        <v>95</v>
      </c>
      <c r="BW10" s="2" t="s">
        <v>107</v>
      </c>
      <c r="BX10" s="2" t="s">
        <v>126</v>
      </c>
      <c r="BY10" s="2" t="s">
        <v>109</v>
      </c>
      <c r="BZ10" s="2" t="s">
        <v>98</v>
      </c>
    </row>
    <row r="11">
      <c r="A11" s="2" t="s">
        <v>127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92</v>
      </c>
      <c r="J11" s="2" t="s">
        <v>93</v>
      </c>
      <c r="K11" s="2" t="s">
        <v>128</v>
      </c>
      <c r="L11" s="3">
        <v>16.5</v>
      </c>
      <c r="M11" s="3">
        <v>17.32</v>
      </c>
      <c r="N11" s="3">
        <v>32.99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129</v>
      </c>
      <c r="T11" s="2" t="s">
        <v>100</v>
      </c>
      <c r="U11" s="2" t="s">
        <v>130</v>
      </c>
      <c r="V11" s="2" t="s">
        <v>101</v>
      </c>
      <c r="W11" s="2" t="s">
        <v>102</v>
      </c>
      <c r="X11" s="2" t="s">
        <v>131</v>
      </c>
      <c r="Y11" s="2" t="s">
        <v>132</v>
      </c>
      <c r="Z11" s="4">
        <v>122</v>
      </c>
      <c r="AA11" s="4">
        <f>=ROUNDDOWN(55.4545454545455,0)</f>
      </c>
      <c r="AB11" s="5">
        <v>2.2</v>
      </c>
      <c r="AC11" s="2" t="s">
        <v>104</v>
      </c>
      <c r="AD11" s="4">
        <v>30</v>
      </c>
      <c r="AE11" s="4">
        <v>30</v>
      </c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/>
      <c r="AP11" s="4"/>
      <c r="AQ11" s="8"/>
      <c r="AR11" s="4"/>
      <c r="AS11" s="8"/>
      <c r="AT11" s="7"/>
      <c r="AU11" s="7"/>
      <c r="AV11" s="4">
        <v>10</v>
      </c>
      <c r="AW11" s="8">
        <v>214.55</v>
      </c>
      <c r="AX11" s="4" t="s">
        <v>98</v>
      </c>
      <c r="AY11" s="8" t="s">
        <v>98</v>
      </c>
      <c r="AZ11" s="7" t="s">
        <v>98</v>
      </c>
      <c r="BA11" s="7" t="s">
        <v>98</v>
      </c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0.2797</v>
      </c>
      <c r="BJ11" s="4">
        <v>1</v>
      </c>
      <c r="BK11" s="8">
        <v>17.78</v>
      </c>
      <c r="BL11" s="2" t="s">
        <v>133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95</v>
      </c>
      <c r="BW11" s="2" t="s">
        <v>134</v>
      </c>
      <c r="BX11" s="2" t="s">
        <v>135</v>
      </c>
      <c r="BY11" s="2" t="s">
        <v>109</v>
      </c>
      <c r="BZ11" s="2" t="s">
        <v>98</v>
      </c>
    </row>
    <row r="12">
      <c r="A12" s="2" t="s">
        <v>136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92</v>
      </c>
      <c r="J12" s="2" t="s">
        <v>111</v>
      </c>
      <c r="K12" s="2" t="s">
        <v>128</v>
      </c>
      <c r="L12" s="3">
        <v>16.5</v>
      </c>
      <c r="M12" s="3">
        <v>17.32</v>
      </c>
      <c r="N12" s="3">
        <v>32.99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129</v>
      </c>
      <c r="T12" s="2" t="s">
        <v>100</v>
      </c>
      <c r="U12" s="2" t="s">
        <v>137</v>
      </c>
      <c r="V12" s="2" t="s">
        <v>101</v>
      </c>
      <c r="W12" s="2" t="s">
        <v>102</v>
      </c>
      <c r="X12" s="2" t="s">
        <v>131</v>
      </c>
      <c r="Y12" s="2" t="s">
        <v>132</v>
      </c>
      <c r="Z12" s="4">
        <v>171</v>
      </c>
      <c r="AA12" s="4">
        <f>=ROUNDDOWN(40.7142857142857,0)</f>
      </c>
      <c r="AB12" s="5">
        <v>4.2</v>
      </c>
      <c r="AC12" s="2" t="s">
        <v>104</v>
      </c>
      <c r="AD12" s="4">
        <v>102</v>
      </c>
      <c r="AE12" s="4">
        <v>102</v>
      </c>
      <c r="AF12" s="6">
        <v>66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/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5</v>
      </c>
      <c r="BK12" s="8">
        <v>85.56</v>
      </c>
      <c r="BL12" s="2" t="s">
        <v>138</v>
      </c>
      <c r="BM12" s="7"/>
      <c r="BN12" s="7"/>
      <c r="BO12" s="4"/>
      <c r="BP12" s="8"/>
      <c r="BQ12" s="4"/>
      <c r="BR12" s="8"/>
      <c r="BS12" s="7"/>
      <c r="BT12" s="7"/>
      <c r="BU12" s="2" t="s">
        <v>106</v>
      </c>
      <c r="BV12" s="2" t="s">
        <v>95</v>
      </c>
      <c r="BW12" s="2" t="s">
        <v>134</v>
      </c>
      <c r="BX12" s="2" t="s">
        <v>139</v>
      </c>
      <c r="BY12" s="2" t="s">
        <v>109</v>
      </c>
      <c r="BZ12" s="2" t="s">
        <v>98</v>
      </c>
    </row>
    <row r="13">
      <c r="A13" s="2" t="s">
        <v>140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92</v>
      </c>
      <c r="J13" s="2" t="s">
        <v>116</v>
      </c>
      <c r="K13" s="2" t="s">
        <v>128</v>
      </c>
      <c r="L13" s="3">
        <v>19</v>
      </c>
      <c r="M13" s="3">
        <v>19.95</v>
      </c>
      <c r="N13" s="3">
        <v>37.99</v>
      </c>
      <c r="O13" s="2" t="s">
        <v>95</v>
      </c>
      <c r="P13" s="2" t="s">
        <v>96</v>
      </c>
      <c r="Q13" s="2" t="s">
        <v>97</v>
      </c>
      <c r="R13" s="2" t="s">
        <v>98</v>
      </c>
      <c r="S13" s="2" t="s">
        <v>129</v>
      </c>
      <c r="T13" s="2" t="s">
        <v>100</v>
      </c>
      <c r="U13" s="2" t="s">
        <v>137</v>
      </c>
      <c r="V13" s="2" t="s">
        <v>101</v>
      </c>
      <c r="W13" s="2" t="s">
        <v>102</v>
      </c>
      <c r="X13" s="2" t="s">
        <v>131</v>
      </c>
      <c r="Y13" s="2" t="s">
        <v>132</v>
      </c>
      <c r="Z13" s="4">
        <v>328</v>
      </c>
      <c r="AA13" s="4">
        <f>=ROUNDDOWN(34.5263157894737,0)</f>
      </c>
      <c r="AB13" s="5">
        <v>9.5</v>
      </c>
      <c r="AC13" s="2" t="s">
        <v>104</v>
      </c>
      <c r="AD13" s="4">
        <v>166</v>
      </c>
      <c r="AE13" s="4">
        <v>166</v>
      </c>
      <c r="AF13" s="6">
        <v>66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/>
      <c r="AP13" s="4">
        <v>5</v>
      </c>
      <c r="AQ13" s="8">
        <v>100.65</v>
      </c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0.4691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 t="s">
        <v>98</v>
      </c>
      <c r="BJ13" s="4">
        <v>12</v>
      </c>
      <c r="BK13" s="8">
        <v>237.67</v>
      </c>
      <c r="BL13" s="2" t="s">
        <v>141</v>
      </c>
      <c r="BM13" s="7">
        <v>0.4167</v>
      </c>
      <c r="BN13" s="7">
        <v>0.4235</v>
      </c>
      <c r="BO13" s="4">
        <v>5</v>
      </c>
      <c r="BP13" s="8">
        <v>100.65</v>
      </c>
      <c r="BQ13" s="4"/>
      <c r="BR13" s="8"/>
      <c r="BS13" s="7"/>
      <c r="BT13" s="7"/>
      <c r="BU13" s="2" t="s">
        <v>106</v>
      </c>
      <c r="BV13" s="2" t="s">
        <v>95</v>
      </c>
      <c r="BW13" s="2" t="s">
        <v>134</v>
      </c>
      <c r="BX13" s="2" t="s">
        <v>142</v>
      </c>
      <c r="BY13" s="2" t="s">
        <v>109</v>
      </c>
      <c r="BZ13" s="2" t="s">
        <v>98</v>
      </c>
    </row>
    <row r="14">
      <c r="A14" s="2" t="s">
        <v>143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91</v>
      </c>
      <c r="H14" s="2" t="s">
        <v>91</v>
      </c>
      <c r="I14" s="2" t="s">
        <v>92</v>
      </c>
      <c r="J14" s="2" t="s">
        <v>120</v>
      </c>
      <c r="K14" s="2" t="s">
        <v>128</v>
      </c>
      <c r="L14" s="3">
        <v>21.5</v>
      </c>
      <c r="M14" s="3">
        <v>22.58</v>
      </c>
      <c r="N14" s="3">
        <v>42.99</v>
      </c>
      <c r="O14" s="2" t="s">
        <v>95</v>
      </c>
      <c r="P14" s="2" t="s">
        <v>96</v>
      </c>
      <c r="Q14" s="2" t="s">
        <v>97</v>
      </c>
      <c r="R14" s="2" t="s">
        <v>98</v>
      </c>
      <c r="S14" s="2" t="s">
        <v>129</v>
      </c>
      <c r="T14" s="2" t="s">
        <v>100</v>
      </c>
      <c r="U14" s="2" t="s">
        <v>137</v>
      </c>
      <c r="V14" s="2" t="s">
        <v>101</v>
      </c>
      <c r="W14" s="2" t="s">
        <v>102</v>
      </c>
      <c r="X14" s="2" t="s">
        <v>131</v>
      </c>
      <c r="Y14" s="2" t="s">
        <v>132</v>
      </c>
      <c r="Z14" s="4">
        <v>188</v>
      </c>
      <c r="AA14" s="4">
        <f>=ROUNDDOWN(22.6506024096386,0)</f>
      </c>
      <c r="AB14" s="5">
        <v>8.3</v>
      </c>
      <c r="AC14" s="2" t="s">
        <v>104</v>
      </c>
      <c r="AD14" s="4">
        <v>210</v>
      </c>
      <c r="AE14" s="4">
        <v>210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/>
      <c r="AP14" s="4">
        <v>5</v>
      </c>
      <c r="AQ14" s="8">
        <v>113.9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0.5309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7</v>
      </c>
      <c r="BK14" s="8">
        <v>155.82</v>
      </c>
      <c r="BL14" s="2" t="s">
        <v>144</v>
      </c>
      <c r="BM14" s="7">
        <v>0.7143</v>
      </c>
      <c r="BN14" s="7">
        <v>0.731</v>
      </c>
      <c r="BO14" s="4">
        <v>5</v>
      </c>
      <c r="BP14" s="8">
        <v>113.9</v>
      </c>
      <c r="BQ14" s="4"/>
      <c r="BR14" s="8"/>
      <c r="BS14" s="7"/>
      <c r="BT14" s="7"/>
      <c r="BU14" s="2" t="s">
        <v>106</v>
      </c>
      <c r="BV14" s="2" t="s">
        <v>95</v>
      </c>
      <c r="BW14" s="2" t="s">
        <v>134</v>
      </c>
      <c r="BX14" s="2" t="s">
        <v>145</v>
      </c>
      <c r="BY14" s="2" t="s">
        <v>109</v>
      </c>
      <c r="BZ14" s="2" t="s">
        <v>98</v>
      </c>
    </row>
    <row r="15">
      <c r="A15" s="2" t="s">
        <v>146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91</v>
      </c>
      <c r="H15" s="2" t="s">
        <v>91</v>
      </c>
      <c r="I15" s="2" t="s">
        <v>92</v>
      </c>
      <c r="J15" s="2" t="s">
        <v>124</v>
      </c>
      <c r="K15" s="2" t="s">
        <v>128</v>
      </c>
      <c r="L15" s="3">
        <v>21.5</v>
      </c>
      <c r="M15" s="3">
        <v>22.58</v>
      </c>
      <c r="N15" s="3">
        <v>42.99</v>
      </c>
      <c r="O15" s="2" t="s">
        <v>95</v>
      </c>
      <c r="P15" s="2" t="s">
        <v>147</v>
      </c>
      <c r="Q15" s="2" t="s">
        <v>97</v>
      </c>
      <c r="R15" s="2" t="s">
        <v>98</v>
      </c>
      <c r="S15" s="2" t="s">
        <v>129</v>
      </c>
      <c r="T15" s="2" t="s">
        <v>100</v>
      </c>
      <c r="U15" s="2" t="s">
        <v>137</v>
      </c>
      <c r="V15" s="2" t="s">
        <v>101</v>
      </c>
      <c r="W15" s="2" t="s">
        <v>102</v>
      </c>
      <c r="X15" s="2" t="s">
        <v>131</v>
      </c>
      <c r="Y15" s="2" t="s">
        <v>132</v>
      </c>
      <c r="Z15" s="4">
        <v>10</v>
      </c>
      <c r="AA15" s="4">
        <f>=ROUNDDOWN(7.69230769230769,0)</f>
      </c>
      <c r="AB15" s="5">
        <v>1.3</v>
      </c>
      <c r="AC15" s="2" t="s">
        <v>98</v>
      </c>
      <c r="AD15" s="4"/>
      <c r="AE15" s="4"/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/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/>
      <c r="BK15" s="8"/>
      <c r="BL15" s="2" t="s">
        <v>98</v>
      </c>
      <c r="BM15" s="7"/>
      <c r="BN15" s="7"/>
      <c r="BO15" s="4"/>
      <c r="BP15" s="8"/>
      <c r="BQ15" s="4"/>
      <c r="BR15" s="8"/>
      <c r="BS15" s="7"/>
      <c r="BT15" s="7"/>
      <c r="BU15" s="2" t="s">
        <v>106</v>
      </c>
      <c r="BV15" s="2" t="s">
        <v>95</v>
      </c>
      <c r="BW15" s="2" t="s">
        <v>134</v>
      </c>
      <c r="BX15" s="2" t="s">
        <v>148</v>
      </c>
      <c r="BY15" s="2" t="s">
        <v>109</v>
      </c>
      <c r="BZ15" s="2" t="s">
        <v>98</v>
      </c>
    </row>
    <row r="16">
      <c r="A16" s="2" t="s">
        <v>149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91</v>
      </c>
      <c r="H16" s="2" t="s">
        <v>91</v>
      </c>
      <c r="I16" s="2" t="s">
        <v>92</v>
      </c>
      <c r="J16" s="2" t="s">
        <v>93</v>
      </c>
      <c r="K16" s="2" t="s">
        <v>150</v>
      </c>
      <c r="L16" s="3">
        <v>16.5</v>
      </c>
      <c r="M16" s="3">
        <v>17.32</v>
      </c>
      <c r="N16" s="3">
        <v>32.99</v>
      </c>
      <c r="O16" s="2" t="s">
        <v>95</v>
      </c>
      <c r="P16" s="2" t="s">
        <v>96</v>
      </c>
      <c r="Q16" s="2" t="s">
        <v>97</v>
      </c>
      <c r="R16" s="2" t="s">
        <v>98</v>
      </c>
      <c r="S16" s="2" t="s">
        <v>151</v>
      </c>
      <c r="T16" s="2" t="s">
        <v>100</v>
      </c>
      <c r="U16" s="2" t="s">
        <v>98</v>
      </c>
      <c r="V16" s="2" t="s">
        <v>101</v>
      </c>
      <c r="W16" s="2" t="s">
        <v>102</v>
      </c>
      <c r="X16" s="2" t="s">
        <v>98</v>
      </c>
      <c r="Y16" s="2" t="s">
        <v>112</v>
      </c>
      <c r="Z16" s="4">
        <v>126</v>
      </c>
      <c r="AA16" s="4">
        <f>=ROUNDDOWN(52.5,0)</f>
      </c>
      <c r="AB16" s="5">
        <v>2.4</v>
      </c>
      <c r="AC16" s="2" t="s">
        <v>104</v>
      </c>
      <c r="AD16" s="4">
        <v>43</v>
      </c>
      <c r="AE16" s="4">
        <v>43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/>
      <c r="AP16" s="4">
        <v>1</v>
      </c>
      <c r="AQ16" s="8">
        <v>17.48</v>
      </c>
      <c r="AR16" s="4"/>
      <c r="AS16" s="8"/>
      <c r="AT16" s="7"/>
      <c r="AU16" s="7"/>
      <c r="AV16" s="4">
        <v>7</v>
      </c>
      <c r="AW16" s="8">
        <v>151.51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0.1154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>
        <v>0.1975</v>
      </c>
      <c r="BJ16" s="4">
        <v>1</v>
      </c>
      <c r="BK16" s="8">
        <v>17.48</v>
      </c>
      <c r="BL16" s="2" t="s">
        <v>16</v>
      </c>
      <c r="BM16" s="7">
        <v>1</v>
      </c>
      <c r="BN16" s="7">
        <v>1</v>
      </c>
      <c r="BO16" s="4">
        <v>1</v>
      </c>
      <c r="BP16" s="8">
        <v>17.48</v>
      </c>
      <c r="BQ16" s="4"/>
      <c r="BR16" s="8"/>
      <c r="BS16" s="7"/>
      <c r="BT16" s="7"/>
      <c r="BU16" s="2" t="s">
        <v>106</v>
      </c>
      <c r="BV16" s="2" t="s">
        <v>95</v>
      </c>
      <c r="BW16" s="2" t="s">
        <v>107</v>
      </c>
      <c r="BX16" s="2" t="s">
        <v>152</v>
      </c>
      <c r="BY16" s="2" t="s">
        <v>109</v>
      </c>
      <c r="BZ16" s="2" t="s">
        <v>98</v>
      </c>
    </row>
    <row r="17">
      <c r="A17" s="2" t="s">
        <v>153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91</v>
      </c>
      <c r="H17" s="2" t="s">
        <v>91</v>
      </c>
      <c r="I17" s="2" t="s">
        <v>92</v>
      </c>
      <c r="J17" s="2" t="s">
        <v>111</v>
      </c>
      <c r="K17" s="2" t="s">
        <v>150</v>
      </c>
      <c r="L17" s="3">
        <v>16.5</v>
      </c>
      <c r="M17" s="3">
        <v>17.32</v>
      </c>
      <c r="N17" s="3">
        <v>32.99</v>
      </c>
      <c r="O17" s="2" t="s">
        <v>95</v>
      </c>
      <c r="P17" s="2" t="s">
        <v>154</v>
      </c>
      <c r="Q17" s="2" t="s">
        <v>97</v>
      </c>
      <c r="R17" s="2" t="s">
        <v>98</v>
      </c>
      <c r="S17" s="2" t="s">
        <v>151</v>
      </c>
      <c r="T17" s="2" t="s">
        <v>100</v>
      </c>
      <c r="U17" s="2" t="s">
        <v>98</v>
      </c>
      <c r="V17" s="2" t="s">
        <v>101</v>
      </c>
      <c r="W17" s="2" t="s">
        <v>102</v>
      </c>
      <c r="X17" s="2" t="s">
        <v>98</v>
      </c>
      <c r="Y17" s="2" t="s">
        <v>112</v>
      </c>
      <c r="Z17" s="4">
        <v>337</v>
      </c>
      <c r="AA17" s="4">
        <f>=ROUNDDOWN(67.4,0)</f>
      </c>
      <c r="AB17" s="5">
        <v>5</v>
      </c>
      <c r="AC17" s="2" t="s">
        <v>98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98</v>
      </c>
      <c r="AW17" s="8" t="s">
        <v>98</v>
      </c>
      <c r="AX17" s="4" t="s">
        <v>98</v>
      </c>
      <c r="AY17" s="8" t="s">
        <v>98</v>
      </c>
      <c r="AZ17" s="7" t="s">
        <v>98</v>
      </c>
      <c r="BA17" s="7" t="s">
        <v>98</v>
      </c>
      <c r="BB17" s="7"/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 t="s">
        <v>98</v>
      </c>
      <c r="BJ17" s="4"/>
      <c r="BK17" s="8"/>
      <c r="BL17" s="2" t="s">
        <v>98</v>
      </c>
      <c r="BM17" s="7"/>
      <c r="BN17" s="7"/>
      <c r="BO17" s="4"/>
      <c r="BP17" s="8"/>
      <c r="BQ17" s="4"/>
      <c r="BR17" s="8"/>
      <c r="BS17" s="7"/>
      <c r="BT17" s="7"/>
      <c r="BU17" s="2" t="s">
        <v>106</v>
      </c>
      <c r="BV17" s="2" t="s">
        <v>95</v>
      </c>
      <c r="BW17" s="2" t="s">
        <v>107</v>
      </c>
      <c r="BX17" s="2" t="s">
        <v>155</v>
      </c>
      <c r="BY17" s="2" t="s">
        <v>109</v>
      </c>
      <c r="BZ17" s="2" t="s">
        <v>98</v>
      </c>
    </row>
    <row r="18">
      <c r="A18" s="2" t="s">
        <v>156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91</v>
      </c>
      <c r="H18" s="2" t="s">
        <v>91</v>
      </c>
      <c r="I18" s="2" t="s">
        <v>92</v>
      </c>
      <c r="J18" s="2" t="s">
        <v>116</v>
      </c>
      <c r="K18" s="2" t="s">
        <v>150</v>
      </c>
      <c r="L18" s="3">
        <v>19</v>
      </c>
      <c r="M18" s="3">
        <v>19.95</v>
      </c>
      <c r="N18" s="3">
        <v>37.99</v>
      </c>
      <c r="O18" s="2" t="s">
        <v>95</v>
      </c>
      <c r="P18" s="2" t="s">
        <v>96</v>
      </c>
      <c r="Q18" s="2" t="s">
        <v>97</v>
      </c>
      <c r="R18" s="2" t="s">
        <v>98</v>
      </c>
      <c r="S18" s="2" t="s">
        <v>151</v>
      </c>
      <c r="T18" s="2" t="s">
        <v>100</v>
      </c>
      <c r="U18" s="2" t="s">
        <v>98</v>
      </c>
      <c r="V18" s="2" t="s">
        <v>101</v>
      </c>
      <c r="W18" s="2" t="s">
        <v>102</v>
      </c>
      <c r="X18" s="2" t="s">
        <v>98</v>
      </c>
      <c r="Y18" s="2" t="s">
        <v>112</v>
      </c>
      <c r="Z18" s="4">
        <v>331</v>
      </c>
      <c r="AA18" s="4">
        <f>=ROUNDDOWN(39.8795180722892,0)</f>
      </c>
      <c r="AB18" s="5">
        <v>8.3</v>
      </c>
      <c r="AC18" s="2" t="s">
        <v>104</v>
      </c>
      <c r="AD18" s="4">
        <v>215</v>
      </c>
      <c r="AE18" s="4">
        <v>215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/>
      <c r="AP18" s="4">
        <v>1</v>
      </c>
      <c r="AQ18" s="8">
        <v>20.13</v>
      </c>
      <c r="AR18" s="4"/>
      <c r="AS18" s="8"/>
      <c r="AT18" s="7"/>
      <c r="AU18" s="7"/>
      <c r="AV18" s="4" t="s">
        <v>98</v>
      </c>
      <c r="AW18" s="8" t="s">
        <v>98</v>
      </c>
      <c r="AX18" s="4" t="s">
        <v>98</v>
      </c>
      <c r="AY18" s="8" t="s">
        <v>98</v>
      </c>
      <c r="AZ18" s="7" t="s">
        <v>98</v>
      </c>
      <c r="BA18" s="7" t="s">
        <v>98</v>
      </c>
      <c r="BB18" s="7">
        <v>0.1329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 t="s">
        <v>98</v>
      </c>
      <c r="BJ18" s="4">
        <v>4</v>
      </c>
      <c r="BK18" s="8">
        <v>75.18</v>
      </c>
      <c r="BL18" s="2" t="s">
        <v>144</v>
      </c>
      <c r="BM18" s="7">
        <v>0.25</v>
      </c>
      <c r="BN18" s="7">
        <v>0.2678</v>
      </c>
      <c r="BO18" s="4">
        <v>1</v>
      </c>
      <c r="BP18" s="8">
        <v>20.13</v>
      </c>
      <c r="BQ18" s="4"/>
      <c r="BR18" s="8"/>
      <c r="BS18" s="7"/>
      <c r="BT18" s="7"/>
      <c r="BU18" s="2" t="s">
        <v>106</v>
      </c>
      <c r="BV18" s="2" t="s">
        <v>95</v>
      </c>
      <c r="BW18" s="2" t="s">
        <v>107</v>
      </c>
      <c r="BX18" s="2" t="s">
        <v>157</v>
      </c>
      <c r="BY18" s="2" t="s">
        <v>109</v>
      </c>
      <c r="BZ18" s="2" t="s">
        <v>98</v>
      </c>
    </row>
    <row r="19">
      <c r="A19" s="2" t="s">
        <v>158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91</v>
      </c>
      <c r="H19" s="2" t="s">
        <v>91</v>
      </c>
      <c r="I19" s="2" t="s">
        <v>92</v>
      </c>
      <c r="J19" s="2" t="s">
        <v>120</v>
      </c>
      <c r="K19" s="2" t="s">
        <v>150</v>
      </c>
      <c r="L19" s="3">
        <v>21.5</v>
      </c>
      <c r="M19" s="3">
        <v>22.58</v>
      </c>
      <c r="N19" s="3">
        <v>42.99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151</v>
      </c>
      <c r="T19" s="2" t="s">
        <v>100</v>
      </c>
      <c r="U19" s="2" t="s">
        <v>98</v>
      </c>
      <c r="V19" s="2" t="s">
        <v>101</v>
      </c>
      <c r="W19" s="2" t="s">
        <v>102</v>
      </c>
      <c r="X19" s="2" t="s">
        <v>98</v>
      </c>
      <c r="Y19" s="2" t="s">
        <v>112</v>
      </c>
      <c r="Z19" s="4">
        <v>177</v>
      </c>
      <c r="AA19" s="4">
        <f>=ROUNDDOWN(22.125,0)</f>
      </c>
      <c r="AB19" s="5">
        <v>8</v>
      </c>
      <c r="AC19" s="2" t="s">
        <v>104</v>
      </c>
      <c r="AD19" s="4">
        <v>243</v>
      </c>
      <c r="AE19" s="4">
        <v>243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/>
      <c r="AP19" s="4">
        <v>3</v>
      </c>
      <c r="AQ19" s="8">
        <v>68.34</v>
      </c>
      <c r="AR19" s="4"/>
      <c r="AS19" s="8"/>
      <c r="AT19" s="7"/>
      <c r="AU19" s="7"/>
      <c r="AV19" s="4" t="s">
        <v>98</v>
      </c>
      <c r="AW19" s="8" t="s">
        <v>98</v>
      </c>
      <c r="AX19" s="4" t="s">
        <v>98</v>
      </c>
      <c r="AY19" s="8" t="s">
        <v>98</v>
      </c>
      <c r="AZ19" s="7" t="s">
        <v>98</v>
      </c>
      <c r="BA19" s="7" t="s">
        <v>98</v>
      </c>
      <c r="BB19" s="7">
        <v>0.4511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 t="s">
        <v>98</v>
      </c>
      <c r="BJ19" s="4">
        <v>8</v>
      </c>
      <c r="BK19" s="8">
        <v>177.02</v>
      </c>
      <c r="BL19" s="2" t="s">
        <v>159</v>
      </c>
      <c r="BM19" s="7">
        <v>0.375</v>
      </c>
      <c r="BN19" s="7">
        <v>0.3861</v>
      </c>
      <c r="BO19" s="4">
        <v>3</v>
      </c>
      <c r="BP19" s="8">
        <v>68.34</v>
      </c>
      <c r="BQ19" s="4"/>
      <c r="BR19" s="8"/>
      <c r="BS19" s="7"/>
      <c r="BT19" s="7"/>
      <c r="BU19" s="2" t="s">
        <v>106</v>
      </c>
      <c r="BV19" s="2" t="s">
        <v>95</v>
      </c>
      <c r="BW19" s="2" t="s">
        <v>107</v>
      </c>
      <c r="BX19" s="2" t="s">
        <v>122</v>
      </c>
      <c r="BY19" s="2" t="s">
        <v>109</v>
      </c>
      <c r="BZ19" s="2" t="s">
        <v>98</v>
      </c>
    </row>
    <row r="20">
      <c r="A20" s="2" t="s">
        <v>160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91</v>
      </c>
      <c r="H20" s="2" t="s">
        <v>91</v>
      </c>
      <c r="I20" s="2" t="s">
        <v>92</v>
      </c>
      <c r="J20" s="2" t="s">
        <v>124</v>
      </c>
      <c r="K20" s="2" t="s">
        <v>150</v>
      </c>
      <c r="L20" s="3">
        <v>21.5</v>
      </c>
      <c r="M20" s="3">
        <v>22.58</v>
      </c>
      <c r="N20" s="3">
        <v>42.99</v>
      </c>
      <c r="O20" s="2" t="s">
        <v>161</v>
      </c>
      <c r="P20" s="2" t="s">
        <v>147</v>
      </c>
      <c r="Q20" s="2" t="s">
        <v>97</v>
      </c>
      <c r="R20" s="2" t="s">
        <v>98</v>
      </c>
      <c r="S20" s="2" t="s">
        <v>151</v>
      </c>
      <c r="T20" s="2" t="s">
        <v>100</v>
      </c>
      <c r="U20" s="2" t="s">
        <v>98</v>
      </c>
      <c r="V20" s="2" t="s">
        <v>101</v>
      </c>
      <c r="W20" s="2" t="s">
        <v>102</v>
      </c>
      <c r="X20" s="2" t="s">
        <v>98</v>
      </c>
      <c r="Y20" s="2" t="s">
        <v>112</v>
      </c>
      <c r="Z20" s="4">
        <v>65</v>
      </c>
      <c r="AA20" s="4">
        <f>=ROUNDDOWN(46.4285714285714,0)</f>
      </c>
      <c r="AB20" s="5">
        <v>1.4</v>
      </c>
      <c r="AC20" s="2" t="s">
        <v>98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/>
      <c r="AP20" s="4">
        <v>2</v>
      </c>
      <c r="AQ20" s="8">
        <v>45.56</v>
      </c>
      <c r="AR20" s="4"/>
      <c r="AS20" s="8"/>
      <c r="AT20" s="7"/>
      <c r="AU20" s="7"/>
      <c r="AV20" s="4" t="s">
        <v>98</v>
      </c>
      <c r="AW20" s="8" t="s">
        <v>98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0.3007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 t="s">
        <v>98</v>
      </c>
      <c r="BJ20" s="4">
        <v>5</v>
      </c>
      <c r="BK20" s="8">
        <v>106.41</v>
      </c>
      <c r="BL20" s="2" t="s">
        <v>162</v>
      </c>
      <c r="BM20" s="7">
        <v>0.4</v>
      </c>
      <c r="BN20" s="7">
        <v>0.4282</v>
      </c>
      <c r="BO20" s="4">
        <v>2</v>
      </c>
      <c r="BP20" s="8">
        <v>45.56</v>
      </c>
      <c r="BQ20" s="4"/>
      <c r="BR20" s="8"/>
      <c r="BS20" s="7"/>
      <c r="BT20" s="7"/>
      <c r="BU20" s="2" t="s">
        <v>106</v>
      </c>
      <c r="BV20" s="2" t="s">
        <v>95</v>
      </c>
      <c r="BW20" s="2" t="s">
        <v>107</v>
      </c>
      <c r="BX20" s="2" t="s">
        <v>163</v>
      </c>
      <c r="BY20" s="2" t="s">
        <v>109</v>
      </c>
      <c r="BZ20" s="2" t="s">
        <v>98</v>
      </c>
    </row>
    <row r="21">
      <c r="A21" s="2" t="s">
        <v>164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91</v>
      </c>
      <c r="H21" s="2" t="s">
        <v>91</v>
      </c>
      <c r="I21" s="2" t="s">
        <v>92</v>
      </c>
      <c r="J21" s="2" t="s">
        <v>93</v>
      </c>
      <c r="K21" s="2" t="s">
        <v>165</v>
      </c>
      <c r="L21" s="3">
        <v>16.5</v>
      </c>
      <c r="M21" s="3">
        <v>17.32</v>
      </c>
      <c r="N21" s="3">
        <v>32.99</v>
      </c>
      <c r="O21" s="2" t="s">
        <v>95</v>
      </c>
      <c r="P21" s="2" t="s">
        <v>96</v>
      </c>
      <c r="Q21" s="2" t="s">
        <v>97</v>
      </c>
      <c r="R21" s="2" t="s">
        <v>98</v>
      </c>
      <c r="S21" s="2" t="s">
        <v>166</v>
      </c>
      <c r="T21" s="2" t="s">
        <v>100</v>
      </c>
      <c r="U21" s="2" t="s">
        <v>98</v>
      </c>
      <c r="V21" s="2" t="s">
        <v>101</v>
      </c>
      <c r="W21" s="2" t="s">
        <v>102</v>
      </c>
      <c r="X21" s="2" t="s">
        <v>98</v>
      </c>
      <c r="Y21" s="2" t="s">
        <v>112</v>
      </c>
      <c r="Z21" s="4">
        <v>198</v>
      </c>
      <c r="AA21" s="4">
        <f>=ROUNDDOWN(73.3333333333333,0)</f>
      </c>
      <c r="AB21" s="5">
        <v>2.7</v>
      </c>
      <c r="AC21" s="2" t="s">
        <v>98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4</v>
      </c>
      <c r="AW21" s="8">
        <v>88.47</v>
      </c>
      <c r="AX21" s="4" t="s">
        <v>98</v>
      </c>
      <c r="AY21" s="8" t="s">
        <v>98</v>
      </c>
      <c r="AZ21" s="7" t="s">
        <v>98</v>
      </c>
      <c r="BA21" s="7" t="s">
        <v>98</v>
      </c>
      <c r="BB21" s="7"/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>
        <v>0.1153</v>
      </c>
      <c r="BJ21" s="4"/>
      <c r="BK21" s="8"/>
      <c r="BL21" s="2" t="s">
        <v>98</v>
      </c>
      <c r="BM21" s="7"/>
      <c r="BN21" s="7"/>
      <c r="BO21" s="4"/>
      <c r="BP21" s="8"/>
      <c r="BQ21" s="4"/>
      <c r="BR21" s="8"/>
      <c r="BS21" s="7"/>
      <c r="BT21" s="7"/>
      <c r="BU21" s="2" t="s">
        <v>106</v>
      </c>
      <c r="BV21" s="2" t="s">
        <v>95</v>
      </c>
      <c r="BW21" s="2" t="s">
        <v>107</v>
      </c>
      <c r="BX21" s="2" t="s">
        <v>167</v>
      </c>
      <c r="BY21" s="2" t="s">
        <v>109</v>
      </c>
      <c r="BZ21" s="2" t="s">
        <v>98</v>
      </c>
    </row>
    <row r="22">
      <c r="A22" s="2" t="s">
        <v>168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91</v>
      </c>
      <c r="H22" s="2" t="s">
        <v>91</v>
      </c>
      <c r="I22" s="2" t="s">
        <v>92</v>
      </c>
      <c r="J22" s="2" t="s">
        <v>111</v>
      </c>
      <c r="K22" s="2" t="s">
        <v>165</v>
      </c>
      <c r="L22" s="3">
        <v>16.5</v>
      </c>
      <c r="M22" s="3">
        <v>17.32</v>
      </c>
      <c r="N22" s="3">
        <v>32.99</v>
      </c>
      <c r="O22" s="2" t="s">
        <v>95</v>
      </c>
      <c r="P22" s="2" t="s">
        <v>96</v>
      </c>
      <c r="Q22" s="2" t="s">
        <v>97</v>
      </c>
      <c r="R22" s="2" t="s">
        <v>98</v>
      </c>
      <c r="S22" s="2" t="s">
        <v>166</v>
      </c>
      <c r="T22" s="2" t="s">
        <v>100</v>
      </c>
      <c r="U22" s="2" t="s">
        <v>98</v>
      </c>
      <c r="V22" s="2" t="s">
        <v>101</v>
      </c>
      <c r="W22" s="2" t="s">
        <v>102</v>
      </c>
      <c r="X22" s="2" t="s">
        <v>98</v>
      </c>
      <c r="Y22" s="2" t="s">
        <v>112</v>
      </c>
      <c r="Z22" s="4">
        <v>280</v>
      </c>
      <c r="AA22" s="4">
        <f>=ROUNDDOWN(46.6666666666667,0)</f>
      </c>
      <c r="AB22" s="5">
        <v>6</v>
      </c>
      <c r="AC22" s="2" t="s">
        <v>98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98</v>
      </c>
      <c r="AW22" s="8" t="s">
        <v>98</v>
      </c>
      <c r="AX22" s="4" t="s">
        <v>98</v>
      </c>
      <c r="AY22" s="8" t="s">
        <v>98</v>
      </c>
      <c r="AZ22" s="7" t="s">
        <v>98</v>
      </c>
      <c r="BA22" s="7" t="s">
        <v>98</v>
      </c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 t="s">
        <v>98</v>
      </c>
      <c r="BJ22" s="4"/>
      <c r="BK22" s="8"/>
      <c r="BL22" s="2" t="s">
        <v>98</v>
      </c>
      <c r="BM22" s="7"/>
      <c r="BN22" s="7"/>
      <c r="BO22" s="4"/>
      <c r="BP22" s="8"/>
      <c r="BQ22" s="4"/>
      <c r="BR22" s="8"/>
      <c r="BS22" s="7"/>
      <c r="BT22" s="7"/>
      <c r="BU22" s="2" t="s">
        <v>106</v>
      </c>
      <c r="BV22" s="2" t="s">
        <v>95</v>
      </c>
      <c r="BW22" s="2" t="s">
        <v>107</v>
      </c>
      <c r="BX22" s="2" t="s">
        <v>169</v>
      </c>
      <c r="BY22" s="2" t="s">
        <v>109</v>
      </c>
      <c r="BZ22" s="2" t="s">
        <v>98</v>
      </c>
    </row>
    <row r="23">
      <c r="A23" s="2" t="s">
        <v>170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91</v>
      </c>
      <c r="H23" s="2" t="s">
        <v>91</v>
      </c>
      <c r="I23" s="2" t="s">
        <v>92</v>
      </c>
      <c r="J23" s="2" t="s">
        <v>116</v>
      </c>
      <c r="K23" s="2" t="s">
        <v>165</v>
      </c>
      <c r="L23" s="3">
        <v>19</v>
      </c>
      <c r="M23" s="3">
        <v>19.95</v>
      </c>
      <c r="N23" s="3">
        <v>37.99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166</v>
      </c>
      <c r="T23" s="2" t="s">
        <v>100</v>
      </c>
      <c r="U23" s="2" t="s">
        <v>98</v>
      </c>
      <c r="V23" s="2" t="s">
        <v>101</v>
      </c>
      <c r="W23" s="2" t="s">
        <v>102</v>
      </c>
      <c r="X23" s="2" t="s">
        <v>98</v>
      </c>
      <c r="Y23" s="2" t="s">
        <v>112</v>
      </c>
      <c r="Z23" s="4">
        <v>499</v>
      </c>
      <c r="AA23" s="4">
        <f>=ROUNDDOWN(41.5833333333333,0)</f>
      </c>
      <c r="AB23" s="5">
        <v>12</v>
      </c>
      <c r="AC23" s="2" t="s">
        <v>98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/>
      <c r="AP23" s="4">
        <v>1</v>
      </c>
      <c r="AQ23" s="8">
        <v>20.13</v>
      </c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>
        <v>0.2275</v>
      </c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8</v>
      </c>
      <c r="BK23" s="8">
        <v>152.28</v>
      </c>
      <c r="BL23" s="2" t="s">
        <v>171</v>
      </c>
      <c r="BM23" s="7">
        <v>0.125</v>
      </c>
      <c r="BN23" s="7">
        <v>0.1322</v>
      </c>
      <c r="BO23" s="4">
        <v>1</v>
      </c>
      <c r="BP23" s="8">
        <v>20.13</v>
      </c>
      <c r="BQ23" s="4"/>
      <c r="BR23" s="8"/>
      <c r="BS23" s="7"/>
      <c r="BT23" s="7"/>
      <c r="BU23" s="2" t="s">
        <v>106</v>
      </c>
      <c r="BV23" s="2" t="s">
        <v>95</v>
      </c>
      <c r="BW23" s="2" t="s">
        <v>107</v>
      </c>
      <c r="BX23" s="2" t="s">
        <v>157</v>
      </c>
      <c r="BY23" s="2" t="s">
        <v>109</v>
      </c>
      <c r="BZ23" s="2" t="s">
        <v>98</v>
      </c>
    </row>
    <row r="24">
      <c r="A24" s="2" t="s">
        <v>172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91</v>
      </c>
      <c r="H24" s="2" t="s">
        <v>91</v>
      </c>
      <c r="I24" s="2" t="s">
        <v>92</v>
      </c>
      <c r="J24" s="2" t="s">
        <v>120</v>
      </c>
      <c r="K24" s="2" t="s">
        <v>165</v>
      </c>
      <c r="L24" s="3">
        <v>21.5</v>
      </c>
      <c r="M24" s="3">
        <v>22.58</v>
      </c>
      <c r="N24" s="3">
        <v>42.99</v>
      </c>
      <c r="O24" s="2" t="s">
        <v>95</v>
      </c>
      <c r="P24" s="2" t="s">
        <v>96</v>
      </c>
      <c r="Q24" s="2" t="s">
        <v>97</v>
      </c>
      <c r="R24" s="2" t="s">
        <v>98</v>
      </c>
      <c r="S24" s="2" t="s">
        <v>166</v>
      </c>
      <c r="T24" s="2" t="s">
        <v>100</v>
      </c>
      <c r="U24" s="2" t="s">
        <v>98</v>
      </c>
      <c r="V24" s="2" t="s">
        <v>101</v>
      </c>
      <c r="W24" s="2" t="s">
        <v>102</v>
      </c>
      <c r="X24" s="2" t="s">
        <v>98</v>
      </c>
      <c r="Y24" s="2" t="s">
        <v>112</v>
      </c>
      <c r="Z24" s="4">
        <v>272</v>
      </c>
      <c r="AA24" s="4">
        <f>=ROUNDDOWN(32.3809523809524,0)</f>
      </c>
      <c r="AB24" s="5">
        <v>8.4</v>
      </c>
      <c r="AC24" s="2" t="s">
        <v>98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/>
      <c r="AP24" s="4">
        <v>3</v>
      </c>
      <c r="AQ24" s="8">
        <v>68.34</v>
      </c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0.7725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4</v>
      </c>
      <c r="BK24" s="8">
        <v>92.04</v>
      </c>
      <c r="BL24" s="2" t="s">
        <v>173</v>
      </c>
      <c r="BM24" s="7">
        <v>0.75</v>
      </c>
      <c r="BN24" s="7">
        <v>0.7425</v>
      </c>
      <c r="BO24" s="4">
        <v>3</v>
      </c>
      <c r="BP24" s="8">
        <v>68.34</v>
      </c>
      <c r="BQ24" s="4"/>
      <c r="BR24" s="8"/>
      <c r="BS24" s="7"/>
      <c r="BT24" s="7"/>
      <c r="BU24" s="2" t="s">
        <v>106</v>
      </c>
      <c r="BV24" s="2" t="s">
        <v>95</v>
      </c>
      <c r="BW24" s="2" t="s">
        <v>107</v>
      </c>
      <c r="BX24" s="2" t="s">
        <v>157</v>
      </c>
      <c r="BY24" s="2" t="s">
        <v>109</v>
      </c>
      <c r="BZ24" s="2" t="s">
        <v>98</v>
      </c>
    </row>
    <row r="25">
      <c r="A25" s="2" t="s">
        <v>174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91</v>
      </c>
      <c r="H25" s="2" t="s">
        <v>91</v>
      </c>
      <c r="I25" s="2" t="s">
        <v>92</v>
      </c>
      <c r="J25" s="2" t="s">
        <v>124</v>
      </c>
      <c r="K25" s="2" t="s">
        <v>165</v>
      </c>
      <c r="L25" s="3">
        <v>21.5</v>
      </c>
      <c r="M25" s="3">
        <v>22.58</v>
      </c>
      <c r="N25" s="3">
        <v>42.99</v>
      </c>
      <c r="O25" s="2" t="s">
        <v>95</v>
      </c>
      <c r="P25" s="2" t="s">
        <v>147</v>
      </c>
      <c r="Q25" s="2" t="s">
        <v>97</v>
      </c>
      <c r="R25" s="2" t="s">
        <v>98</v>
      </c>
      <c r="S25" s="2" t="s">
        <v>166</v>
      </c>
      <c r="T25" s="2" t="s">
        <v>100</v>
      </c>
      <c r="U25" s="2" t="s">
        <v>98</v>
      </c>
      <c r="V25" s="2" t="s">
        <v>101</v>
      </c>
      <c r="W25" s="2" t="s">
        <v>102</v>
      </c>
      <c r="X25" s="2" t="s">
        <v>98</v>
      </c>
      <c r="Y25" s="2" t="s">
        <v>112</v>
      </c>
      <c r="Z25" s="4">
        <v>38</v>
      </c>
      <c r="AA25" s="4">
        <f>=ROUNDDOWN(21.1111111111111,0)</f>
      </c>
      <c r="AB25" s="5">
        <v>1.8</v>
      </c>
      <c r="AC25" s="2" t="s">
        <v>98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98</v>
      </c>
      <c r="AW25" s="8" t="s">
        <v>98</v>
      </c>
      <c r="AX25" s="4" t="s">
        <v>98</v>
      </c>
      <c r="AY25" s="8" t="s">
        <v>98</v>
      </c>
      <c r="AZ25" s="7" t="s">
        <v>98</v>
      </c>
      <c r="BA25" s="7" t="s">
        <v>98</v>
      </c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 t="s">
        <v>98</v>
      </c>
      <c r="BJ25" s="4"/>
      <c r="BK25" s="8"/>
      <c r="BL25" s="2" t="s">
        <v>98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95</v>
      </c>
      <c r="BW25" s="2" t="s">
        <v>107</v>
      </c>
      <c r="BX25" s="2" t="s">
        <v>175</v>
      </c>
      <c r="BY25" s="2" t="s">
        <v>109</v>
      </c>
      <c r="BZ25" s="2" t="s">
        <v>98</v>
      </c>
    </row>
    <row r="26">
      <c r="A26" s="2" t="s">
        <v>176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91</v>
      </c>
      <c r="H26" s="2" t="s">
        <v>91</v>
      </c>
      <c r="I26" s="2" t="s">
        <v>92</v>
      </c>
      <c r="J26" s="2" t="s">
        <v>93</v>
      </c>
      <c r="K26" s="2" t="s">
        <v>177</v>
      </c>
      <c r="L26" s="3">
        <v>16.5</v>
      </c>
      <c r="M26" s="3">
        <v>17.32</v>
      </c>
      <c r="N26" s="3">
        <v>32.99</v>
      </c>
      <c r="O26" s="2" t="s">
        <v>95</v>
      </c>
      <c r="P26" s="2" t="s">
        <v>154</v>
      </c>
      <c r="Q26" s="2" t="s">
        <v>97</v>
      </c>
      <c r="R26" s="2" t="s">
        <v>98</v>
      </c>
      <c r="S26" s="2" t="s">
        <v>178</v>
      </c>
      <c r="T26" s="2" t="s">
        <v>100</v>
      </c>
      <c r="U26" s="2" t="s">
        <v>98</v>
      </c>
      <c r="V26" s="2" t="s">
        <v>101</v>
      </c>
      <c r="W26" s="2" t="s">
        <v>102</v>
      </c>
      <c r="X26" s="2" t="s">
        <v>98</v>
      </c>
      <c r="Y26" s="2" t="s">
        <v>103</v>
      </c>
      <c r="Z26" s="4">
        <v>66</v>
      </c>
      <c r="AA26" s="4">
        <f>=ROUNDDOWN(66,0)</f>
      </c>
      <c r="AB26" s="5">
        <v>1</v>
      </c>
      <c r="AC26" s="2" t="s">
        <v>98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/>
      <c r="AP26" s="4"/>
      <c r="AQ26" s="8"/>
      <c r="AR26" s="4"/>
      <c r="AS26" s="8"/>
      <c r="AT26" s="7"/>
      <c r="AU26" s="7"/>
      <c r="AV26" s="4">
        <v>3</v>
      </c>
      <c r="AW26" s="8">
        <v>65.69</v>
      </c>
      <c r="AX26" s="4" t="s">
        <v>98</v>
      </c>
      <c r="AY26" s="8" t="s">
        <v>98</v>
      </c>
      <c r="AZ26" s="7" t="s">
        <v>98</v>
      </c>
      <c r="BA26" s="7" t="s">
        <v>98</v>
      </c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>
        <v>0.0856</v>
      </c>
      <c r="BJ26" s="4"/>
      <c r="BK26" s="8"/>
      <c r="BL26" s="2" t="s">
        <v>98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95</v>
      </c>
      <c r="BW26" s="2" t="s">
        <v>107</v>
      </c>
      <c r="BX26" s="2" t="s">
        <v>179</v>
      </c>
      <c r="BY26" s="2" t="s">
        <v>109</v>
      </c>
      <c r="BZ26" s="2" t="s">
        <v>98</v>
      </c>
    </row>
    <row r="27">
      <c r="A27" s="2" t="s">
        <v>180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91</v>
      </c>
      <c r="G27" s="2" t="s">
        <v>91</v>
      </c>
      <c r="H27" s="2" t="s">
        <v>91</v>
      </c>
      <c r="I27" s="2" t="s">
        <v>92</v>
      </c>
      <c r="J27" s="2" t="s">
        <v>111</v>
      </c>
      <c r="K27" s="2" t="s">
        <v>177</v>
      </c>
      <c r="L27" s="3">
        <v>16.5</v>
      </c>
      <c r="M27" s="3">
        <v>17.32</v>
      </c>
      <c r="N27" s="3">
        <v>32.99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178</v>
      </c>
      <c r="T27" s="2" t="s">
        <v>100</v>
      </c>
      <c r="U27" s="2" t="s">
        <v>98</v>
      </c>
      <c r="V27" s="2" t="s">
        <v>101</v>
      </c>
      <c r="W27" s="2" t="s">
        <v>102</v>
      </c>
      <c r="X27" s="2" t="s">
        <v>98</v>
      </c>
      <c r="Y27" s="2" t="s">
        <v>103</v>
      </c>
      <c r="Z27" s="4">
        <v>201</v>
      </c>
      <c r="AA27" s="4">
        <f>=ROUNDDOWN(91.3636363636364,0)</f>
      </c>
      <c r="AB27" s="5">
        <v>2.2</v>
      </c>
      <c r="AC27" s="2" t="s">
        <v>98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98</v>
      </c>
      <c r="AW27" s="8" t="s">
        <v>98</v>
      </c>
      <c r="AX27" s="4" t="s">
        <v>98</v>
      </c>
      <c r="AY27" s="8" t="s">
        <v>98</v>
      </c>
      <c r="AZ27" s="7" t="s">
        <v>98</v>
      </c>
      <c r="BA27" s="7" t="s">
        <v>98</v>
      </c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 t="s">
        <v>98</v>
      </c>
      <c r="BJ27" s="4">
        <v>1</v>
      </c>
      <c r="BK27" s="8">
        <v>17.62</v>
      </c>
      <c r="BL27" s="2" t="s">
        <v>181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95</v>
      </c>
      <c r="BW27" s="2" t="s">
        <v>107</v>
      </c>
      <c r="BX27" s="2" t="s">
        <v>152</v>
      </c>
      <c r="BY27" s="2" t="s">
        <v>109</v>
      </c>
      <c r="BZ27" s="2" t="s">
        <v>98</v>
      </c>
    </row>
    <row r="28">
      <c r="A28" s="2" t="s">
        <v>182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91</v>
      </c>
      <c r="G28" s="2" t="s">
        <v>91</v>
      </c>
      <c r="H28" s="2" t="s">
        <v>91</v>
      </c>
      <c r="I28" s="2" t="s">
        <v>92</v>
      </c>
      <c r="J28" s="2" t="s">
        <v>116</v>
      </c>
      <c r="K28" s="2" t="s">
        <v>177</v>
      </c>
      <c r="L28" s="3">
        <v>19</v>
      </c>
      <c r="M28" s="3">
        <v>19.95</v>
      </c>
      <c r="N28" s="3">
        <v>37.99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178</v>
      </c>
      <c r="T28" s="2" t="s">
        <v>100</v>
      </c>
      <c r="U28" s="2" t="s">
        <v>98</v>
      </c>
      <c r="V28" s="2" t="s">
        <v>101</v>
      </c>
      <c r="W28" s="2" t="s">
        <v>102</v>
      </c>
      <c r="X28" s="2" t="s">
        <v>98</v>
      </c>
      <c r="Y28" s="2" t="s">
        <v>183</v>
      </c>
      <c r="Z28" s="4">
        <v>465</v>
      </c>
      <c r="AA28" s="4">
        <f>=ROUNDDOWN(42.2727272727273,0)</f>
      </c>
      <c r="AB28" s="5">
        <v>11</v>
      </c>
      <c r="AC28" s="2" t="s">
        <v>104</v>
      </c>
      <c r="AD28" s="4">
        <v>214</v>
      </c>
      <c r="AE28" s="4">
        <v>214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/>
      <c r="AP28" s="4">
        <v>1</v>
      </c>
      <c r="AQ28" s="8">
        <v>20.13</v>
      </c>
      <c r="AR28" s="4"/>
      <c r="AS28" s="8"/>
      <c r="AT28" s="7"/>
      <c r="AU28" s="7"/>
      <c r="AV28" s="4" t="s">
        <v>98</v>
      </c>
      <c r="AW28" s="8" t="s">
        <v>98</v>
      </c>
      <c r="AX28" s="4" t="s">
        <v>98</v>
      </c>
      <c r="AY28" s="8" t="s">
        <v>98</v>
      </c>
      <c r="AZ28" s="7" t="s">
        <v>98</v>
      </c>
      <c r="BA28" s="7" t="s">
        <v>98</v>
      </c>
      <c r="BB28" s="7">
        <v>0.3064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 t="s">
        <v>98</v>
      </c>
      <c r="BJ28" s="4">
        <v>4</v>
      </c>
      <c r="BK28" s="8">
        <v>80.38</v>
      </c>
      <c r="BL28" s="2" t="s">
        <v>113</v>
      </c>
      <c r="BM28" s="7">
        <v>0.25</v>
      </c>
      <c r="BN28" s="7">
        <v>0.2504</v>
      </c>
      <c r="BO28" s="4">
        <v>1</v>
      </c>
      <c r="BP28" s="8">
        <v>20.13</v>
      </c>
      <c r="BQ28" s="4"/>
      <c r="BR28" s="8"/>
      <c r="BS28" s="7"/>
      <c r="BT28" s="7"/>
      <c r="BU28" s="2" t="s">
        <v>106</v>
      </c>
      <c r="BV28" s="2" t="s">
        <v>95</v>
      </c>
      <c r="BW28" s="2" t="s">
        <v>107</v>
      </c>
      <c r="BX28" s="2" t="s">
        <v>169</v>
      </c>
      <c r="BY28" s="2" t="s">
        <v>109</v>
      </c>
      <c r="BZ28" s="2" t="s">
        <v>98</v>
      </c>
    </row>
    <row r="29">
      <c r="A29" s="2" t="s">
        <v>184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91</v>
      </c>
      <c r="G29" s="2" t="s">
        <v>91</v>
      </c>
      <c r="H29" s="2" t="s">
        <v>91</v>
      </c>
      <c r="I29" s="2" t="s">
        <v>92</v>
      </c>
      <c r="J29" s="2" t="s">
        <v>120</v>
      </c>
      <c r="K29" s="2" t="s">
        <v>177</v>
      </c>
      <c r="L29" s="3">
        <v>21.5</v>
      </c>
      <c r="M29" s="3">
        <v>22.58</v>
      </c>
      <c r="N29" s="3">
        <v>42.99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178</v>
      </c>
      <c r="T29" s="2" t="s">
        <v>100</v>
      </c>
      <c r="U29" s="2" t="s">
        <v>98</v>
      </c>
      <c r="V29" s="2" t="s">
        <v>101</v>
      </c>
      <c r="W29" s="2" t="s">
        <v>102</v>
      </c>
      <c r="X29" s="2" t="s">
        <v>98</v>
      </c>
      <c r="Y29" s="2" t="s">
        <v>103</v>
      </c>
      <c r="Z29" s="4">
        <v>248</v>
      </c>
      <c r="AA29" s="4">
        <f>=ROUNDDOWN(29.8795180722892,0)</f>
      </c>
      <c r="AB29" s="5">
        <v>8.3</v>
      </c>
      <c r="AC29" s="2" t="s">
        <v>104</v>
      </c>
      <c r="AD29" s="4">
        <v>299</v>
      </c>
      <c r="AE29" s="4">
        <v>299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/>
      <c r="AP29" s="4">
        <v>2</v>
      </c>
      <c r="AQ29" s="8">
        <v>45.56</v>
      </c>
      <c r="AR29" s="4"/>
      <c r="AS29" s="8"/>
      <c r="AT29" s="7"/>
      <c r="AU29" s="7"/>
      <c r="AV29" s="4" t="s">
        <v>98</v>
      </c>
      <c r="AW29" s="8" t="s">
        <v>98</v>
      </c>
      <c r="AX29" s="4" t="s">
        <v>98</v>
      </c>
      <c r="AY29" s="8" t="s">
        <v>98</v>
      </c>
      <c r="AZ29" s="7" t="s">
        <v>98</v>
      </c>
      <c r="BA29" s="7" t="s">
        <v>98</v>
      </c>
      <c r="BB29" s="7">
        <v>0.6936</v>
      </c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 t="s">
        <v>98</v>
      </c>
      <c r="BJ29" s="4">
        <v>8</v>
      </c>
      <c r="BK29" s="8">
        <v>175.4</v>
      </c>
      <c r="BL29" s="2" t="s">
        <v>171</v>
      </c>
      <c r="BM29" s="7">
        <v>0.25</v>
      </c>
      <c r="BN29" s="7">
        <v>0.2597</v>
      </c>
      <c r="BO29" s="4">
        <v>2</v>
      </c>
      <c r="BP29" s="8">
        <v>45.56</v>
      </c>
      <c r="BQ29" s="4"/>
      <c r="BR29" s="8"/>
      <c r="BS29" s="7"/>
      <c r="BT29" s="7"/>
      <c r="BU29" s="2" t="s">
        <v>106</v>
      </c>
      <c r="BV29" s="2" t="s">
        <v>95</v>
      </c>
      <c r="BW29" s="2" t="s">
        <v>107</v>
      </c>
      <c r="BX29" s="2" t="s">
        <v>185</v>
      </c>
      <c r="BY29" s="2" t="s">
        <v>109</v>
      </c>
      <c r="BZ29" s="2" t="s">
        <v>98</v>
      </c>
    </row>
    <row r="30">
      <c r="A30" s="2" t="s">
        <v>186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91</v>
      </c>
      <c r="G30" s="2" t="s">
        <v>91</v>
      </c>
      <c r="H30" s="2" t="s">
        <v>91</v>
      </c>
      <c r="I30" s="2" t="s">
        <v>92</v>
      </c>
      <c r="J30" s="2" t="s">
        <v>124</v>
      </c>
      <c r="K30" s="2" t="s">
        <v>177</v>
      </c>
      <c r="L30" s="3">
        <v>21.5</v>
      </c>
      <c r="M30" s="3">
        <v>22.58</v>
      </c>
      <c r="N30" s="3">
        <v>42.99</v>
      </c>
      <c r="O30" s="2" t="s">
        <v>161</v>
      </c>
      <c r="P30" s="2" t="s">
        <v>147</v>
      </c>
      <c r="Q30" s="2" t="s">
        <v>97</v>
      </c>
      <c r="R30" s="2" t="s">
        <v>98</v>
      </c>
      <c r="S30" s="2" t="s">
        <v>178</v>
      </c>
      <c r="T30" s="2" t="s">
        <v>100</v>
      </c>
      <c r="U30" s="2" t="s">
        <v>98</v>
      </c>
      <c r="V30" s="2" t="s">
        <v>101</v>
      </c>
      <c r="W30" s="2" t="s">
        <v>102</v>
      </c>
      <c r="X30" s="2" t="s">
        <v>98</v>
      </c>
      <c r="Y30" s="2" t="s">
        <v>183</v>
      </c>
      <c r="Z30" s="4">
        <v>8</v>
      </c>
      <c r="AA30" s="4">
        <f>=ROUNDDOWN(5,0)</f>
      </c>
      <c r="AB30" s="5">
        <v>1.6</v>
      </c>
      <c r="AC30" s="2" t="s">
        <v>98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98</v>
      </c>
      <c r="AW30" s="8" t="s">
        <v>98</v>
      </c>
      <c r="AX30" s="4" t="s">
        <v>98</v>
      </c>
      <c r="AY30" s="8" t="s">
        <v>98</v>
      </c>
      <c r="AZ30" s="7" t="s">
        <v>98</v>
      </c>
      <c r="BA30" s="7" t="s">
        <v>98</v>
      </c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 t="s">
        <v>98</v>
      </c>
      <c r="BJ30" s="4"/>
      <c r="BK30" s="8"/>
      <c r="BL30" s="2" t="s">
        <v>98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95</v>
      </c>
      <c r="BW30" s="2" t="s">
        <v>107</v>
      </c>
      <c r="BX30" s="2" t="s">
        <v>163</v>
      </c>
      <c r="BY30" s="2" t="s">
        <v>109</v>
      </c>
      <c r="BZ30" s="2" t="s">
        <v>98</v>
      </c>
    </row>
    <row r="31">
      <c r="A31" s="2" t="s">
        <v>187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188</v>
      </c>
      <c r="G31" s="2" t="s">
        <v>188</v>
      </c>
      <c r="H31" s="2" t="s">
        <v>188</v>
      </c>
      <c r="I31" s="2" t="s">
        <v>189</v>
      </c>
      <c r="J31" s="2" t="s">
        <v>111</v>
      </c>
      <c r="K31" s="2" t="s">
        <v>150</v>
      </c>
      <c r="L31" s="3">
        <v>32.5</v>
      </c>
      <c r="M31" s="3">
        <v>34.12</v>
      </c>
      <c r="N31" s="3">
        <v>64.99</v>
      </c>
      <c r="O31" s="2" t="s">
        <v>161</v>
      </c>
      <c r="P31" s="2" t="s">
        <v>147</v>
      </c>
      <c r="Q31" s="2" t="s">
        <v>97</v>
      </c>
      <c r="R31" s="2" t="s">
        <v>98</v>
      </c>
      <c r="S31" s="2" t="s">
        <v>190</v>
      </c>
      <c r="T31" s="2" t="s">
        <v>191</v>
      </c>
      <c r="U31" s="2" t="s">
        <v>98</v>
      </c>
      <c r="V31" s="2" t="s">
        <v>101</v>
      </c>
      <c r="W31" s="2" t="s">
        <v>102</v>
      </c>
      <c r="X31" s="2" t="s">
        <v>98</v>
      </c>
      <c r="Y31" s="2" t="s">
        <v>192</v>
      </c>
      <c r="Z31" s="4">
        <v>12</v>
      </c>
      <c r="AA31" s="4">
        <f>=ROUNDDOWN(17.1428571428571,0)</f>
      </c>
      <c r="AB31" s="5">
        <v>0.7</v>
      </c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98</v>
      </c>
      <c r="AW31" s="8" t="s">
        <v>98</v>
      </c>
      <c r="AX31" s="4" t="s">
        <v>98</v>
      </c>
      <c r="AY31" s="8" t="s">
        <v>98</v>
      </c>
      <c r="AZ31" s="7" t="s">
        <v>98</v>
      </c>
      <c r="BA31" s="7" t="s">
        <v>98</v>
      </c>
      <c r="BB31" s="7"/>
      <c r="BC31" s="4" t="s">
        <v>98</v>
      </c>
      <c r="BD31" s="8" t="s">
        <v>98</v>
      </c>
      <c r="BE31" s="4" t="s">
        <v>98</v>
      </c>
      <c r="BF31" s="8" t="s">
        <v>98</v>
      </c>
      <c r="BG31" s="7" t="s">
        <v>98</v>
      </c>
      <c r="BH31" s="7" t="s">
        <v>98</v>
      </c>
      <c r="BI31" s="7"/>
      <c r="BJ31" s="4">
        <v>2</v>
      </c>
      <c r="BK31" s="8">
        <v>59.32</v>
      </c>
      <c r="BL31" s="2" t="s">
        <v>193</v>
      </c>
      <c r="BM31" s="7"/>
      <c r="BN31" s="7"/>
      <c r="BO31" s="4"/>
      <c r="BP31" s="8"/>
      <c r="BQ31" s="4"/>
      <c r="BR31" s="8"/>
      <c r="BS31" s="7"/>
      <c r="BT31" s="7"/>
      <c r="BU31" s="2" t="s">
        <v>106</v>
      </c>
      <c r="BV31" s="2" t="s">
        <v>95</v>
      </c>
      <c r="BW31" s="2" t="s">
        <v>194</v>
      </c>
      <c r="BX31" s="2" t="s">
        <v>195</v>
      </c>
      <c r="BY31" s="2" t="s">
        <v>196</v>
      </c>
      <c r="BZ31" s="2" t="s">
        <v>98</v>
      </c>
    </row>
    <row r="32">
      <c r="A32" s="2" t="s">
        <v>197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188</v>
      </c>
      <c r="G32" s="2" t="s">
        <v>188</v>
      </c>
      <c r="H32" s="2" t="s">
        <v>188</v>
      </c>
      <c r="I32" s="2" t="s">
        <v>189</v>
      </c>
      <c r="J32" s="2" t="s">
        <v>124</v>
      </c>
      <c r="K32" s="2" t="s">
        <v>150</v>
      </c>
      <c r="L32" s="3">
        <v>41.65</v>
      </c>
      <c r="M32" s="3">
        <v>43.73</v>
      </c>
      <c r="N32" s="3">
        <v>84.99</v>
      </c>
      <c r="O32" s="2" t="s">
        <v>95</v>
      </c>
      <c r="P32" s="2" t="s">
        <v>147</v>
      </c>
      <c r="Q32" s="2" t="s">
        <v>97</v>
      </c>
      <c r="R32" s="2" t="s">
        <v>98</v>
      </c>
      <c r="S32" s="2" t="s">
        <v>190</v>
      </c>
      <c r="T32" s="2" t="s">
        <v>191</v>
      </c>
      <c r="U32" s="2" t="s">
        <v>98</v>
      </c>
      <c r="V32" s="2" t="s">
        <v>101</v>
      </c>
      <c r="W32" s="2" t="s">
        <v>102</v>
      </c>
      <c r="X32" s="2" t="s">
        <v>98</v>
      </c>
      <c r="Y32" s="2" t="s">
        <v>192</v>
      </c>
      <c r="Z32" s="4">
        <v>4</v>
      </c>
      <c r="AA32" s="4">
        <f>=ROUNDDOWN(13.3333333333333,0)</f>
      </c>
      <c r="AB32" s="5">
        <v>0.3</v>
      </c>
      <c r="AC32" s="2" t="s">
        <v>98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98</v>
      </c>
      <c r="AW32" s="8" t="s">
        <v>98</v>
      </c>
      <c r="AX32" s="4" t="s">
        <v>98</v>
      </c>
      <c r="AY32" s="8" t="s">
        <v>98</v>
      </c>
      <c r="AZ32" s="7" t="s">
        <v>98</v>
      </c>
      <c r="BA32" s="7" t="s">
        <v>98</v>
      </c>
      <c r="BB32" s="7"/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/>
      <c r="BJ32" s="4">
        <v>1</v>
      </c>
      <c r="BK32" s="8">
        <v>30.06</v>
      </c>
      <c r="BL32" s="2" t="s">
        <v>125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95</v>
      </c>
      <c r="BW32" s="2" t="s">
        <v>194</v>
      </c>
      <c r="BX32" s="2" t="s">
        <v>195</v>
      </c>
      <c r="BY32" s="2" t="s">
        <v>196</v>
      </c>
      <c r="BZ32" s="2" t="s">
        <v>98</v>
      </c>
    </row>
    <row r="33">
      <c r="A33" s="2" t="s">
        <v>198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188</v>
      </c>
      <c r="G33" s="2" t="s">
        <v>188</v>
      </c>
      <c r="H33" s="2" t="s">
        <v>188</v>
      </c>
      <c r="I33" s="2" t="s">
        <v>189</v>
      </c>
      <c r="J33" s="2" t="s">
        <v>111</v>
      </c>
      <c r="K33" s="2" t="s">
        <v>177</v>
      </c>
      <c r="L33" s="3">
        <v>32.5</v>
      </c>
      <c r="M33" s="3">
        <v>34.12</v>
      </c>
      <c r="N33" s="3">
        <v>64.99</v>
      </c>
      <c r="O33" s="2" t="s">
        <v>95</v>
      </c>
      <c r="P33" s="2" t="s">
        <v>147</v>
      </c>
      <c r="Q33" s="2" t="s">
        <v>97</v>
      </c>
      <c r="R33" s="2" t="s">
        <v>98</v>
      </c>
      <c r="S33" s="2" t="s">
        <v>199</v>
      </c>
      <c r="T33" s="2" t="s">
        <v>191</v>
      </c>
      <c r="U33" s="2" t="s">
        <v>137</v>
      </c>
      <c r="V33" s="2" t="s">
        <v>101</v>
      </c>
      <c r="W33" s="2" t="s">
        <v>102</v>
      </c>
      <c r="X33" s="2" t="s">
        <v>131</v>
      </c>
      <c r="Y33" s="2" t="s">
        <v>200</v>
      </c>
      <c r="Z33" s="4">
        <v>9</v>
      </c>
      <c r="AA33" s="4">
        <f>=ROUNDDOWN(6.92307692307692,0)</f>
      </c>
      <c r="AB33" s="5">
        <v>1.3</v>
      </c>
      <c r="AC33" s="2" t="s">
        <v>98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98</v>
      </c>
      <c r="AW33" s="8" t="s">
        <v>98</v>
      </c>
      <c r="AX33" s="4" t="s">
        <v>98</v>
      </c>
      <c r="AY33" s="8" t="s">
        <v>98</v>
      </c>
      <c r="AZ33" s="7" t="s">
        <v>98</v>
      </c>
      <c r="BA33" s="7" t="s">
        <v>98</v>
      </c>
      <c r="BB33" s="7"/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/>
      <c r="BJ33" s="4">
        <v>1</v>
      </c>
      <c r="BK33" s="8">
        <v>23.49</v>
      </c>
      <c r="BL33" s="2" t="s">
        <v>125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95</v>
      </c>
      <c r="BW33" s="2" t="s">
        <v>134</v>
      </c>
      <c r="BX33" s="2" t="s">
        <v>201</v>
      </c>
      <c r="BY33" s="2" t="s">
        <v>196</v>
      </c>
      <c r="BZ33" s="2" t="s">
        <v>98</v>
      </c>
    </row>
    <row r="34">
      <c r="A34" s="2" t="s">
        <v>202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188</v>
      </c>
      <c r="G34" s="2" t="s">
        <v>188</v>
      </c>
      <c r="H34" s="2" t="s">
        <v>188</v>
      </c>
      <c r="I34" s="2" t="s">
        <v>189</v>
      </c>
      <c r="J34" s="2" t="s">
        <v>124</v>
      </c>
      <c r="K34" s="2" t="s">
        <v>177</v>
      </c>
      <c r="L34" s="3">
        <v>41.65</v>
      </c>
      <c r="M34" s="3">
        <v>43.73</v>
      </c>
      <c r="N34" s="3">
        <v>84.99</v>
      </c>
      <c r="O34" s="2" t="s">
        <v>161</v>
      </c>
      <c r="P34" s="2" t="s">
        <v>147</v>
      </c>
      <c r="Q34" s="2" t="s">
        <v>97</v>
      </c>
      <c r="R34" s="2" t="s">
        <v>98</v>
      </c>
      <c r="S34" s="2" t="s">
        <v>199</v>
      </c>
      <c r="T34" s="2" t="s">
        <v>191</v>
      </c>
      <c r="U34" s="2" t="s">
        <v>137</v>
      </c>
      <c r="V34" s="2" t="s">
        <v>101</v>
      </c>
      <c r="W34" s="2" t="s">
        <v>102</v>
      </c>
      <c r="X34" s="2" t="s">
        <v>131</v>
      </c>
      <c r="Y34" s="2" t="s">
        <v>200</v>
      </c>
      <c r="Z34" s="4"/>
      <c r="AA34" s="4">
        <f>=ROUNDDOWN({0},0)</f>
      </c>
      <c r="AB34" s="5">
        <v>1.1</v>
      </c>
      <c r="AC34" s="2" t="s">
        <v>98</v>
      </c>
      <c r="AD34" s="4"/>
      <c r="AE34" s="4"/>
      <c r="AF34" s="6">
        <v>65</v>
      </c>
      <c r="AG34" s="6"/>
      <c r="AH34" s="7">
        <v>0.5714</v>
      </c>
      <c r="AI34" s="4"/>
      <c r="AJ34" s="4">
        <f>=ROUNDDOWN({0},0)</f>
      </c>
      <c r="AK34" s="5"/>
      <c r="AL34" s="2" t="s">
        <v>98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98</v>
      </c>
      <c r="AW34" s="8" t="s">
        <v>98</v>
      </c>
      <c r="AX34" s="4" t="s">
        <v>98</v>
      </c>
      <c r="AY34" s="8" t="s">
        <v>98</v>
      </c>
      <c r="AZ34" s="7" t="s">
        <v>98</v>
      </c>
      <c r="BA34" s="7" t="s">
        <v>98</v>
      </c>
      <c r="BB34" s="7"/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/>
      <c r="BJ34" s="4"/>
      <c r="BK34" s="8"/>
      <c r="BL34" s="2" t="s">
        <v>98</v>
      </c>
      <c r="BM34" s="7"/>
      <c r="BN34" s="7"/>
      <c r="BO34" s="4"/>
      <c r="BP34" s="8"/>
      <c r="BQ34" s="4"/>
      <c r="BR34" s="8"/>
      <c r="BS34" s="7"/>
      <c r="BT34" s="7"/>
      <c r="BU34" s="2" t="s">
        <v>106</v>
      </c>
      <c r="BV34" s="2" t="s">
        <v>95</v>
      </c>
      <c r="BW34" s="2" t="s">
        <v>134</v>
      </c>
      <c r="BX34" s="2" t="s">
        <v>203</v>
      </c>
      <c r="BY34" s="2" t="s">
        <v>109</v>
      </c>
      <c r="BZ34" s="2" t="s">
        <v>98</v>
      </c>
    </row>
    <row r="35">
      <c r="A35" s="2" t="s">
        <v>204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188</v>
      </c>
      <c r="G35" s="2" t="s">
        <v>188</v>
      </c>
      <c r="H35" s="2" t="s">
        <v>188</v>
      </c>
      <c r="I35" s="2" t="s">
        <v>189</v>
      </c>
      <c r="J35" s="2" t="s">
        <v>111</v>
      </c>
      <c r="K35" s="2" t="s">
        <v>165</v>
      </c>
      <c r="L35" s="3">
        <v>32.5</v>
      </c>
      <c r="M35" s="3">
        <v>34.12</v>
      </c>
      <c r="N35" s="3">
        <v>64.99</v>
      </c>
      <c r="O35" s="2" t="s">
        <v>95</v>
      </c>
      <c r="P35" s="2" t="s">
        <v>147</v>
      </c>
      <c r="Q35" s="2" t="s">
        <v>97</v>
      </c>
      <c r="R35" s="2" t="s">
        <v>98</v>
      </c>
      <c r="S35" s="2" t="s">
        <v>205</v>
      </c>
      <c r="T35" s="2" t="s">
        <v>191</v>
      </c>
      <c r="U35" s="2" t="s">
        <v>98</v>
      </c>
      <c r="V35" s="2" t="s">
        <v>101</v>
      </c>
      <c r="W35" s="2" t="s">
        <v>102</v>
      </c>
      <c r="X35" s="2" t="s">
        <v>98</v>
      </c>
      <c r="Y35" s="2" t="s">
        <v>192</v>
      </c>
      <c r="Z35" s="4">
        <v>37</v>
      </c>
      <c r="AA35" s="4">
        <f>=ROUNDDOWN(28.4615384615385,0)</f>
      </c>
      <c r="AB35" s="5">
        <v>1.3</v>
      </c>
      <c r="AC35" s="2" t="s">
        <v>98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/>
      <c r="BJ35" s="4">
        <v>2</v>
      </c>
      <c r="BK35" s="8">
        <v>58.06</v>
      </c>
      <c r="BL35" s="2" t="s">
        <v>206</v>
      </c>
      <c r="BM35" s="7"/>
      <c r="BN35" s="7"/>
      <c r="BO35" s="4"/>
      <c r="BP35" s="8"/>
      <c r="BQ35" s="4"/>
      <c r="BR35" s="8"/>
      <c r="BS35" s="7"/>
      <c r="BT35" s="7"/>
      <c r="BU35" s="2" t="s">
        <v>106</v>
      </c>
      <c r="BV35" s="2" t="s">
        <v>95</v>
      </c>
      <c r="BW35" s="2" t="s">
        <v>194</v>
      </c>
      <c r="BX35" s="2" t="s">
        <v>175</v>
      </c>
      <c r="BY35" s="2" t="s">
        <v>196</v>
      </c>
      <c r="BZ35" s="2" t="s">
        <v>98</v>
      </c>
    </row>
    <row r="36">
      <c r="A36" s="16" t="s">
        <v>207</v>
      </c>
      <c r="B36" s="9" t="s">
        <v>98</v>
      </c>
      <c r="C36" s="9" t="s">
        <v>98</v>
      </c>
      <c r="D36" s="9" t="s">
        <v>98</v>
      </c>
      <c r="E36" s="9" t="s">
        <v>98</v>
      </c>
      <c r="F36" s="9" t="s">
        <v>98</v>
      </c>
      <c r="G36" s="9" t="s">
        <v>98</v>
      </c>
      <c r="H36" s="9" t="s">
        <v>98</v>
      </c>
      <c r="I36" s="9" t="s">
        <v>98</v>
      </c>
      <c r="J36" s="9" t="s">
        <v>98</v>
      </c>
      <c r="K36" s="9" t="s">
        <v>98</v>
      </c>
      <c r="L36" s="10"/>
      <c r="M36" s="10"/>
      <c r="N36" s="10"/>
      <c r="O36" s="9" t="s">
        <v>98</v>
      </c>
      <c r="P36" s="9" t="s">
        <v>98</v>
      </c>
      <c r="Q36" s="9" t="s">
        <v>98</v>
      </c>
      <c r="R36" s="9" t="s">
        <v>98</v>
      </c>
      <c r="S36" s="9" t="s">
        <v>98</v>
      </c>
      <c r="T36" s="9" t="s">
        <v>98</v>
      </c>
      <c r="U36" s="9" t="s">
        <v>98</v>
      </c>
      <c r="V36" s="9" t="s">
        <v>98</v>
      </c>
      <c r="W36" s="9" t="s">
        <v>98</v>
      </c>
      <c r="X36" s="9" t="s">
        <v>98</v>
      </c>
      <c r="Y36" s="9" t="s">
        <v>98</v>
      </c>
      <c r="Z36" s="11">
        <v>5947</v>
      </c>
      <c r="AA36" s="11">
        <f>=ROUNDDOWN({0},0)</f>
      </c>
      <c r="AB36" s="12">
        <v>167.5</v>
      </c>
      <c r="AC36" s="9" t="s">
        <v>98</v>
      </c>
      <c r="AD36" s="11"/>
      <c r="AE36" s="11">
        <v>2072</v>
      </c>
      <c r="AF36" s="13"/>
      <c r="AG36" s="13"/>
      <c r="AH36" s="14"/>
      <c r="AI36" s="11"/>
      <c r="AJ36" s="11">
        <f>=ROUNDDOWN({0},0)</f>
      </c>
      <c r="AK36" s="12"/>
      <c r="AL36" s="9" t="s">
        <v>98</v>
      </c>
      <c r="AM36" s="11"/>
      <c r="AN36" s="11"/>
      <c r="AO36" s="14"/>
      <c r="AP36" s="11">
        <v>36</v>
      </c>
      <c r="AQ36" s="15">
        <v>767.08</v>
      </c>
      <c r="AR36" s="11"/>
      <c r="AS36" s="15"/>
      <c r="AT36" s="14"/>
      <c r="AU36" s="14"/>
      <c r="AV36" s="11">
        <v>36</v>
      </c>
      <c r="AW36" s="15">
        <v>767.08</v>
      </c>
      <c r="AX36" s="11"/>
      <c r="AY36" s="15"/>
      <c r="AZ36" s="14"/>
      <c r="BA36" s="14"/>
      <c r="BB36" s="14"/>
      <c r="BC36" s="11">
        <v>36</v>
      </c>
      <c r="BD36" s="15">
        <v>767.08</v>
      </c>
      <c r="BE36" s="11"/>
      <c r="BF36" s="15"/>
      <c r="BG36" s="14"/>
      <c r="BH36" s="14"/>
      <c r="BI36" s="14"/>
      <c r="BJ36" s="11"/>
      <c r="BK36" s="15"/>
      <c r="BL36" s="9" t="s">
        <v>98</v>
      </c>
      <c r="BM36" s="14"/>
      <c r="BN36" s="14"/>
      <c r="BO36" s="11">
        <v>36</v>
      </c>
      <c r="BP36" s="15">
        <v>767.08</v>
      </c>
      <c r="BQ36" s="11"/>
      <c r="BR36" s="15"/>
      <c r="BS36" s="14"/>
      <c r="BT36" s="14"/>
      <c r="BU36" s="9" t="s">
        <v>98</v>
      </c>
      <c r="BV36" s="9" t="s">
        <v>98</v>
      </c>
      <c r="BW36" s="9" t="s">
        <v>98</v>
      </c>
      <c r="BX36" s="9" t="s">
        <v>98</v>
      </c>
      <c r="BY36" s="9" t="s">
        <v>98</v>
      </c>
      <c r="BZ36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30"/>
    <mergeCell ref="BD6:BD30"/>
    <mergeCell ref="BE6:BE30"/>
    <mergeCell ref="BF6:BF30"/>
    <mergeCell ref="BG6:BG30"/>
    <mergeCell ref="BH6:BH30"/>
    <mergeCell ref="BC31:BC35"/>
    <mergeCell ref="BD31:BD35"/>
    <mergeCell ref="BE31:BE35"/>
    <mergeCell ref="BF31:BF35"/>
    <mergeCell ref="BG31:BG35"/>
    <mergeCell ref="BH31:BH35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5"/>
    <mergeCell ref="AW21:AW25"/>
    <mergeCell ref="AX21:AX25"/>
    <mergeCell ref="AY21:AY25"/>
    <mergeCell ref="AZ21:AZ25"/>
    <mergeCell ref="BA21:BA25"/>
    <mergeCell ref="BI21:BI25"/>
    <mergeCell ref="AV26:AV30"/>
    <mergeCell ref="AW26:AW30"/>
    <mergeCell ref="AX26:AX30"/>
    <mergeCell ref="AY26:AY30"/>
    <mergeCell ref="AZ26:AZ30"/>
    <mergeCell ref="BA26:BA30"/>
    <mergeCell ref="BI26:BI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208</v>
      </c>
      <c r="D2" s="0" t="s">
        <v>209</v>
      </c>
      <c r="E2" s="0" t="s">
        <v>210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211</v>
      </c>
      <c r="J4" s="1" t="s">
        <v>212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213</v>
      </c>
      <c r="P4" s="1" t="s">
        <v>214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215</v>
      </c>
      <c r="F5" s="1" t="s">
        <v>216</v>
      </c>
      <c r="G5" s="1" t="s">
        <v>215</v>
      </c>
      <c r="H5" s="1" t="s">
        <v>216</v>
      </c>
      <c r="I5" s="1" t="s">
        <v>211</v>
      </c>
      <c r="J5" s="1" t="s">
        <v>212</v>
      </c>
      <c r="K5" s="1" t="s">
        <v>217</v>
      </c>
      <c r="L5" s="1" t="s">
        <v>218</v>
      </c>
      <c r="M5" s="1" t="s">
        <v>217</v>
      </c>
      <c r="N5" s="1" t="s">
        <v>218</v>
      </c>
      <c r="O5" s="1" t="s">
        <v>213</v>
      </c>
      <c r="P5" s="1" t="s">
        <v>214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36</v>
      </c>
      <c r="F6" s="8">
        <v>767.08</v>
      </c>
      <c r="G6" s="4"/>
      <c r="H6" s="8"/>
      <c r="I6" s="7"/>
      <c r="J6" s="7"/>
      <c r="K6" s="4">
        <v>36</v>
      </c>
      <c r="L6" s="8">
        <v>767.08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208</v>
      </c>
      <c r="D2" s="0" t="s">
        <v>209</v>
      </c>
      <c r="E2" s="0" t="s">
        <v>210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211</v>
      </c>
      <c r="I4" s="1" t="s">
        <v>212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213</v>
      </c>
      <c r="O4" s="1" t="s">
        <v>214</v>
      </c>
    </row>
    <row r="5">
      <c r="A5" s="1" t="s">
        <v>52</v>
      </c>
      <c r="B5" s="1" t="s">
        <v>54</v>
      </c>
      <c r="C5" s="1" t="s">
        <v>55</v>
      </c>
      <c r="D5" s="1" t="s">
        <v>215</v>
      </c>
      <c r="E5" s="1" t="s">
        <v>216</v>
      </c>
      <c r="F5" s="1" t="s">
        <v>215</v>
      </c>
      <c r="G5" s="1" t="s">
        <v>216</v>
      </c>
      <c r="H5" s="1" t="s">
        <v>211</v>
      </c>
      <c r="I5" s="1" t="s">
        <v>212</v>
      </c>
      <c r="J5" s="1" t="s">
        <v>217</v>
      </c>
      <c r="K5" s="1" t="s">
        <v>218</v>
      </c>
      <c r="L5" s="1" t="s">
        <v>217</v>
      </c>
      <c r="M5" s="1" t="s">
        <v>218</v>
      </c>
      <c r="N5" s="1" t="s">
        <v>213</v>
      </c>
      <c r="O5" s="1" t="s">
        <v>214</v>
      </c>
    </row>
    <row r="6">
      <c r="A6" s="2" t="s">
        <v>87</v>
      </c>
      <c r="B6" s="2" t="s">
        <v>89</v>
      </c>
      <c r="C6" s="2" t="s">
        <v>90</v>
      </c>
      <c r="D6" s="4">
        <v>36</v>
      </c>
      <c r="E6" s="8">
        <v>767.08</v>
      </c>
      <c r="F6" s="4"/>
      <c r="G6" s="8"/>
      <c r="H6" s="7"/>
      <c r="I6" s="7"/>
      <c r="J6" s="4">
        <v>36</v>
      </c>
      <c r="K6" s="8">
        <v>767.08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