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<sst xmlns="http://schemas.openxmlformats.org/spreadsheetml/2006/main" count="53" uniqueCount="53">
  <si>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</si>
  <si>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</si>
  <si>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</si>
  <si>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01/01/2024</t>
  </si>
  <si>
    <t>End Date:</t>
  </si>
  <si>
    <t>11/30/2024</t>
  </si>
  <si>
    <t>Report Run Date:</t>
  </si>
  <si>
    <t>12/11/2024</t>
  </si>
  <si>
    <t>Division</t>
  </si>
  <si>
    <t>Current And Future Inventory</t>
  </si>
  <si>
    <t>Current And History Sales Comparison</t>
  </si>
  <si>
    <t>ASHFURNDS</t>
  </si>
  <si>
    <t>LAMPDS</t>
  </si>
  <si>
    <t>ZOLA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</si>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</sst>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915037</v>
      </c>
      <c r="C5" s="11">
        <f>=ROUNDDOWN(36.1496098765432,0)</f>
      </c>
      <c r="D5" s="11">
        <v>248012</v>
      </c>
      <c r="E5" s="12">
        <v>0.9739</v>
      </c>
      <c r="F5" s="11"/>
      <c r="G5" s="11">
        <f>=ROUNDDOWN({0},0)</f>
      </c>
      <c r="H5" s="11">
        <v>350</v>
      </c>
      <c r="I5" s="12">
        <v>0.0234</v>
      </c>
      <c r="J5" s="11">
        <v>6494</v>
      </c>
      <c r="K5" s="13">
        <v>432775.39</v>
      </c>
      <c r="L5" s="11">
        <v>1940</v>
      </c>
      <c r="M5" s="14">
        <v>223.08</v>
      </c>
      <c r="N5" s="11">
        <v>5904</v>
      </c>
      <c r="O5" s="13">
        <v>425723.14</v>
      </c>
      <c r="P5" s="11">
        <v>1823</v>
      </c>
      <c r="Q5" s="14">
        <v>233.53</v>
      </c>
      <c r="R5" s="12">
        <v>0.0999</v>
      </c>
      <c r="S5" s="12">
        <v>0.0166</v>
      </c>
      <c r="T5" s="12">
        <v>0.0642</v>
      </c>
      <c r="U5" s="12">
        <v>-0.0447</v>
      </c>
      <c r="V5" s="11">
        <v>2995</v>
      </c>
      <c r="W5" s="13">
        <v>172440.77</v>
      </c>
      <c r="X5" s="11">
        <v>570</v>
      </c>
      <c r="Y5" s="11">
        <v>1906</v>
      </c>
      <c r="Z5" s="13">
        <v>124089.28</v>
      </c>
      <c r="AA5" s="11">
        <v>513</v>
      </c>
      <c r="AB5" s="12">
        <v>0.5714</v>
      </c>
      <c r="AC5" s="12">
        <v>0.3897</v>
      </c>
      <c r="AD5" s="11">
        <v>149</v>
      </c>
      <c r="AE5" s="13">
        <v>13433.12</v>
      </c>
      <c r="AF5" s="11">
        <v>185</v>
      </c>
      <c r="AG5" s="11">
        <v>54</v>
      </c>
      <c r="AH5" s="13">
        <v>4227.58</v>
      </c>
      <c r="AI5" s="11">
        <v>193</v>
      </c>
      <c r="AJ5" s="12">
        <v>1.7593</v>
      </c>
      <c r="AK5" s="12">
        <v>2.1775</v>
      </c>
      <c r="AL5" s="11">
        <v>1013</v>
      </c>
      <c r="AM5" s="13">
        <v>65988.45</v>
      </c>
      <c r="AN5" s="11">
        <v>222</v>
      </c>
      <c r="AO5" s="11">
        <v>1262</v>
      </c>
      <c r="AP5" s="13">
        <v>84967.13</v>
      </c>
      <c r="AQ5" s="11">
        <v>284</v>
      </c>
      <c r="AR5" s="12">
        <v>-0.1973</v>
      </c>
      <c r="AS5" s="12">
        <v>-0.2234</v>
      </c>
      <c r="AT5" s="11">
        <v>1527</v>
      </c>
      <c r="AU5" s="13">
        <v>109396.52</v>
      </c>
      <c r="AV5" s="11">
        <v>615</v>
      </c>
      <c r="AW5" s="11">
        <v>1998</v>
      </c>
      <c r="AX5" s="13">
        <v>147214.19</v>
      </c>
      <c r="AY5" s="11">
        <v>445</v>
      </c>
      <c r="AZ5" s="12">
        <v>-0.2357</v>
      </c>
      <c r="BA5" s="12">
        <v>-0.2569</v>
      </c>
      <c r="BB5" s="11">
        <v>810</v>
      </c>
      <c r="BC5" s="13">
        <v>71516.53</v>
      </c>
      <c r="BD5" s="11">
        <v>315</v>
      </c>
      <c r="BE5" s="11">
        <v>684</v>
      </c>
      <c r="BF5" s="13">
        <v>65224.96</v>
      </c>
      <c r="BG5" s="11">
        <v>303</v>
      </c>
      <c r="BH5" s="12">
        <v>0.1842</v>
      </c>
      <c r="BI5" s="12">
        <v>0.0965</v>
      </c>
    </row>
    <row r="6">
      <c r="A6" s="10" t="s">
        <v>37</v>
      </c>
      <c r="B6" s="11">
        <v>302</v>
      </c>
      <c r="C6" s="11">
        <f>=ROUNDDOWN(53.9285714285714,0)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>
        <v>130</v>
      </c>
      <c r="Q6" s="14"/>
      <c r="R6" s="12"/>
      <c r="S6" s="12"/>
      <c r="T6" s="12">
        <v>-0.5846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20929</v>
      </c>
      <c r="C7" s="11">
        <f>=ROUNDDOWN(15.2621599941661,0)</f>
      </c>
      <c r="D7" s="11">
        <v>20440</v>
      </c>
      <c r="E7" s="12">
        <v>0.9592</v>
      </c>
      <c r="F7" s="11"/>
      <c r="G7" s="11">
        <f>=ROUNDDOWN({0},0)</f>
      </c>
      <c r="H7" s="11"/>
      <c r="I7" s="12"/>
      <c r="J7" s="11">
        <v>3808</v>
      </c>
      <c r="K7" s="13">
        <v>191932.56</v>
      </c>
      <c r="L7" s="11">
        <v>174</v>
      </c>
      <c r="M7" s="14">
        <v>1103.06</v>
      </c>
      <c r="N7" s="11">
        <v>3077</v>
      </c>
      <c r="O7" s="13">
        <v>168511.89</v>
      </c>
      <c r="P7" s="11">
        <v>207</v>
      </c>
      <c r="Q7" s="14">
        <v>814.07</v>
      </c>
      <c r="R7" s="12">
        <v>0.2376</v>
      </c>
      <c r="S7" s="12">
        <v>0.139</v>
      </c>
      <c r="T7" s="12">
        <v>-0.1594</v>
      </c>
      <c r="U7" s="12">
        <v>0.355</v>
      </c>
      <c r="V7" s="11">
        <v>811</v>
      </c>
      <c r="W7" s="13">
        <v>35070.66</v>
      </c>
      <c r="X7" s="11">
        <v>95</v>
      </c>
      <c r="Y7" s="11">
        <v>512</v>
      </c>
      <c r="Z7" s="13">
        <v>27388.99</v>
      </c>
      <c r="AA7" s="11">
        <v>135</v>
      </c>
      <c r="AB7" s="12">
        <v>0.584</v>
      </c>
      <c r="AC7" s="12">
        <v>0.2805</v>
      </c>
      <c r="AD7" s="11">
        <v>624</v>
      </c>
      <c r="AE7" s="13">
        <v>37598.6</v>
      </c>
      <c r="AF7" s="11">
        <v>144</v>
      </c>
      <c r="AG7" s="11">
        <v>337</v>
      </c>
      <c r="AH7" s="13">
        <v>21740.84</v>
      </c>
      <c r="AI7" s="11">
        <v>155</v>
      </c>
      <c r="AJ7" s="12">
        <v>0.8516</v>
      </c>
      <c r="AK7" s="12">
        <v>0.7294</v>
      </c>
      <c r="AL7" s="11">
        <v>534</v>
      </c>
      <c r="AM7" s="13">
        <v>24688.47</v>
      </c>
      <c r="AN7" s="11">
        <v>53</v>
      </c>
      <c r="AO7" s="11">
        <v>574</v>
      </c>
      <c r="AP7" s="13">
        <v>27055.9</v>
      </c>
      <c r="AQ7" s="11">
        <v>62</v>
      </c>
      <c r="AR7" s="12">
        <v>-0.0697</v>
      </c>
      <c r="AS7" s="12">
        <v>-0.0875</v>
      </c>
      <c r="AT7" s="11">
        <v>768</v>
      </c>
      <c r="AU7" s="13">
        <v>38835.33</v>
      </c>
      <c r="AV7" s="11">
        <v>145</v>
      </c>
      <c r="AW7" s="11">
        <v>971</v>
      </c>
      <c r="AX7" s="13">
        <v>55114.97</v>
      </c>
      <c r="AY7" s="11">
        <v>101</v>
      </c>
      <c r="AZ7" s="12">
        <v>-0.2091</v>
      </c>
      <c r="BA7" s="12">
        <v>-0.2954</v>
      </c>
      <c r="BB7" s="11">
        <v>1071</v>
      </c>
      <c r="BC7" s="13">
        <v>55739.5</v>
      </c>
      <c r="BD7" s="11">
        <v>95</v>
      </c>
      <c r="BE7" s="11">
        <v>683</v>
      </c>
      <c r="BF7" s="13">
        <v>37211.19</v>
      </c>
      <c r="BG7" s="11">
        <v>113</v>
      </c>
      <c r="BH7" s="12">
        <v>0.5681</v>
      </c>
      <c r="BI7" s="12">
        <v>0.4979</v>
      </c>
    </row>
    <row r="8">
      <c r="A8" s="10" t="s">
        <v>39</v>
      </c>
      <c r="B8" s="11">
        <v>122480</v>
      </c>
      <c r="C8" s="11">
        <f>=ROUNDDOWN(20.881425283437,0)</f>
      </c>
      <c r="D8" s="11">
        <v>113381</v>
      </c>
      <c r="E8" s="12">
        <v>0.9746</v>
      </c>
      <c r="F8" s="11"/>
      <c r="G8" s="11">
        <f>=ROUNDDOWN({0},0)</f>
      </c>
      <c r="H8" s="11"/>
      <c r="I8" s="12"/>
      <c r="J8" s="11">
        <v>1129</v>
      </c>
      <c r="K8" s="13">
        <v>48252.44</v>
      </c>
      <c r="L8" s="11">
        <v>271</v>
      </c>
      <c r="M8" s="14">
        <v>178.05</v>
      </c>
      <c r="N8" s="11">
        <v>1419</v>
      </c>
      <c r="O8" s="13">
        <v>65098.38</v>
      </c>
      <c r="P8" s="11">
        <v>264</v>
      </c>
      <c r="Q8" s="14">
        <v>246.58</v>
      </c>
      <c r="R8" s="12">
        <v>-0.2044</v>
      </c>
      <c r="S8" s="12">
        <v>-0.2588</v>
      </c>
      <c r="T8" s="12">
        <v>0.0265</v>
      </c>
      <c r="U8" s="12">
        <v>-0.2779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1083</v>
      </c>
      <c r="AM8" s="13">
        <v>46357.52</v>
      </c>
      <c r="AN8" s="11">
        <v>70</v>
      </c>
      <c r="AO8" s="11">
        <v>1331</v>
      </c>
      <c r="AP8" s="13">
        <v>61476.08</v>
      </c>
      <c r="AQ8" s="11">
        <v>93</v>
      </c>
      <c r="AR8" s="12">
        <v>-0.1863</v>
      </c>
      <c r="AS8" s="12">
        <v>-0.2459</v>
      </c>
      <c r="AT8" s="11"/>
      <c r="AU8" s="13"/>
      <c r="AV8" s="11"/>
      <c r="AW8" s="11"/>
      <c r="AX8" s="13"/>
      <c r="AY8" s="11"/>
      <c r="AZ8" s="12"/>
      <c r="BA8" s="12"/>
      <c r="BB8" s="11">
        <v>46</v>
      </c>
      <c r="BC8" s="13">
        <v>1894.92</v>
      </c>
      <c r="BD8" s="11">
        <v>2</v>
      </c>
      <c r="BE8" s="11">
        <v>88</v>
      </c>
      <c r="BF8" s="13">
        <v>3622.3</v>
      </c>
      <c r="BG8" s="11">
        <v>2</v>
      </c>
      <c r="BH8" s="12">
        <v>-0.4773</v>
      </c>
      <c r="BI8" s="12">
        <v>-0.4769</v>
      </c>
    </row>
    <row r="9">
      <c r="A9" s="10" t="s">
        <v>40</v>
      </c>
      <c r="B9" s="11">
        <v>207325</v>
      </c>
      <c r="C9" s="11">
        <f>=ROUNDDOWN(22.786723086223,0)</f>
      </c>
      <c r="D9" s="11">
        <v>195898</v>
      </c>
      <c r="E9" s="12">
        <v>0.962</v>
      </c>
      <c r="F9" s="11"/>
      <c r="G9" s="11">
        <f>=ROUNDDOWN({0},0)</f>
      </c>
      <c r="H9" s="11"/>
      <c r="I9" s="12"/>
      <c r="J9" s="11">
        <v>1057</v>
      </c>
      <c r="K9" s="13">
        <v>23158.4</v>
      </c>
      <c r="L9" s="11">
        <v>286</v>
      </c>
      <c r="M9" s="14">
        <v>80.97</v>
      </c>
      <c r="N9" s="11">
        <v>1171</v>
      </c>
      <c r="O9" s="13">
        <v>24913.35</v>
      </c>
      <c r="P9" s="11">
        <v>269</v>
      </c>
      <c r="Q9" s="14">
        <v>92.61</v>
      </c>
      <c r="R9" s="12">
        <v>-0.0974</v>
      </c>
      <c r="S9" s="12">
        <v>-0.0704</v>
      </c>
      <c r="T9" s="12">
        <v>0.0632</v>
      </c>
      <c r="U9" s="12">
        <v>-0.1257</v>
      </c>
      <c r="V9" s="11"/>
      <c r="W9" s="13"/>
      <c r="X9" s="11"/>
      <c r="Y9" s="11">
        <v>427</v>
      </c>
      <c r="Z9" s="13">
        <v>7930.74</v>
      </c>
      <c r="AA9" s="11">
        <v>202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1057</v>
      </c>
      <c r="AM9" s="13">
        <v>23158.4</v>
      </c>
      <c r="AN9" s="11">
        <v>90</v>
      </c>
      <c r="AO9" s="11">
        <v>744</v>
      </c>
      <c r="AP9" s="13">
        <v>16982.61</v>
      </c>
      <c r="AQ9" s="11">
        <v>65</v>
      </c>
      <c r="AR9" s="12">
        <v>0.4207</v>
      </c>
      <c r="AS9" s="12">
        <v>0.3637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524496</v>
      </c>
      <c r="C10" s="11">
        <f>=ROUNDDOWN(26.0406923054008,0)</f>
      </c>
      <c r="D10" s="11">
        <v>272297</v>
      </c>
      <c r="E10" s="12">
        <v>0.921</v>
      </c>
      <c r="F10" s="11"/>
      <c r="G10" s="11">
        <f>=ROUNDDOWN({0},0)</f>
      </c>
      <c r="H10" s="11"/>
      <c r="I10" s="12"/>
      <c r="J10" s="11">
        <v>5274</v>
      </c>
      <c r="K10" s="13">
        <v>181885.3</v>
      </c>
      <c r="L10" s="11">
        <v>1117</v>
      </c>
      <c r="M10" s="14">
        <v>162.83</v>
      </c>
      <c r="N10" s="11">
        <v>5081</v>
      </c>
      <c r="O10" s="13">
        <v>178734.71</v>
      </c>
      <c r="P10" s="11">
        <v>1221</v>
      </c>
      <c r="Q10" s="14">
        <v>146.38</v>
      </c>
      <c r="R10" s="12">
        <v>0.038</v>
      </c>
      <c r="S10" s="12">
        <v>0.0176</v>
      </c>
      <c r="T10" s="12">
        <v>-0.0852</v>
      </c>
      <c r="U10" s="12">
        <v>0.1124</v>
      </c>
      <c r="V10" s="11">
        <v>2783</v>
      </c>
      <c r="W10" s="13">
        <v>84721.12</v>
      </c>
      <c r="X10" s="11">
        <v>437</v>
      </c>
      <c r="Y10" s="11">
        <v>2980</v>
      </c>
      <c r="Z10" s="13">
        <v>109521.1</v>
      </c>
      <c r="AA10" s="11">
        <v>622</v>
      </c>
      <c r="AB10" s="12">
        <v>-0.0661</v>
      </c>
      <c r="AC10" s="12">
        <v>-0.2264</v>
      </c>
      <c r="AD10" s="11"/>
      <c r="AE10" s="13"/>
      <c r="AF10" s="11"/>
      <c r="AG10" s="11"/>
      <c r="AH10" s="13"/>
      <c r="AI10" s="11"/>
      <c r="AJ10" s="12"/>
      <c r="AK10" s="12"/>
      <c r="AL10" s="11">
        <v>2199</v>
      </c>
      <c r="AM10" s="13">
        <v>91461.2</v>
      </c>
      <c r="AN10" s="11">
        <v>118</v>
      </c>
      <c r="AO10" s="11">
        <v>1854</v>
      </c>
      <c r="AP10" s="13">
        <v>63721.92</v>
      </c>
      <c r="AQ10" s="11">
        <v>115</v>
      </c>
      <c r="AR10" s="12">
        <v>0.1861</v>
      </c>
      <c r="AS10" s="12">
        <v>0.4353</v>
      </c>
      <c r="AT10" s="11">
        <v>2</v>
      </c>
      <c r="AU10" s="13">
        <v>33.42</v>
      </c>
      <c r="AV10" s="11">
        <v>20</v>
      </c>
      <c r="AW10" s="11"/>
      <c r="AX10" s="13"/>
      <c r="AY10" s="11"/>
      <c r="AZ10" s="12"/>
      <c r="BA10" s="12"/>
      <c r="BB10" s="11">
        <v>290</v>
      </c>
      <c r="BC10" s="13">
        <v>5669.56</v>
      </c>
      <c r="BD10" s="11">
        <v>8</v>
      </c>
      <c r="BE10" s="11">
        <v>247</v>
      </c>
      <c r="BF10" s="13">
        <v>5491.69</v>
      </c>
      <c r="BG10" s="11">
        <v>12</v>
      </c>
      <c r="BH10" s="12">
        <v>0.1741</v>
      </c>
      <c r="BI10" s="12">
        <v>0.0324</v>
      </c>
    </row>
    <row r="11">
      <c r="A11" s="10" t="s">
        <v>42</v>
      </c>
      <c r="B11" s="11">
        <v>1954</v>
      </c>
      <c r="C11" s="11">
        <f>=ROUNDDOWN(193.465346534653,0)</f>
      </c>
      <c r="D11" s="11">
        <v>19</v>
      </c>
      <c r="E11" s="12">
        <v>0.9987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23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98416</v>
      </c>
      <c r="C12" s="11">
        <f>=ROUNDDOWN(21.1288348826725,0)</f>
      </c>
      <c r="D12" s="11">
        <v>66845</v>
      </c>
      <c r="E12" s="12">
        <v>0.9071</v>
      </c>
      <c r="F12" s="11"/>
      <c r="G12" s="11">
        <f>=ROUNDDOWN({0},0)</f>
      </c>
      <c r="H12" s="11">
        <v>13455</v>
      </c>
      <c r="I12" s="12">
        <v>0.2358</v>
      </c>
      <c r="J12" s="11">
        <v>18770</v>
      </c>
      <c r="K12" s="13">
        <v>3104144.39</v>
      </c>
      <c r="L12" s="11">
        <v>601</v>
      </c>
      <c r="M12" s="14">
        <v>5164.97</v>
      </c>
      <c r="N12" s="11">
        <v>14699</v>
      </c>
      <c r="O12" s="13">
        <v>2420408.99</v>
      </c>
      <c r="P12" s="11">
        <v>691</v>
      </c>
      <c r="Q12" s="14">
        <v>3502.76</v>
      </c>
      <c r="R12" s="12">
        <v>0.277</v>
      </c>
      <c r="S12" s="12">
        <v>0.2825</v>
      </c>
      <c r="T12" s="12">
        <v>-0.1302</v>
      </c>
      <c r="U12" s="12">
        <v>0.4745</v>
      </c>
      <c r="V12" s="11">
        <v>10186</v>
      </c>
      <c r="W12" s="13">
        <v>1782452.23</v>
      </c>
      <c r="X12" s="11">
        <v>196</v>
      </c>
      <c r="Y12" s="11">
        <v>5836</v>
      </c>
      <c r="Z12" s="13">
        <v>1104241.9</v>
      </c>
      <c r="AA12" s="11">
        <v>362</v>
      </c>
      <c r="AB12" s="12">
        <v>0.7454</v>
      </c>
      <c r="AC12" s="12">
        <v>0.6142</v>
      </c>
      <c r="AD12" s="11">
        <v>2930</v>
      </c>
      <c r="AE12" s="13">
        <v>515526.51</v>
      </c>
      <c r="AF12" s="11">
        <v>437</v>
      </c>
      <c r="AG12" s="11">
        <v>1887</v>
      </c>
      <c r="AH12" s="13">
        <v>330799.99</v>
      </c>
      <c r="AI12" s="11">
        <v>484</v>
      </c>
      <c r="AJ12" s="12">
        <v>0.5527</v>
      </c>
      <c r="AK12" s="12">
        <v>0.5584</v>
      </c>
      <c r="AL12" s="11">
        <v>820</v>
      </c>
      <c r="AM12" s="13">
        <v>98707.07</v>
      </c>
      <c r="AN12" s="11">
        <v>183</v>
      </c>
      <c r="AO12" s="11">
        <v>794</v>
      </c>
      <c r="AP12" s="13">
        <v>101868.27</v>
      </c>
      <c r="AQ12" s="11">
        <v>226</v>
      </c>
      <c r="AR12" s="12">
        <v>0.0327</v>
      </c>
      <c r="AS12" s="12">
        <v>-0.031</v>
      </c>
      <c r="AT12" s="11">
        <v>2727</v>
      </c>
      <c r="AU12" s="13">
        <v>384522.63</v>
      </c>
      <c r="AV12" s="11">
        <v>329</v>
      </c>
      <c r="AW12" s="11">
        <v>4091</v>
      </c>
      <c r="AX12" s="13">
        <v>571511.8</v>
      </c>
      <c r="AY12" s="11">
        <v>343</v>
      </c>
      <c r="AZ12" s="12">
        <v>-0.3334</v>
      </c>
      <c r="BA12" s="12">
        <v>-0.3272</v>
      </c>
      <c r="BB12" s="11">
        <v>2107</v>
      </c>
      <c r="BC12" s="13">
        <v>322935.95</v>
      </c>
      <c r="BD12" s="11">
        <v>329</v>
      </c>
      <c r="BE12" s="11">
        <v>2091</v>
      </c>
      <c r="BF12" s="13">
        <v>311987.03</v>
      </c>
      <c r="BG12" s="11">
        <v>359</v>
      </c>
      <c r="BH12" s="12">
        <v>0.0077</v>
      </c>
      <c r="BI12" s="12">
        <v>0.0351</v>
      </c>
    </row>
    <row r="13">
      <c r="A13" s="10" t="s">
        <v>44</v>
      </c>
      <c r="B13" s="11">
        <v>15562</v>
      </c>
      <c r="C13" s="11">
        <f>=ROUNDDOWN(28.6540232001473,0)</f>
      </c>
      <c r="D13" s="11">
        <v>5758</v>
      </c>
      <c r="E13" s="12">
        <v>0.9638</v>
      </c>
      <c r="F13" s="11"/>
      <c r="G13" s="11">
        <f>=ROUNDDOWN({0},0)</f>
      </c>
      <c r="H13" s="11"/>
      <c r="I13" s="12">
        <v>0.3224</v>
      </c>
      <c r="J13" s="11">
        <v>2119</v>
      </c>
      <c r="K13" s="13">
        <v>162119.71</v>
      </c>
      <c r="L13" s="11">
        <v>150</v>
      </c>
      <c r="M13" s="14">
        <v>1080.8</v>
      </c>
      <c r="N13" s="11">
        <v>1740</v>
      </c>
      <c r="O13" s="13">
        <v>154282.87</v>
      </c>
      <c r="P13" s="11">
        <v>121</v>
      </c>
      <c r="Q13" s="14">
        <v>1275.07</v>
      </c>
      <c r="R13" s="12">
        <v>0.2178</v>
      </c>
      <c r="S13" s="12">
        <v>0.0508</v>
      </c>
      <c r="T13" s="12">
        <v>0.2397</v>
      </c>
      <c r="U13" s="12">
        <v>-0.1524</v>
      </c>
      <c r="V13" s="11">
        <v>30</v>
      </c>
      <c r="W13" s="13">
        <v>2451.74</v>
      </c>
      <c r="X13" s="11">
        <v>10</v>
      </c>
      <c r="Y13" s="11">
        <v>68</v>
      </c>
      <c r="Z13" s="13">
        <v>6601.46</v>
      </c>
      <c r="AA13" s="11">
        <v>17</v>
      </c>
      <c r="AB13" s="12">
        <v>-0.5588</v>
      </c>
      <c r="AC13" s="12">
        <v>-0.6286</v>
      </c>
      <c r="AD13" s="11">
        <v>567</v>
      </c>
      <c r="AE13" s="13">
        <v>58434.44</v>
      </c>
      <c r="AF13" s="11">
        <v>26</v>
      </c>
      <c r="AG13" s="11">
        <v>719</v>
      </c>
      <c r="AH13" s="13">
        <v>73078.66</v>
      </c>
      <c r="AI13" s="11">
        <v>11</v>
      </c>
      <c r="AJ13" s="12">
        <v>-0.2114</v>
      </c>
      <c r="AK13" s="12">
        <v>-0.2004</v>
      </c>
      <c r="AL13" s="11">
        <v>383</v>
      </c>
      <c r="AM13" s="13">
        <v>26969</v>
      </c>
      <c r="AN13" s="11">
        <v>43</v>
      </c>
      <c r="AO13" s="11">
        <v>234</v>
      </c>
      <c r="AP13" s="13">
        <v>19158.17</v>
      </c>
      <c r="AQ13" s="11">
        <v>51</v>
      </c>
      <c r="AR13" s="12">
        <v>0.6368</v>
      </c>
      <c r="AS13" s="12">
        <v>0.4077</v>
      </c>
      <c r="AT13" s="11">
        <v>546</v>
      </c>
      <c r="AU13" s="13">
        <v>32921.7</v>
      </c>
      <c r="AV13" s="11">
        <v>94</v>
      </c>
      <c r="AW13" s="11">
        <v>373</v>
      </c>
      <c r="AX13" s="13">
        <v>26716.47</v>
      </c>
      <c r="AY13" s="11">
        <v>82</v>
      </c>
      <c r="AZ13" s="12">
        <v>0.4638</v>
      </c>
      <c r="BA13" s="12">
        <v>0.2323</v>
      </c>
      <c r="BB13" s="11">
        <v>593</v>
      </c>
      <c r="BC13" s="13">
        <v>41342.83</v>
      </c>
      <c r="BD13" s="11">
        <v>77</v>
      </c>
      <c r="BE13" s="11">
        <v>346</v>
      </c>
      <c r="BF13" s="13">
        <v>28728.11</v>
      </c>
      <c r="BG13" s="11">
        <v>61</v>
      </c>
      <c r="BH13" s="12">
        <v>0.7139</v>
      </c>
      <c r="BI13" s="12">
        <v>0.4391</v>
      </c>
    </row>
    <row r="14">
      <c r="A14" s="10" t="s">
        <v>45</v>
      </c>
      <c r="B14" s="11">
        <v>6971</v>
      </c>
      <c r="C14" s="11">
        <f>=ROUNDDOWN(97.6330532212885,0)</f>
      </c>
      <c r="D14" s="11"/>
      <c r="E14" s="12">
        <v>0.8896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25</v>
      </c>
      <c r="Q14" s="14"/>
      <c r="R14" s="12"/>
      <c r="S14" s="12"/>
      <c r="T14" s="12">
        <v>-0.12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30179</v>
      </c>
      <c r="C15" s="11">
        <f>=ROUNDDOWN(49.7510715463238,0)</f>
      </c>
      <c r="D15" s="11">
        <v>8158</v>
      </c>
      <c r="E15" s="12">
        <v>0.964</v>
      </c>
      <c r="F15" s="11"/>
      <c r="G15" s="11">
        <f>=ROUNDDOWN({0},0)</f>
      </c>
      <c r="H15" s="11"/>
      <c r="I15" s="12"/>
      <c r="J15" s="11"/>
      <c r="K15" s="13"/>
      <c r="L15" s="11">
        <v>90</v>
      </c>
      <c r="M15" s="14"/>
      <c r="N15" s="11"/>
      <c r="O15" s="13"/>
      <c r="P15" s="11">
        <v>116</v>
      </c>
      <c r="Q15" s="14"/>
      <c r="R15" s="12"/>
      <c r="S15" s="12"/>
      <c r="T15" s="12">
        <v>-0.2241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6642</v>
      </c>
      <c r="C16" s="11">
        <f>=ROUNDDOWN(50.4328018223235,0)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51</v>
      </c>
      <c r="M16" s="14"/>
      <c r="N16" s="11"/>
      <c r="O16" s="13"/>
      <c r="P16" s="11">
        <v>108</v>
      </c>
      <c r="Q16" s="14"/>
      <c r="R16" s="12"/>
      <c r="S16" s="12"/>
      <c r="T16" s="12">
        <v>-0.5278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468717</v>
      </c>
      <c r="C17" s="11">
        <f>=ROUNDDOWN(26.4708672890229,0)</f>
      </c>
      <c r="D17" s="11">
        <v>184101</v>
      </c>
      <c r="E17" s="12">
        <v>0.7933</v>
      </c>
      <c r="F17" s="11"/>
      <c r="G17" s="11">
        <f>=ROUNDDOWN({0},0)</f>
      </c>
      <c r="H17" s="11"/>
      <c r="I17" s="12"/>
      <c r="J17" s="11">
        <v>1530</v>
      </c>
      <c r="K17" s="13">
        <v>45118.33</v>
      </c>
      <c r="L17" s="11">
        <v>1083</v>
      </c>
      <c r="M17" s="14">
        <v>41.66</v>
      </c>
      <c r="N17" s="11">
        <v>1637</v>
      </c>
      <c r="O17" s="13">
        <v>44087.42</v>
      </c>
      <c r="P17" s="11">
        <v>1112</v>
      </c>
      <c r="Q17" s="14">
        <v>39.65</v>
      </c>
      <c r="R17" s="12">
        <v>-0.0654</v>
      </c>
      <c r="S17" s="12">
        <v>0.0234</v>
      </c>
      <c r="T17" s="12">
        <v>-0.0261</v>
      </c>
      <c r="U17" s="12">
        <v>0.0507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1530</v>
      </c>
      <c r="AM17" s="13">
        <v>45118.33</v>
      </c>
      <c r="AN17" s="11">
        <v>101</v>
      </c>
      <c r="AO17" s="11">
        <v>1637</v>
      </c>
      <c r="AP17" s="13">
        <v>44087.42</v>
      </c>
      <c r="AQ17" s="11">
        <v>38</v>
      </c>
      <c r="AR17" s="12">
        <v>-0.0654</v>
      </c>
      <c r="AS17" s="12">
        <v>0.0234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107692</v>
      </c>
      <c r="C18" s="11">
        <f>=ROUNDDOWN(29.8076337568159,0)</f>
      </c>
      <c r="D18" s="11">
        <v>62476</v>
      </c>
      <c r="E18" s="12">
        <v>0.973</v>
      </c>
      <c r="F18" s="11"/>
      <c r="G18" s="11">
        <f>=ROUNDDOWN({0},0)</f>
      </c>
      <c r="H18" s="11"/>
      <c r="I18" s="12"/>
      <c r="J18" s="11">
        <v>4918</v>
      </c>
      <c r="K18" s="13">
        <v>162462.86</v>
      </c>
      <c r="L18" s="11">
        <v>129</v>
      </c>
      <c r="M18" s="14">
        <v>1259.4</v>
      </c>
      <c r="N18" s="11">
        <v>3932</v>
      </c>
      <c r="O18" s="13">
        <v>135400.91</v>
      </c>
      <c r="P18" s="11">
        <v>123</v>
      </c>
      <c r="Q18" s="14">
        <v>1100.82</v>
      </c>
      <c r="R18" s="12">
        <v>0.2508</v>
      </c>
      <c r="S18" s="12">
        <v>0.1999</v>
      </c>
      <c r="T18" s="12">
        <v>0.0488</v>
      </c>
      <c r="U18" s="12">
        <v>0.1441</v>
      </c>
      <c r="V18" s="11"/>
      <c r="W18" s="13"/>
      <c r="X18" s="11"/>
      <c r="Y18" s="11">
        <v>127</v>
      </c>
      <c r="Z18" s="13">
        <v>3840.57</v>
      </c>
      <c r="AA18" s="11">
        <v>91</v>
      </c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4918</v>
      </c>
      <c r="AM18" s="13">
        <v>162462.86</v>
      </c>
      <c r="AN18" s="11">
        <v>102</v>
      </c>
      <c r="AO18" s="11">
        <v>3805</v>
      </c>
      <c r="AP18" s="13">
        <v>131560.34</v>
      </c>
      <c r="AQ18" s="11">
        <v>83</v>
      </c>
      <c r="AR18" s="12">
        <v>0.2925</v>
      </c>
      <c r="AS18" s="12">
        <v>0.2349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290522</v>
      </c>
      <c r="C19" s="11">
        <f>=ROUNDDOWN(25.7923099459335,0)</f>
      </c>
      <c r="D19" s="11">
        <v>179383</v>
      </c>
      <c r="E19" s="12">
        <v>0.979</v>
      </c>
      <c r="F19" s="11"/>
      <c r="G19" s="11">
        <f>=ROUNDDOWN({0},0)</f>
      </c>
      <c r="H19" s="11"/>
      <c r="I19" s="12">
        <v>0.0058</v>
      </c>
      <c r="J19" s="11">
        <v>5922</v>
      </c>
      <c r="K19" s="13">
        <v>129076.71</v>
      </c>
      <c r="L19" s="11">
        <v>542</v>
      </c>
      <c r="M19" s="14">
        <v>238.15</v>
      </c>
      <c r="N19" s="11">
        <v>4878</v>
      </c>
      <c r="O19" s="13">
        <v>110645.23</v>
      </c>
      <c r="P19" s="11">
        <v>678</v>
      </c>
      <c r="Q19" s="14">
        <v>163.19</v>
      </c>
      <c r="R19" s="12">
        <v>0.214</v>
      </c>
      <c r="S19" s="12">
        <v>0.1666</v>
      </c>
      <c r="T19" s="12">
        <v>-0.2006</v>
      </c>
      <c r="U19" s="12">
        <v>0.4593</v>
      </c>
      <c r="V19" s="11">
        <v>5528</v>
      </c>
      <c r="W19" s="13">
        <v>120635.65</v>
      </c>
      <c r="X19" s="11">
        <v>230</v>
      </c>
      <c r="Y19" s="11">
        <v>4295</v>
      </c>
      <c r="Z19" s="13">
        <v>98239.97</v>
      </c>
      <c r="AA19" s="11">
        <v>250</v>
      </c>
      <c r="AB19" s="12">
        <v>0.2871</v>
      </c>
      <c r="AC19" s="12">
        <v>0.228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>
        <v>1</v>
      </c>
      <c r="AP19" s="13">
        <v>36.51</v>
      </c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394</v>
      </c>
      <c r="BC19" s="13">
        <v>8441.06</v>
      </c>
      <c r="BD19" s="11">
        <v>108</v>
      </c>
      <c r="BE19" s="11">
        <v>582</v>
      </c>
      <c r="BF19" s="13">
        <v>12368.75</v>
      </c>
      <c r="BG19" s="11">
        <v>112</v>
      </c>
      <c r="BH19" s="12">
        <v>-0.323</v>
      </c>
      <c r="BI19" s="12">
        <v>-0.3175</v>
      </c>
    </row>
    <row r="20">
      <c r="A20" s="10" t="s">
        <v>51</v>
      </c>
      <c r="B20" s="11">
        <v>193956</v>
      </c>
      <c r="C20" s="11">
        <f>=ROUNDDOWN(42.5081090558429,0)</f>
      </c>
      <c r="D20" s="11">
        <v>39055</v>
      </c>
      <c r="E20" s="12">
        <v>0.9704</v>
      </c>
      <c r="F20" s="11"/>
      <c r="G20" s="11">
        <f>=ROUNDDOWN({0},0)</f>
      </c>
      <c r="H20" s="11"/>
      <c r="I20" s="12"/>
      <c r="J20" s="11">
        <v>748</v>
      </c>
      <c r="K20" s="13">
        <v>36686.07</v>
      </c>
      <c r="L20" s="11">
        <v>546</v>
      </c>
      <c r="M20" s="14">
        <v>67.19</v>
      </c>
      <c r="N20" s="11">
        <v>1116</v>
      </c>
      <c r="O20" s="13">
        <v>57863.13</v>
      </c>
      <c r="P20" s="11">
        <v>571</v>
      </c>
      <c r="Q20" s="14">
        <v>101.34</v>
      </c>
      <c r="R20" s="12">
        <v>-0.3297</v>
      </c>
      <c r="S20" s="12">
        <v>-0.366</v>
      </c>
      <c r="T20" s="12">
        <v>-0.0438</v>
      </c>
      <c r="U20" s="12">
        <v>-0.337</v>
      </c>
      <c r="V20" s="11">
        <v>121</v>
      </c>
      <c r="W20" s="13">
        <v>6779.99</v>
      </c>
      <c r="X20" s="11">
        <v>164</v>
      </c>
      <c r="Y20" s="11">
        <v>276</v>
      </c>
      <c r="Z20" s="13">
        <v>13251.27</v>
      </c>
      <c r="AA20" s="11">
        <v>324</v>
      </c>
      <c r="AB20" s="12">
        <v>-0.5616</v>
      </c>
      <c r="AC20" s="12">
        <v>-0.4884</v>
      </c>
      <c r="AD20" s="11"/>
      <c r="AE20" s="13"/>
      <c r="AF20" s="11"/>
      <c r="AG20" s="11"/>
      <c r="AH20" s="13"/>
      <c r="AI20" s="11"/>
      <c r="AJ20" s="12"/>
      <c r="AK20" s="12"/>
      <c r="AL20" s="11">
        <v>43</v>
      </c>
      <c r="AM20" s="13">
        <v>2869.13</v>
      </c>
      <c r="AN20" s="11">
        <v>9</v>
      </c>
      <c r="AO20" s="11">
        <v>132</v>
      </c>
      <c r="AP20" s="13">
        <v>8624.7</v>
      </c>
      <c r="AQ20" s="11">
        <v>29</v>
      </c>
      <c r="AR20" s="12">
        <v>-0.6742</v>
      </c>
      <c r="AS20" s="12">
        <v>-0.6673</v>
      </c>
      <c r="AT20" s="11">
        <v>328</v>
      </c>
      <c r="AU20" s="13">
        <v>15068.17</v>
      </c>
      <c r="AV20" s="11">
        <v>213</v>
      </c>
      <c r="AW20" s="11">
        <v>459</v>
      </c>
      <c r="AX20" s="13">
        <v>23183.28</v>
      </c>
      <c r="AY20" s="11">
        <v>101</v>
      </c>
      <c r="AZ20" s="12">
        <v>-0.2854</v>
      </c>
      <c r="BA20" s="12">
        <v>-0.35</v>
      </c>
      <c r="BB20" s="11">
        <v>256</v>
      </c>
      <c r="BC20" s="13">
        <v>11968.78</v>
      </c>
      <c r="BD20" s="11">
        <v>139</v>
      </c>
      <c r="BE20" s="11">
        <v>249</v>
      </c>
      <c r="BF20" s="13">
        <v>12803.88</v>
      </c>
      <c r="BG20" s="11">
        <v>109</v>
      </c>
      <c r="BH20" s="12">
        <v>0.0281</v>
      </c>
      <c r="BI20" s="12">
        <v>-0.0652</v>
      </c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51769</v>
      </c>
      <c r="K21" s="17">
        <v>4517612.16</v>
      </c>
      <c r="L21" s="15">
        <v>7089</v>
      </c>
      <c r="M21" s="18">
        <v>637.27</v>
      </c>
      <c r="N21" s="15">
        <v>44654</v>
      </c>
      <c r="O21" s="17">
        <v>3785670.02</v>
      </c>
      <c r="P21" s="15">
        <v>7459</v>
      </c>
      <c r="Q21" s="18">
        <v>507.53</v>
      </c>
      <c r="R21" s="16">
        <v>0.1593</v>
      </c>
      <c r="S21" s="16">
        <v>0.1933</v>
      </c>
      <c r="T21" s="16">
        <v>-0.0496</v>
      </c>
      <c r="U21" s="16">
        <v>0.2556</v>
      </c>
      <c r="V21" s="15">
        <v>22454</v>
      </c>
      <c r="W21" s="17">
        <v>2204552.16</v>
      </c>
      <c r="X21" s="15">
        <v>1702</v>
      </c>
      <c r="Y21" s="15">
        <v>16427</v>
      </c>
      <c r="Z21" s="17">
        <v>1495105.28</v>
      </c>
      <c r="AA21" s="15">
        <v>2516</v>
      </c>
      <c r="AB21" s="16">
        <v>0.3669</v>
      </c>
      <c r="AC21" s="16">
        <v>0.4745</v>
      </c>
      <c r="AD21" s="15">
        <v>4270</v>
      </c>
      <c r="AE21" s="17">
        <v>624992.67</v>
      </c>
      <c r="AF21" s="15">
        <v>792</v>
      </c>
      <c r="AG21" s="15">
        <v>2997</v>
      </c>
      <c r="AH21" s="17">
        <v>429847.07</v>
      </c>
      <c r="AI21" s="15">
        <v>843</v>
      </c>
      <c r="AJ21" s="16">
        <v>0.4248</v>
      </c>
      <c r="AK21" s="16">
        <v>0.454</v>
      </c>
      <c r="AL21" s="15">
        <v>13580</v>
      </c>
      <c r="AM21" s="17">
        <v>587780.43</v>
      </c>
      <c r="AN21" s="15">
        <v>991</v>
      </c>
      <c r="AO21" s="15">
        <v>12368</v>
      </c>
      <c r="AP21" s="17">
        <v>559539.05</v>
      </c>
      <c r="AQ21" s="15">
        <v>1046</v>
      </c>
      <c r="AR21" s="16">
        <v>0.098</v>
      </c>
      <c r="AS21" s="16">
        <v>0.0505</v>
      </c>
      <c r="AT21" s="15">
        <v>5898</v>
      </c>
      <c r="AU21" s="17">
        <v>580777.77</v>
      </c>
      <c r="AV21" s="15">
        <v>1439</v>
      </c>
      <c r="AW21" s="15">
        <v>7892</v>
      </c>
      <c r="AX21" s="17">
        <v>823740.71</v>
      </c>
      <c r="AY21" s="15">
        <v>1072</v>
      </c>
      <c r="AZ21" s="16">
        <v>-0.2527</v>
      </c>
      <c r="BA21" s="16">
        <v>-0.295</v>
      </c>
      <c r="BB21" s="15">
        <v>5567</v>
      </c>
      <c r="BC21" s="17">
        <v>519509.13</v>
      </c>
      <c r="BD21" s="15">
        <v>1073</v>
      </c>
      <c r="BE21" s="15">
        <v>4970</v>
      </c>
      <c r="BF21" s="17">
        <v>477437.91</v>
      </c>
      <c r="BG21" s="15">
        <v>1071</v>
      </c>
      <c r="BH21" s="16">
        <v>0.1201</v>
      </c>
      <c r="BI21" s="16">
        <v>0.0881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