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ine.sun\Documents\Fashion Bedding\Closeout truck loads\2024 Q3\West\PO entry\"/>
    </mc:Choice>
  </mc:AlternateContent>
  <xr:revisionPtr revIDLastSave="0" documentId="13_ncr:1_{1F697F15-6094-4B72-92F6-67D9EC69293B}" xr6:coauthVersionLast="47" xr6:coauthVersionMax="47" xr10:uidLastSave="{00000000-0000-0000-0000-000000000000}"/>
  <bookViews>
    <workbookView xWindow="-108" yWindow="-108" windowWidth="23256" windowHeight="12456" tabRatio="716" xr2:uid="{00000000-000D-0000-FFFF-FFFF00000000}"/>
  </bookViews>
  <sheets>
    <sheet name="Summary" sheetId="17" r:id="rId1"/>
    <sheet name="ADUL" sheetId="4" r:id="rId2"/>
    <sheet name="ART" sheetId="6" r:id="rId3"/>
    <sheet name="BATH" sheetId="18" r:id="rId4"/>
    <sheet name="RUG" sheetId="12" r:id="rId5"/>
    <sheet name="TOWL" sheetId="14" r:id="rId6"/>
    <sheet name="WIN" sheetId="15" r:id="rId7"/>
    <sheet name="YOUT" sheetId="16" r:id="rId8"/>
  </sheets>
  <definedNames>
    <definedName name="_xlnm._FilterDatabase" localSheetId="1" hidden="1">ADUL!$A$4:$O$15</definedName>
    <definedName name="_xlnm._FilterDatabase" localSheetId="2" hidden="1">ART!$A$4:$O$9</definedName>
    <definedName name="_xlnm._FilterDatabase" localSheetId="3" hidden="1">BATH!$A$4:$O$20</definedName>
    <definedName name="_xlnm._FilterDatabase" localSheetId="4" hidden="1">RUG!$A$4:$O$4</definedName>
    <definedName name="_xlnm._FilterDatabase" localSheetId="6" hidden="1">WIN!$A$4:$O$35</definedName>
    <definedName name="_xlnm._FilterDatabase" localSheetId="7" hidden="1">YOUT!$A$4:$O$4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7" l="1"/>
  <c r="L35" i="15" l="1"/>
  <c r="M35" i="15"/>
  <c r="L16" i="16"/>
  <c r="M16" i="16"/>
  <c r="D14" i="17"/>
  <c r="C14" i="17"/>
  <c r="O16" i="16"/>
  <c r="N16" i="16"/>
  <c r="N5" i="16"/>
  <c r="O5" i="16" s="1"/>
  <c r="N19" i="18"/>
  <c r="O19" i="18" s="1"/>
  <c r="O18" i="18"/>
  <c r="N18" i="18"/>
  <c r="O17" i="18"/>
  <c r="N17" i="18"/>
  <c r="N16" i="18"/>
  <c r="O16" i="18" s="1"/>
  <c r="N15" i="18"/>
  <c r="O15" i="18" s="1"/>
  <c r="O14" i="18"/>
  <c r="N14" i="18"/>
  <c r="N13" i="18"/>
  <c r="O13" i="18" s="1"/>
  <c r="N12" i="18"/>
  <c r="O12" i="18" s="1"/>
  <c r="N11" i="18"/>
  <c r="O11" i="18" s="1"/>
  <c r="O10" i="18"/>
  <c r="N10" i="18"/>
  <c r="O9" i="18"/>
  <c r="N9" i="18"/>
  <c r="N8" i="18"/>
  <c r="O8" i="18" s="1"/>
  <c r="N7" i="18"/>
  <c r="N20" i="18" s="1"/>
  <c r="O20" i="18" s="1"/>
  <c r="O6" i="18"/>
  <c r="N6" i="18"/>
  <c r="N5" i="18"/>
  <c r="O5" i="18" s="1"/>
  <c r="O7" i="18" l="1"/>
  <c r="M15" i="4"/>
  <c r="D17" i="17" l="1"/>
  <c r="D13" i="17"/>
  <c r="L9" i="6"/>
  <c r="M9" i="6"/>
  <c r="L15" i="4"/>
  <c r="D12" i="17"/>
  <c r="N11" i="16" l="1"/>
  <c r="O11" i="16" s="1"/>
  <c r="N12" i="16"/>
  <c r="O12" i="16" s="1"/>
  <c r="N15" i="16"/>
  <c r="O15" i="16" s="1"/>
  <c r="N14" i="16"/>
  <c r="O14" i="16" s="1"/>
  <c r="N13" i="16"/>
  <c r="O13" i="16" s="1"/>
  <c r="N9" i="16"/>
  <c r="O9" i="16" s="1"/>
  <c r="N8" i="16"/>
  <c r="O8" i="16" s="1"/>
  <c r="N7" i="16"/>
  <c r="O7" i="16" s="1"/>
  <c r="N6" i="16"/>
  <c r="O6" i="16" s="1"/>
  <c r="N14" i="4"/>
  <c r="O14" i="4" s="1"/>
  <c r="N13" i="4"/>
  <c r="O13" i="4" s="1"/>
  <c r="N12" i="4"/>
  <c r="O12" i="4" s="1"/>
  <c r="N11" i="4"/>
  <c r="O11" i="4" s="1"/>
  <c r="N10" i="4"/>
  <c r="O10" i="4" s="1"/>
  <c r="N9" i="4"/>
  <c r="O9" i="4" s="1"/>
  <c r="N8" i="4"/>
  <c r="O8" i="4" s="1"/>
  <c r="N7" i="4"/>
  <c r="O7" i="4" s="1"/>
  <c r="N6" i="4"/>
  <c r="O6" i="4" s="1"/>
  <c r="N5" i="4"/>
  <c r="O5" i="4" s="1"/>
  <c r="D15" i="17"/>
  <c r="D16" i="17"/>
  <c r="N15" i="4" l="1"/>
  <c r="O15" i="4" s="1"/>
  <c r="C12" i="17" s="1"/>
  <c r="N34" i="15"/>
  <c r="O34" i="15" s="1"/>
  <c r="N33" i="15"/>
  <c r="O33" i="15" s="1"/>
  <c r="N32" i="15"/>
  <c r="O32" i="15" s="1"/>
  <c r="N31" i="15"/>
  <c r="O31" i="15" s="1"/>
  <c r="N30" i="15"/>
  <c r="O30" i="15" s="1"/>
  <c r="N29" i="15"/>
  <c r="O29" i="15" s="1"/>
  <c r="N28" i="15"/>
  <c r="O28" i="15" s="1"/>
  <c r="N27" i="15"/>
  <c r="O27" i="15" s="1"/>
  <c r="N26" i="15"/>
  <c r="O26" i="15" s="1"/>
  <c r="N25" i="15"/>
  <c r="O25" i="15" s="1"/>
  <c r="N24" i="15"/>
  <c r="O24" i="15" s="1"/>
  <c r="N23" i="15"/>
  <c r="O23" i="15" s="1"/>
  <c r="N22" i="15"/>
  <c r="O22" i="15" s="1"/>
  <c r="N21" i="15"/>
  <c r="O21" i="15" s="1"/>
  <c r="N20" i="15"/>
  <c r="O20" i="15" s="1"/>
  <c r="N19" i="15"/>
  <c r="O19" i="15" s="1"/>
  <c r="N18" i="15"/>
  <c r="O18" i="15" s="1"/>
  <c r="N17" i="15"/>
  <c r="O17" i="15" s="1"/>
  <c r="N16" i="15"/>
  <c r="O16" i="15" s="1"/>
  <c r="N15" i="15"/>
  <c r="O15" i="15" s="1"/>
  <c r="N14" i="15"/>
  <c r="O14" i="15" s="1"/>
  <c r="N13" i="15"/>
  <c r="O13" i="15" s="1"/>
  <c r="N12" i="15"/>
  <c r="O12" i="15" s="1"/>
  <c r="N11" i="15"/>
  <c r="O11" i="15" s="1"/>
  <c r="N10" i="15"/>
  <c r="O10" i="15" s="1"/>
  <c r="N9" i="15"/>
  <c r="O9" i="15" s="1"/>
  <c r="N8" i="15"/>
  <c r="O8" i="15" s="1"/>
  <c r="N7" i="15"/>
  <c r="O7" i="15" s="1"/>
  <c r="N6" i="15"/>
  <c r="O6" i="15" s="1"/>
  <c r="N5" i="15"/>
  <c r="O5" i="15" s="1"/>
  <c r="N10" i="16" l="1"/>
  <c r="D18" i="17"/>
  <c r="D20" i="17" s="1"/>
  <c r="N35" i="15"/>
  <c r="O35" i="15" s="1"/>
  <c r="C17" i="17" s="1"/>
  <c r="O10" i="16" l="1"/>
  <c r="N8" i="6"/>
  <c r="O8" i="6" s="1"/>
  <c r="N7" i="6"/>
  <c r="O7" i="6" s="1"/>
  <c r="N6" i="6"/>
  <c r="O6" i="6" s="1"/>
  <c r="N5" i="6"/>
  <c r="O5" i="6" s="1"/>
  <c r="O9" i="6" s="1"/>
  <c r="C13" i="17" s="1"/>
  <c r="C18" i="17" l="1"/>
  <c r="N9" i="6"/>
  <c r="N6" i="14" l="1"/>
  <c r="O6" i="14" s="1"/>
  <c r="N7" i="14"/>
  <c r="O7" i="14" s="1"/>
  <c r="N5" i="14"/>
  <c r="O5" i="14" s="1"/>
  <c r="N6" i="12"/>
  <c r="O6" i="12" s="1"/>
  <c r="N7" i="12"/>
  <c r="O7" i="12" s="1"/>
  <c r="N8" i="12"/>
  <c r="O8" i="12" s="1"/>
  <c r="N9" i="12"/>
  <c r="O9" i="12" s="1"/>
  <c r="N10" i="12"/>
  <c r="O10" i="12" s="1"/>
  <c r="N5" i="12"/>
  <c r="O5" i="12" l="1"/>
  <c r="N11" i="12"/>
  <c r="O11" i="12" s="1"/>
  <c r="N8" i="14"/>
  <c r="O8" i="14" l="1"/>
  <c r="C16" i="17" s="1"/>
  <c r="C15" i="17"/>
  <c r="C20" i="17" l="1"/>
  <c r="C22" i="17" s="1"/>
</calcChain>
</file>

<file path=xl/sharedStrings.xml><?xml version="1.0" encoding="utf-8"?>
<sst xmlns="http://schemas.openxmlformats.org/spreadsheetml/2006/main" count="658" uniqueCount="402">
  <si>
    <t>Item No</t>
  </si>
  <si>
    <t>UPC No</t>
  </si>
  <si>
    <t>Pattern</t>
  </si>
  <si>
    <t>Item Description</t>
  </si>
  <si>
    <t>Size</t>
  </si>
  <si>
    <t>Color</t>
  </si>
  <si>
    <t>Loc</t>
  </si>
  <si>
    <t>Price</t>
  </si>
  <si>
    <t>Case Pack</t>
  </si>
  <si>
    <t>Length</t>
  </si>
  <si>
    <t>Width</t>
  </si>
  <si>
    <t>Height</t>
  </si>
  <si>
    <t>Division</t>
  </si>
  <si>
    <t/>
  </si>
  <si>
    <t>ADUL</t>
  </si>
  <si>
    <t>Navy</t>
  </si>
  <si>
    <t>White</t>
  </si>
  <si>
    <t>TOWL</t>
  </si>
  <si>
    <t>Grey</t>
  </si>
  <si>
    <t>Indigo</t>
  </si>
  <si>
    <t>Black</t>
  </si>
  <si>
    <t>Twin/Twin XL: 66x90"/20x26"</t>
  </si>
  <si>
    <t>Blue</t>
  </si>
  <si>
    <t>Full/Queen: 90x90"/20x26+2"(2)</t>
  </si>
  <si>
    <t>Blue/Grey</t>
  </si>
  <si>
    <t>Ivory</t>
  </si>
  <si>
    <t>Purple</t>
  </si>
  <si>
    <t>Charcoal</t>
  </si>
  <si>
    <t>Aqua</t>
  </si>
  <si>
    <t>YOUT</t>
  </si>
  <si>
    <t>Multi</t>
  </si>
  <si>
    <t>Twin</t>
  </si>
  <si>
    <t>WIN</t>
  </si>
  <si>
    <t>Taupe</t>
  </si>
  <si>
    <t>Full/Queen: 90x90"/20x26"(2)/1</t>
  </si>
  <si>
    <t>Mocha</t>
  </si>
  <si>
    <t>Twin XL</t>
  </si>
  <si>
    <t>Twin/Twin XL: 68"W x 90"L/20"W</t>
  </si>
  <si>
    <t>Green/Navy</t>
  </si>
  <si>
    <t>52x84"(2)</t>
  </si>
  <si>
    <t>Full/Queen: 88"W x 88"L/20"W x</t>
  </si>
  <si>
    <t>ART</t>
  </si>
  <si>
    <t>Newport/Amelia/Fielding Area R</t>
  </si>
  <si>
    <t>Cream/Blue</t>
  </si>
  <si>
    <t>RUG</t>
  </si>
  <si>
    <t>Riley|Cadence|Karly</t>
  </si>
  <si>
    <t>Riley/Cadence/Karly Area Rug</t>
  </si>
  <si>
    <t>50x63"</t>
  </si>
  <si>
    <t>Como|Leighton|Aberdeen</t>
  </si>
  <si>
    <t>Como/Leighton/Aberdeen Window</t>
  </si>
  <si>
    <t>42x84"(2)</t>
  </si>
  <si>
    <t>42x95"(2)</t>
  </si>
  <si>
    <t>SS40-0142</t>
  </si>
  <si>
    <t>086569311924</t>
  </si>
  <si>
    <t>Vixie|Lacey|Lacey</t>
  </si>
  <si>
    <t>Ava</t>
  </si>
  <si>
    <t>Queen: 90"Wx90"L/20"Wx26"L(2)/</t>
  </si>
  <si>
    <t>Twin/Twin XL</t>
  </si>
  <si>
    <t>Nadia|Laila|Darcy</t>
  </si>
  <si>
    <t>ID12-2116</t>
  </si>
  <si>
    <t>022164138757</t>
  </si>
  <si>
    <t>Abby|Lara|Nicole</t>
  </si>
  <si>
    <t>T/TXL Abby/Lara/Nicole DCS</t>
  </si>
  <si>
    <t>Aqua Blue</t>
  </si>
  <si>
    <t>Grey/Silver</t>
  </si>
  <si>
    <t>UHK10-0037</t>
  </si>
  <si>
    <t>675716998271</t>
  </si>
  <si>
    <t>Finn|Aaron|Luke</t>
  </si>
  <si>
    <t>F/Q Finn/Aaron/Luke Comforter</t>
  </si>
  <si>
    <t>Tan Combo</t>
  </si>
  <si>
    <t>MCC35-2929</t>
  </si>
  <si>
    <t>733003253868</t>
  </si>
  <si>
    <t>Dr Frisse</t>
  </si>
  <si>
    <t>Dr Frisse Area Rug</t>
  </si>
  <si>
    <t>2.62' x 3.74'</t>
  </si>
  <si>
    <t>Lt/Pas Blue</t>
  </si>
  <si>
    <t>1.64' x 2.99'</t>
  </si>
  <si>
    <t>MCC35-2931</t>
  </si>
  <si>
    <t>733003253844</t>
  </si>
  <si>
    <t>Newport|Amelia|Fielding</t>
  </si>
  <si>
    <t>Runner:2'7"x7'</t>
  </si>
  <si>
    <t>WDC</t>
  </si>
  <si>
    <t>FR40-1688</t>
  </si>
  <si>
    <t>022164117332</t>
  </si>
  <si>
    <t>Duncan Charcoal</t>
  </si>
  <si>
    <t>Duncan Charcoal Window Panel</t>
  </si>
  <si>
    <t>50 x 84"</t>
  </si>
  <si>
    <t>FR40-1692</t>
  </si>
  <si>
    <t>022164117370</t>
  </si>
  <si>
    <t>Nicholas Grey</t>
  </si>
  <si>
    <t>Nicholas Grey Window Panel</t>
  </si>
  <si>
    <t>FR40-1700</t>
  </si>
  <si>
    <t>022164129410</t>
  </si>
  <si>
    <t>Kimball Grey</t>
  </si>
  <si>
    <t>Kimball Grey  Window Panel</t>
  </si>
  <si>
    <t>FR40-1701</t>
  </si>
  <si>
    <t>022164129427</t>
  </si>
  <si>
    <t>Greenleaf White</t>
  </si>
  <si>
    <t>Greenleaf White Window Panel</t>
  </si>
  <si>
    <t>FR40-1702</t>
  </si>
  <si>
    <t>022164129434</t>
  </si>
  <si>
    <t>Greenleaf Ivory</t>
  </si>
  <si>
    <t>Greenleaf Ivory Window Panel</t>
  </si>
  <si>
    <t>FR40-1708</t>
  </si>
  <si>
    <t>022164129496</t>
  </si>
  <si>
    <t>Oakley Black</t>
  </si>
  <si>
    <t>Oakley Black  Window Panel</t>
  </si>
  <si>
    <t>FR40-1709</t>
  </si>
  <si>
    <t>022164129502</t>
  </si>
  <si>
    <t>Oakley Navy</t>
  </si>
  <si>
    <t>Oakley Navy Window Panel</t>
  </si>
  <si>
    <t>FR40-1710</t>
  </si>
  <si>
    <t>022164129519</t>
  </si>
  <si>
    <t>Oakley Grey</t>
  </si>
  <si>
    <t>Oakley Grey Window Panel</t>
  </si>
  <si>
    <t>FR40-1713</t>
  </si>
  <si>
    <t>022164129540</t>
  </si>
  <si>
    <t>Pratt Geo White</t>
  </si>
  <si>
    <t>Pratt Geo White Window Panel</t>
  </si>
  <si>
    <t>FR40-1716</t>
  </si>
  <si>
    <t>022164129571</t>
  </si>
  <si>
    <t>Woodburgh Birch</t>
  </si>
  <si>
    <t>Woodburgh Birch Window Panel</t>
  </si>
  <si>
    <t>Birch</t>
  </si>
  <si>
    <t>FR40-1717</t>
  </si>
  <si>
    <t>022164129588</t>
  </si>
  <si>
    <t>Woodburgh Titanium</t>
  </si>
  <si>
    <t>Woodburgh Titanium Window Pane</t>
  </si>
  <si>
    <t>Titanium</t>
  </si>
  <si>
    <t>FR40-1718</t>
  </si>
  <si>
    <t>022164129595</t>
  </si>
  <si>
    <t>Duncan Mocha</t>
  </si>
  <si>
    <t>Duncan Mocha Window Panel</t>
  </si>
  <si>
    <t>FR40-1720</t>
  </si>
  <si>
    <t>022164129618</t>
  </si>
  <si>
    <t>FR40-1724</t>
  </si>
  <si>
    <t>022164129656</t>
  </si>
  <si>
    <t>FR40-1892</t>
  </si>
  <si>
    <t>041226788662</t>
  </si>
  <si>
    <t>Shanti FEATHER GRAY</t>
  </si>
  <si>
    <t>Shanti Window Panel</t>
  </si>
  <si>
    <t>52x84"</t>
  </si>
  <si>
    <t>Feather Gray</t>
  </si>
  <si>
    <t>ID10-1351</t>
  </si>
  <si>
    <t>086569068408</t>
  </si>
  <si>
    <t>Tulay|Layne|Allura</t>
  </si>
  <si>
    <t>T Tulay/Layne/Allura Comforter</t>
  </si>
  <si>
    <t>ID10-1352</t>
  </si>
  <si>
    <t>086569068415</t>
  </si>
  <si>
    <t>TXL Tulay/Layne/Allura Comfort</t>
  </si>
  <si>
    <t>MCC35-2926</t>
  </si>
  <si>
    <t>733003253820</t>
  </si>
  <si>
    <t>MCC35-2928</t>
  </si>
  <si>
    <t>733003253837</t>
  </si>
  <si>
    <t>1.64 'x 2.99'</t>
  </si>
  <si>
    <t>Zoey|Liv|Nova</t>
  </si>
  <si>
    <t>Triangle</t>
  </si>
  <si>
    <t>Full: 76x90"/20x26+2"(2)/81x96</t>
  </si>
  <si>
    <t>Mint</t>
  </si>
  <si>
    <t>MS9944409622-20</t>
  </si>
  <si>
    <t>086569318534</t>
  </si>
  <si>
    <t>Black Floral</t>
  </si>
  <si>
    <t>T/TXL Black FlorComforter  Set</t>
  </si>
  <si>
    <t>MS9744409622-52</t>
  </si>
  <si>
    <t>675716965952</t>
  </si>
  <si>
    <t>Q Triangle 8pcs Comforter Set</t>
  </si>
  <si>
    <t>Queen: 88x92"/20x26+2"(2)/90x1</t>
  </si>
  <si>
    <t>3x8' RUNNER</t>
  </si>
  <si>
    <t>CO73-324</t>
  </si>
  <si>
    <t>086569326355</t>
  </si>
  <si>
    <t>Opulence</t>
  </si>
  <si>
    <t>Opulence Towel</t>
  </si>
  <si>
    <t>30"x58" (2)</t>
  </si>
  <si>
    <t>CO73-328</t>
  </si>
  <si>
    <t>086569326393</t>
  </si>
  <si>
    <t>CO73-330</t>
  </si>
  <si>
    <t>086569326416</t>
  </si>
  <si>
    <t>Solid Thermal Weave Panel</t>
  </si>
  <si>
    <t>N/A|N/A|N/A</t>
  </si>
  <si>
    <t>BRB40-0006</t>
  </si>
  <si>
    <t>086569796660</t>
  </si>
  <si>
    <t>Slate</t>
  </si>
  <si>
    <t>BRB40-0010</t>
  </si>
  <si>
    <t>086569796707</t>
  </si>
  <si>
    <t>BRB40-0011</t>
  </si>
  <si>
    <t>086569796714</t>
  </si>
  <si>
    <t>52x95"(2)</t>
  </si>
  <si>
    <t>SS40-0179</t>
  </si>
  <si>
    <t>086569472045</t>
  </si>
  <si>
    <t>MS44-001-009-30</t>
  </si>
  <si>
    <t>675716523763</t>
  </si>
  <si>
    <t>MS Senna BNB</t>
  </si>
  <si>
    <t>T/TXL MS Senna BNB</t>
  </si>
  <si>
    <t>Twin/TXL: 66x90"/20x26+2"/66x9</t>
  </si>
  <si>
    <t>Yellow/Grey</t>
  </si>
  <si>
    <t>MS44-001-009-31</t>
  </si>
  <si>
    <t>675716523770</t>
  </si>
  <si>
    <t>F MS Senna BNB</t>
  </si>
  <si>
    <t>FR40-1664</t>
  </si>
  <si>
    <t>022164117097</t>
  </si>
  <si>
    <t>Kimball Grey Sheer Window Pane</t>
  </si>
  <si>
    <t>FR40-1668</t>
  </si>
  <si>
    <t>022164117134</t>
  </si>
  <si>
    <t>FR40-1669</t>
  </si>
  <si>
    <t>022164117141</t>
  </si>
  <si>
    <t>FR40-1675</t>
  </si>
  <si>
    <t>022164117202</t>
  </si>
  <si>
    <t>Oakley Black Window Panel</t>
  </si>
  <si>
    <t>FR40-1676</t>
  </si>
  <si>
    <t>022164117219</t>
  </si>
  <si>
    <t>FR40-1680</t>
  </si>
  <si>
    <t>022164117257</t>
  </si>
  <si>
    <t>Full:80"Wx90"L/20"Wx26"L(2)/81</t>
  </si>
  <si>
    <t>HG95C-2881</t>
  </si>
  <si>
    <t>086569533524</t>
  </si>
  <si>
    <t>1818 Ld Body Lines  Velour, Fr</t>
  </si>
  <si>
    <t>18x18x1.78"</t>
  </si>
  <si>
    <t>HG95C-2882</t>
  </si>
  <si>
    <t>086569533531</t>
  </si>
  <si>
    <t>1818 Ld Womans Beauty  Velour,</t>
  </si>
  <si>
    <t>086569748072</t>
  </si>
  <si>
    <t>Leaves On Squares Mtl Sculpt</t>
  </si>
  <si>
    <t>LEAVES ON SQUARES MTL SCULPT</t>
  </si>
  <si>
    <t>20x20x1"</t>
  </si>
  <si>
    <t>42428420T</t>
  </si>
  <si>
    <t>086569766595</t>
  </si>
  <si>
    <t>7 Pc Multipack Set</t>
  </si>
  <si>
    <t>7PC CVS 3852</t>
  </si>
  <si>
    <t>18x36x1.75"</t>
  </si>
  <si>
    <t>Twin/Twin XL: 68x90"/20x26"/16</t>
  </si>
  <si>
    <t>CS10-0198-1</t>
  </si>
  <si>
    <t>675716949464</t>
  </si>
  <si>
    <t>Kashmir|Noami|Gale</t>
  </si>
  <si>
    <t>Q Kashmir Comforter Set</t>
  </si>
  <si>
    <t>Queen: 90x90"/20x26+0.5"(2)/60</t>
  </si>
  <si>
    <t>T/TXL Vixie Comforter Mini Set</t>
  </si>
  <si>
    <t>CS10-0257-1</t>
  </si>
  <si>
    <t>675716967796</t>
  </si>
  <si>
    <t>Navy/Charcoal</t>
  </si>
  <si>
    <t>King:104"Wx90"W/20"Wx36"L(2)/1</t>
  </si>
  <si>
    <t>CS10-1333</t>
  </si>
  <si>
    <t>086569439864</t>
  </si>
  <si>
    <t>Q Ava Complete Bed With Sheet</t>
  </si>
  <si>
    <t>CS10-1334</t>
  </si>
  <si>
    <t>086569439871</t>
  </si>
  <si>
    <t>K Ava Complete Bed With Sheet</t>
  </si>
  <si>
    <t>ID10-1337</t>
  </si>
  <si>
    <t>086569065902</t>
  </si>
  <si>
    <t>T/TXL Zoey/Liv/Nova cmf Set</t>
  </si>
  <si>
    <t>ID10-417</t>
  </si>
  <si>
    <t>675716643591</t>
  </si>
  <si>
    <t>Senna|Sabrina|Chelsea</t>
  </si>
  <si>
    <t>F/Q Senna/Lilly/Chelsea Comfor</t>
  </si>
  <si>
    <t>CS10-1332</t>
  </si>
  <si>
    <t>086569439857</t>
  </si>
  <si>
    <t>F Ava Complete Bed With Sheet</t>
  </si>
  <si>
    <t>ID10-416</t>
  </si>
  <si>
    <t>675716643584</t>
  </si>
  <si>
    <t>T/TXL Senna/Lilly/Chelsea Comf</t>
  </si>
  <si>
    <t>Twin/Twin XL: 68x90"/20x26+2"/</t>
  </si>
  <si>
    <t>ID10-2114</t>
  </si>
  <si>
    <t>022164138733</t>
  </si>
  <si>
    <t>T/TXL Abby/Lara/Nicole CFS</t>
  </si>
  <si>
    <t>ID10-231</t>
  </si>
  <si>
    <t>675716575816</t>
  </si>
  <si>
    <t>T/TXL Nadia/Laila/Darcy Comfor</t>
  </si>
  <si>
    <t>ID10-232</t>
  </si>
  <si>
    <t>675716575823</t>
  </si>
  <si>
    <t>F/Q Nadia/Laila/Darcy 5pcs Com</t>
  </si>
  <si>
    <t>MP35-8042</t>
  </si>
  <si>
    <t>022164205091</t>
  </si>
  <si>
    <t>CS10-1316</t>
  </si>
  <si>
    <t>086569439734</t>
  </si>
  <si>
    <t>Gracelyn|Sylvie|Sandra</t>
  </si>
  <si>
    <t>F Sienna Complete Bed With She</t>
  </si>
  <si>
    <t>Wheat</t>
  </si>
  <si>
    <t>MP35-7551</t>
  </si>
  <si>
    <t>086569621948</t>
  </si>
  <si>
    <t>FR40-1685</t>
  </si>
  <si>
    <t>022164117301</t>
  </si>
  <si>
    <t>FR40-1686</t>
  </si>
  <si>
    <t>022164117318</t>
  </si>
  <si>
    <t>FR40-1687</t>
  </si>
  <si>
    <t>022164117325</t>
  </si>
  <si>
    <t>Duncan Blue</t>
  </si>
  <si>
    <t>Duncan Blue Window Panel</t>
  </si>
  <si>
    <t>FR40-1690</t>
  </si>
  <si>
    <t>022164117356</t>
  </si>
  <si>
    <t>Cromwell Grey</t>
  </si>
  <si>
    <t>Cromwell Grey Window Panel</t>
  </si>
  <si>
    <t>Grand Total</t>
  </si>
  <si>
    <t>Sum of AV Qty</t>
  </si>
  <si>
    <t>CBM</t>
  </si>
  <si>
    <t>CBFT</t>
  </si>
  <si>
    <t>qty-unit</t>
  </si>
  <si>
    <t>Truck load</t>
  </si>
  <si>
    <t>Sum of CBFT</t>
  </si>
  <si>
    <t>BATH</t>
  </si>
  <si>
    <t>BB40-3494</t>
  </si>
  <si>
    <t>086569351333</t>
  </si>
  <si>
    <t>Lara</t>
  </si>
  <si>
    <t>Lara Window Panel</t>
  </si>
  <si>
    <t>32x45" (2)</t>
  </si>
  <si>
    <t>BB40-3537</t>
  </si>
  <si>
    <t>086569350916</t>
  </si>
  <si>
    <t>Wave Chenille</t>
  </si>
  <si>
    <t>Wave Chenille Window Panel</t>
  </si>
  <si>
    <t>32x45"(2)</t>
  </si>
  <si>
    <t>BB41-2703</t>
  </si>
  <si>
    <t>086569933591</t>
  </si>
  <si>
    <t>Marble</t>
  </si>
  <si>
    <t>Marble Window Valance</t>
  </si>
  <si>
    <t>70x14"</t>
  </si>
  <si>
    <t>Silver</t>
  </si>
  <si>
    <t>BB41-3067</t>
  </si>
  <si>
    <t>086569102324</t>
  </si>
  <si>
    <t>Hotel Border</t>
  </si>
  <si>
    <t>Hotel Border Valance</t>
  </si>
  <si>
    <t>BB41-3474</t>
  </si>
  <si>
    <t>086569349545</t>
  </si>
  <si>
    <t>Hotel Border Window Valance</t>
  </si>
  <si>
    <t>BB41-3495</t>
  </si>
  <si>
    <t>086569351340</t>
  </si>
  <si>
    <t>Lara Window Valance</t>
  </si>
  <si>
    <t>BB41-3538</t>
  </si>
  <si>
    <t>086569350923</t>
  </si>
  <si>
    <t>Wave Chenille Window Valance</t>
  </si>
  <si>
    <t>BB71-2176</t>
  </si>
  <si>
    <t>675716828172</t>
  </si>
  <si>
    <t>Sea Pearl</t>
  </si>
  <si>
    <t>Sea Pearl Tumbler</t>
  </si>
  <si>
    <t>3.54x3.54x4.33"</t>
  </si>
  <si>
    <t>MOP</t>
  </si>
  <si>
    <t>CS70-0105</t>
  </si>
  <si>
    <t>675716896003</t>
  </si>
  <si>
    <t>Enya</t>
  </si>
  <si>
    <t>Enya Shower Curtain</t>
  </si>
  <si>
    <t>72x72"</t>
  </si>
  <si>
    <t>FR71-2125</t>
  </si>
  <si>
    <t>022164274653</t>
  </si>
  <si>
    <t>Jefferson</t>
  </si>
  <si>
    <t>Jefferson Lotion Pump</t>
  </si>
  <si>
    <t>2.95x2.95x7.76"</t>
  </si>
  <si>
    <t>Putty</t>
  </si>
  <si>
    <t>FR71-2126</t>
  </si>
  <si>
    <t>022164274660</t>
  </si>
  <si>
    <t>Jefferson Toothbrush</t>
  </si>
  <si>
    <t>4.3x2.55x4.3"</t>
  </si>
  <si>
    <t>FR71-2127</t>
  </si>
  <si>
    <t>022164274677</t>
  </si>
  <si>
    <t>Jefferson Tumbler</t>
  </si>
  <si>
    <t>2.87x2.87x4.3"</t>
  </si>
  <si>
    <t>FR71-2128</t>
  </si>
  <si>
    <t>022164274684</t>
  </si>
  <si>
    <t>Jefferson Soap Dish</t>
  </si>
  <si>
    <t>5.37x3.9x1.15"</t>
  </si>
  <si>
    <t>MT70-0305</t>
  </si>
  <si>
    <t>022164208894</t>
  </si>
  <si>
    <t>Geo Stripe</t>
  </si>
  <si>
    <t>Shower Curtain Set</t>
  </si>
  <si>
    <t>72x72"/72x72"</t>
  </si>
  <si>
    <t>Gray/Blue</t>
  </si>
  <si>
    <t>MT70-0306</t>
  </si>
  <si>
    <t>022164208900</t>
  </si>
  <si>
    <t>Geo Circle</t>
  </si>
  <si>
    <t>Gray</t>
  </si>
  <si>
    <t>CS14-0695-1</t>
  </si>
  <si>
    <t>086569957764</t>
  </si>
  <si>
    <t>Coco|Bianca|Lauren</t>
  </si>
  <si>
    <t>K Coco Mini Quilt Set</t>
  </si>
  <si>
    <t>King: 104"W x 90"L/20"W x 36"L</t>
  </si>
  <si>
    <t>Black/White</t>
  </si>
  <si>
    <t>SELLER:</t>
  </si>
  <si>
    <t>E &amp; E CO., LTD.</t>
  </si>
  <si>
    <t>BUYER:</t>
  </si>
  <si>
    <t>HORIZON LOGISTICS LLC</t>
  </si>
  <si>
    <t>SHIP TO:</t>
  </si>
  <si>
    <t>PO #:</t>
  </si>
  <si>
    <t>45875 Northport Loop E</t>
  </si>
  <si>
    <t>31800 Hayman St,</t>
  </si>
  <si>
    <t>PO DATE:</t>
  </si>
  <si>
    <t>Fremont, CA  94538</t>
  </si>
  <si>
    <t>Hayward, CA 94544</t>
  </si>
  <si>
    <t>SHIP DATE:</t>
  </si>
  <si>
    <t>Tel: 510-490-9788</t>
  </si>
  <si>
    <t>Tel: 510-489-9988</t>
  </si>
  <si>
    <t>CUST ID:</t>
  </si>
  <si>
    <t>PREPAIDJLA</t>
  </si>
  <si>
    <t>SALES REP</t>
  </si>
  <si>
    <t>SHIPPING METHOD</t>
  </si>
  <si>
    <t>SHIPPING TERMS</t>
  </si>
  <si>
    <t>ORDER TYPE</t>
  </si>
  <si>
    <t>PAYMENT TERMS</t>
  </si>
  <si>
    <t>TRUCK#</t>
  </si>
  <si>
    <t>PO SALES</t>
  </si>
  <si>
    <t>Elaine Sun</t>
  </si>
  <si>
    <t>Truck</t>
  </si>
  <si>
    <t>Collect</t>
  </si>
  <si>
    <t>FOB E &amp; E Warehouse</t>
  </si>
  <si>
    <t>Prepaid before shipment</t>
  </si>
  <si>
    <t>HL-120924</t>
  </si>
  <si>
    <t>12/16-12/20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</si>
</sst>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4">
    <font>
      <sz val="10"/>
      <color rgb="FF000000"/>
      <name val="ARIAL"/>
      <charset val="1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8"/>
      <name val="Trebuchet MS"/>
      <family val="2"/>
    </font>
    <font>
      <b/>
      <sz val="8"/>
      <name val="Trebuchet MS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3">
    <xf numFmtId="0" fontId="0" fillId="0" borderId="0"/>
    <xf numFmtId="0" fontId="1" fillId="0" borderId="0">
      <alignment vertical="top"/>
    </xf>
    <xf numFmtId="0" fontId="10" fillId="0" borderId="0"/>
  </cellStyleXfs>
  <cellXfs count="51">
    <xf numFmtId="0" fontId="0" fillId="0" borderId="0" xfId="0"/>
    <xf numFmtId="0" fontId="0" fillId="0" borderId="0" xfId="0" pivotButton="1"/>
    <xf numFmtId="4" fontId="0" fillId="0" borderId="0" xfId="0" applyNumberFormat="1"/>
    <xf numFmtId="3" fontId="0" fillId="0" borderId="0" xfId="0" applyNumberFormat="1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top"/>
    </xf>
    <xf numFmtId="2" fontId="0" fillId="0" borderId="0" xfId="0" applyNumberFormat="1" applyAlignment="1">
      <alignment vertical="top"/>
    </xf>
    <xf numFmtId="2" fontId="0" fillId="0" borderId="0" xfId="0" applyNumberFormat="1"/>
    <xf numFmtId="2" fontId="0" fillId="2" borderId="0" xfId="0" applyNumberFormat="1" applyFill="1" applyAlignment="1">
      <alignment vertical="top"/>
    </xf>
    <xf numFmtId="2" fontId="3" fillId="2" borderId="0" xfId="0" applyNumberFormat="1" applyFont="1" applyFill="1" applyAlignment="1">
      <alignment vertical="top"/>
    </xf>
    <xf numFmtId="0" fontId="0" fillId="2" borderId="0" xfId="0" applyFill="1"/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top"/>
    </xf>
    <xf numFmtId="2" fontId="5" fillId="0" borderId="0" xfId="0" applyNumberFormat="1" applyFont="1"/>
    <xf numFmtId="0" fontId="4" fillId="0" borderId="2" xfId="0" applyFont="1" applyBorder="1"/>
    <xf numFmtId="2" fontId="7" fillId="2" borderId="0" xfId="0" applyNumberFormat="1" applyFont="1" applyFill="1" applyAlignment="1">
      <alignment vertical="top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top"/>
    </xf>
    <xf numFmtId="43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vertical="top"/>
    </xf>
    <xf numFmtId="1" fontId="0" fillId="2" borderId="0" xfId="0" applyNumberFormat="1" applyFill="1"/>
    <xf numFmtId="0" fontId="3" fillId="0" borderId="0" xfId="0" applyFont="1"/>
    <xf numFmtId="43" fontId="4" fillId="0" borderId="0" xfId="0" applyNumberFormat="1" applyFont="1"/>
    <xf numFmtId="2" fontId="4" fillId="0" borderId="0" xfId="0" applyNumberFormat="1" applyFont="1"/>
    <xf numFmtId="0" fontId="6" fillId="2" borderId="0" xfId="0" applyFont="1" applyFill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/>
    </xf>
    <xf numFmtId="0" fontId="12" fillId="0" borderId="0" xfId="2" applyFont="1" applyAlignment="1">
      <alignment horizontal="right" wrapText="1" indent="1"/>
    </xf>
    <xf numFmtId="0" fontId="12" fillId="0" borderId="0" xfId="2" applyFont="1"/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indent="1"/>
    </xf>
    <xf numFmtId="14" fontId="12" fillId="0" borderId="0" xfId="2" applyNumberFormat="1" applyFont="1" applyAlignment="1">
      <alignment horizontal="left"/>
    </xf>
    <xf numFmtId="0" fontId="12" fillId="0" borderId="3" xfId="2" applyFont="1" applyBorder="1"/>
    <xf numFmtId="0" fontId="12" fillId="0" borderId="3" xfId="2" applyFont="1" applyBorder="1" applyAlignment="1">
      <alignment horizontal="center"/>
    </xf>
    <xf numFmtId="0" fontId="12" fillId="3" borderId="4" xfId="2" applyFont="1" applyFill="1" applyBorder="1"/>
    <xf numFmtId="0" fontId="12" fillId="3" borderId="4" xfId="2" applyFont="1" applyFill="1" applyBorder="1" applyAlignment="1">
      <alignment horizontal="center" wrapText="1"/>
    </xf>
    <xf numFmtId="0" fontId="12" fillId="3" borderId="4" xfId="2" applyFont="1" applyFill="1" applyBorder="1" applyAlignment="1">
      <alignment horizontal="center" wrapText="1"/>
    </xf>
    <xf numFmtId="0" fontId="12" fillId="3" borderId="4" xfId="2" applyFont="1" applyFill="1" applyBorder="1" applyAlignment="1">
      <alignment horizontal="center"/>
    </xf>
    <xf numFmtId="0" fontId="12" fillId="0" borderId="5" xfId="2" applyFont="1" applyBorder="1"/>
    <xf numFmtId="0" fontId="12" fillId="0" borderId="5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164" fontId="12" fillId="0" borderId="5" xfId="2" applyNumberFormat="1" applyFont="1" applyBorder="1" applyAlignment="1">
      <alignment horizontal="center"/>
    </xf>
    <xf numFmtId="0" fontId="13" fillId="0" borderId="0" xfId="0" applyFont="1"/>
    <xf numFmtId="43" fontId="13" fillId="0" borderId="0" xfId="0" applyNumberFormat="1" applyFont="1"/>
    <xf numFmtId="1" fontId="13" fillId="0" borderId="0" xfId="0" applyNumberFormat="1" applyFont="1"/>
    <xf numFmtId="0" fontId="13" fillId="0" borderId="2" xfId="0" applyFont="1" applyBorder="1"/>
    <xf numFmtId="43" fontId="13" fillId="0" borderId="2" xfId="0" applyNumberFormat="1" applyFont="1" applyBorder="1"/>
    <xf numFmtId="1" fontId="13" fillId="0" borderId="2" xfId="0" applyNumberFormat="1" applyFont="1" applyBorder="1"/>
  </cellXfs>
  <cellStyles count="3">
    <cellStyle name="Normal" xfId="0" builtinId="0"/>
    <cellStyle name="Normal 2 2" xfId="1" xr:uid="{00000000-0005-0000-0000-000001000000}"/>
    <cellStyle name="Normal 3" xfId="2" xr:uid="{FD7D7D44-2D0F-4D98-AFC3-8D93A07922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0</xdr:colOff>
      <xdr:row>1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5A7785C1-81DE-438C-9D92-C0F5059D73D8}"/>
            </a:ext>
          </a:extLst>
        </xdr:cNvPr>
        <xdr:cNvSpPr txBox="1">
          <a:spLocks noChangeArrowheads="1"/>
        </xdr:cNvSpPr>
      </xdr:nvSpPr>
      <xdr:spPr bwMode="auto">
        <a:xfrm>
          <a:off x="8145780" y="617220"/>
          <a:ext cx="0" cy="0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251460</xdr:colOff>
      <xdr:row>0</xdr:row>
      <xdr:rowOff>53340</xdr:rowOff>
    </xdr:from>
    <xdr:to>
      <xdr:col>6</xdr:col>
      <xdr:colOff>199807</xdr:colOff>
      <xdr:row>0</xdr:row>
      <xdr:rowOff>565448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16698E-11E2-4140-83A8-B398BC861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8460" y="53340"/>
          <a:ext cx="1883827" cy="512108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11</xdr:col>
      <xdr:colOff>502920</xdr:colOff>
      <xdr:row>0</xdr:row>
      <xdr:rowOff>571500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C6D05D80-244E-4D24-9494-7C79014AF57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199120" cy="571500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167640</xdr:colOff>
      <xdr:row>0</xdr:row>
      <xdr:rowOff>45720</xdr:rowOff>
    </xdr:from>
    <xdr:to>
      <xdr:col>2</xdr:col>
      <xdr:colOff>489367</xdr:colOff>
      <xdr:row>0</xdr:row>
      <xdr:rowOff>557828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80BCE0-B217-4DB5-860E-04C1D741A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" y="45720"/>
          <a:ext cx="1883827" cy="512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A11" sqref="A11"/>
    </sheetView>
  </sheetViews>
  <sheetFormatPr defaultColWidth="8.88671875" defaultRowHeight="13.2"/>
  <cols>
    <col min="1" max="1" width="11.6640625" style="11" customWidth="1"/>
    <col min="2" max="2" width="11.109375" style="11" bestFit="1" customWidth="1"/>
    <col min="3" max="3" width="13.88671875" style="11" bestFit="1" customWidth="1"/>
    <col min="4" max="4" width="10.44140625" style="11" bestFit="1" customWidth="1"/>
    <col min="5" max="8" width="8.88671875" style="11"/>
    <col min="9" max="9" width="10.21875" style="11" customWidth="1"/>
    <col min="10" max="10" width="10.44140625" style="11" customWidth="1"/>
    <col min="11" max="16384" width="8.88671875" style="11"/>
  </cols>
  <sheetData>
    <row r="1" spans="1:10" s="28" customFormat="1" ht="48.6" customHeight="1">
      <c r="F1" s="29"/>
      <c r="G1" s="29"/>
    </row>
    <row r="2" spans="1:10" s="28" customFormat="1" ht="15.6" customHeight="1">
      <c r="A2" s="30" t="s">
        <v>372</v>
      </c>
      <c r="B2" s="31" t="s">
        <v>373</v>
      </c>
      <c r="C2" s="30" t="s">
        <v>374</v>
      </c>
      <c r="D2" s="31" t="s">
        <v>375</v>
      </c>
      <c r="E2" s="31"/>
      <c r="F2" s="30" t="s">
        <v>376</v>
      </c>
      <c r="G2" s="31" t="s">
        <v>375</v>
      </c>
      <c r="H2" s="32"/>
      <c r="I2" s="30" t="s">
        <v>377</v>
      </c>
      <c r="J2" s="32" t="s">
        <v>400</v>
      </c>
    </row>
    <row r="3" spans="1:10" s="28" customFormat="1" ht="14.1" customHeight="1">
      <c r="A3" s="31"/>
      <c r="B3" s="31" t="s">
        <v>378</v>
      </c>
      <c r="C3" s="33"/>
      <c r="D3" s="31" t="s">
        <v>379</v>
      </c>
      <c r="E3" s="31"/>
      <c r="F3" s="31"/>
      <c r="G3" s="31" t="s">
        <v>379</v>
      </c>
      <c r="H3" s="33"/>
      <c r="I3" s="30" t="s">
        <v>380</v>
      </c>
      <c r="J3" s="34">
        <v>45635</v>
      </c>
    </row>
    <row r="4" spans="1:10" s="28" customFormat="1" ht="14.1" customHeight="1">
      <c r="A4" s="31"/>
      <c r="B4" s="31" t="s">
        <v>381</v>
      </c>
      <c r="C4" s="31"/>
      <c r="D4" s="31" t="s">
        <v>382</v>
      </c>
      <c r="E4" s="31"/>
      <c r="F4" s="31"/>
      <c r="G4" s="31" t="s">
        <v>382</v>
      </c>
      <c r="H4" s="33"/>
      <c r="I4" s="30" t="s">
        <v>383</v>
      </c>
      <c r="J4" s="32" t="s">
        <v>401</v>
      </c>
    </row>
    <row r="5" spans="1:10" s="28" customFormat="1" ht="14.1" customHeight="1">
      <c r="A5" s="31"/>
      <c r="B5" s="31" t="s">
        <v>384</v>
      </c>
      <c r="C5" s="31"/>
      <c r="D5" s="32" t="s">
        <v>385</v>
      </c>
      <c r="E5" s="31"/>
      <c r="F5" s="31"/>
      <c r="G5" s="32" t="s">
        <v>385</v>
      </c>
      <c r="H5" s="33"/>
      <c r="I5" s="30" t="s">
        <v>386</v>
      </c>
      <c r="J5" s="32" t="s">
        <v>387</v>
      </c>
    </row>
    <row r="6" spans="1:10" s="28" customFormat="1" ht="14.1" customHeight="1" thickBot="1">
      <c r="A6" s="35"/>
      <c r="B6" s="35"/>
      <c r="C6" s="35"/>
      <c r="D6" s="35"/>
      <c r="E6" s="35"/>
      <c r="F6" s="36"/>
      <c r="G6" s="36"/>
      <c r="H6" s="35"/>
      <c r="I6" s="35"/>
      <c r="J6" s="31"/>
    </row>
    <row r="7" spans="1:10" s="28" customFormat="1" ht="15.6" customHeight="1">
      <c r="A7" s="37" t="s">
        <v>388</v>
      </c>
      <c r="B7" s="38" t="s">
        <v>389</v>
      </c>
      <c r="C7" s="39" t="s">
        <v>390</v>
      </c>
      <c r="D7" s="39"/>
      <c r="E7" s="39" t="s">
        <v>391</v>
      </c>
      <c r="F7" s="39"/>
      <c r="G7" s="39" t="s">
        <v>392</v>
      </c>
      <c r="H7" s="39"/>
      <c r="I7" s="40" t="s">
        <v>393</v>
      </c>
      <c r="J7" s="38" t="s">
        <v>394</v>
      </c>
    </row>
    <row r="8" spans="1:10" s="29" customFormat="1" ht="15.9" customHeight="1">
      <c r="A8" s="41" t="s">
        <v>395</v>
      </c>
      <c r="B8" s="42" t="s">
        <v>396</v>
      </c>
      <c r="C8" s="43" t="s">
        <v>397</v>
      </c>
      <c r="D8" s="43"/>
      <c r="E8" s="43" t="s">
        <v>398</v>
      </c>
      <c r="F8" s="43"/>
      <c r="G8" s="43" t="s">
        <v>399</v>
      </c>
      <c r="H8" s="43"/>
      <c r="I8" s="42">
        <v>1</v>
      </c>
      <c r="J8" s="44">
        <f>3000*3</f>
        <v>9000</v>
      </c>
    </row>
    <row r="9" spans="1:10" s="29" customFormat="1" ht="15.9" customHeight="1"/>
    <row r="10" spans="1:10" ht="13.8">
      <c r="B10" s="14"/>
      <c r="C10" s="14"/>
      <c r="D10" s="14"/>
    </row>
    <row r="11" spans="1:10" ht="13.8">
      <c r="B11" s="14" t="s">
        <v>12</v>
      </c>
      <c r="C11" s="14" t="s">
        <v>296</v>
      </c>
      <c r="D11" s="13" t="s">
        <v>294</v>
      </c>
    </row>
    <row r="12" spans="1:10" ht="13.8">
      <c r="B12" s="45" t="s">
        <v>14</v>
      </c>
      <c r="C12" s="46">
        <f>ADUL!O15</f>
        <v>2518.5064122395556</v>
      </c>
      <c r="D12" s="47">
        <f>ADUL!M15</f>
        <v>1865</v>
      </c>
    </row>
    <row r="13" spans="1:10" ht="13.8">
      <c r="B13" s="45" t="s">
        <v>41</v>
      </c>
      <c r="C13" s="46">
        <f>ART!O9</f>
        <v>782.7147439204366</v>
      </c>
      <c r="D13" s="47">
        <f>ART!M9</f>
        <v>2212</v>
      </c>
    </row>
    <row r="14" spans="1:10" ht="13.8">
      <c r="B14" s="45" t="s">
        <v>297</v>
      </c>
      <c r="C14" s="46">
        <f>BATH!O20</f>
        <v>103.68110602862549</v>
      </c>
      <c r="D14" s="47">
        <f>BATH!M20</f>
        <v>13334</v>
      </c>
      <c r="F14" s="26"/>
    </row>
    <row r="15" spans="1:10" ht="13.8">
      <c r="B15" s="45" t="s">
        <v>44</v>
      </c>
      <c r="C15" s="46">
        <f>RUG!O11</f>
        <v>58.996383090956087</v>
      </c>
      <c r="D15" s="47">
        <f>RUG!M11</f>
        <v>124</v>
      </c>
    </row>
    <row r="16" spans="1:10" ht="13.8">
      <c r="B16" s="45" t="s">
        <v>17</v>
      </c>
      <c r="C16" s="46">
        <f>TOWL!O8</f>
        <v>246.53958417636161</v>
      </c>
      <c r="D16" s="47">
        <f>TOWL!M8</f>
        <v>179</v>
      </c>
    </row>
    <row r="17" spans="2:5" ht="13.8">
      <c r="B17" s="45" t="s">
        <v>32</v>
      </c>
      <c r="C17" s="46">
        <f>WIN!O35</f>
        <v>575.38700829671711</v>
      </c>
      <c r="D17" s="47">
        <f>WIN!M35</f>
        <v>4471</v>
      </c>
    </row>
    <row r="18" spans="2:5" ht="13.8">
      <c r="B18" s="45" t="s">
        <v>29</v>
      </c>
      <c r="C18" s="46">
        <f>YOUT!O16</f>
        <v>4592.6846440556956</v>
      </c>
      <c r="D18" s="47">
        <f>YOUT!M16</f>
        <v>2054</v>
      </c>
    </row>
    <row r="19" spans="2:5" ht="14.4" thickBot="1">
      <c r="B19" s="48"/>
      <c r="C19" s="49"/>
      <c r="D19" s="50"/>
      <c r="E19" s="17"/>
    </row>
    <row r="20" spans="2:5" ht="13.8" thickTop="1">
      <c r="B20" s="15"/>
      <c r="C20" s="21">
        <f>SUM(C12:C19)</f>
        <v>8878.5098818083479</v>
      </c>
      <c r="D20" s="22">
        <f>SUM(D12:D19)</f>
        <v>24239</v>
      </c>
    </row>
    <row r="22" spans="2:5" ht="13.8">
      <c r="B22" s="14" t="s">
        <v>295</v>
      </c>
      <c r="C22" s="16">
        <f>C20/2800</f>
        <v>3.1708963863601243</v>
      </c>
      <c r="D22" s="14"/>
    </row>
    <row r="23" spans="2:5" ht="13.8">
      <c r="D23" s="14"/>
    </row>
    <row r="24" spans="2:5">
      <c r="C24" s="25"/>
      <c r="D24" s="25"/>
    </row>
    <row r="35" spans="2:2">
      <c r="B35" s="24"/>
    </row>
  </sheetData>
  <mergeCells count="6">
    <mergeCell ref="C7:D7"/>
    <mergeCell ref="E7:F7"/>
    <mergeCell ref="G7:H7"/>
    <mergeCell ref="C8:D8"/>
    <mergeCell ref="E8:F8"/>
    <mergeCell ref="G8:H8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6"/>
  <sheetViews>
    <sheetView zoomScale="85" zoomScaleNormal="85" workbookViewId="0">
      <pane ySplit="4" topLeftCell="A5" activePane="bottomLeft" state="frozen"/>
      <selection pane="bottomLeft" activeCell="C11" sqref="C11"/>
    </sheetView>
  </sheetViews>
  <sheetFormatPr defaultColWidth="9" defaultRowHeight="13.2"/>
  <cols>
    <col min="1" max="1" width="13.6640625" customWidth="1"/>
    <col min="2" max="2" width="17" customWidth="1"/>
    <col min="3" max="3" width="11.6640625" customWidth="1"/>
    <col min="4" max="4" width="29" customWidth="1"/>
    <col min="5" max="5" width="23.5546875" customWidth="1"/>
    <col min="12" max="12" width="6.5546875" customWidth="1"/>
    <col min="13" max="13" width="10.5546875" customWidth="1"/>
  </cols>
  <sheetData>
    <row r="1" spans="1:15">
      <c r="A1" t="s">
        <v>12</v>
      </c>
      <c r="B1" t="s">
        <v>14</v>
      </c>
    </row>
    <row r="3" spans="1:15">
      <c r="A3" t="s">
        <v>291</v>
      </c>
      <c r="L3" t="s">
        <v>6</v>
      </c>
    </row>
    <row r="4" spans="1:1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81</v>
      </c>
      <c r="M4" t="s">
        <v>290</v>
      </c>
      <c r="N4" s="19" t="s">
        <v>292</v>
      </c>
      <c r="O4" s="20" t="s">
        <v>293</v>
      </c>
    </row>
    <row r="5" spans="1:15">
      <c r="A5" t="s">
        <v>230</v>
      </c>
      <c r="B5" t="s">
        <v>231</v>
      </c>
      <c r="C5" t="s">
        <v>232</v>
      </c>
      <c r="D5" t="s">
        <v>233</v>
      </c>
      <c r="E5" t="s">
        <v>234</v>
      </c>
      <c r="F5" t="s">
        <v>24</v>
      </c>
      <c r="G5" s="2">
        <v>42.23</v>
      </c>
      <c r="H5" s="3">
        <v>1</v>
      </c>
      <c r="I5" s="2">
        <v>21.653500000000001</v>
      </c>
      <c r="J5" s="2">
        <v>16.929099999999998</v>
      </c>
      <c r="K5" s="2">
        <v>7.0865999999999998</v>
      </c>
      <c r="L5">
        <v>143</v>
      </c>
      <c r="M5">
        <v>143</v>
      </c>
      <c r="N5" s="6">
        <f t="shared" ref="N5:N10" si="0">(M5/H5)*I5*J5*K5*0.0254*0.0254*0.0254</f>
        <v>6.0874734750130495</v>
      </c>
      <c r="O5" s="6">
        <f t="shared" ref="O5:O10" si="1">N5*35.3147</f>
        <v>214.97729952804335</v>
      </c>
    </row>
    <row r="6" spans="1:15">
      <c r="A6" t="s">
        <v>236</v>
      </c>
      <c r="B6" t="s">
        <v>237</v>
      </c>
      <c r="C6" t="s">
        <v>54</v>
      </c>
      <c r="D6" t="s">
        <v>235</v>
      </c>
      <c r="E6" t="s">
        <v>21</v>
      </c>
      <c r="F6" t="s">
        <v>238</v>
      </c>
      <c r="G6" s="2">
        <v>19</v>
      </c>
      <c r="H6" s="3">
        <v>1</v>
      </c>
      <c r="I6" s="2">
        <v>17.126000000000001</v>
      </c>
      <c r="J6" s="2">
        <v>12.795299999999999</v>
      </c>
      <c r="K6" s="2">
        <v>4.7244000000000002</v>
      </c>
      <c r="L6">
        <v>1</v>
      </c>
      <c r="M6">
        <v>1</v>
      </c>
      <c r="N6" s="6">
        <f t="shared" si="0"/>
        <v>1.6965014033933828E-2</v>
      </c>
      <c r="O6" s="6">
        <f t="shared" si="1"/>
        <v>0.59911438110416304</v>
      </c>
    </row>
    <row r="7" spans="1:15">
      <c r="A7" t="s">
        <v>271</v>
      </c>
      <c r="B7" t="s">
        <v>272</v>
      </c>
      <c r="C7" t="s">
        <v>273</v>
      </c>
      <c r="D7" t="s">
        <v>274</v>
      </c>
      <c r="E7" t="s">
        <v>212</v>
      </c>
      <c r="F7" t="s">
        <v>275</v>
      </c>
      <c r="G7" s="2">
        <v>24</v>
      </c>
      <c r="H7" s="3">
        <v>1</v>
      </c>
      <c r="I7" s="2">
        <v>17.91</v>
      </c>
      <c r="J7" s="2">
        <v>14.37</v>
      </c>
      <c r="K7" s="2">
        <v>7.28</v>
      </c>
      <c r="L7">
        <v>226</v>
      </c>
      <c r="M7">
        <v>226</v>
      </c>
      <c r="N7" s="6">
        <f t="shared" si="0"/>
        <v>6.9389430369702971</v>
      </c>
      <c r="O7" s="6">
        <f t="shared" si="1"/>
        <v>245.04669166769497</v>
      </c>
    </row>
    <row r="8" spans="1:15">
      <c r="A8" t="s">
        <v>253</v>
      </c>
      <c r="B8" t="s">
        <v>254</v>
      </c>
      <c r="C8" t="s">
        <v>55</v>
      </c>
      <c r="D8" t="s">
        <v>255</v>
      </c>
      <c r="E8" t="s">
        <v>212</v>
      </c>
      <c r="F8" t="s">
        <v>20</v>
      </c>
      <c r="G8" s="2">
        <v>36.53</v>
      </c>
      <c r="H8" s="3">
        <v>1</v>
      </c>
      <c r="I8" s="2">
        <v>17.32</v>
      </c>
      <c r="J8" s="2">
        <v>13.78</v>
      </c>
      <c r="K8" s="2">
        <v>6.69</v>
      </c>
      <c r="L8">
        <v>169</v>
      </c>
      <c r="M8">
        <v>169</v>
      </c>
      <c r="N8" s="6">
        <f t="shared" si="0"/>
        <v>4.4219219987076039</v>
      </c>
      <c r="O8" s="6">
        <f t="shared" si="1"/>
        <v>156.15884880775943</v>
      </c>
    </row>
    <row r="9" spans="1:15">
      <c r="A9" t="s">
        <v>240</v>
      </c>
      <c r="B9" t="s">
        <v>241</v>
      </c>
      <c r="C9" t="s">
        <v>55</v>
      </c>
      <c r="D9" t="s">
        <v>242</v>
      </c>
      <c r="E9" t="s">
        <v>56</v>
      </c>
      <c r="F9" t="s">
        <v>20</v>
      </c>
      <c r="G9" s="2">
        <v>39.58</v>
      </c>
      <c r="H9" s="3">
        <v>1</v>
      </c>
      <c r="I9" s="2">
        <v>17.322800000000001</v>
      </c>
      <c r="J9" s="2">
        <v>14.1732</v>
      </c>
      <c r="K9" s="2">
        <v>7.8739999999999997</v>
      </c>
      <c r="L9">
        <v>7</v>
      </c>
      <c r="M9">
        <v>7</v>
      </c>
      <c r="N9" s="6">
        <f t="shared" si="0"/>
        <v>0.22175866944266112</v>
      </c>
      <c r="O9" s="6">
        <f t="shared" si="1"/>
        <v>7.8313408837667451</v>
      </c>
    </row>
    <row r="10" spans="1:15">
      <c r="A10" t="s">
        <v>243</v>
      </c>
      <c r="B10" t="s">
        <v>244</v>
      </c>
      <c r="C10" t="s">
        <v>55</v>
      </c>
      <c r="D10" t="s">
        <v>245</v>
      </c>
      <c r="E10" t="s">
        <v>239</v>
      </c>
      <c r="F10" t="s">
        <v>20</v>
      </c>
      <c r="G10" s="2">
        <v>42.62</v>
      </c>
      <c r="H10" s="3">
        <v>1</v>
      </c>
      <c r="I10" s="2">
        <v>17.322800000000001</v>
      </c>
      <c r="J10" s="2">
        <v>13.779500000000001</v>
      </c>
      <c r="K10" s="2">
        <v>7.0865999999999998</v>
      </c>
      <c r="L10">
        <v>159</v>
      </c>
      <c r="M10">
        <v>159</v>
      </c>
      <c r="N10" s="6">
        <f t="shared" si="0"/>
        <v>4.4074535551728902</v>
      </c>
      <c r="O10" s="6">
        <f t="shared" si="1"/>
        <v>155.64790006486407</v>
      </c>
    </row>
    <row r="11" spans="1:15">
      <c r="A11" t="s">
        <v>189</v>
      </c>
      <c r="B11" t="s">
        <v>190</v>
      </c>
      <c r="C11" t="s">
        <v>191</v>
      </c>
      <c r="D11" t="s">
        <v>192</v>
      </c>
      <c r="E11" t="s">
        <v>193</v>
      </c>
      <c r="F11" t="s">
        <v>194</v>
      </c>
      <c r="G11" s="2">
        <v>23.83</v>
      </c>
      <c r="H11" s="3">
        <v>1</v>
      </c>
      <c r="I11" s="2">
        <v>18.503900000000002</v>
      </c>
      <c r="J11" s="2">
        <v>16.100000000000001</v>
      </c>
      <c r="K11" s="2">
        <v>7.8739999999999997</v>
      </c>
      <c r="L11">
        <v>887</v>
      </c>
      <c r="M11">
        <v>887</v>
      </c>
      <c r="N11" s="6">
        <f t="shared" ref="N11:N14" si="2">(M11/H11)*I11*J11*K11*0.0254*0.0254*0.0254</f>
        <v>34.096462933739112</v>
      </c>
      <c r="O11" s="6">
        <f t="shared" ref="O11:O15" si="3">N11*35.3147</f>
        <v>1204.1063595661167</v>
      </c>
    </row>
    <row r="12" spans="1:15">
      <c r="A12" t="s">
        <v>195</v>
      </c>
      <c r="B12" t="s">
        <v>196</v>
      </c>
      <c r="C12" t="s">
        <v>191</v>
      </c>
      <c r="D12" t="s">
        <v>197</v>
      </c>
      <c r="E12" t="s">
        <v>157</v>
      </c>
      <c r="F12" t="s">
        <v>194</v>
      </c>
      <c r="G12" s="2">
        <v>28.42</v>
      </c>
      <c r="H12" s="3">
        <v>1</v>
      </c>
      <c r="I12" s="2">
        <v>18.503900000000002</v>
      </c>
      <c r="J12" s="2">
        <v>16.100000000000001</v>
      </c>
      <c r="K12" s="2">
        <v>8.2676999999999996</v>
      </c>
      <c r="L12">
        <v>146</v>
      </c>
      <c r="M12">
        <v>146</v>
      </c>
      <c r="N12" s="6">
        <f t="shared" si="2"/>
        <v>5.8928836163948191</v>
      </c>
      <c r="O12" s="6">
        <f t="shared" si="3"/>
        <v>208.10541704789813</v>
      </c>
    </row>
    <row r="13" spans="1:15">
      <c r="A13" t="s">
        <v>163</v>
      </c>
      <c r="B13" t="s">
        <v>164</v>
      </c>
      <c r="C13" t="s">
        <v>156</v>
      </c>
      <c r="D13" t="s">
        <v>165</v>
      </c>
      <c r="E13" t="s">
        <v>166</v>
      </c>
      <c r="F13" t="s">
        <v>158</v>
      </c>
      <c r="G13" s="2">
        <v>27.66</v>
      </c>
      <c r="H13" s="3">
        <v>1</v>
      </c>
      <c r="I13" s="2">
        <v>18.897600000000001</v>
      </c>
      <c r="J13" s="2">
        <v>16.1417</v>
      </c>
      <c r="K13" s="2">
        <v>10.629899999999999</v>
      </c>
      <c r="L13">
        <v>1</v>
      </c>
      <c r="M13">
        <v>1</v>
      </c>
      <c r="N13" s="6">
        <f t="shared" si="2"/>
        <v>5.3135681184637629E-2</v>
      </c>
      <c r="O13" s="6">
        <f t="shared" si="3"/>
        <v>1.8764706403311227</v>
      </c>
    </row>
    <row r="14" spans="1:15">
      <c r="A14" t="s">
        <v>159</v>
      </c>
      <c r="B14" t="s">
        <v>160</v>
      </c>
      <c r="C14" t="s">
        <v>161</v>
      </c>
      <c r="D14" t="s">
        <v>162</v>
      </c>
      <c r="E14" t="s">
        <v>57</v>
      </c>
      <c r="F14" t="s">
        <v>20</v>
      </c>
      <c r="G14" s="2">
        <v>31.64</v>
      </c>
      <c r="H14" s="3">
        <v>1</v>
      </c>
      <c r="I14" s="2">
        <v>24.409400000000002</v>
      </c>
      <c r="J14" s="2">
        <v>19.684999999999999</v>
      </c>
      <c r="K14" s="2">
        <v>9.2520000000000007</v>
      </c>
      <c r="L14">
        <v>126</v>
      </c>
      <c r="M14">
        <v>126</v>
      </c>
      <c r="N14" s="6">
        <f t="shared" si="2"/>
        <v>9.1790945315117245</v>
      </c>
      <c r="O14" s="6">
        <f t="shared" si="3"/>
        <v>324.15696965197714</v>
      </c>
    </row>
    <row r="15" spans="1:15">
      <c r="A15" t="s">
        <v>290</v>
      </c>
      <c r="L15">
        <f>SUM(L5:L14)</f>
        <v>1865</v>
      </c>
      <c r="M15">
        <f>SUM(M5:M14)</f>
        <v>1865</v>
      </c>
      <c r="N15" s="18">
        <f>SUM(N5:N14)</f>
        <v>71.316092512170727</v>
      </c>
      <c r="O15" s="18">
        <f t="shared" si="3"/>
        <v>2518.5064122395556</v>
      </c>
    </row>
    <row r="16" spans="1:15">
      <c r="N16" s="7"/>
      <c r="O16" s="6"/>
    </row>
  </sheetData>
  <autoFilter ref="A4:O15" xr:uid="{00000000-0009-0000-0000-000001000000}"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"/>
  <sheetViews>
    <sheetView zoomScale="85" zoomScaleNormal="85" workbookViewId="0">
      <selection activeCell="N14" sqref="N14"/>
    </sheetView>
  </sheetViews>
  <sheetFormatPr defaultColWidth="9" defaultRowHeight="13.2"/>
  <cols>
    <col min="1" max="2" width="13.33203125" customWidth="1"/>
    <col min="3" max="3" width="19.88671875" customWidth="1"/>
    <col min="4" max="4" width="25.6640625" customWidth="1"/>
    <col min="5" max="5" width="13.5546875" customWidth="1"/>
    <col min="12" max="12" width="6.5546875" customWidth="1"/>
    <col min="13" max="13" width="11.6640625" customWidth="1"/>
  </cols>
  <sheetData>
    <row r="1" spans="1:15">
      <c r="A1" t="s">
        <v>12</v>
      </c>
      <c r="B1" t="s">
        <v>41</v>
      </c>
    </row>
    <row r="3" spans="1:15">
      <c r="A3" t="s">
        <v>291</v>
      </c>
      <c r="L3" t="s">
        <v>6</v>
      </c>
    </row>
    <row r="4" spans="1:1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81</v>
      </c>
      <c r="M4" t="s">
        <v>290</v>
      </c>
      <c r="N4" s="4" t="s">
        <v>292</v>
      </c>
      <c r="O4" s="5" t="s">
        <v>293</v>
      </c>
    </row>
    <row r="5" spans="1:15">
      <c r="A5" s="12">
        <v>42362710</v>
      </c>
      <c r="B5" t="s">
        <v>220</v>
      </c>
      <c r="C5" t="s">
        <v>221</v>
      </c>
      <c r="D5" t="s">
        <v>222</v>
      </c>
      <c r="E5" t="s">
        <v>223</v>
      </c>
      <c r="F5" t="s">
        <v>30</v>
      </c>
      <c r="G5" s="2">
        <v>70</v>
      </c>
      <c r="H5" s="3">
        <v>1</v>
      </c>
      <c r="I5" s="2">
        <v>20.87</v>
      </c>
      <c r="J5" s="2">
        <v>5.1181000000000001</v>
      </c>
      <c r="K5" s="2">
        <v>21.26</v>
      </c>
      <c r="L5">
        <v>11</v>
      </c>
      <c r="M5">
        <v>11</v>
      </c>
      <c r="N5" s="6">
        <f>(M5/H5)*I5*J5*K5*0.0254*0.0254*0.0254</f>
        <v>0.40934388907114455</v>
      </c>
      <c r="O5" s="6">
        <f>N5*35.3147</f>
        <v>14.45585663938075</v>
      </c>
    </row>
    <row r="6" spans="1:15">
      <c r="A6" t="s">
        <v>224</v>
      </c>
      <c r="B6" t="s">
        <v>225</v>
      </c>
      <c r="C6" t="s">
        <v>226</v>
      </c>
      <c r="D6" t="s">
        <v>227</v>
      </c>
      <c r="E6" t="s">
        <v>228</v>
      </c>
      <c r="F6" t="s">
        <v>30</v>
      </c>
      <c r="G6" s="2">
        <v>59.78</v>
      </c>
      <c r="H6" s="3">
        <v>1</v>
      </c>
      <c r="I6" s="2">
        <v>36.811</v>
      </c>
      <c r="J6" s="2">
        <v>4.3307000000000002</v>
      </c>
      <c r="K6" s="2">
        <v>18.897600000000001</v>
      </c>
      <c r="L6">
        <v>1</v>
      </c>
      <c r="M6">
        <v>1</v>
      </c>
      <c r="N6" s="6">
        <f t="shared" ref="N6:N8" si="0">(M6/H6)*I6*J6*K6*0.0254*0.0254*0.0254</f>
        <v>4.9367770848324187E-2</v>
      </c>
      <c r="O6" s="6">
        <f t="shared" ref="O6:O8" si="1">N6*35.3147</f>
        <v>1.7434080171773143</v>
      </c>
    </row>
    <row r="7" spans="1:15">
      <c r="A7" t="s">
        <v>213</v>
      </c>
      <c r="B7" t="s">
        <v>214</v>
      </c>
      <c r="C7" t="s">
        <v>13</v>
      </c>
      <c r="D7" t="s">
        <v>215</v>
      </c>
      <c r="E7" t="s">
        <v>216</v>
      </c>
      <c r="F7" t="s">
        <v>30</v>
      </c>
      <c r="G7" s="2">
        <v>6.9</v>
      </c>
      <c r="H7" s="3">
        <v>6</v>
      </c>
      <c r="I7" s="2">
        <v>9.5</v>
      </c>
      <c r="J7" s="2">
        <v>19.5</v>
      </c>
      <c r="K7" s="2">
        <v>19.5</v>
      </c>
      <c r="L7">
        <v>1100</v>
      </c>
      <c r="M7">
        <v>1100</v>
      </c>
      <c r="N7" s="6">
        <f t="shared" si="0"/>
        <v>10.852640391449999</v>
      </c>
      <c r="O7" s="6">
        <f t="shared" si="1"/>
        <v>383.25773963193927</v>
      </c>
    </row>
    <row r="8" spans="1:15">
      <c r="A8" t="s">
        <v>217</v>
      </c>
      <c r="B8" t="s">
        <v>218</v>
      </c>
      <c r="C8" t="s">
        <v>13</v>
      </c>
      <c r="D8" t="s">
        <v>219</v>
      </c>
      <c r="E8" t="s">
        <v>216</v>
      </c>
      <c r="F8" t="s">
        <v>30</v>
      </c>
      <c r="G8" s="2">
        <v>6.9</v>
      </c>
      <c r="H8" s="3">
        <v>6</v>
      </c>
      <c r="I8" s="2">
        <v>9.5</v>
      </c>
      <c r="J8" s="2">
        <v>19.5</v>
      </c>
      <c r="K8" s="2">
        <v>19.5</v>
      </c>
      <c r="L8">
        <v>1100</v>
      </c>
      <c r="M8">
        <v>1100</v>
      </c>
      <c r="N8" s="6">
        <f t="shared" si="0"/>
        <v>10.852640391449999</v>
      </c>
      <c r="O8" s="6">
        <f t="shared" si="1"/>
        <v>383.25773963193927</v>
      </c>
    </row>
    <row r="9" spans="1:15">
      <c r="A9" t="s">
        <v>290</v>
      </c>
      <c r="L9">
        <f>SUM(L5:L8)</f>
        <v>2212</v>
      </c>
      <c r="M9">
        <f>SUM(M5:M8)</f>
        <v>2212</v>
      </c>
      <c r="N9" s="9">
        <f>SUM(N5:N8)</f>
        <v>22.163992442819467</v>
      </c>
      <c r="O9" s="9">
        <f>SUM(O5:O8)</f>
        <v>782.7147439204366</v>
      </c>
    </row>
  </sheetData>
  <autoFilter ref="A4:O9" xr:uid="{00000000-0009-0000-0000-000002000000}"/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5C8C6-2A65-49A6-9F66-4B25A850F67C}">
  <dimension ref="A1:O20"/>
  <sheetViews>
    <sheetView zoomScale="85" zoomScaleNormal="85" workbookViewId="0">
      <selection activeCell="O20" sqref="O20"/>
    </sheetView>
  </sheetViews>
  <sheetFormatPr defaultRowHeight="13.2"/>
  <cols>
    <col min="1" max="1" width="13.6640625" bestFit="1" customWidth="1"/>
    <col min="2" max="2" width="17" bestFit="1" customWidth="1"/>
    <col min="3" max="3" width="11.6640625" bestFit="1" customWidth="1"/>
    <col min="12" max="12" width="6.5546875" customWidth="1"/>
    <col min="13" max="13" width="11.6640625" bestFit="1" customWidth="1"/>
  </cols>
  <sheetData>
    <row r="1" spans="1:15">
      <c r="A1" t="s">
        <v>12</v>
      </c>
      <c r="B1" t="s">
        <v>297</v>
      </c>
    </row>
    <row r="3" spans="1:15">
      <c r="A3" t="s">
        <v>291</v>
      </c>
      <c r="L3" t="s">
        <v>6</v>
      </c>
    </row>
    <row r="4" spans="1:1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81</v>
      </c>
      <c r="M4" t="s">
        <v>290</v>
      </c>
      <c r="N4" s="4" t="s">
        <v>292</v>
      </c>
      <c r="O4" s="5" t="s">
        <v>293</v>
      </c>
    </row>
    <row r="5" spans="1:15">
      <c r="A5" t="s">
        <v>298</v>
      </c>
      <c r="B5" t="s">
        <v>299</v>
      </c>
      <c r="C5" t="s">
        <v>300</v>
      </c>
      <c r="D5" t="s">
        <v>301</v>
      </c>
      <c r="E5" t="s">
        <v>302</v>
      </c>
      <c r="F5" t="s">
        <v>22</v>
      </c>
      <c r="G5" s="2">
        <v>13</v>
      </c>
      <c r="H5" s="3">
        <v>2</v>
      </c>
      <c r="I5" s="2">
        <v>13</v>
      </c>
      <c r="J5" s="2">
        <v>7.4802999999999997</v>
      </c>
      <c r="K5" s="2">
        <v>4.7244000000000002</v>
      </c>
      <c r="L5">
        <v>10</v>
      </c>
      <c r="M5">
        <v>10</v>
      </c>
      <c r="N5" s="6">
        <f>(M5/H5)*I5*J5*K5*0.0254*0.0254*0.0254</f>
        <v>3.764264942895057E-2</v>
      </c>
      <c r="O5" s="6">
        <f>N5*35.3147</f>
        <v>1.3293388717885608</v>
      </c>
    </row>
    <row r="6" spans="1:15">
      <c r="A6" t="s">
        <v>303</v>
      </c>
      <c r="B6" t="s">
        <v>304</v>
      </c>
      <c r="C6" t="s">
        <v>305</v>
      </c>
      <c r="D6" t="s">
        <v>306</v>
      </c>
      <c r="E6" t="s">
        <v>307</v>
      </c>
      <c r="F6" t="s">
        <v>16</v>
      </c>
      <c r="G6" s="2">
        <v>12</v>
      </c>
      <c r="H6" s="3">
        <v>2</v>
      </c>
      <c r="I6" s="2">
        <v>11.81</v>
      </c>
      <c r="J6" s="2">
        <v>9.84</v>
      </c>
      <c r="K6" s="2">
        <v>5.51</v>
      </c>
      <c r="L6">
        <v>24</v>
      </c>
      <c r="M6">
        <v>24</v>
      </c>
      <c r="N6" s="6">
        <f t="shared" ref="N6:N19" si="0">(M6/H6)*I6*J6*K6*0.0254*0.0254*0.0254</f>
        <v>0.12591544098100144</v>
      </c>
      <c r="O6" s="6">
        <f t="shared" ref="O6:O19" si="1">N6*35.3147</f>
        <v>4.4466660236117717</v>
      </c>
    </row>
    <row r="7" spans="1:15">
      <c r="A7" t="s">
        <v>308</v>
      </c>
      <c r="B7" t="s">
        <v>309</v>
      </c>
      <c r="C7" t="s">
        <v>310</v>
      </c>
      <c r="D7" t="s">
        <v>311</v>
      </c>
      <c r="E7" t="s">
        <v>312</v>
      </c>
      <c r="F7" t="s">
        <v>313</v>
      </c>
      <c r="G7" s="2">
        <v>6.5</v>
      </c>
      <c r="H7" s="3">
        <v>2</v>
      </c>
      <c r="I7" s="2">
        <v>12.99</v>
      </c>
      <c r="J7" s="2">
        <v>7.09</v>
      </c>
      <c r="K7" s="2">
        <v>3.94</v>
      </c>
      <c r="L7">
        <v>214</v>
      </c>
      <c r="M7">
        <v>214</v>
      </c>
      <c r="N7" s="6">
        <f t="shared" si="0"/>
        <v>0.63626280481455488</v>
      </c>
      <c r="O7" s="6">
        <f t="shared" si="1"/>
        <v>22.469430073184562</v>
      </c>
    </row>
    <row r="8" spans="1:15">
      <c r="A8" t="s">
        <v>314</v>
      </c>
      <c r="B8" t="s">
        <v>315</v>
      </c>
      <c r="C8" t="s">
        <v>316</v>
      </c>
      <c r="D8" t="s">
        <v>317</v>
      </c>
      <c r="E8" t="s">
        <v>312</v>
      </c>
      <c r="F8" t="s">
        <v>18</v>
      </c>
      <c r="G8" s="2">
        <v>10</v>
      </c>
      <c r="H8" s="3">
        <v>2</v>
      </c>
      <c r="I8" s="2">
        <v>9.4499999999999993</v>
      </c>
      <c r="J8" s="2">
        <v>6.6928999999999998</v>
      </c>
      <c r="K8" s="2">
        <v>4.3307000000000002</v>
      </c>
      <c r="L8">
        <v>100</v>
      </c>
      <c r="M8">
        <v>100</v>
      </c>
      <c r="N8" s="6">
        <f t="shared" si="0"/>
        <v>0.22442715228869767</v>
      </c>
      <c r="O8" s="6">
        <f t="shared" si="1"/>
        <v>7.9255775549296716</v>
      </c>
    </row>
    <row r="9" spans="1:15">
      <c r="A9" t="s">
        <v>318</v>
      </c>
      <c r="B9" t="s">
        <v>319</v>
      </c>
      <c r="C9" t="s">
        <v>316</v>
      </c>
      <c r="D9" t="s">
        <v>320</v>
      </c>
      <c r="E9" t="s">
        <v>312</v>
      </c>
      <c r="F9" t="s">
        <v>15</v>
      </c>
      <c r="G9" s="2">
        <v>10.3</v>
      </c>
      <c r="H9" s="3">
        <v>2</v>
      </c>
      <c r="I9" s="2">
        <v>9.4499999999999993</v>
      </c>
      <c r="J9" s="2">
        <v>6.5</v>
      </c>
      <c r="K9" s="2">
        <v>3.94</v>
      </c>
      <c r="L9">
        <v>80</v>
      </c>
      <c r="M9">
        <v>80</v>
      </c>
      <c r="N9" s="6">
        <f t="shared" si="0"/>
        <v>0.15863628401711999</v>
      </c>
      <c r="O9" s="6">
        <f t="shared" si="1"/>
        <v>5.6021927791793873</v>
      </c>
    </row>
    <row r="10" spans="1:15">
      <c r="A10" t="s">
        <v>321</v>
      </c>
      <c r="B10" t="s">
        <v>322</v>
      </c>
      <c r="C10" t="s">
        <v>300</v>
      </c>
      <c r="D10" t="s">
        <v>323</v>
      </c>
      <c r="E10" t="s">
        <v>312</v>
      </c>
      <c r="F10" t="s">
        <v>22</v>
      </c>
      <c r="G10" s="2">
        <v>10</v>
      </c>
      <c r="H10" s="3">
        <v>2</v>
      </c>
      <c r="I10" s="2">
        <v>13</v>
      </c>
      <c r="J10" s="2">
        <v>7.4802999999999997</v>
      </c>
      <c r="K10" s="2">
        <v>3.1496</v>
      </c>
      <c r="L10">
        <v>70</v>
      </c>
      <c r="M10">
        <v>70</v>
      </c>
      <c r="N10" s="6">
        <f t="shared" si="0"/>
        <v>0.17566569733510259</v>
      </c>
      <c r="O10" s="6">
        <f t="shared" si="1"/>
        <v>6.2035814016799478</v>
      </c>
    </row>
    <row r="11" spans="1:15">
      <c r="A11" t="s">
        <v>324</v>
      </c>
      <c r="B11" t="s">
        <v>325</v>
      </c>
      <c r="C11" t="s">
        <v>305</v>
      </c>
      <c r="D11" t="s">
        <v>326</v>
      </c>
      <c r="E11" t="s">
        <v>312</v>
      </c>
      <c r="F11" t="s">
        <v>16</v>
      </c>
      <c r="G11" s="2">
        <v>8.5</v>
      </c>
      <c r="H11" s="3">
        <v>2</v>
      </c>
      <c r="I11" s="2">
        <v>12.2</v>
      </c>
      <c r="J11" s="2">
        <v>10.24</v>
      </c>
      <c r="K11" s="2">
        <v>7.09</v>
      </c>
      <c r="L11">
        <v>16</v>
      </c>
      <c r="M11">
        <v>16</v>
      </c>
      <c r="N11" s="6">
        <f t="shared" si="0"/>
        <v>0.11611736161255422</v>
      </c>
      <c r="O11" s="6">
        <f t="shared" si="1"/>
        <v>4.1006497901388688</v>
      </c>
    </row>
    <row r="12" spans="1:15">
      <c r="A12" t="s">
        <v>327</v>
      </c>
      <c r="B12" t="s">
        <v>328</v>
      </c>
      <c r="C12" t="s">
        <v>329</v>
      </c>
      <c r="D12" t="s">
        <v>330</v>
      </c>
      <c r="E12" t="s">
        <v>331</v>
      </c>
      <c r="F12" t="s">
        <v>332</v>
      </c>
      <c r="G12" s="2">
        <v>7.1</v>
      </c>
      <c r="H12" s="3">
        <v>2</v>
      </c>
      <c r="I12" s="2">
        <v>8.15</v>
      </c>
      <c r="J12" s="2">
        <v>4.41</v>
      </c>
      <c r="K12" s="2">
        <v>5.43</v>
      </c>
      <c r="L12">
        <v>10</v>
      </c>
      <c r="M12">
        <v>10</v>
      </c>
      <c r="N12" s="6">
        <f t="shared" si="0"/>
        <v>1.5990689189525398E-2</v>
      </c>
      <c r="O12" s="6">
        <f t="shared" si="1"/>
        <v>0.56470639152133262</v>
      </c>
    </row>
    <row r="13" spans="1:15">
      <c r="A13" t="s">
        <v>333</v>
      </c>
      <c r="B13" t="s">
        <v>334</v>
      </c>
      <c r="C13" t="s">
        <v>335</v>
      </c>
      <c r="D13" t="s">
        <v>336</v>
      </c>
      <c r="E13" t="s">
        <v>337</v>
      </c>
      <c r="F13" t="s">
        <v>26</v>
      </c>
      <c r="G13" s="2">
        <v>12.37</v>
      </c>
      <c r="H13" s="3">
        <v>8</v>
      </c>
      <c r="I13" s="2">
        <v>15.944900000000001</v>
      </c>
      <c r="J13" s="2">
        <v>13.189</v>
      </c>
      <c r="K13" s="2">
        <v>3.9369999999999998</v>
      </c>
      <c r="L13">
        <v>2</v>
      </c>
      <c r="M13">
        <v>2</v>
      </c>
      <c r="N13" s="6">
        <f t="shared" si="0"/>
        <v>3.3918781437370449E-3</v>
      </c>
      <c r="O13" s="6">
        <f t="shared" si="1"/>
        <v>0.11978315908263062</v>
      </c>
    </row>
    <row r="14" spans="1:15">
      <c r="A14" t="s">
        <v>338</v>
      </c>
      <c r="B14" t="s">
        <v>339</v>
      </c>
      <c r="C14" t="s">
        <v>340</v>
      </c>
      <c r="D14" t="s">
        <v>341</v>
      </c>
      <c r="E14" t="s">
        <v>342</v>
      </c>
      <c r="F14" t="s">
        <v>343</v>
      </c>
      <c r="G14" s="2">
        <v>5.2</v>
      </c>
      <c r="H14" s="3">
        <v>4</v>
      </c>
      <c r="I14" s="2">
        <v>16.535399999999999</v>
      </c>
      <c r="J14" s="2">
        <v>5.5118</v>
      </c>
      <c r="K14" s="2">
        <v>11.417299999999999</v>
      </c>
      <c r="L14">
        <v>164</v>
      </c>
      <c r="M14">
        <v>164</v>
      </c>
      <c r="N14" s="6">
        <f t="shared" si="0"/>
        <v>0.69912780521638929</v>
      </c>
      <c r="O14" s="6">
        <f t="shared" si="1"/>
        <v>24.689488702875224</v>
      </c>
    </row>
    <row r="15" spans="1:15">
      <c r="A15" t="s">
        <v>344</v>
      </c>
      <c r="B15" t="s">
        <v>345</v>
      </c>
      <c r="C15" t="s">
        <v>340</v>
      </c>
      <c r="D15" t="s">
        <v>346</v>
      </c>
      <c r="E15" t="s">
        <v>347</v>
      </c>
      <c r="F15" t="s">
        <v>343</v>
      </c>
      <c r="G15" s="2">
        <v>4.8</v>
      </c>
      <c r="H15" s="3">
        <v>4</v>
      </c>
      <c r="I15" s="2">
        <v>9.4488000000000003</v>
      </c>
      <c r="J15" s="2">
        <v>9.4488000000000003</v>
      </c>
      <c r="K15" s="2">
        <v>6.6928999999999998</v>
      </c>
      <c r="L15">
        <v>148</v>
      </c>
      <c r="M15">
        <v>148</v>
      </c>
      <c r="N15" s="6">
        <f t="shared" si="0"/>
        <v>0.36230182618034762</v>
      </c>
      <c r="O15" s="6">
        <f t="shared" si="1"/>
        <v>12.794580301011123</v>
      </c>
    </row>
    <row r="16" spans="1:15">
      <c r="A16" t="s">
        <v>348</v>
      </c>
      <c r="B16" t="s">
        <v>349</v>
      </c>
      <c r="C16" t="s">
        <v>340</v>
      </c>
      <c r="D16" t="s">
        <v>350</v>
      </c>
      <c r="E16" t="s">
        <v>351</v>
      </c>
      <c r="F16" t="s">
        <v>343</v>
      </c>
      <c r="G16" s="2">
        <v>4.7</v>
      </c>
      <c r="H16" s="3">
        <v>4</v>
      </c>
      <c r="I16" s="2">
        <v>12.5984</v>
      </c>
      <c r="J16" s="2">
        <v>8.6614000000000004</v>
      </c>
      <c r="K16" s="2">
        <v>6.6928999999999998</v>
      </c>
      <c r="L16">
        <v>80</v>
      </c>
      <c r="M16">
        <v>80</v>
      </c>
      <c r="N16" s="6">
        <f t="shared" si="0"/>
        <v>0.23935856384287227</v>
      </c>
      <c r="O16" s="6">
        <f t="shared" si="1"/>
        <v>8.4528758745418813</v>
      </c>
    </row>
    <row r="17" spans="1:15">
      <c r="A17" t="s">
        <v>352</v>
      </c>
      <c r="B17" t="s">
        <v>353</v>
      </c>
      <c r="C17" t="s">
        <v>340</v>
      </c>
      <c r="D17" t="s">
        <v>354</v>
      </c>
      <c r="E17" t="s">
        <v>355</v>
      </c>
      <c r="F17" t="s">
        <v>343</v>
      </c>
      <c r="G17" s="2">
        <v>4.7</v>
      </c>
      <c r="H17" s="3">
        <v>4</v>
      </c>
      <c r="I17" s="2">
        <v>9.4488000000000003</v>
      </c>
      <c r="J17" s="2">
        <v>7.8739999999999997</v>
      </c>
      <c r="K17" s="2">
        <v>6.6928999999999998</v>
      </c>
      <c r="L17">
        <v>28</v>
      </c>
      <c r="M17">
        <v>28</v>
      </c>
      <c r="N17" s="6">
        <f t="shared" si="0"/>
        <v>5.7119657280685431E-2</v>
      </c>
      <c r="O17" s="6">
        <f t="shared" si="1"/>
        <v>2.0171635609702219</v>
      </c>
    </row>
    <row r="18" spans="1:15">
      <c r="A18" t="s">
        <v>356</v>
      </c>
      <c r="B18" t="s">
        <v>357</v>
      </c>
      <c r="C18" t="s">
        <v>358</v>
      </c>
      <c r="D18" t="s">
        <v>359</v>
      </c>
      <c r="E18" t="s">
        <v>360</v>
      </c>
      <c r="F18" t="s">
        <v>361</v>
      </c>
      <c r="G18" s="2">
        <v>22.5</v>
      </c>
      <c r="H18" s="3">
        <v>1</v>
      </c>
      <c r="I18" s="2">
        <v>14.76</v>
      </c>
      <c r="J18" s="2">
        <v>11.02</v>
      </c>
      <c r="K18" s="2">
        <v>3.15</v>
      </c>
      <c r="L18">
        <v>5</v>
      </c>
      <c r="M18">
        <v>5</v>
      </c>
      <c r="N18" s="6">
        <f t="shared" si="0"/>
        <v>4.1980698464241593E-2</v>
      </c>
      <c r="O18" s="6">
        <f t="shared" si="1"/>
        <v>1.4825357720551526</v>
      </c>
    </row>
    <row r="19" spans="1:15">
      <c r="A19" t="s">
        <v>362</v>
      </c>
      <c r="B19" t="s">
        <v>363</v>
      </c>
      <c r="C19" t="s">
        <v>364</v>
      </c>
      <c r="D19" t="s">
        <v>359</v>
      </c>
      <c r="E19" t="s">
        <v>360</v>
      </c>
      <c r="F19" t="s">
        <v>365</v>
      </c>
      <c r="G19" s="2">
        <v>22.5</v>
      </c>
      <c r="H19" s="3">
        <v>1</v>
      </c>
      <c r="I19" s="2">
        <v>14.76</v>
      </c>
      <c r="J19" s="2">
        <v>11.02</v>
      </c>
      <c r="K19" s="2">
        <v>3.15</v>
      </c>
      <c r="L19">
        <v>5</v>
      </c>
      <c r="M19">
        <v>5</v>
      </c>
      <c r="N19" s="6">
        <f t="shared" si="0"/>
        <v>4.1980698464241593E-2</v>
      </c>
      <c r="O19" s="6">
        <f t="shared" si="1"/>
        <v>1.4825357720551526</v>
      </c>
    </row>
    <row r="20" spans="1:15">
      <c r="A20" t="s">
        <v>290</v>
      </c>
      <c r="L20">
        <v>13334</v>
      </c>
      <c r="M20">
        <v>13334</v>
      </c>
      <c r="N20" s="9">
        <f>SUM(N5:N19)</f>
        <v>2.9359192072600218</v>
      </c>
      <c r="O20" s="9">
        <f>N20*35.3147</f>
        <v>103.68110602862549</v>
      </c>
    </row>
  </sheetData>
  <autoFilter ref="A4:O20" xr:uid="{00000000-0001-0000-0500-000000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"/>
  <sheetViews>
    <sheetView zoomScale="85" zoomScaleNormal="85" workbookViewId="0">
      <selection activeCell="E17" sqref="E17"/>
    </sheetView>
  </sheetViews>
  <sheetFormatPr defaultRowHeight="13.2"/>
  <cols>
    <col min="1" max="1" width="13.6640625" bestFit="1" customWidth="1"/>
    <col min="2" max="2" width="17" bestFit="1" customWidth="1"/>
    <col min="3" max="3" width="11.6640625" bestFit="1" customWidth="1"/>
    <col min="4" max="4" width="27.109375" customWidth="1"/>
    <col min="5" max="5" width="16.5546875" customWidth="1"/>
    <col min="12" max="12" width="6.5546875" customWidth="1"/>
    <col min="13" max="13" width="11.6640625" bestFit="1" customWidth="1"/>
  </cols>
  <sheetData>
    <row r="1" spans="1:15">
      <c r="A1" s="1" t="s">
        <v>12</v>
      </c>
      <c r="B1" t="s">
        <v>44</v>
      </c>
    </row>
    <row r="3" spans="1:15" ht="13.2" customHeight="1">
      <c r="A3" s="1" t="s">
        <v>291</v>
      </c>
      <c r="L3" s="1" t="s">
        <v>6</v>
      </c>
      <c r="N3" s="27"/>
      <c r="O3" s="27"/>
    </row>
    <row r="4" spans="1:1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t="s">
        <v>81</v>
      </c>
      <c r="M4" t="s">
        <v>290</v>
      </c>
      <c r="N4" s="4" t="s">
        <v>292</v>
      </c>
      <c r="O4" s="5" t="s">
        <v>293</v>
      </c>
    </row>
    <row r="5" spans="1:15">
      <c r="A5" t="s">
        <v>150</v>
      </c>
      <c r="B5" t="s">
        <v>151</v>
      </c>
      <c r="C5" t="s">
        <v>72</v>
      </c>
      <c r="D5" t="s">
        <v>73</v>
      </c>
      <c r="E5" t="s">
        <v>76</v>
      </c>
      <c r="F5" t="s">
        <v>69</v>
      </c>
      <c r="G5" s="2">
        <v>6.08</v>
      </c>
      <c r="H5" s="3">
        <v>3</v>
      </c>
      <c r="I5" s="2">
        <v>18.110199999999999</v>
      </c>
      <c r="J5" s="2">
        <v>19.689</v>
      </c>
      <c r="K5" s="2">
        <v>2.3582999999999998</v>
      </c>
      <c r="L5">
        <v>12</v>
      </c>
      <c r="M5">
        <v>12</v>
      </c>
      <c r="N5" s="6">
        <f>(M5/H5)*I5*J5*K5*0.0254*0.0254*0.0254</f>
        <v>5.5119732041700696E-2</v>
      </c>
      <c r="O5" s="6">
        <f>N5*35.3147</f>
        <v>1.9465368011330477</v>
      </c>
    </row>
    <row r="6" spans="1:15">
      <c r="A6" t="s">
        <v>152</v>
      </c>
      <c r="B6" t="s">
        <v>153</v>
      </c>
      <c r="C6" t="s">
        <v>72</v>
      </c>
      <c r="D6" t="s">
        <v>73</v>
      </c>
      <c r="E6" t="s">
        <v>154</v>
      </c>
      <c r="F6" t="s">
        <v>75</v>
      </c>
      <c r="G6" s="2">
        <v>6.08</v>
      </c>
      <c r="H6" s="3">
        <v>3</v>
      </c>
      <c r="I6" s="2">
        <v>18.110199999999999</v>
      </c>
      <c r="J6" s="2">
        <v>19.689</v>
      </c>
      <c r="K6" s="2">
        <v>2.3582999999999998</v>
      </c>
      <c r="L6">
        <v>13</v>
      </c>
      <c r="M6">
        <v>13</v>
      </c>
      <c r="N6" s="6">
        <f t="shared" ref="N6:N10" si="0">(M6/H6)*I6*J6*K6*0.0254*0.0254*0.0254</f>
        <v>5.9713043045175766E-2</v>
      </c>
      <c r="O6" s="6">
        <f t="shared" ref="O6:O11" si="1">N6*35.3147</f>
        <v>2.1087482012274688</v>
      </c>
    </row>
    <row r="7" spans="1:15">
      <c r="A7" t="s">
        <v>70</v>
      </c>
      <c r="B7" t="s">
        <v>71</v>
      </c>
      <c r="C7" t="s">
        <v>72</v>
      </c>
      <c r="D7" t="s">
        <v>73</v>
      </c>
      <c r="E7" t="s">
        <v>74</v>
      </c>
      <c r="F7" t="s">
        <v>75</v>
      </c>
      <c r="G7" s="2">
        <v>10.75</v>
      </c>
      <c r="H7" s="3">
        <v>3</v>
      </c>
      <c r="I7" s="2">
        <v>22.834599999999998</v>
      </c>
      <c r="J7" s="2">
        <v>31.5</v>
      </c>
      <c r="K7" s="2">
        <v>3.5394000000000001</v>
      </c>
      <c r="L7">
        <v>9</v>
      </c>
      <c r="M7">
        <v>9</v>
      </c>
      <c r="N7" s="6">
        <f t="shared" si="0"/>
        <v>0.12515725033723868</v>
      </c>
      <c r="O7" s="6">
        <f t="shared" si="1"/>
        <v>4.4198907484844829</v>
      </c>
    </row>
    <row r="8" spans="1:15">
      <c r="A8" t="s">
        <v>77</v>
      </c>
      <c r="B8" t="s">
        <v>78</v>
      </c>
      <c r="C8" t="s">
        <v>72</v>
      </c>
      <c r="D8" t="s">
        <v>73</v>
      </c>
      <c r="E8" t="s">
        <v>74</v>
      </c>
      <c r="F8" t="s">
        <v>18</v>
      </c>
      <c r="G8" s="2">
        <v>10.75</v>
      </c>
      <c r="H8" s="3">
        <v>3</v>
      </c>
      <c r="I8" s="2">
        <v>22.834599999999998</v>
      </c>
      <c r="J8" s="2">
        <v>31.5</v>
      </c>
      <c r="K8" s="2">
        <v>3.5394000000000001</v>
      </c>
      <c r="L8">
        <v>34</v>
      </c>
      <c r="M8">
        <v>34</v>
      </c>
      <c r="N8" s="6">
        <f t="shared" si="0"/>
        <v>0.47281627905179063</v>
      </c>
      <c r="O8" s="6">
        <f t="shared" si="1"/>
        <v>16.697365049830271</v>
      </c>
    </row>
    <row r="9" spans="1:15">
      <c r="A9" t="s">
        <v>276</v>
      </c>
      <c r="B9" t="s">
        <v>277</v>
      </c>
      <c r="C9" t="s">
        <v>79</v>
      </c>
      <c r="D9" t="s">
        <v>42</v>
      </c>
      <c r="E9" t="s">
        <v>80</v>
      </c>
      <c r="F9" t="s">
        <v>43</v>
      </c>
      <c r="G9" s="2">
        <v>32.799999999999997</v>
      </c>
      <c r="H9" s="3">
        <v>1</v>
      </c>
      <c r="I9" s="2">
        <v>31.5</v>
      </c>
      <c r="J9" s="2">
        <v>5.51</v>
      </c>
      <c r="K9" s="2">
        <v>5.51</v>
      </c>
      <c r="L9">
        <v>22</v>
      </c>
      <c r="M9">
        <v>22</v>
      </c>
      <c r="N9" s="6">
        <f t="shared" si="0"/>
        <v>0.34477644091025511</v>
      </c>
      <c r="O9" s="6">
        <f t="shared" si="1"/>
        <v>12.175676577813388</v>
      </c>
    </row>
    <row r="10" spans="1:15">
      <c r="A10" t="s">
        <v>269</v>
      </c>
      <c r="B10" t="s">
        <v>270</v>
      </c>
      <c r="C10" t="s">
        <v>45</v>
      </c>
      <c r="D10" t="s">
        <v>46</v>
      </c>
      <c r="E10" t="s">
        <v>167</v>
      </c>
      <c r="F10" t="s">
        <v>22</v>
      </c>
      <c r="G10" s="2">
        <v>37.57</v>
      </c>
      <c r="H10" s="3">
        <v>1</v>
      </c>
      <c r="I10" s="2">
        <v>31.5</v>
      </c>
      <c r="J10" s="2">
        <v>5.91</v>
      </c>
      <c r="K10" s="2">
        <v>5.91</v>
      </c>
      <c r="L10">
        <v>34</v>
      </c>
      <c r="M10">
        <v>34</v>
      </c>
      <c r="N10" s="6">
        <f t="shared" si="0"/>
        <v>0.61300720981538648</v>
      </c>
      <c r="O10" s="6">
        <f t="shared" si="1"/>
        <v>21.648165712467431</v>
      </c>
    </row>
    <row r="11" spans="1:15">
      <c r="A11" t="s">
        <v>290</v>
      </c>
      <c r="L11">
        <v>124</v>
      </c>
      <c r="M11">
        <v>124</v>
      </c>
      <c r="N11" s="9">
        <f>SUM(N5:N10)</f>
        <v>1.6705899552015473</v>
      </c>
      <c r="O11" s="9">
        <f t="shared" si="1"/>
        <v>58.996383090956087</v>
      </c>
    </row>
  </sheetData>
  <autoFilter ref="A4:O4" xr:uid="{00000000-0009-0000-0000-000003000000}"/>
  <mergeCells count="1">
    <mergeCell ref="N3:O3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"/>
  <sheetViews>
    <sheetView zoomScale="85" zoomScaleNormal="85" workbookViewId="0">
      <selection activeCell="X33" sqref="X33"/>
    </sheetView>
  </sheetViews>
  <sheetFormatPr defaultRowHeight="13.2"/>
  <cols>
    <col min="1" max="1" width="13.33203125" bestFit="1" customWidth="1"/>
    <col min="2" max="2" width="17" bestFit="1" customWidth="1"/>
    <col min="3" max="3" width="11.6640625" bestFit="1" customWidth="1"/>
    <col min="4" max="4" width="14.33203125" bestFit="1" customWidth="1"/>
    <col min="5" max="5" width="17.88671875" customWidth="1"/>
    <col min="7" max="7" width="7" customWidth="1"/>
    <col min="12" max="12" width="6.5546875" customWidth="1"/>
    <col min="13" max="13" width="11.6640625" bestFit="1" customWidth="1"/>
  </cols>
  <sheetData>
    <row r="1" spans="1:15">
      <c r="A1" s="1" t="s">
        <v>12</v>
      </c>
      <c r="B1" t="s">
        <v>17</v>
      </c>
    </row>
    <row r="3" spans="1:15">
      <c r="A3" s="1" t="s">
        <v>291</v>
      </c>
      <c r="L3" s="1" t="s">
        <v>6</v>
      </c>
    </row>
    <row r="4" spans="1:1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t="s">
        <v>81</v>
      </c>
      <c r="M4" t="s">
        <v>290</v>
      </c>
      <c r="N4" s="4" t="s">
        <v>292</v>
      </c>
      <c r="O4" s="5" t="s">
        <v>293</v>
      </c>
    </row>
    <row r="5" spans="1:15">
      <c r="A5" t="s">
        <v>168</v>
      </c>
      <c r="B5" t="s">
        <v>169</v>
      </c>
      <c r="C5" t="s">
        <v>170</v>
      </c>
      <c r="D5" t="s">
        <v>171</v>
      </c>
      <c r="E5" t="s">
        <v>172</v>
      </c>
      <c r="F5" t="s">
        <v>22</v>
      </c>
      <c r="G5" s="2">
        <v>38.65</v>
      </c>
      <c r="H5" s="3">
        <v>1</v>
      </c>
      <c r="I5" s="2">
        <v>17</v>
      </c>
      <c r="J5" s="2">
        <v>17.5</v>
      </c>
      <c r="K5" s="2">
        <v>8</v>
      </c>
      <c r="L5">
        <v>64</v>
      </c>
      <c r="M5">
        <v>64</v>
      </c>
      <c r="N5" s="6">
        <f>(M5/H5)*I5*J5*K5*0.0254*0.0254*0.0254</f>
        <v>2.4960775884799999</v>
      </c>
      <c r="O5" s="6">
        <f>N5*35.3147</f>
        <v>88.148231213894661</v>
      </c>
    </row>
    <row r="6" spans="1:15">
      <c r="A6" t="s">
        <v>173</v>
      </c>
      <c r="B6" t="s">
        <v>174</v>
      </c>
      <c r="C6" t="s">
        <v>170</v>
      </c>
      <c r="D6" t="s">
        <v>171</v>
      </c>
      <c r="E6" t="s">
        <v>172</v>
      </c>
      <c r="F6" t="s">
        <v>18</v>
      </c>
      <c r="G6" s="2">
        <v>38.65</v>
      </c>
      <c r="H6" s="3">
        <v>1</v>
      </c>
      <c r="I6" s="2">
        <v>17</v>
      </c>
      <c r="J6" s="2">
        <v>17.5</v>
      </c>
      <c r="K6" s="2">
        <v>8</v>
      </c>
      <c r="L6">
        <v>55</v>
      </c>
      <c r="M6">
        <v>55</v>
      </c>
      <c r="N6" s="6">
        <f t="shared" ref="N6:N7" si="0">(M6/H6)*I6*J6*K6*0.0254*0.0254*0.0254</f>
        <v>2.1450666775999996</v>
      </c>
      <c r="O6" s="6">
        <f t="shared" ref="O6:O7" si="1">N6*35.3147</f>
        <v>75.752386199440707</v>
      </c>
    </row>
    <row r="7" spans="1:15">
      <c r="A7" t="s">
        <v>175</v>
      </c>
      <c r="B7" t="s">
        <v>176</v>
      </c>
      <c r="C7" t="s">
        <v>170</v>
      </c>
      <c r="D7" t="s">
        <v>171</v>
      </c>
      <c r="E7" t="s">
        <v>172</v>
      </c>
      <c r="F7" t="s">
        <v>33</v>
      </c>
      <c r="G7" s="2">
        <v>38.65</v>
      </c>
      <c r="H7" s="3">
        <v>1</v>
      </c>
      <c r="I7" s="2">
        <v>17</v>
      </c>
      <c r="J7" s="2">
        <v>17.5</v>
      </c>
      <c r="K7" s="2">
        <v>8</v>
      </c>
      <c r="L7">
        <v>60</v>
      </c>
      <c r="M7">
        <v>60</v>
      </c>
      <c r="N7" s="6">
        <f t="shared" si="0"/>
        <v>2.3400727391999996</v>
      </c>
      <c r="O7" s="6">
        <f t="shared" si="1"/>
        <v>82.638966763026232</v>
      </c>
    </row>
    <row r="8" spans="1:15">
      <c r="A8" t="s">
        <v>290</v>
      </c>
      <c r="L8">
        <v>179</v>
      </c>
      <c r="M8">
        <v>179</v>
      </c>
      <c r="N8" s="8">
        <f>SUM(N5:N7)</f>
        <v>6.9812170052799996</v>
      </c>
      <c r="O8" s="8">
        <f>N8*35.3147</f>
        <v>246.53958417636161</v>
      </c>
    </row>
  </sheetData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5"/>
  <sheetViews>
    <sheetView zoomScale="85" zoomScaleNormal="85" workbookViewId="0">
      <pane ySplit="4" topLeftCell="A5" activePane="bottomLeft" state="frozen"/>
      <selection pane="bottomLeft" activeCell="L36" sqref="L36"/>
    </sheetView>
  </sheetViews>
  <sheetFormatPr defaultRowHeight="13.2"/>
  <cols>
    <col min="1" max="1" width="21" customWidth="1"/>
    <col min="2" max="2" width="17" bestFit="1" customWidth="1"/>
    <col min="3" max="3" width="22.6640625" customWidth="1"/>
    <col min="4" max="4" width="31.109375" customWidth="1"/>
    <col min="12" max="12" width="8.88671875" customWidth="1"/>
    <col min="13" max="13" width="11.6640625" style="10" bestFit="1" customWidth="1"/>
    <col min="20" max="20" width="14.5546875" customWidth="1"/>
  </cols>
  <sheetData>
    <row r="1" spans="1:15">
      <c r="A1" t="s">
        <v>12</v>
      </c>
      <c r="B1" t="s">
        <v>32</v>
      </c>
    </row>
    <row r="3" spans="1:15">
      <c r="A3" t="s">
        <v>291</v>
      </c>
      <c r="L3" t="s">
        <v>6</v>
      </c>
    </row>
    <row r="4" spans="1:1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81</v>
      </c>
      <c r="M4" s="10" t="s">
        <v>290</v>
      </c>
      <c r="N4" s="4" t="s">
        <v>292</v>
      </c>
      <c r="O4" s="5" t="s">
        <v>293</v>
      </c>
    </row>
    <row r="5" spans="1:15">
      <c r="A5" t="s">
        <v>179</v>
      </c>
      <c r="B5" t="s">
        <v>180</v>
      </c>
      <c r="C5" t="s">
        <v>178</v>
      </c>
      <c r="D5" t="s">
        <v>177</v>
      </c>
      <c r="E5" t="s">
        <v>39</v>
      </c>
      <c r="F5" t="s">
        <v>181</v>
      </c>
      <c r="G5" s="2">
        <v>28.15</v>
      </c>
      <c r="H5" s="3">
        <v>4</v>
      </c>
      <c r="I5" s="2">
        <v>21.259799999999998</v>
      </c>
      <c r="J5" s="2">
        <v>12.992100000000001</v>
      </c>
      <c r="K5" s="2">
        <v>7.0865999999999998</v>
      </c>
      <c r="L5">
        <v>4</v>
      </c>
      <c r="M5" s="10">
        <v>4</v>
      </c>
      <c r="N5" s="6">
        <f t="shared" ref="N5:N26" si="0">(M5/H5)*I5*J5*K5*0.0254*0.0254*0.0254</f>
        <v>3.207580754438491E-2</v>
      </c>
      <c r="O5" s="6">
        <f t="shared" ref="O5:O26" si="1">N5*35.3147</f>
        <v>1.1327475206876898</v>
      </c>
    </row>
    <row r="6" spans="1:15">
      <c r="A6" t="s">
        <v>182</v>
      </c>
      <c r="B6" t="s">
        <v>183</v>
      </c>
      <c r="C6" t="s">
        <v>178</v>
      </c>
      <c r="D6" t="s">
        <v>177</v>
      </c>
      <c r="E6" t="s">
        <v>39</v>
      </c>
      <c r="F6" t="s">
        <v>19</v>
      </c>
      <c r="G6" s="2">
        <v>28.15</v>
      </c>
      <c r="H6" s="3">
        <v>4</v>
      </c>
      <c r="I6" s="2">
        <v>21.259799999999998</v>
      </c>
      <c r="J6" s="2">
        <v>12.992100000000001</v>
      </c>
      <c r="K6" s="2">
        <v>7.0865999999999998</v>
      </c>
      <c r="L6">
        <v>4</v>
      </c>
      <c r="M6" s="10">
        <v>4</v>
      </c>
      <c r="N6" s="6">
        <f t="shared" si="0"/>
        <v>3.207580754438491E-2</v>
      </c>
      <c r="O6" s="6">
        <f t="shared" si="1"/>
        <v>1.1327475206876898</v>
      </c>
    </row>
    <row r="7" spans="1:15">
      <c r="A7" t="s">
        <v>184</v>
      </c>
      <c r="B7" t="s">
        <v>185</v>
      </c>
      <c r="C7" t="s">
        <v>178</v>
      </c>
      <c r="D7" t="s">
        <v>177</v>
      </c>
      <c r="E7" t="s">
        <v>186</v>
      </c>
      <c r="F7" t="s">
        <v>19</v>
      </c>
      <c r="G7" s="2">
        <v>31.6</v>
      </c>
      <c r="H7" s="3">
        <v>4</v>
      </c>
      <c r="I7" s="2">
        <v>21.259799999999998</v>
      </c>
      <c r="J7" s="2">
        <v>12.992100000000001</v>
      </c>
      <c r="K7" s="2">
        <v>7.0865999999999998</v>
      </c>
      <c r="L7">
        <v>4</v>
      </c>
      <c r="M7" s="10">
        <v>4</v>
      </c>
      <c r="N7" s="6">
        <f t="shared" si="0"/>
        <v>3.207580754438491E-2</v>
      </c>
      <c r="O7" s="6">
        <f t="shared" si="1"/>
        <v>1.1327475206876898</v>
      </c>
    </row>
    <row r="8" spans="1:15">
      <c r="A8" t="s">
        <v>198</v>
      </c>
      <c r="B8" t="s">
        <v>199</v>
      </c>
      <c r="C8" t="s">
        <v>93</v>
      </c>
      <c r="D8" t="s">
        <v>200</v>
      </c>
      <c r="E8" t="s">
        <v>86</v>
      </c>
      <c r="F8" t="s">
        <v>18</v>
      </c>
      <c r="G8" s="2">
        <v>7.83</v>
      </c>
      <c r="H8" s="3">
        <v>4</v>
      </c>
      <c r="I8" s="2">
        <v>12.4</v>
      </c>
      <c r="J8" s="2">
        <v>8.27</v>
      </c>
      <c r="K8" s="2">
        <v>7.87</v>
      </c>
      <c r="L8">
        <v>96</v>
      </c>
      <c r="M8" s="10">
        <v>96</v>
      </c>
      <c r="N8" s="6">
        <f t="shared" si="0"/>
        <v>0.31740540550791935</v>
      </c>
      <c r="O8" s="6">
        <f t="shared" si="1"/>
        <v>11.20907667389052</v>
      </c>
    </row>
    <row r="9" spans="1:15">
      <c r="A9" t="s">
        <v>201</v>
      </c>
      <c r="B9" t="s">
        <v>202</v>
      </c>
      <c r="C9" t="s">
        <v>97</v>
      </c>
      <c r="D9" t="s">
        <v>98</v>
      </c>
      <c r="E9" t="s">
        <v>86</v>
      </c>
      <c r="F9" t="s">
        <v>16</v>
      </c>
      <c r="G9" s="2">
        <v>10.29</v>
      </c>
      <c r="H9" s="3">
        <v>4</v>
      </c>
      <c r="I9" s="2">
        <v>11.811</v>
      </c>
      <c r="J9" s="2">
        <v>8.2676999999999996</v>
      </c>
      <c r="K9" s="2">
        <v>5.7087000000000003</v>
      </c>
      <c r="L9">
        <v>55</v>
      </c>
      <c r="M9" s="10">
        <v>55</v>
      </c>
      <c r="N9" s="6">
        <f t="shared" si="0"/>
        <v>0.1256065964971067</v>
      </c>
      <c r="O9" s="6">
        <f t="shared" si="1"/>
        <v>4.435759273316374</v>
      </c>
    </row>
    <row r="10" spans="1:15">
      <c r="A10" t="s">
        <v>203</v>
      </c>
      <c r="B10" t="s">
        <v>204</v>
      </c>
      <c r="C10" t="s">
        <v>101</v>
      </c>
      <c r="D10" t="s">
        <v>102</v>
      </c>
      <c r="E10" t="s">
        <v>86</v>
      </c>
      <c r="F10" t="s">
        <v>25</v>
      </c>
      <c r="G10" s="2">
        <v>10.29</v>
      </c>
      <c r="H10" s="3">
        <v>4</v>
      </c>
      <c r="I10" s="2">
        <v>11.811</v>
      </c>
      <c r="J10" s="2">
        <v>8.2676999999999996</v>
      </c>
      <c r="K10" s="2">
        <v>6.1024000000000003</v>
      </c>
      <c r="L10">
        <v>55</v>
      </c>
      <c r="M10" s="10">
        <v>55</v>
      </c>
      <c r="N10" s="6">
        <f t="shared" si="0"/>
        <v>0.13426904452221067</v>
      </c>
      <c r="O10" s="6">
        <f t="shared" si="1"/>
        <v>4.7416710265885129</v>
      </c>
    </row>
    <row r="11" spans="1:15">
      <c r="A11" t="s">
        <v>205</v>
      </c>
      <c r="B11" t="s">
        <v>206</v>
      </c>
      <c r="C11" t="s">
        <v>105</v>
      </c>
      <c r="D11" t="s">
        <v>207</v>
      </c>
      <c r="E11" t="s">
        <v>86</v>
      </c>
      <c r="F11" t="s">
        <v>20</v>
      </c>
      <c r="G11" s="2">
        <v>11.9</v>
      </c>
      <c r="H11" s="3">
        <v>4</v>
      </c>
      <c r="I11" s="2">
        <v>12</v>
      </c>
      <c r="J11" s="2">
        <v>8.5</v>
      </c>
      <c r="K11" s="2">
        <v>10</v>
      </c>
      <c r="L11">
        <v>79</v>
      </c>
      <c r="M11" s="10">
        <v>79</v>
      </c>
      <c r="N11" s="6">
        <f t="shared" si="0"/>
        <v>0.33011740427999997</v>
      </c>
      <c r="O11" s="6">
        <f t="shared" si="1"/>
        <v>11.657997096926916</v>
      </c>
    </row>
    <row r="12" spans="1:15">
      <c r="A12" t="s">
        <v>208</v>
      </c>
      <c r="B12" t="s">
        <v>209</v>
      </c>
      <c r="C12" t="s">
        <v>109</v>
      </c>
      <c r="D12" t="s">
        <v>110</v>
      </c>
      <c r="E12" t="s">
        <v>86</v>
      </c>
      <c r="F12" t="s">
        <v>15</v>
      </c>
      <c r="G12" s="2">
        <v>11.9</v>
      </c>
      <c r="H12" s="3">
        <v>4</v>
      </c>
      <c r="I12" s="2">
        <v>12</v>
      </c>
      <c r="J12" s="2">
        <v>8.5</v>
      </c>
      <c r="K12" s="2">
        <v>10</v>
      </c>
      <c r="L12">
        <v>79</v>
      </c>
      <c r="M12" s="10">
        <v>79</v>
      </c>
      <c r="N12" s="6">
        <f t="shared" si="0"/>
        <v>0.33011740427999997</v>
      </c>
      <c r="O12" s="6">
        <f t="shared" si="1"/>
        <v>11.657997096926916</v>
      </c>
    </row>
    <row r="13" spans="1:15">
      <c r="A13" t="s">
        <v>210</v>
      </c>
      <c r="B13" t="s">
        <v>211</v>
      </c>
      <c r="C13" t="s">
        <v>117</v>
      </c>
      <c r="D13" t="s">
        <v>118</v>
      </c>
      <c r="E13" t="s">
        <v>86</v>
      </c>
      <c r="F13" t="s">
        <v>16</v>
      </c>
      <c r="G13" s="2">
        <v>7.28</v>
      </c>
      <c r="H13" s="3">
        <v>4</v>
      </c>
      <c r="I13" s="2">
        <v>11.81</v>
      </c>
      <c r="J13" s="2">
        <v>8.27</v>
      </c>
      <c r="K13" s="2">
        <v>7.09</v>
      </c>
      <c r="L13">
        <v>51</v>
      </c>
      <c r="M13" s="10">
        <v>51</v>
      </c>
      <c r="N13" s="6">
        <f t="shared" si="0"/>
        <v>0.14468149142969647</v>
      </c>
      <c r="O13" s="6">
        <f t="shared" si="1"/>
        <v>5.1093834653923018</v>
      </c>
    </row>
    <row r="14" spans="1:15">
      <c r="A14" t="s">
        <v>278</v>
      </c>
      <c r="B14" t="s">
        <v>279</v>
      </c>
      <c r="C14" t="s">
        <v>126</v>
      </c>
      <c r="D14" t="s">
        <v>127</v>
      </c>
      <c r="E14" t="s">
        <v>86</v>
      </c>
      <c r="F14" t="s">
        <v>128</v>
      </c>
      <c r="G14" s="2">
        <v>8.6</v>
      </c>
      <c r="H14" s="3">
        <v>4</v>
      </c>
      <c r="I14" s="2">
        <v>12.4</v>
      </c>
      <c r="J14" s="2">
        <v>8.27</v>
      </c>
      <c r="K14" s="2">
        <v>9.84</v>
      </c>
      <c r="L14">
        <v>403</v>
      </c>
      <c r="M14" s="10">
        <v>403</v>
      </c>
      <c r="N14" s="6">
        <f t="shared" si="0"/>
        <v>1.6659750683631989</v>
      </c>
      <c r="O14" s="6">
        <f t="shared" si="1"/>
        <v>58.833409746725863</v>
      </c>
    </row>
    <row r="15" spans="1:15">
      <c r="A15" t="s">
        <v>280</v>
      </c>
      <c r="B15" t="s">
        <v>281</v>
      </c>
      <c r="C15" t="s">
        <v>131</v>
      </c>
      <c r="D15" t="s">
        <v>132</v>
      </c>
      <c r="E15" t="s">
        <v>86</v>
      </c>
      <c r="F15" t="s">
        <v>35</v>
      </c>
      <c r="G15" s="2">
        <v>11.71</v>
      </c>
      <c r="H15" s="3">
        <v>4</v>
      </c>
      <c r="I15" s="2">
        <v>12</v>
      </c>
      <c r="J15" s="2">
        <v>8.5</v>
      </c>
      <c r="K15" s="2">
        <v>10</v>
      </c>
      <c r="L15">
        <v>79</v>
      </c>
      <c r="M15" s="10">
        <v>79</v>
      </c>
      <c r="N15" s="6">
        <f t="shared" si="0"/>
        <v>0.33011740427999997</v>
      </c>
      <c r="O15" s="6">
        <f t="shared" si="1"/>
        <v>11.657997096926916</v>
      </c>
    </row>
    <row r="16" spans="1:15">
      <c r="A16" t="s">
        <v>282</v>
      </c>
      <c r="B16" t="s">
        <v>283</v>
      </c>
      <c r="C16" t="s">
        <v>284</v>
      </c>
      <c r="D16" t="s">
        <v>285</v>
      </c>
      <c r="E16" t="s">
        <v>86</v>
      </c>
      <c r="F16" t="s">
        <v>22</v>
      </c>
      <c r="G16" s="2">
        <v>11.71</v>
      </c>
      <c r="H16" s="3">
        <v>4</v>
      </c>
      <c r="I16" s="2">
        <v>12</v>
      </c>
      <c r="J16" s="2">
        <v>8.5</v>
      </c>
      <c r="K16" s="2">
        <v>10</v>
      </c>
      <c r="L16">
        <v>231</v>
      </c>
      <c r="M16" s="10">
        <v>231</v>
      </c>
      <c r="N16" s="6">
        <f t="shared" si="0"/>
        <v>0.96528000491999988</v>
      </c>
      <c r="O16" s="6">
        <f t="shared" si="1"/>
        <v>34.088573789748324</v>
      </c>
    </row>
    <row r="17" spans="1:15">
      <c r="A17" t="s">
        <v>82</v>
      </c>
      <c r="B17" t="s">
        <v>83</v>
      </c>
      <c r="C17" t="s">
        <v>84</v>
      </c>
      <c r="D17" t="s">
        <v>85</v>
      </c>
      <c r="E17" t="s">
        <v>86</v>
      </c>
      <c r="F17" t="s">
        <v>27</v>
      </c>
      <c r="G17" s="2">
        <v>11.71</v>
      </c>
      <c r="H17" s="3">
        <v>4</v>
      </c>
      <c r="I17" s="2">
        <v>12</v>
      </c>
      <c r="J17" s="2">
        <v>8.5</v>
      </c>
      <c r="K17" s="2">
        <v>10</v>
      </c>
      <c r="L17">
        <v>272</v>
      </c>
      <c r="M17" s="10">
        <v>272</v>
      </c>
      <c r="N17" s="6">
        <f t="shared" si="0"/>
        <v>1.1366067590399997</v>
      </c>
      <c r="O17" s="6">
        <f t="shared" si="1"/>
        <v>40.138926713469878</v>
      </c>
    </row>
    <row r="18" spans="1:15">
      <c r="A18" t="s">
        <v>286</v>
      </c>
      <c r="B18" t="s">
        <v>287</v>
      </c>
      <c r="C18" t="s">
        <v>288</v>
      </c>
      <c r="D18" t="s">
        <v>289</v>
      </c>
      <c r="E18" t="s">
        <v>86</v>
      </c>
      <c r="F18" t="s">
        <v>18</v>
      </c>
      <c r="G18" s="2">
        <v>11.13</v>
      </c>
      <c r="H18" s="3">
        <v>4</v>
      </c>
      <c r="I18" s="2">
        <v>12.01</v>
      </c>
      <c r="J18" s="2">
        <v>8.4600000000000009</v>
      </c>
      <c r="K18" s="2">
        <v>10.039999999999999</v>
      </c>
      <c r="L18">
        <v>615</v>
      </c>
      <c r="M18" s="10">
        <v>615</v>
      </c>
      <c r="N18" s="6">
        <f t="shared" si="0"/>
        <v>2.5701789216099402</v>
      </c>
      <c r="O18" s="6">
        <f t="shared" si="1"/>
        <v>90.765097562978568</v>
      </c>
    </row>
    <row r="19" spans="1:15">
      <c r="A19" t="s">
        <v>87</v>
      </c>
      <c r="B19" t="s">
        <v>88</v>
      </c>
      <c r="C19" t="s">
        <v>89</v>
      </c>
      <c r="D19" t="s">
        <v>90</v>
      </c>
      <c r="E19" t="s">
        <v>86</v>
      </c>
      <c r="F19" t="s">
        <v>18</v>
      </c>
      <c r="G19" s="2">
        <v>7.16</v>
      </c>
      <c r="H19" s="3">
        <v>4</v>
      </c>
      <c r="I19" s="2">
        <v>12.4016</v>
      </c>
      <c r="J19" s="2">
        <v>8.2676999999999996</v>
      </c>
      <c r="K19" s="2">
        <v>7.4802999999999997</v>
      </c>
      <c r="L19">
        <v>100</v>
      </c>
      <c r="M19" s="10">
        <v>100</v>
      </c>
      <c r="N19" s="6">
        <f t="shared" si="0"/>
        <v>0.31421188154870322</v>
      </c>
      <c r="O19" s="6">
        <f t="shared" si="1"/>
        <v>11.09629833332799</v>
      </c>
    </row>
    <row r="20" spans="1:15">
      <c r="A20" t="s">
        <v>91</v>
      </c>
      <c r="B20" t="s">
        <v>92</v>
      </c>
      <c r="C20" t="s">
        <v>93</v>
      </c>
      <c r="D20" t="s">
        <v>94</v>
      </c>
      <c r="E20" t="s">
        <v>47</v>
      </c>
      <c r="F20" t="s">
        <v>18</v>
      </c>
      <c r="G20" s="2">
        <v>7.75</v>
      </c>
      <c r="H20" s="3">
        <v>4</v>
      </c>
      <c r="I20" s="2">
        <v>12.4</v>
      </c>
      <c r="J20" s="2">
        <v>8.27</v>
      </c>
      <c r="K20" s="2">
        <v>6.69</v>
      </c>
      <c r="L20">
        <v>252</v>
      </c>
      <c r="M20" s="10">
        <v>252</v>
      </c>
      <c r="N20" s="6">
        <f t="shared" si="0"/>
        <v>0.70826374554967586</v>
      </c>
      <c r="O20" s="6">
        <f t="shared" si="1"/>
        <v>25.012121694963138</v>
      </c>
    </row>
    <row r="21" spans="1:15">
      <c r="A21" t="s">
        <v>95</v>
      </c>
      <c r="B21" t="s">
        <v>96</v>
      </c>
      <c r="C21" t="s">
        <v>97</v>
      </c>
      <c r="D21" t="s">
        <v>98</v>
      </c>
      <c r="E21" t="s">
        <v>47</v>
      </c>
      <c r="F21" t="s">
        <v>16</v>
      </c>
      <c r="G21" s="2">
        <v>8.7200000000000006</v>
      </c>
      <c r="H21" s="3">
        <v>4</v>
      </c>
      <c r="I21" s="2">
        <v>11.811</v>
      </c>
      <c r="J21" s="2">
        <v>8.2676999999999996</v>
      </c>
      <c r="K21" s="2">
        <v>6.1024000000000003</v>
      </c>
      <c r="L21">
        <v>47</v>
      </c>
      <c r="M21" s="10">
        <v>47</v>
      </c>
      <c r="N21" s="6">
        <f t="shared" si="0"/>
        <v>0.11473900168261639</v>
      </c>
      <c r="O21" s="6">
        <f t="shared" si="1"/>
        <v>4.0519734227210931</v>
      </c>
    </row>
    <row r="22" spans="1:15">
      <c r="A22" t="s">
        <v>99</v>
      </c>
      <c r="B22" t="s">
        <v>100</v>
      </c>
      <c r="C22" t="s">
        <v>101</v>
      </c>
      <c r="D22" t="s">
        <v>102</v>
      </c>
      <c r="E22" t="s">
        <v>47</v>
      </c>
      <c r="F22" t="s">
        <v>25</v>
      </c>
      <c r="G22" s="2">
        <v>8.7200000000000006</v>
      </c>
      <c r="H22" s="3">
        <v>4</v>
      </c>
      <c r="I22" s="2">
        <v>12.6</v>
      </c>
      <c r="J22" s="2">
        <v>9.06</v>
      </c>
      <c r="K22" s="2">
        <v>7.09</v>
      </c>
      <c r="L22">
        <v>67</v>
      </c>
      <c r="M22" s="10">
        <v>67</v>
      </c>
      <c r="N22" s="6">
        <f t="shared" si="0"/>
        <v>0.22215747937318484</v>
      </c>
      <c r="O22" s="6">
        <f t="shared" si="1"/>
        <v>7.8454247368202106</v>
      </c>
    </row>
    <row r="23" spans="1:15">
      <c r="A23" t="s">
        <v>103</v>
      </c>
      <c r="B23" t="s">
        <v>104</v>
      </c>
      <c r="C23" t="s">
        <v>105</v>
      </c>
      <c r="D23" t="s">
        <v>106</v>
      </c>
      <c r="E23" t="s">
        <v>47</v>
      </c>
      <c r="F23" t="s">
        <v>20</v>
      </c>
      <c r="G23" s="2">
        <v>9.7899999999999991</v>
      </c>
      <c r="H23" s="3">
        <v>4</v>
      </c>
      <c r="I23" s="2">
        <v>12</v>
      </c>
      <c r="J23" s="2">
        <v>8.5</v>
      </c>
      <c r="K23" s="2">
        <v>8.25</v>
      </c>
      <c r="L23">
        <v>67</v>
      </c>
      <c r="M23" s="10">
        <v>67</v>
      </c>
      <c r="N23" s="6">
        <f t="shared" si="0"/>
        <v>0.23097771546299997</v>
      </c>
      <c r="O23" s="6">
        <f t="shared" si="1"/>
        <v>8.1569087282612056</v>
      </c>
    </row>
    <row r="24" spans="1:15">
      <c r="A24" t="s">
        <v>107</v>
      </c>
      <c r="B24" t="s">
        <v>108</v>
      </c>
      <c r="C24" t="s">
        <v>109</v>
      </c>
      <c r="D24" t="s">
        <v>110</v>
      </c>
      <c r="E24" t="s">
        <v>47</v>
      </c>
      <c r="F24" t="s">
        <v>15</v>
      </c>
      <c r="G24" s="2">
        <v>9.7899999999999991</v>
      </c>
      <c r="H24" s="3">
        <v>4</v>
      </c>
      <c r="I24" s="2">
        <v>12</v>
      </c>
      <c r="J24" s="2">
        <v>8.5</v>
      </c>
      <c r="K24" s="2">
        <v>8.25</v>
      </c>
      <c r="L24">
        <v>75</v>
      </c>
      <c r="M24" s="10">
        <v>75</v>
      </c>
      <c r="N24" s="6">
        <f t="shared" si="0"/>
        <v>0.25855714417499998</v>
      </c>
      <c r="O24" s="6">
        <f t="shared" si="1"/>
        <v>9.1308679793968714</v>
      </c>
    </row>
    <row r="25" spans="1:15">
      <c r="A25" t="s">
        <v>111</v>
      </c>
      <c r="B25" t="s">
        <v>112</v>
      </c>
      <c r="C25" t="s">
        <v>113</v>
      </c>
      <c r="D25" t="s">
        <v>114</v>
      </c>
      <c r="E25" t="s">
        <v>47</v>
      </c>
      <c r="F25" t="s">
        <v>18</v>
      </c>
      <c r="G25" s="2">
        <v>9.7899999999999991</v>
      </c>
      <c r="H25" s="3">
        <v>4</v>
      </c>
      <c r="I25" s="2">
        <v>12.01</v>
      </c>
      <c r="J25" s="2">
        <v>8.5</v>
      </c>
      <c r="K25" s="2">
        <v>8.25</v>
      </c>
      <c r="L25">
        <v>352</v>
      </c>
      <c r="M25" s="10">
        <v>352</v>
      </c>
      <c r="N25" s="6">
        <f t="shared" si="0"/>
        <v>1.2145061090474398</v>
      </c>
      <c r="O25" s="6">
        <f t="shared" si="1"/>
        <v>42.889918889177629</v>
      </c>
    </row>
    <row r="26" spans="1:15">
      <c r="A26" t="s">
        <v>115</v>
      </c>
      <c r="B26" t="s">
        <v>116</v>
      </c>
      <c r="C26" t="s">
        <v>117</v>
      </c>
      <c r="D26" t="s">
        <v>118</v>
      </c>
      <c r="E26" t="s">
        <v>47</v>
      </c>
      <c r="F26" t="s">
        <v>16</v>
      </c>
      <c r="G26" s="2">
        <v>6.33</v>
      </c>
      <c r="H26" s="3">
        <v>4</v>
      </c>
      <c r="I26" s="2">
        <v>11.81</v>
      </c>
      <c r="J26" s="2">
        <v>8.27</v>
      </c>
      <c r="K26" s="2">
        <v>6.1</v>
      </c>
      <c r="L26">
        <v>119</v>
      </c>
      <c r="M26" s="10">
        <v>119</v>
      </c>
      <c r="N26" s="6">
        <f t="shared" si="0"/>
        <v>0.29045132506102672</v>
      </c>
      <c r="O26" s="6">
        <f t="shared" si="1"/>
        <v>10.257201409132641</v>
      </c>
    </row>
    <row r="27" spans="1:15">
      <c r="A27" t="s">
        <v>119</v>
      </c>
      <c r="B27" t="s">
        <v>120</v>
      </c>
      <c r="C27" t="s">
        <v>121</v>
      </c>
      <c r="D27" t="s">
        <v>122</v>
      </c>
      <c r="E27" t="s">
        <v>47</v>
      </c>
      <c r="F27" t="s">
        <v>123</v>
      </c>
      <c r="G27" s="2">
        <v>7.48</v>
      </c>
      <c r="H27" s="3">
        <v>4</v>
      </c>
      <c r="I27" s="2">
        <v>12.4</v>
      </c>
      <c r="J27" s="2">
        <v>8.27</v>
      </c>
      <c r="K27" s="2">
        <v>7.87</v>
      </c>
      <c r="L27">
        <v>412</v>
      </c>
      <c r="M27" s="10">
        <v>412</v>
      </c>
      <c r="N27" s="6">
        <f t="shared" ref="N27:N34" si="2">(M27/H27)*I27*J27*K27*0.0254*0.0254*0.0254</f>
        <v>1.3621981986381537</v>
      </c>
      <c r="O27" s="6">
        <f t="shared" ref="O27:O35" si="3">N27*35.3147</f>
        <v>48.105620725446812</v>
      </c>
    </row>
    <row r="28" spans="1:15">
      <c r="A28" t="s">
        <v>124</v>
      </c>
      <c r="B28" t="s">
        <v>125</v>
      </c>
      <c r="C28" t="s">
        <v>126</v>
      </c>
      <c r="D28" t="s">
        <v>127</v>
      </c>
      <c r="E28" t="s">
        <v>47</v>
      </c>
      <c r="F28" t="s">
        <v>128</v>
      </c>
      <c r="G28" s="2">
        <v>7.48</v>
      </c>
      <c r="H28" s="3">
        <v>4</v>
      </c>
      <c r="I28" s="2">
        <v>12.4</v>
      </c>
      <c r="J28" s="2">
        <v>8.27</v>
      </c>
      <c r="K28" s="2">
        <v>7.87</v>
      </c>
      <c r="L28">
        <v>459</v>
      </c>
      <c r="M28" s="10">
        <v>459</v>
      </c>
      <c r="N28" s="6">
        <f t="shared" si="2"/>
        <v>1.5175945950847394</v>
      </c>
      <c r="O28" s="6">
        <f t="shared" si="3"/>
        <v>53.59339784703905</v>
      </c>
    </row>
    <row r="29" spans="1:15">
      <c r="A29" t="s">
        <v>129</v>
      </c>
      <c r="B29" t="s">
        <v>130</v>
      </c>
      <c r="C29" t="s">
        <v>131</v>
      </c>
      <c r="D29" t="s">
        <v>132</v>
      </c>
      <c r="E29" t="s">
        <v>47</v>
      </c>
      <c r="F29" t="s">
        <v>35</v>
      </c>
      <c r="G29" s="2">
        <v>9.6</v>
      </c>
      <c r="H29" s="3">
        <v>4</v>
      </c>
      <c r="I29" s="2">
        <v>12</v>
      </c>
      <c r="J29" s="2">
        <v>8.5</v>
      </c>
      <c r="K29" s="2">
        <v>8.25</v>
      </c>
      <c r="L29">
        <v>99</v>
      </c>
      <c r="M29" s="10">
        <v>99</v>
      </c>
      <c r="N29" s="6">
        <f t="shared" si="2"/>
        <v>0.34129543031099996</v>
      </c>
      <c r="O29" s="6">
        <f t="shared" si="3"/>
        <v>12.052745732803871</v>
      </c>
    </row>
    <row r="30" spans="1:15">
      <c r="A30" t="s">
        <v>133</v>
      </c>
      <c r="B30" t="s">
        <v>134</v>
      </c>
      <c r="C30" t="s">
        <v>84</v>
      </c>
      <c r="D30" t="s">
        <v>85</v>
      </c>
      <c r="E30" t="s">
        <v>47</v>
      </c>
      <c r="F30" t="s">
        <v>27</v>
      </c>
      <c r="G30" s="2">
        <v>9.6</v>
      </c>
      <c r="H30" s="3">
        <v>4</v>
      </c>
      <c r="I30" s="2">
        <v>12.01</v>
      </c>
      <c r="J30" s="2">
        <v>8.5</v>
      </c>
      <c r="K30" s="2">
        <v>11.5</v>
      </c>
      <c r="L30">
        <v>136</v>
      </c>
      <c r="M30" s="10">
        <v>136</v>
      </c>
      <c r="N30" s="6">
        <f t="shared" si="2"/>
        <v>0.65409351052003983</v>
      </c>
      <c r="O30" s="6">
        <f t="shared" si="3"/>
        <v>23.099116095962053</v>
      </c>
    </row>
    <row r="31" spans="1:15">
      <c r="A31" t="s">
        <v>135</v>
      </c>
      <c r="B31" t="s">
        <v>136</v>
      </c>
      <c r="C31" t="s">
        <v>89</v>
      </c>
      <c r="D31" t="s">
        <v>90</v>
      </c>
      <c r="E31" t="s">
        <v>47</v>
      </c>
      <c r="F31" t="s">
        <v>18</v>
      </c>
      <c r="G31" s="2">
        <v>6.43</v>
      </c>
      <c r="H31" s="3">
        <v>4</v>
      </c>
      <c r="I31" s="2">
        <v>12.4016</v>
      </c>
      <c r="J31" s="2">
        <v>8.2676999999999996</v>
      </c>
      <c r="K31" s="2">
        <v>6.2991999999999999</v>
      </c>
      <c r="L31">
        <v>232</v>
      </c>
      <c r="M31" s="10">
        <v>232</v>
      </c>
      <c r="N31" s="6">
        <f t="shared" si="2"/>
        <v>0.61387079174146653</v>
      </c>
      <c r="O31" s="6">
        <f t="shared" si="3"/>
        <v>21.678662849112371</v>
      </c>
    </row>
    <row r="32" spans="1:15">
      <c r="A32" t="s">
        <v>137</v>
      </c>
      <c r="B32" t="s">
        <v>138</v>
      </c>
      <c r="C32" t="s">
        <v>139</v>
      </c>
      <c r="D32" t="s">
        <v>140</v>
      </c>
      <c r="E32" t="s">
        <v>141</v>
      </c>
      <c r="F32" t="s">
        <v>142</v>
      </c>
      <c r="G32" s="2">
        <v>7.75</v>
      </c>
      <c r="H32" s="3">
        <v>4</v>
      </c>
      <c r="I32" s="2">
        <v>12.4</v>
      </c>
      <c r="J32" s="2">
        <v>7.68</v>
      </c>
      <c r="K32" s="2">
        <v>7.28</v>
      </c>
      <c r="L32">
        <v>3</v>
      </c>
      <c r="M32" s="10">
        <v>3</v>
      </c>
      <c r="N32" s="6">
        <f t="shared" si="2"/>
        <v>8.5207279185100775E-3</v>
      </c>
      <c r="O32" s="6">
        <f t="shared" si="3"/>
        <v>0.30090695022380787</v>
      </c>
    </row>
    <row r="33" spans="1:15">
      <c r="A33" t="s">
        <v>52</v>
      </c>
      <c r="B33" t="s">
        <v>53</v>
      </c>
      <c r="C33" t="s">
        <v>48</v>
      </c>
      <c r="D33" t="s">
        <v>49</v>
      </c>
      <c r="E33" t="s">
        <v>50</v>
      </c>
      <c r="F33" t="s">
        <v>18</v>
      </c>
      <c r="G33" s="2">
        <v>23.65</v>
      </c>
      <c r="H33" s="3">
        <v>4</v>
      </c>
      <c r="I33" s="2">
        <v>26.37</v>
      </c>
      <c r="J33" s="2">
        <v>16.14</v>
      </c>
      <c r="K33" s="2">
        <v>6.69</v>
      </c>
      <c r="L33">
        <v>13</v>
      </c>
      <c r="M33" s="10">
        <v>13</v>
      </c>
      <c r="N33" s="6">
        <f t="shared" si="2"/>
        <v>0.15164367081663244</v>
      </c>
      <c r="O33" s="6">
        <f t="shared" si="3"/>
        <v>5.3552507417881294</v>
      </c>
    </row>
    <row r="34" spans="1:15">
      <c r="A34" t="s">
        <v>187</v>
      </c>
      <c r="B34" t="s">
        <v>188</v>
      </c>
      <c r="C34" t="s">
        <v>48</v>
      </c>
      <c r="D34" t="s">
        <v>49</v>
      </c>
      <c r="E34" t="s">
        <v>51</v>
      </c>
      <c r="F34" t="s">
        <v>22</v>
      </c>
      <c r="G34" s="2">
        <v>25.8</v>
      </c>
      <c r="H34" s="3">
        <v>4</v>
      </c>
      <c r="I34" s="2">
        <v>26.37</v>
      </c>
      <c r="J34" s="2">
        <v>16.14</v>
      </c>
      <c r="K34" s="2">
        <v>7.48</v>
      </c>
      <c r="L34">
        <v>11</v>
      </c>
      <c r="M34" s="10">
        <v>11</v>
      </c>
      <c r="N34" s="6">
        <f t="shared" si="2"/>
        <v>0.14346603696438448</v>
      </c>
      <c r="O34" s="6">
        <f t="shared" si="3"/>
        <v>5.0664600555861492</v>
      </c>
    </row>
    <row r="35" spans="1:15">
      <c r="A35" t="s">
        <v>290</v>
      </c>
      <c r="L35" s="10">
        <f>SUM(L5:L34)</f>
        <v>4471</v>
      </c>
      <c r="M35" s="10">
        <f>SUM(M5:M34)</f>
        <v>4471</v>
      </c>
      <c r="N35" s="9">
        <f>SUM(N5:N34)</f>
        <v>16.293130291258798</v>
      </c>
      <c r="O35" s="9">
        <f t="shared" si="3"/>
        <v>575.38700829671711</v>
      </c>
    </row>
  </sheetData>
  <autoFilter ref="A4:O35" xr:uid="{00000000-0009-0000-0000-000005000000}"/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zoomScale="85" zoomScaleNormal="85" workbookViewId="0">
      <selection activeCell="I18" sqref="I18"/>
    </sheetView>
  </sheetViews>
  <sheetFormatPr defaultColWidth="9" defaultRowHeight="13.2"/>
  <cols>
    <col min="1" max="1" width="21" customWidth="1"/>
    <col min="2" max="2" width="17" customWidth="1"/>
    <col min="3" max="3" width="11.6640625" customWidth="1"/>
    <col min="4" max="4" width="26.44140625" customWidth="1"/>
    <col min="5" max="5" width="18.109375" customWidth="1"/>
    <col min="12" max="12" width="9.6640625" customWidth="1"/>
    <col min="13" max="13" width="11.6640625" customWidth="1"/>
  </cols>
  <sheetData>
    <row r="1" spans="1:15">
      <c r="A1" t="s">
        <v>12</v>
      </c>
      <c r="B1" t="s">
        <v>29</v>
      </c>
    </row>
    <row r="3" spans="1:15">
      <c r="A3" t="s">
        <v>291</v>
      </c>
      <c r="L3" t="s">
        <v>6</v>
      </c>
    </row>
    <row r="4" spans="1:1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7</v>
      </c>
      <c r="H4" t="s">
        <v>8</v>
      </c>
      <c r="I4" t="s">
        <v>9</v>
      </c>
      <c r="J4" t="s">
        <v>10</v>
      </c>
      <c r="K4" t="s">
        <v>11</v>
      </c>
      <c r="L4" t="s">
        <v>81</v>
      </c>
      <c r="M4" t="s">
        <v>290</v>
      </c>
      <c r="N4" s="19" t="s">
        <v>292</v>
      </c>
      <c r="O4" s="20" t="s">
        <v>293</v>
      </c>
    </row>
    <row r="5" spans="1:15">
      <c r="A5" t="s">
        <v>366</v>
      </c>
      <c r="B5" t="s">
        <v>367</v>
      </c>
      <c r="C5" t="s">
        <v>368</v>
      </c>
      <c r="D5" t="s">
        <v>369</v>
      </c>
      <c r="E5" t="s">
        <v>370</v>
      </c>
      <c r="F5" t="s">
        <v>371</v>
      </c>
      <c r="G5" s="2">
        <v>29.56</v>
      </c>
      <c r="H5" s="3">
        <v>1</v>
      </c>
      <c r="I5" s="2">
        <v>18.897600000000001</v>
      </c>
      <c r="J5" s="2">
        <v>14.1732</v>
      </c>
      <c r="K5" s="2">
        <v>7.8739999999999997</v>
      </c>
      <c r="L5">
        <v>56</v>
      </c>
      <c r="M5">
        <v>56</v>
      </c>
      <c r="N5" s="6">
        <f t="shared" ref="N5" si="0">(M5/H5)*I5*J5*K5*0.0254*0.0254*0.0254</f>
        <v>1.9353483878632236</v>
      </c>
      <c r="O5" s="6">
        <f t="shared" ref="O5" si="1">N5*35.3147</f>
        <v>68.346247712873392</v>
      </c>
    </row>
    <row r="6" spans="1:15">
      <c r="A6" t="s">
        <v>246</v>
      </c>
      <c r="B6" t="s">
        <v>247</v>
      </c>
      <c r="C6" t="s">
        <v>155</v>
      </c>
      <c r="D6" t="s">
        <v>248</v>
      </c>
      <c r="E6" t="s">
        <v>57</v>
      </c>
      <c r="F6" t="s">
        <v>64</v>
      </c>
      <c r="G6" s="2">
        <v>36.799999999999997</v>
      </c>
      <c r="H6" s="3">
        <v>1</v>
      </c>
      <c r="I6" s="2">
        <v>21.65</v>
      </c>
      <c r="J6" s="2">
        <v>17.7165</v>
      </c>
      <c r="K6" s="2">
        <v>10.2362</v>
      </c>
      <c r="L6">
        <v>11</v>
      </c>
      <c r="M6">
        <v>11</v>
      </c>
      <c r="N6" s="6">
        <f t="shared" ref="N6:N15" si="2">(M6/H6)*I6*J6*K6*0.0254*0.0254*0.0254</f>
        <v>0.70773133906615093</v>
      </c>
      <c r="O6" s="6">
        <f t="shared" ref="O6:O15" si="3">N6*35.3147</f>
        <v>24.993319919719401</v>
      </c>
    </row>
    <row r="7" spans="1:15">
      <c r="A7" t="s">
        <v>143</v>
      </c>
      <c r="B7" t="s">
        <v>144</v>
      </c>
      <c r="C7" t="s">
        <v>145</v>
      </c>
      <c r="D7" t="s">
        <v>146</v>
      </c>
      <c r="E7" t="s">
        <v>31</v>
      </c>
      <c r="F7" t="s">
        <v>26</v>
      </c>
      <c r="G7" s="2">
        <v>33.6</v>
      </c>
      <c r="H7" s="3">
        <v>1</v>
      </c>
      <c r="I7" s="2">
        <v>18.503900000000002</v>
      </c>
      <c r="J7" s="2">
        <v>13.3858</v>
      </c>
      <c r="K7" s="2">
        <v>10.2362</v>
      </c>
      <c r="L7">
        <v>24</v>
      </c>
      <c r="M7">
        <v>24</v>
      </c>
      <c r="N7" s="6">
        <f t="shared" si="2"/>
        <v>0.99714601709996564</v>
      </c>
      <c r="O7" s="6">
        <f t="shared" si="3"/>
        <v>35.213912450080159</v>
      </c>
    </row>
    <row r="8" spans="1:15">
      <c r="A8" t="s">
        <v>147</v>
      </c>
      <c r="B8" t="s">
        <v>148</v>
      </c>
      <c r="C8" t="s">
        <v>145</v>
      </c>
      <c r="D8" t="s">
        <v>149</v>
      </c>
      <c r="E8" t="s">
        <v>36</v>
      </c>
      <c r="F8" t="s">
        <v>26</v>
      </c>
      <c r="G8" s="2">
        <v>35.520000000000003</v>
      </c>
      <c r="H8" s="3">
        <v>1</v>
      </c>
      <c r="I8" s="2">
        <v>18.503900000000002</v>
      </c>
      <c r="J8" s="2">
        <v>13.3858</v>
      </c>
      <c r="K8" s="2">
        <v>10.2362</v>
      </c>
      <c r="L8">
        <v>7</v>
      </c>
      <c r="M8">
        <v>7</v>
      </c>
      <c r="N8" s="6">
        <f t="shared" si="2"/>
        <v>0.29083425498749005</v>
      </c>
      <c r="O8" s="6">
        <f t="shared" si="3"/>
        <v>10.270724464606715</v>
      </c>
    </row>
    <row r="9" spans="1:15">
      <c r="A9" t="s">
        <v>260</v>
      </c>
      <c r="B9" t="s">
        <v>261</v>
      </c>
      <c r="C9" t="s">
        <v>61</v>
      </c>
      <c r="D9" t="s">
        <v>262</v>
      </c>
      <c r="E9" t="s">
        <v>37</v>
      </c>
      <c r="F9" t="s">
        <v>63</v>
      </c>
      <c r="G9" s="2">
        <v>43.2</v>
      </c>
      <c r="H9" s="3">
        <v>1</v>
      </c>
      <c r="I9" s="2">
        <v>18.5</v>
      </c>
      <c r="J9" s="2">
        <v>11.81</v>
      </c>
      <c r="K9" s="2">
        <v>9.4499999999999993</v>
      </c>
      <c r="L9">
        <v>36</v>
      </c>
      <c r="M9">
        <v>36</v>
      </c>
      <c r="N9" s="6">
        <f t="shared" si="2"/>
        <v>1.2180274760692078</v>
      </c>
      <c r="O9" s="6">
        <f t="shared" si="3"/>
        <v>43.014274909141257</v>
      </c>
    </row>
    <row r="10" spans="1:15">
      <c r="A10" t="s">
        <v>263</v>
      </c>
      <c r="B10" t="s">
        <v>264</v>
      </c>
      <c r="C10" t="s">
        <v>58</v>
      </c>
      <c r="D10" t="s">
        <v>265</v>
      </c>
      <c r="E10" t="s">
        <v>229</v>
      </c>
      <c r="F10" t="s">
        <v>28</v>
      </c>
      <c r="G10" s="2">
        <v>30.36</v>
      </c>
      <c r="H10" s="3">
        <v>1</v>
      </c>
      <c r="I10" s="2">
        <v>21.46</v>
      </c>
      <c r="J10" s="2">
        <v>18.7</v>
      </c>
      <c r="K10" s="2">
        <v>9.25</v>
      </c>
      <c r="L10" s="23">
        <v>181</v>
      </c>
      <c r="M10" s="23">
        <v>181</v>
      </c>
      <c r="N10" s="6">
        <f>(M10/H10)*I10*J10*K10*0.0254*0.0254*0.0254</f>
        <v>11.010138487356404</v>
      </c>
      <c r="O10" s="6">
        <f>N10*35.3147</f>
        <v>388.81973763944524</v>
      </c>
    </row>
    <row r="11" spans="1:15">
      <c r="A11" t="s">
        <v>266</v>
      </c>
      <c r="B11" t="s">
        <v>267</v>
      </c>
      <c r="C11" t="s">
        <v>58</v>
      </c>
      <c r="D11" t="s">
        <v>268</v>
      </c>
      <c r="E11" t="s">
        <v>34</v>
      </c>
      <c r="F11" t="s">
        <v>28</v>
      </c>
      <c r="G11" s="2">
        <v>36.96</v>
      </c>
      <c r="H11" s="3">
        <v>1</v>
      </c>
      <c r="I11" s="2">
        <v>21.46</v>
      </c>
      <c r="J11" s="2">
        <v>18.7</v>
      </c>
      <c r="K11" s="2">
        <v>10.43</v>
      </c>
      <c r="L11" s="23">
        <v>1532</v>
      </c>
      <c r="M11" s="23">
        <v>1532</v>
      </c>
      <c r="N11" s="6">
        <f t="shared" si="2"/>
        <v>105.07890724577032</v>
      </c>
      <c r="O11" s="6">
        <f t="shared" si="3"/>
        <v>3710.8300857122053</v>
      </c>
    </row>
    <row r="12" spans="1:15">
      <c r="A12" t="s">
        <v>256</v>
      </c>
      <c r="B12" t="s">
        <v>257</v>
      </c>
      <c r="C12" t="s">
        <v>251</v>
      </c>
      <c r="D12" t="s">
        <v>258</v>
      </c>
      <c r="E12" t="s">
        <v>259</v>
      </c>
      <c r="F12" t="s">
        <v>28</v>
      </c>
      <c r="G12" s="2">
        <v>32.200000000000003</v>
      </c>
      <c r="H12" s="3">
        <v>1</v>
      </c>
      <c r="I12" s="2">
        <v>19.29</v>
      </c>
      <c r="J12" s="2">
        <v>14.17</v>
      </c>
      <c r="K12" s="2">
        <v>8.86</v>
      </c>
      <c r="L12">
        <v>91</v>
      </c>
      <c r="M12">
        <v>91</v>
      </c>
      <c r="N12" s="6">
        <f t="shared" si="2"/>
        <v>3.6114228533057822</v>
      </c>
      <c r="O12" s="6">
        <f t="shared" si="3"/>
        <v>127.53631463763772</v>
      </c>
    </row>
    <row r="13" spans="1:15">
      <c r="A13" t="s">
        <v>249</v>
      </c>
      <c r="B13" t="s">
        <v>250</v>
      </c>
      <c r="C13" t="s">
        <v>251</v>
      </c>
      <c r="D13" t="s">
        <v>252</v>
      </c>
      <c r="E13" t="s">
        <v>23</v>
      </c>
      <c r="F13" t="s">
        <v>28</v>
      </c>
      <c r="G13" s="2">
        <v>36.799999999999997</v>
      </c>
      <c r="H13" s="3">
        <v>1</v>
      </c>
      <c r="I13" s="2">
        <v>19.29</v>
      </c>
      <c r="J13" s="2">
        <v>14.17</v>
      </c>
      <c r="K13" s="2">
        <v>9.84</v>
      </c>
      <c r="L13">
        <v>94</v>
      </c>
      <c r="M13">
        <v>94</v>
      </c>
      <c r="N13" s="6">
        <f t="shared" si="2"/>
        <v>4.1431072884599462</v>
      </c>
      <c r="O13" s="6">
        <f t="shared" si="3"/>
        <v>146.31259095977649</v>
      </c>
    </row>
    <row r="14" spans="1:15">
      <c r="A14" t="s">
        <v>59</v>
      </c>
      <c r="B14" t="s">
        <v>60</v>
      </c>
      <c r="C14" t="s">
        <v>61</v>
      </c>
      <c r="D14" t="s">
        <v>62</v>
      </c>
      <c r="E14" t="s">
        <v>37</v>
      </c>
      <c r="F14" t="s">
        <v>63</v>
      </c>
      <c r="G14" s="2">
        <v>26.4</v>
      </c>
      <c r="H14" s="3">
        <v>1</v>
      </c>
      <c r="I14" s="2">
        <v>16.14</v>
      </c>
      <c r="J14" s="2">
        <v>12.99</v>
      </c>
      <c r="K14" s="2">
        <v>3.94</v>
      </c>
      <c r="L14">
        <v>10</v>
      </c>
      <c r="M14">
        <v>10</v>
      </c>
      <c r="N14" s="6">
        <f t="shared" si="2"/>
        <v>0.13536614251620577</v>
      </c>
      <c r="O14" s="6">
        <f t="shared" si="3"/>
        <v>4.780414713117052</v>
      </c>
    </row>
    <row r="15" spans="1:15">
      <c r="A15" t="s">
        <v>65</v>
      </c>
      <c r="B15" t="s">
        <v>66</v>
      </c>
      <c r="C15" t="s">
        <v>67</v>
      </c>
      <c r="D15" t="s">
        <v>68</v>
      </c>
      <c r="E15" t="s">
        <v>40</v>
      </c>
      <c r="F15" t="s">
        <v>38</v>
      </c>
      <c r="G15" s="2">
        <v>49.25</v>
      </c>
      <c r="H15" s="3">
        <v>1</v>
      </c>
      <c r="I15" s="2">
        <v>22.834599999999998</v>
      </c>
      <c r="J15" s="2">
        <v>20.866099999999999</v>
      </c>
      <c r="K15" s="2">
        <v>9.8424999999999994</v>
      </c>
      <c r="L15">
        <v>12</v>
      </c>
      <c r="M15">
        <v>12</v>
      </c>
      <c r="N15" s="6">
        <f t="shared" si="2"/>
        <v>0.92219446681106609</v>
      </c>
      <c r="O15" s="6">
        <f t="shared" si="3"/>
        <v>32.567020937092757</v>
      </c>
    </row>
    <row r="16" spans="1:15">
      <c r="A16" t="s">
        <v>290</v>
      </c>
      <c r="L16">
        <f>SUM(L5:L15)</f>
        <v>2054</v>
      </c>
      <c r="M16">
        <f>SUM(M5:M15)</f>
        <v>2054</v>
      </c>
      <c r="N16" s="18">
        <f>SUM(N5:N15)</f>
        <v>130.05022395930578</v>
      </c>
      <c r="O16" s="18">
        <f>SUM(O5:O15)</f>
        <v>4592.6846440556956</v>
      </c>
    </row>
  </sheetData>
  <autoFilter ref="A4:O4" xr:uid="{00000000-0009-0000-0000-000006000000}"/>
  <phoneticPr fontId="9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7e039b-204d-46ab-b011-531b87f4c9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EDB3A3F80234A9CA9D637D2375CDC" ma:contentTypeVersion="11" ma:contentTypeDescription="Create a new document." ma:contentTypeScope="" ma:versionID="afa8387fcfcf21b1bda3a3ce156de62f">
  <xsd:schema xmlns:xsd="http://www.w3.org/2001/XMLSchema" xmlns:xs="http://www.w3.org/2001/XMLSchema" xmlns:p="http://schemas.microsoft.com/office/2006/metadata/properties" xmlns:ns3="a37e039b-204d-46ab-b011-531b87f4c92b" targetNamespace="http://schemas.microsoft.com/office/2006/metadata/properties" ma:root="true" ma:fieldsID="ae0d2fa851d45130331a803a92046bd8" ns3:_="">
    <xsd:import namespace="a37e039b-204d-46ab-b011-531b87f4c92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e039b-204d-46ab-b011-531b87f4c92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28143F-45B3-4753-B37A-211F78B5CB4A}">
  <ds:schemaRefs>
    <ds:schemaRef ds:uri="http://purl.org/dc/terms/"/>
    <ds:schemaRef ds:uri="http://www.w3.org/XML/1998/namespace"/>
    <ds:schemaRef ds:uri="a37e039b-204d-46ab-b011-531b87f4c92b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C965C0-AC33-4160-B33D-3F4448CE2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7e039b-204d-46ab-b011-531b87f4c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006787-D1CB-4F54-BE08-F240D493CB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ADUL</vt:lpstr>
      <vt:lpstr>ART</vt:lpstr>
      <vt:lpstr>BATH</vt:lpstr>
      <vt:lpstr>RUG</vt:lpstr>
      <vt:lpstr>TOWL</vt:lpstr>
      <vt:lpstr>WIN</vt:lpstr>
      <vt:lpstr>YOUT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On-Hand Inventory Report</dc:title>
  <dc:creator>Crystal Decisions</dc:creator>
  <dc:description>Powered by Crystal</dc:description>
  <cp:lastModifiedBy>Elaine Sun</cp:lastModifiedBy>
  <dcterms:created xsi:type="dcterms:W3CDTF">2024-10-09T20:01:59Z</dcterms:created>
  <dcterms:modified xsi:type="dcterms:W3CDTF">2024-12-10T00:29:48Z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0x010100672EDB3A3F80234A9CA9D637D2375CDC</vt:lpwstr>
  </property>
</Properties>
</file>