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<sst xmlns="http://schemas.openxmlformats.org/spreadsheetml/2006/main" count="2002" uniqueCount="2002">
  <si>
    <t>Date Type:</t>
  </si>
  <si>
    <t>Shipped Date</t>
  </si>
  <si>
    <t>Start Date:</t>
  </si>
  <si>
    <t>09/28/2024</t>
  </si>
  <si>
    <t>End Date:</t>
  </si>
  <si>
    <t>12/06/2024</t>
  </si>
  <si>
    <t>Report Run Date:</t>
  </si>
  <si>
    <t>12/08/2024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</si>
  <si>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</si>
  <si>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</si>
  <si>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</si>
  <si>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</si>
  <si>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</si>
  <si>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</si>
  <si>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</si>
  <si>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</si>
  <si>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</si>
  <si>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</si>
  <si>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</si>
  <si>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</si>
  <si>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KOHLDSN</t>
  </si>
  <si>
    <t>KIRKLANDDS</t>
  </si>
  <si>
    <t>TGTDVS</t>
  </si>
  <si>
    <t>HDDS</t>
  </si>
  <si>
    <t>LAMPDS</t>
  </si>
  <si>
    <t>JCPENNEY01</t>
  </si>
  <si>
    <t>AMERSIGNDS</t>
  </si>
  <si>
    <t>ZOLA</t>
  </si>
  <si>
    <t>HOUZZ</t>
  </si>
  <si>
    <t>ROOMECOM</t>
  </si>
  <si>
    <t>MACY02</t>
  </si>
  <si>
    <t>DESINC</t>
  </si>
  <si>
    <t>ASHFURNDS</t>
  </si>
  <si>
    <t>AAFESDS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</si>
  <si>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</si>
  <si>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</si>
  <si>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</si>
  <si>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</si>
  <si>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</si>
  <si>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</si>
  <si>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</si>
  <si>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</si>
  <si>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</si>
  <si>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</si>
  <si>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</si>
  <si>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</si>
  <si>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</si>
  <si>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</si>
  <si>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</si>
  <si>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</si>
  <si>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</si>
  <si>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</si>
  <si>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</si>
  <si>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</si>
  <si>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</si>
  <si>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</si>
  <si>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</si>
  <si>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</si>
  <si>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</si>
  <si>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</si>
  <si>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</si>
  <si>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</si>
  <si>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</si>
  <si>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</si>
  <si>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</si>
  <si>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</si>
  <si>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</si>
  <si>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</si>
  <si>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</si>
  <si>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</si>
  <si>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</si>
  <si>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</si>
  <si>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</si>
  <si>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</si>
  <si>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</si>
  <si>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</si>
  <si>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</si>
  <si>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</si>
  <si>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</si>
  <si>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</si>
  <si>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</si>
  <si>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</si>
  <si>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</si>
  <si>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</si>
  <si>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</si>
  <si>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</si>
  <si>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</si>
  <si>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</si>
  <si>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</si>
  <si>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</si>
  <si>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</si>
  <si>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</si>
  <si>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</si>
  <si>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</si>
  <si>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</si>
  <si>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</si>
  <si>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</si>
  <si>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</si>
  <si>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</si>
  <si>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</si>
  <si>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</si>
  <si>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</si>
  <si>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</si>
  <si>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</si>
  <si>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</si>
  <si>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</si>
  <si>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</si>
  <si>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</si>
  <si>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</si>
  <si>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</si>
  <si>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</si>
  <si>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</si>
  <si>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</si>
  <si>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</si>
  <si>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</si>
  <si>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</si>
  <si>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</si>
  <si>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</si>
  <si>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</si>
  <si>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</si>
  <si>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</si>
  <si>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</si>
  <si>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</si>
  <si>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</si>
  <si>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</si>
  <si>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</si>
  <si>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</si>
  <si>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</si>
  <si>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</si>
  <si>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</si>
  <si>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</si>
  <si>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</si>
  <si>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</si>
  <si>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</si>
  <si>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</si>
  <si>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</si>
  <si>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</si>
  <si>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AMAZONDS,CSNSTORES,HDDS,HOUZZ,KOHLDSN,MACY02,OLLIIX,OVERSTOCK01,TGTDVS</t>
  </si>
  <si>
    <t>Setup</t>
  </si>
  <si>
    <t>8/16/2016</t>
  </si>
  <si>
    <t>12/14/2016</t>
  </si>
  <si>
    <t>No</t>
  </si>
  <si>
    <t>1/24/2018</t>
  </si>
  <si>
    <t>7/30/2016</t>
  </si>
  <si>
    <t>8/15/2016</t>
  </si>
  <si>
    <t>10/26/2016</t>
  </si>
  <si>
    <t>6/2/2017</t>
  </si>
  <si>
    <t>Offered</t>
  </si>
  <si>
    <t>Temp Discontinued</t>
  </si>
  <si>
    <t>4/23/2018</t>
  </si>
  <si>
    <t>5/29/2018</t>
  </si>
  <si>
    <t>6/13/2024</t>
  </si>
  <si>
    <t>8/21/2024</t>
  </si>
  <si>
    <t>11/3/2016</t>
  </si>
  <si>
    <t>6/27/2017</t>
  </si>
  <si>
    <t>5/24/2023</t>
  </si>
  <si>
    <t>9/18/2023</t>
  </si>
  <si>
    <t>6/17/2020</t>
  </si>
  <si>
    <t>7/3/2020</t>
  </si>
  <si>
    <t>10/5/2018</t>
  </si>
  <si>
    <t>10/23/2018</t>
  </si>
  <si>
    <t>2/18/2022</t>
  </si>
  <si>
    <t>10/12/2022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</si>
  <si>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</si>
  <si>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</si>
  <si>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</si>
  <si>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</si>
  <si>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</si>
  <si>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</si>
  <si>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</si>
  <si>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</si>
  <si>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</si>
  <si>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12/14/2023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</si>
  <si>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</si>
  <si>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</si>
  <si>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</si>
  <si>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</si>
  <si>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</si>
  <si>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</si>
  <si>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</si>
  <si>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</si>
  <si>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</si>
  <si>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</si>
  <si>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</si>
  <si>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12/28/2024</t>
  </si>
  <si>
    <t>AMAZONDS,CSNSTORES,HDDS,HOUZZ,KIRKLANDDS,MACY02,OLLIIX,OVERSTOCK01,ROOMECOM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</si>
  <si>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</si>
  <si>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</si>
  <si>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</si>
  <si>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</si>
  <si>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</si>
  <si>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</si>
  <si>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</si>
  <si>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4/4/2018</t>
  </si>
  <si>
    <t>10/10/2018</t>
  </si>
  <si>
    <t>5/4/2020</t>
  </si>
  <si>
    <t>10/21/2020</t>
  </si>
  <si>
    <t>5/29/2020</t>
  </si>
  <si>
    <t>6/12/2020</t>
  </si>
  <si>
    <t>7/5/2024</t>
  </si>
  <si>
    <t>12/26/2018</t>
  </si>
  <si>
    <t>3/19/2019</t>
  </si>
  <si>
    <t>12/16/2020</t>
  </si>
  <si>
    <t>2/9/2021</t>
  </si>
  <si>
    <t>Declined</t>
  </si>
  <si>
    <t>12/18/2018</t>
  </si>
  <si>
    <t>7/10/2019</t>
  </si>
  <si>
    <t>7/26/2022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</si>
  <si>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</si>
  <si>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</si>
  <si>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</si>
  <si>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</si>
  <si>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</si>
  <si>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</si>
  <si>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</si>
  <si>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</si>
  <si>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</si>
  <si>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</si>
  <si>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</si>
  <si>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</si>
  <si>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</si>
  <si>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AMERSIGNDS,CSNSTORES,OLLIIX,OVERSTOCK01</t>
  </si>
  <si>
    <t>3/3/2021</t>
  </si>
  <si>
    <t>3/31/2021</t>
  </si>
  <si>
    <t>5/6/2021</t>
  </si>
  <si>
    <t>3/17/2021</t>
  </si>
  <si>
    <t>3/22/2021</t>
  </si>
  <si>
    <t>10/25/2021</t>
  </si>
  <si>
    <t>12/15/2021</t>
  </si>
  <si>
    <t>10/28/2021</t>
  </si>
  <si>
    <t>5/20/2022</t>
  </si>
  <si>
    <t>9/29/2022</t>
  </si>
  <si>
    <t>6/26/2024</t>
  </si>
  <si>
    <t>6/6/2021</t>
  </si>
  <si>
    <t>11/15/2021</t>
  </si>
  <si>
    <t>8/2/2023</t>
  </si>
  <si>
    <t>4/6/2021</t>
  </si>
  <si>
    <t>6/12/2023</t>
  </si>
  <si>
    <t>11/1/2021</t>
  </si>
  <si>
    <t>9/7/2022</t>
  </si>
  <si>
    <t>9/14/2023</t>
  </si>
  <si>
    <t>3/14/2024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</si>
  <si>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</si>
  <si>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</si>
  <si>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</si>
  <si>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</si>
  <si>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</si>
  <si>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</si>
  <si>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</si>
  <si>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</si>
  <si>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</si>
  <si>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</si>
  <si>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</si>
  <si>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AMERSIGNDS,CSNSTORES,HDDS,HOUZZ,KOHLDSN,OLLIIX,OVERSTOCK01,TGTDVS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</si>
  <si>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</si>
  <si>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</si>
  <si>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</si>
  <si>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</si>
  <si>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</si>
  <si>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</si>
  <si>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9/4/2018</t>
  </si>
  <si>
    <t>5/22/2019</t>
  </si>
  <si>
    <t>9/6/2019</t>
  </si>
  <si>
    <t>7/5/2018</t>
  </si>
  <si>
    <t>9/4/2024</t>
  </si>
  <si>
    <t>1/19/2018</t>
  </si>
  <si>
    <t>2/27/2018</t>
  </si>
  <si>
    <t>9/5/2023</t>
  </si>
  <si>
    <t>6/12/2019</t>
  </si>
  <si>
    <t>1/2/2019</t>
  </si>
  <si>
    <t>2/17/2019</t>
  </si>
  <si>
    <t>2/24/2022</t>
  </si>
  <si>
    <t>7/18/2022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</si>
  <si>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</si>
  <si>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</si>
  <si>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</si>
  <si>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</si>
  <si>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</si>
  <si>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</si>
  <si>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</si>
  <si>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</si>
  <si>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</si>
  <si>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</si>
  <si>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</si>
  <si>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</si>
  <si>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</si>
  <si>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</si>
  <si>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</si>
  <si>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</si>
  <si>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</si>
  <si>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</si>
  <si>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8/8/2023</t>
  </si>
  <si>
    <t>9/8/2023</t>
  </si>
  <si>
    <t>8/25/2023</t>
  </si>
  <si>
    <t>9/11/2023</t>
  </si>
  <si>
    <t>7/16/2024</t>
  </si>
  <si>
    <t>10/28/2024</t>
  </si>
  <si>
    <t>7/20/2023</t>
  </si>
  <si>
    <t>7/31/2023</t>
  </si>
  <si>
    <t>2/16/2024</t>
  </si>
  <si>
    <t>7/15/2024</t>
  </si>
  <si>
    <t>10/30/2024</t>
  </si>
  <si>
    <t>10/8/2023</t>
  </si>
  <si>
    <t>9/11/2024</t>
  </si>
  <si>
    <t>4/9/2024</t>
  </si>
  <si>
    <t>7/27/2023</t>
  </si>
  <si>
    <t>12/27/2023</t>
  </si>
  <si>
    <t>MT153-0049</t>
  </si>
  <si>
    <t>Athena</t>
  </si>
  <si>
    <t>Geometric Ceramic Table Lamp</t>
  </si>
  <si>
    <t>Black</t>
  </si>
  <si>
    <t>B</t>
  </si>
  <si>
    <t>MT Perry Street</t>
  </si>
  <si>
    <t>8/4/2021</t>
  </si>
  <si>
    <t>AMAZON,CSNSTORES,KOHLDSN,OLLIIX,OVERSTOCK01</t>
  </si>
  <si>
    <t>9/8/2021</t>
  </si>
  <si>
    <t>9/27/2021</t>
  </si>
  <si>
    <t>4/10/2024</t>
  </si>
  <si>
    <t>9/1/2021</t>
  </si>
  <si>
    <t>8/12/2021</t>
  </si>
  <si>
    <t>8/30/2021</t>
  </si>
  <si>
    <t>1/31/2023</t>
  </si>
  <si>
    <t>3/13/2023</t>
  </si>
  <si>
    <t>11/17/2021</t>
  </si>
  <si>
    <t>6/22/2022</t>
  </si>
  <si>
    <t>1/30/2023</t>
  </si>
  <si>
    <t>7/5/2023</t>
  </si>
  <si>
    <t>10/7/2021</t>
  </si>
  <si>
    <t>4/19/2022</t>
  </si>
  <si>
    <t>10/12/2023</t>
  </si>
  <si>
    <t>8/9/2024</t>
  </si>
  <si>
    <t>2/11/2022</t>
  </si>
  <si>
    <t>8/27/2023</t>
  </si>
  <si>
    <t>8/10/2021</t>
  </si>
  <si>
    <t>II153-0147</t>
  </si>
  <si>
    <t>Bromley</t>
  </si>
  <si>
    <t>Two Tone Pull-chain Table Lamp</t>
  </si>
  <si>
    <t>AMAZONDS,CSNSTORES,HDDS,JCPENNEY01,KOHLDSN,OLLIIX,OVERSTOCK01,TGTDVS,ZOLA</t>
  </si>
  <si>
    <t>8/7/2023</t>
  </si>
  <si>
    <t>7/12/2023</t>
  </si>
  <si>
    <t>8/28/2023</t>
  </si>
  <si>
    <t>9/12/2023</t>
  </si>
  <si>
    <t>9/9/2024</t>
  </si>
  <si>
    <t>8/9/2023</t>
  </si>
  <si>
    <t>7/31/2024</t>
  </si>
  <si>
    <t>11/6/2023</t>
  </si>
  <si>
    <t>9/10/2024</t>
  </si>
  <si>
    <t>7/24/2023</t>
  </si>
  <si>
    <t>5/28/2024</t>
  </si>
  <si>
    <t>1/15/2024</t>
  </si>
  <si>
    <t>II153-0159</t>
  </si>
  <si>
    <t>Aquaviva</t>
  </si>
  <si>
    <t xml:space="preserve">Aquaviva </t>
  </si>
  <si>
    <t>Confetti Glass Table Lamp</t>
  </si>
  <si>
    <t>Blue</t>
  </si>
  <si>
    <t>TBD</t>
  </si>
  <si>
    <t>Artisan</t>
  </si>
  <si>
    <t>6/18/2024</t>
  </si>
  <si>
    <t>KOHLDSN,OVERSTOCK01</t>
  </si>
  <si>
    <t>8/25/2024</t>
  </si>
  <si>
    <t>Pending</t>
  </si>
  <si>
    <t>6/17/2024</t>
  </si>
  <si>
    <t>9/2/2024</t>
  </si>
  <si>
    <t>10/15/2024</t>
  </si>
  <si>
    <t>8/8/2024</t>
  </si>
  <si>
    <t>II153-0108</t>
  </si>
  <si>
    <t>Anzio</t>
  </si>
  <si>
    <t>Ceramic Table Lamp</t>
  </si>
  <si>
    <t>Cream</t>
  </si>
  <si>
    <t>12/23/2021</t>
  </si>
  <si>
    <t>CSNSTORES,HDDS,JCPENNEY01,KIRKLANDDS,KOHLDSN,MACY02,OLLIIX,TGTDVS</t>
  </si>
  <si>
    <t>1/18/2022</t>
  </si>
  <si>
    <t>3/24/2022</t>
  </si>
  <si>
    <t>1/14/2022</t>
  </si>
  <si>
    <t>1/5/2022</t>
  </si>
  <si>
    <t>6/1/2022</t>
  </si>
  <si>
    <t>2/8/2022</t>
  </si>
  <si>
    <t>8/1/2024</t>
  </si>
  <si>
    <t>6/29/2022</t>
  </si>
  <si>
    <t>11/6/2024</t>
  </si>
  <si>
    <t>10/30/2023</t>
  </si>
  <si>
    <t>3/4/2022</t>
  </si>
  <si>
    <t>7/10/2024</t>
  </si>
  <si>
    <t>1/8/2024</t>
  </si>
  <si>
    <t>12/27/2021</t>
  </si>
  <si>
    <t>4/20/2022</t>
  </si>
  <si>
    <t>12/31/2021</t>
  </si>
  <si>
    <t>MT153-0051</t>
  </si>
  <si>
    <t>Glendale</t>
  </si>
  <si>
    <t>Ribbed Ceramic Table Lamp</t>
  </si>
  <si>
    <t>Grey</t>
  </si>
  <si>
    <t>AMAZON,AMAZONDS,CSNSTORES,HDDS,JCPENNEY01,KOHLDSN,MACY02,OLLIIX,ROOMECOM,TGTDVS</t>
  </si>
  <si>
    <t>11/7/2021</t>
  </si>
  <si>
    <t>12/9/2021</t>
  </si>
  <si>
    <t>5/1/2024</t>
  </si>
  <si>
    <t>11/3/2021</t>
  </si>
  <si>
    <t>11/2/2021</t>
  </si>
  <si>
    <t>1/19/2022</t>
  </si>
  <si>
    <t>6/15/2022</t>
  </si>
  <si>
    <t>11/24/2024</t>
  </si>
  <si>
    <t>2/21/2023</t>
  </si>
  <si>
    <t>10/19/2022</t>
  </si>
  <si>
    <t>3/21/2024</t>
  </si>
  <si>
    <t>7/25/2023</t>
  </si>
  <si>
    <t>II153-0148</t>
  </si>
  <si>
    <t>Bryson</t>
  </si>
  <si>
    <t>Dome-Shaped 2-Light Metal Table Lamp</t>
  </si>
  <si>
    <t>Gold</t>
  </si>
  <si>
    <t>Glam/Luxury</t>
  </si>
  <si>
    <t>1/1/2025</t>
  </si>
  <si>
    <t>8/3/2023</t>
  </si>
  <si>
    <t>3/27/2024</t>
  </si>
  <si>
    <t>9/7/2023</t>
  </si>
  <si>
    <t>9/24/2023</t>
  </si>
  <si>
    <t>4/17/2024</t>
  </si>
  <si>
    <t>9/16/2024</t>
  </si>
  <si>
    <t>10/9/2023</t>
  </si>
  <si>
    <t>6/28/2024</t>
  </si>
  <si>
    <t>12/13/2023</t>
  </si>
  <si>
    <t>10/25/2023</t>
  </si>
  <si>
    <t>6/11/2024</t>
  </si>
  <si>
    <t>8/21/2023</t>
  </si>
  <si>
    <t>MP153-0001</t>
  </si>
  <si>
    <t>Tate</t>
  </si>
  <si>
    <t>Boho Textured Ceramic Table Lamp</t>
  </si>
  <si>
    <t>Ivory</t>
  </si>
  <si>
    <t>PF002834</t>
  </si>
  <si>
    <t>4/2/2017</t>
  </si>
  <si>
    <t>AMAZON,AMERSIGNDS,CSNSTORES,HDDS,JCPENNEY01,KOHLDSN,OVERSTOCK01</t>
  </si>
  <si>
    <t>2/23/2017</t>
  </si>
  <si>
    <t>10/19/2016</t>
  </si>
  <si>
    <t>9/20/2016</t>
  </si>
  <si>
    <t>12/15/2016</t>
  </si>
  <si>
    <t>10/7/2016</t>
  </si>
  <si>
    <t>1/3/2017</t>
  </si>
  <si>
    <t>8/23/2024</t>
  </si>
  <si>
    <t>12/2/2024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</si>
  <si>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</si>
  <si>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</si>
  <si>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</si>
  <si>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</si>
  <si>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</si>
  <si>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</si>
  <si>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</si>
  <si>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</si>
  <si>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</si>
  <si>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</si>
  <si>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II153-0023</t>
  </si>
  <si>
    <t>Contour</t>
  </si>
  <si>
    <t>PF002798</t>
  </si>
  <si>
    <t>1/19/2025</t>
  </si>
  <si>
    <t>AMERSIGNDS,HDDS,HOUZZ,KIRKLANDDS,KOHLDSN,OLLIIX,OVERSTOCK01,ROOMECOM,TGTDVS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</si>
  <si>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</si>
  <si>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</si>
  <si>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</si>
  <si>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</si>
  <si>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</si>
  <si>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</si>
  <si>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</si>
  <si>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10/31/2016</t>
  </si>
  <si>
    <t>8/27/2024</t>
  </si>
  <si>
    <t>5/1/2018</t>
  </si>
  <si>
    <t>12/29/2016</t>
  </si>
  <si>
    <t>1/20/2021</t>
  </si>
  <si>
    <t>7/14/2020</t>
  </si>
  <si>
    <t>10/1/2020</t>
  </si>
  <si>
    <t>9/27/2018</t>
  </si>
  <si>
    <t>11/5/2018</t>
  </si>
  <si>
    <t>5/2/2022</t>
  </si>
  <si>
    <t>11/21/2016</t>
  </si>
  <si>
    <t>1/19/2017</t>
  </si>
  <si>
    <t>5/10/2023</t>
  </si>
  <si>
    <t>3/19/2018</t>
  </si>
  <si>
    <t>9/7/2020</t>
  </si>
  <si>
    <t>II153-0129</t>
  </si>
  <si>
    <t>Tristan</t>
  </si>
  <si>
    <t>Triangular Ceramic and Wood Table Lamp</t>
  </si>
  <si>
    <t>White Base/Cream Shade</t>
  </si>
  <si>
    <t>3/7/2022</t>
  </si>
  <si>
    <t>CSNSTORES,JCPENNEY01,OLLIIX,OVERSTOCK01,TGTDVS</t>
  </si>
  <si>
    <t>5/30/2022</t>
  </si>
  <si>
    <t>4/5/2022</t>
  </si>
  <si>
    <t>3/21/2022</t>
  </si>
  <si>
    <t>6/8/2022</t>
  </si>
  <si>
    <t>4/21/2022</t>
  </si>
  <si>
    <t>9/26/2022</t>
  </si>
  <si>
    <t>5/16/2022</t>
  </si>
  <si>
    <t>6/14/2022</t>
  </si>
  <si>
    <t>6/8/2023</t>
  </si>
  <si>
    <t>8/10/2022</t>
  </si>
  <si>
    <t>9/22/2022</t>
  </si>
  <si>
    <t>1/3/2024</t>
  </si>
  <si>
    <t>7/12/2024</t>
  </si>
  <si>
    <t>5/18/2023</t>
  </si>
  <si>
    <t>3/8/2022</t>
  </si>
  <si>
    <t>5/12/2022</t>
  </si>
  <si>
    <t>3/11/2022</t>
  </si>
  <si>
    <t>11/20/2023</t>
  </si>
  <si>
    <t>MT153-0072</t>
  </si>
  <si>
    <t>Hawley</t>
  </si>
  <si>
    <t>Faux Leather Table Lamp</t>
  </si>
  <si>
    <t>11/15/2023</t>
  </si>
  <si>
    <t>AMAZON,AMAZONDS,CSNSTORES,HDDS,JCPENNEY01,KOHLDSN,OLLIIX,OVERSTOCK01,ROOMECOM</t>
  </si>
  <si>
    <t>11/24/2023</t>
  </si>
  <si>
    <t>2/19/2024</t>
  </si>
  <si>
    <t>4/25/2024</t>
  </si>
  <si>
    <t>11/14/2023</t>
  </si>
  <si>
    <t>5/13/2024</t>
  </si>
  <si>
    <t>11/21/2023</t>
  </si>
  <si>
    <t>11/30/2023</t>
  </si>
  <si>
    <t>12/25/2023</t>
  </si>
  <si>
    <t>10/10/2024</t>
  </si>
  <si>
    <t>5/7/2024</t>
  </si>
  <si>
    <t>8/15/2024</t>
  </si>
  <si>
    <t>11/22/2023</t>
  </si>
  <si>
    <t>12/19/2023</t>
  </si>
  <si>
    <t>4/20/2024</t>
  </si>
  <si>
    <t>8/4/2024</t>
  </si>
  <si>
    <t>1/9/2024</t>
  </si>
  <si>
    <t>II153-0160</t>
  </si>
  <si>
    <t>Trilluxe</t>
  </si>
  <si>
    <t>White</t>
  </si>
  <si>
    <t>Casual</t>
  </si>
  <si>
    <t>8/17/2024</t>
  </si>
  <si>
    <t>CSNSTORES,KOHLDSN,OLLIIX,OVERSTOCK01</t>
  </si>
  <si>
    <t>10/3/2024</t>
  </si>
  <si>
    <t>8/16/2024</t>
  </si>
  <si>
    <t>9/8/2024</t>
  </si>
  <si>
    <t>9/23/2024</t>
  </si>
  <si>
    <t>11/15/2024</t>
  </si>
  <si>
    <t>MPS153-0086</t>
  </si>
  <si>
    <t>Holloway</t>
  </si>
  <si>
    <t>Marble Base Table Lamp</t>
  </si>
  <si>
    <t>11/14/2017</t>
  </si>
  <si>
    <t>CSNSTORES,OLLIIX,OVERSTOCK01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</si>
  <si>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</si>
  <si>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</si>
  <si>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</si>
  <si>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</si>
  <si>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</si>
  <si>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</si>
  <si>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</si>
  <si>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10/1/2018</t>
  </si>
  <si>
    <t>1/22/2019</t>
  </si>
  <si>
    <t>7/7/2020</t>
  </si>
  <si>
    <t>12/28/2018</t>
  </si>
  <si>
    <t>9/6/2021</t>
  </si>
  <si>
    <t>6/6/2018</t>
  </si>
  <si>
    <t>3/27/2019</t>
  </si>
  <si>
    <t>2/27/2023</t>
  </si>
  <si>
    <t>6/4/2018</t>
  </si>
  <si>
    <t>4/6/2018</t>
  </si>
  <si>
    <t>5/11/2020</t>
  </si>
  <si>
    <t>9/8/2020</t>
  </si>
  <si>
    <t>FB153-1174</t>
  </si>
  <si>
    <t>Ashbourne</t>
  </si>
  <si>
    <t>Embossed Floral Resin Table Lamp</t>
  </si>
  <si>
    <t>12/21/2022</t>
  </si>
  <si>
    <t>AMAZONDS,CSNSTORES,KOHLDSN,OLLIIX,OVERSTOCK01,TGTDVS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</si>
  <si>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</si>
  <si>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</si>
  <si>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</si>
  <si>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</si>
  <si>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</si>
  <si>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</si>
  <si>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1/16/2023</t>
  </si>
  <si>
    <t>11/27/2023</t>
  </si>
  <si>
    <t>12/5/2023</t>
  </si>
  <si>
    <t>10/17/2023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</si>
  <si>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</si>
  <si>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</si>
  <si>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</si>
  <si>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</si>
  <si>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</si>
  <si>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</si>
  <si>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</si>
  <si>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1/24/2024</t>
  </si>
  <si>
    <t>AMERSIGNDS,CSNSTORES,KOHLDSN,MACY02,OLLIIX,OVERSTOCK01,TGTDVS,ZOLA</t>
  </si>
  <si>
    <t>3/11/2024</t>
  </si>
  <si>
    <t>1/23/2024</t>
  </si>
  <si>
    <t>3/4/2024</t>
  </si>
  <si>
    <t>4/29/2024</t>
  </si>
  <si>
    <t>5/30/2024</t>
  </si>
  <si>
    <t>8/5/2024</t>
  </si>
  <si>
    <t>5/9/2024</t>
  </si>
  <si>
    <t>4/5/2024</t>
  </si>
  <si>
    <t>8/13/2024</t>
  </si>
  <si>
    <t>4/26/2024</t>
  </si>
  <si>
    <t>7/23/2024</t>
  </si>
  <si>
    <t>8/20/2024</t>
  </si>
  <si>
    <t>MP153-0179</t>
  </si>
  <si>
    <t>Macon</t>
  </si>
  <si>
    <t>Glass Cylinder Table Lamp</t>
  </si>
  <si>
    <t>Clear</t>
  </si>
  <si>
    <t>3/13/2018</t>
  </si>
  <si>
    <t>AMERSIGNDS,CSNSTORES,JCPENNEY01,MACY02,OLLIIX,OVERSTOCK01</t>
  </si>
  <si>
    <t>8/2/2018</t>
  </si>
  <si>
    <t>10/15/2018</t>
  </si>
  <si>
    <t>1/18/2018</t>
  </si>
  <si>
    <t>4/12/2018</t>
  </si>
  <si>
    <t>5/16/2018</t>
  </si>
  <si>
    <t>10/9/2018</t>
  </si>
  <si>
    <t>4/30/2019</t>
  </si>
  <si>
    <t>5/8/2020</t>
  </si>
  <si>
    <t>3/28/2019</t>
  </si>
  <si>
    <t>7/29/2019</t>
  </si>
  <si>
    <t>5/6/2019</t>
  </si>
  <si>
    <t>12/28/2020</t>
  </si>
  <si>
    <t>12/7/2022</t>
  </si>
  <si>
    <t>8/23/2018</t>
  </si>
  <si>
    <t>6/17/2019</t>
  </si>
  <si>
    <t>9/15/2021</t>
  </si>
  <si>
    <t>II153-0106</t>
  </si>
  <si>
    <t>Jayda</t>
  </si>
  <si>
    <t>AMERSIGNDS,HDDS,JCPENNEY01,KOHLDSN,MACY02,OLLIIX,ROOMECOM,TGTDVS</t>
  </si>
  <si>
    <t>6/7/2022</t>
  </si>
  <si>
    <t>2/14/2022</t>
  </si>
  <si>
    <t>1/7/2022</t>
  </si>
  <si>
    <t>1/31/2022</t>
  </si>
  <si>
    <t>2/10/2022</t>
  </si>
  <si>
    <t>7/7/2022</t>
  </si>
  <si>
    <t>9/24/2024</t>
  </si>
  <si>
    <t>9/12/2022</t>
  </si>
  <si>
    <t>6/24/2023</t>
  </si>
  <si>
    <t>3/8/2024</t>
  </si>
  <si>
    <t>10/3/2023</t>
  </si>
  <si>
    <t>9/19/2022</t>
  </si>
  <si>
    <t>12/28/2023</t>
  </si>
  <si>
    <t>II153-0152</t>
  </si>
  <si>
    <t>Laguna</t>
  </si>
  <si>
    <t>Rattan Weave Shade Table Lamp</t>
  </si>
  <si>
    <t>Gold/Natural</t>
  </si>
  <si>
    <t>CSNSTORES,HDDS,KOHLDSN,OLLIIX,OVERSTOCK01,TGTDVS,ZOLA</t>
  </si>
  <si>
    <t>6/4/2024</t>
  </si>
  <si>
    <t>6/3/2024</t>
  </si>
  <si>
    <t>7/9/2024</t>
  </si>
  <si>
    <t>10/4/2024</t>
  </si>
  <si>
    <t>II153-0154</t>
  </si>
  <si>
    <t>Elixir</t>
  </si>
  <si>
    <t>Gold Hourglass Metal Table Lamp</t>
  </si>
  <si>
    <t>3/30/2024</t>
  </si>
  <si>
    <t>CSNSTORES,HDDS,KOHLDSN,MACY02,OLLIIX,OVERSTOCK01</t>
  </si>
  <si>
    <t>7/29/2024</t>
  </si>
  <si>
    <t>10/21/2024</t>
  </si>
  <si>
    <t>3/29/2024</t>
  </si>
  <si>
    <t>11/13/2024</t>
  </si>
  <si>
    <t>11/26/2024</t>
  </si>
  <si>
    <t>11/14/2024</t>
  </si>
  <si>
    <t>II153-0107</t>
  </si>
  <si>
    <t>Everly</t>
  </si>
  <si>
    <t>Ceramic Table Lamp with Handles</t>
  </si>
  <si>
    <t>CSNSTORES,JCPENNEY01,KIRKLANDDS,KOHLDSN,MACY02,OLLIIX</t>
  </si>
  <si>
    <t>4/29/2022</t>
  </si>
  <si>
    <t>1/17/2022</t>
  </si>
  <si>
    <t>2/17/2022</t>
  </si>
  <si>
    <t>6/28/2022</t>
  </si>
  <si>
    <t>10/16/2023</t>
  </si>
  <si>
    <t>10/5/2023</t>
  </si>
  <si>
    <t>4/30/2024</t>
  </si>
  <si>
    <t>II153-0126</t>
  </si>
  <si>
    <t>Kittery</t>
  </si>
  <si>
    <t>Metal Table Lamp with Glass Drum Shade</t>
  </si>
  <si>
    <t>Black Base/Frosted Shade</t>
  </si>
  <si>
    <t>Industrial</t>
  </si>
  <si>
    <t>AMERSIGNDS,CSNSTORES,JCPENNEY01,KOHLDSN,OLLIIX,ROOMECOM,TGTDVS,ZOLA</t>
  </si>
  <si>
    <t>4/7/2022</t>
  </si>
  <si>
    <t>4/25/2022</t>
  </si>
  <si>
    <t>6/6/2022</t>
  </si>
  <si>
    <t>9/27/2022</t>
  </si>
  <si>
    <t>8/7/2024</t>
  </si>
  <si>
    <t>1/18/2023</t>
  </si>
  <si>
    <t>6/7/2023</t>
  </si>
  <si>
    <t>6/6/2023</t>
  </si>
  <si>
    <t>3/10/2022</t>
  </si>
  <si>
    <t>5/10/2022</t>
  </si>
  <si>
    <t>II153-0113</t>
  </si>
  <si>
    <t>Agape</t>
  </si>
  <si>
    <t>Boho Ceramic Table Lamp</t>
  </si>
  <si>
    <t>12/22/2021</t>
  </si>
  <si>
    <t>CSNSTORES,HDDS,KOHLDSN,OLLIIX,TGTDVS</t>
  </si>
  <si>
    <t>5/23/2022</t>
  </si>
  <si>
    <t>10/13/2023</t>
  </si>
  <si>
    <t>10/17/2022</t>
  </si>
  <si>
    <t>11/28/2022</t>
  </si>
  <si>
    <t>12/12/2023</t>
  </si>
  <si>
    <t>9/6/2023</t>
  </si>
  <si>
    <t>5/8/2024</t>
  </si>
  <si>
    <t>4/2/2024</t>
  </si>
  <si>
    <t>12/29/2021</t>
  </si>
  <si>
    <t>II153-0156</t>
  </si>
  <si>
    <t>Alarid</t>
  </si>
  <si>
    <t>16" Ceramic Table Lamp</t>
  </si>
  <si>
    <t>CSNSTORES,JCPENNEY01,KIRKLANDDS,KOHLDSN,OLLIIX,TGTDVS</t>
  </si>
  <si>
    <t>11/4/2024</t>
  </si>
  <si>
    <t>9/25/2024</t>
  </si>
  <si>
    <t>7/19/2024</t>
  </si>
  <si>
    <t>8/19/2024</t>
  </si>
  <si>
    <t>8/26/2024</t>
  </si>
  <si>
    <t>11/12/2024</t>
  </si>
  <si>
    <t>11/25/2024</t>
  </si>
  <si>
    <t>II153-0155</t>
  </si>
  <si>
    <t>ZenGlossy</t>
  </si>
  <si>
    <t>Asymmetrical Ceramic Table Lamp</t>
  </si>
  <si>
    <t>7/4/2024</t>
  </si>
  <si>
    <t>7/3/2024</t>
  </si>
  <si>
    <t>7/25/2024</t>
  </si>
  <si>
    <t>9/6/2024</t>
  </si>
  <si>
    <t>II153-0150</t>
  </si>
  <si>
    <t>Flinn</t>
  </si>
  <si>
    <t>23" Resin Table Lamp with Faux Wood Texture</t>
  </si>
  <si>
    <t>Natural Whitewash</t>
  </si>
  <si>
    <t>CSNSTORES,KIRKLANDDS,OLLIIX,OVERSTOCK01,TGTDVS</t>
  </si>
  <si>
    <t>3/13/2024</t>
  </si>
  <si>
    <t>4/8/2024</t>
  </si>
  <si>
    <t>1/1/2024</t>
  </si>
  <si>
    <t>7/24/2024</t>
  </si>
  <si>
    <t>5/20/2024</t>
  </si>
  <si>
    <t>9/18/2024</t>
  </si>
  <si>
    <t>II153-0144</t>
  </si>
  <si>
    <t>Nelia</t>
  </si>
  <si>
    <t>Frosted Glass Globe Resin Table Lamp</t>
  </si>
  <si>
    <t>C</t>
  </si>
  <si>
    <t>2/10/2023</t>
  </si>
  <si>
    <t>AMAZONDS,CSNSTORES,OLLIIX,ROOMECOM,ZOLA</t>
  </si>
  <si>
    <t>2/23/2023</t>
  </si>
  <si>
    <t>2/28/2024</t>
  </si>
  <si>
    <t>3/9/2023</t>
  </si>
  <si>
    <t>2/13/2023</t>
  </si>
  <si>
    <t>2/24/2023</t>
  </si>
  <si>
    <t>6/19/2023</t>
  </si>
  <si>
    <t>9/1/2023</t>
  </si>
  <si>
    <t>9/27/2023</t>
  </si>
  <si>
    <t>5/30/2023</t>
  </si>
  <si>
    <t>II153-0162</t>
  </si>
  <si>
    <t>Veluna</t>
  </si>
  <si>
    <t>Textured Ceramic Table Lamp with Fluted Fabric Shade</t>
  </si>
  <si>
    <t>CSNSTORES,KOHLDSN,OLLIIX</t>
  </si>
  <si>
    <t>10/22/2024</t>
  </si>
  <si>
    <t>9/13/2024</t>
  </si>
  <si>
    <t>9/27/2024</t>
  </si>
  <si>
    <t>MT153-0015</t>
  </si>
  <si>
    <t>Jemma</t>
  </si>
  <si>
    <t>MT Bedford</t>
  </si>
  <si>
    <t>6/2/2019</t>
  </si>
  <si>
    <t>8/19/2019</t>
  </si>
  <si>
    <t>9/1/2020</t>
  </si>
  <si>
    <t>5/30/2019</t>
  </si>
  <si>
    <t>7/15/2019</t>
  </si>
  <si>
    <t>7/8/2019</t>
  </si>
  <si>
    <t>11/7/2019</t>
  </si>
  <si>
    <t>2/14/2023</t>
  </si>
  <si>
    <t>1/8/2020</t>
  </si>
  <si>
    <t>1/16/2020</t>
  </si>
  <si>
    <t>7/15/2022</t>
  </si>
  <si>
    <t>7/23/2023</t>
  </si>
  <si>
    <t>1/17/2020</t>
  </si>
  <si>
    <t>8/3/2020</t>
  </si>
  <si>
    <t>2/10/2020</t>
  </si>
  <si>
    <t>9/25/2019</t>
  </si>
  <si>
    <t>11/13/2022</t>
  </si>
  <si>
    <t>7/2/2019</t>
  </si>
  <si>
    <t>2/27/2020</t>
  </si>
  <si>
    <t>12/20/2019</t>
  </si>
  <si>
    <t>11/5/2020</t>
  </si>
  <si>
    <t>II153-0112</t>
  </si>
  <si>
    <t>Kenlyn</t>
  </si>
  <si>
    <t>Donation</t>
  </si>
  <si>
    <t>CSNSTORES,JCPENNEY01,OVERSTOCK01</t>
  </si>
  <si>
    <t>2/1/2022</t>
  </si>
  <si>
    <t>1/12/2022</t>
  </si>
  <si>
    <t>3/24/2023</t>
  </si>
  <si>
    <t>12/1/2022</t>
  </si>
  <si>
    <t>10/16/2024</t>
  </si>
  <si>
    <t>5/3/2023</t>
  </si>
  <si>
    <t>II153-0161</t>
  </si>
  <si>
    <t>Ethra</t>
  </si>
  <si>
    <t>9/22/2024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</si>
  <si>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</si>
  <si>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</si>
  <si>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</si>
  <si>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</si>
  <si>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</si>
  <si>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</si>
  <si>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</si>
  <si>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</si>
  <si>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</si>
  <si>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</si>
  <si>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</si>
  <si>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</si>
  <si>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</si>
  <si>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</si>
  <si>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</si>
  <si>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</si>
  <si>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</si>
  <si>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AMAZON,AMAZONDS,CSNSTORES,HDDS,KOHLDSN,OVERSTOCK01,TGTDVS</t>
  </si>
  <si>
    <t>3/18/2024</t>
  </si>
  <si>
    <t>5/23/2024</t>
  </si>
  <si>
    <t>1/31/2024</t>
  </si>
  <si>
    <t>4/11/2024</t>
  </si>
  <si>
    <t>3/25/2024</t>
  </si>
  <si>
    <t>9/15/2024</t>
  </si>
  <si>
    <t>10/8/2024</t>
  </si>
  <si>
    <t>MP151-0123</t>
  </si>
  <si>
    <t>Auburn Bell Shaped Hanging Glass Pendant Light</t>
  </si>
  <si>
    <t>Dia.9"</t>
  </si>
  <si>
    <t>PF002875</t>
  </si>
  <si>
    <t>AMAZON,AMERSIGNDS,CSNSTORES,HDDS,HOUZZ,KIRKLANDDS,KOHLDSN,LAMPDS,MACY02,OLLIIX,OVERSTOCK01,ROOMECOM,TGTDVS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</si>
  <si>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</si>
  <si>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</si>
  <si>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</si>
  <si>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</si>
  <si>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</si>
  <si>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</si>
  <si>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</si>
  <si>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4/24/2018</t>
  </si>
  <si>
    <t>6/25/2019</t>
  </si>
  <si>
    <t>4/27/2018</t>
  </si>
  <si>
    <t>7/30/2024</t>
  </si>
  <si>
    <t>11/15/2017</t>
  </si>
  <si>
    <t>8/2/2021</t>
  </si>
  <si>
    <t>4/12/2021</t>
  </si>
  <si>
    <t>6/13/2019</t>
  </si>
  <si>
    <t>5/8/2019</t>
  </si>
  <si>
    <t>10/31/2019</t>
  </si>
  <si>
    <t>11/10/2019</t>
  </si>
  <si>
    <t>3/28/2018</t>
  </si>
  <si>
    <t>11/11/2021</t>
  </si>
  <si>
    <t>6/7/2018</t>
  </si>
  <si>
    <t>7/23/2018</t>
  </si>
  <si>
    <t>11/19/2018</t>
  </si>
  <si>
    <t>MP151-0199</t>
  </si>
  <si>
    <t>Silver/Clear</t>
  </si>
  <si>
    <t>10/14/2019</t>
  </si>
  <si>
    <t>AMAZONDS,CSNSTORES,HDDS,HOUZZ,KIRKLANDDS,KOHLDSN,LAMPDS,OLLIIX,OVERSTOCK01,TGTDVS</t>
  </si>
  <si>
    <t>12/17/2019</t>
  </si>
  <si>
    <t>3/19/2020</t>
  </si>
  <si>
    <t>1/31/2020</t>
  </si>
  <si>
    <t>11/22/2019</t>
  </si>
  <si>
    <t>11/25/2019</t>
  </si>
  <si>
    <t>5/14/2020</t>
  </si>
  <si>
    <t>8/5/2021</t>
  </si>
  <si>
    <t>5/26/2020</t>
  </si>
  <si>
    <t>8/6/2020</t>
  </si>
  <si>
    <t>6/23/2022</t>
  </si>
  <si>
    <t>9/18/2020</t>
  </si>
  <si>
    <t>12/29/2020</t>
  </si>
  <si>
    <t>1/13/2020</t>
  </si>
  <si>
    <t>4/17/2020</t>
  </si>
  <si>
    <t>6/15/2020</t>
  </si>
  <si>
    <t>5/18/2021</t>
  </si>
  <si>
    <t>MP151-0198</t>
  </si>
  <si>
    <t>Bronze/Clear</t>
  </si>
  <si>
    <t>AMAZONDS,AMERSIGNDS,CSNSTORES,HDDS,HOUZZ,KIRKLANDDS,KOHLDSN,LAMPDS,OLLIIX,OVERSTOCK01</t>
  </si>
  <si>
    <t>4/14/2020</t>
  </si>
  <si>
    <t>11/23/2019</t>
  </si>
  <si>
    <t>8/18/2020</t>
  </si>
  <si>
    <t>3/5/2020</t>
  </si>
  <si>
    <t>3/10/2020</t>
  </si>
  <si>
    <t>10/18/2020</t>
  </si>
  <si>
    <t>8/14/2024</t>
  </si>
  <si>
    <t>6/30/2022</t>
  </si>
  <si>
    <t>8/24/2021</t>
  </si>
  <si>
    <t>8/17/2023</t>
  </si>
  <si>
    <t>12/22/2020</t>
  </si>
  <si>
    <t>1/20/2020</t>
  </si>
  <si>
    <t>12/4/2022</t>
  </si>
  <si>
    <t>6/11/2021</t>
  </si>
  <si>
    <t>FB151-1171</t>
  </si>
  <si>
    <t>Gold/Blue</t>
  </si>
  <si>
    <t>AMAZONDS,HDDS,JCPENNEY01,OLLIIX,OVERSTOCK01</t>
  </si>
  <si>
    <t>10/27/2022</t>
  </si>
  <si>
    <t>11/14/2022</t>
  </si>
  <si>
    <t>9/8/2022</t>
  </si>
  <si>
    <t>9/13/2022</t>
  </si>
  <si>
    <t>11/3/2022</t>
  </si>
  <si>
    <t>11/27/2022</t>
  </si>
  <si>
    <t>9/12/2024</t>
  </si>
  <si>
    <t>2/8/2024</t>
  </si>
  <si>
    <t>10/7/2024</t>
  </si>
  <si>
    <t>11/19/2023</t>
  </si>
  <si>
    <t>2/27/2024</t>
  </si>
  <si>
    <t>10/16/2022</t>
  </si>
  <si>
    <t>FB151-1188</t>
  </si>
  <si>
    <t>Gold/Amber</t>
  </si>
  <si>
    <t>AMAZON,CSNSTORES,KOHLDSN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</si>
  <si>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</si>
  <si>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</si>
  <si>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</si>
  <si>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</si>
  <si>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</si>
  <si>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</si>
  <si>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</si>
  <si>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</si>
  <si>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</si>
  <si>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</si>
  <si>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AMAZONDS,CSNSTORES,HOUZZ,ROOMECOM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</si>
  <si>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</si>
  <si>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</si>
  <si>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</si>
  <si>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</si>
  <si>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</si>
  <si>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</si>
  <si>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</si>
  <si>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II151-0120</t>
  </si>
  <si>
    <t>saben</t>
  </si>
  <si>
    <t>2-Tier Layered Shade Pendant</t>
  </si>
  <si>
    <t>Gold/White</t>
  </si>
  <si>
    <t>HOUZZ,OLLIIX</t>
  </si>
  <si>
    <t>2/1/2023</t>
  </si>
  <si>
    <t>11/30/2022</t>
  </si>
  <si>
    <t>11/28/2023</t>
  </si>
  <si>
    <t>10/28/2022</t>
  </si>
  <si>
    <t>4/27/2023</t>
  </si>
  <si>
    <t>10/26/2022</t>
  </si>
  <si>
    <t>4/1/2022</t>
  </si>
  <si>
    <t>II151-0135</t>
  </si>
  <si>
    <t>Astrid</t>
  </si>
  <si>
    <t>Bowl Shaped Bamboo Pendant</t>
  </si>
  <si>
    <t>AMAZON,HOUZZ,KOHLDSN</t>
  </si>
  <si>
    <t>3/29/2023</t>
  </si>
  <si>
    <t>1/19/2023</t>
  </si>
  <si>
    <t>5/8/2023</t>
  </si>
  <si>
    <t>5/31/2023</t>
  </si>
  <si>
    <t>4/9/2023</t>
  </si>
  <si>
    <t>II151-0139</t>
  </si>
  <si>
    <t>Orion</t>
  </si>
  <si>
    <t>Natural Rope and Metal Mesh Cylinder Pendant</t>
  </si>
  <si>
    <t>Natural/Black</t>
  </si>
  <si>
    <t>11/19/2024</t>
  </si>
  <si>
    <t>II151-0115</t>
  </si>
  <si>
    <t>Jaxson</t>
  </si>
  <si>
    <t>Metal Mesh Pendant</t>
  </si>
  <si>
    <t>1/21/2022</t>
  </si>
  <si>
    <t>KOHLDSN,OLLIIX</t>
  </si>
  <si>
    <t>2/28/2022</t>
  </si>
  <si>
    <t>2/9/2022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</si>
  <si>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</si>
  <si>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</si>
  <si>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</si>
  <si>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</si>
  <si>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</si>
  <si>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</si>
  <si>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</si>
  <si>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</si>
  <si>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</si>
  <si>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3/8/2021</t>
  </si>
  <si>
    <t>8/11/2023</t>
  </si>
  <si>
    <t>6/3/2021</t>
  </si>
  <si>
    <t>6/3/2022</t>
  </si>
  <si>
    <t>6/10/2021</t>
  </si>
  <si>
    <t>5/12/2021</t>
  </si>
  <si>
    <t>II151-0114</t>
  </si>
  <si>
    <t>Adele</t>
  </si>
  <si>
    <t>Farmhouse Metal Pendant</t>
  </si>
  <si>
    <t>White/Black</t>
  </si>
  <si>
    <t>II151-0138</t>
  </si>
  <si>
    <t>Wren</t>
  </si>
  <si>
    <t>Bell Shaped Bamboo Pendant</t>
  </si>
  <si>
    <t>5/1/2023</t>
  </si>
  <si>
    <t>6/6/2024</t>
  </si>
  <si>
    <t>12/15/2023</t>
  </si>
  <si>
    <t>12/4/2023</t>
  </si>
  <si>
    <t>9/26/2023</t>
  </si>
  <si>
    <t>7/28/2023</t>
  </si>
  <si>
    <t>MPS150-0093</t>
  </si>
  <si>
    <t>LGT-CHANDELIERS</t>
  </si>
  <si>
    <t>Chandeliers</t>
  </si>
  <si>
    <t>Isla</t>
  </si>
  <si>
    <t>Layered Capiz Chandelier</t>
  </si>
  <si>
    <t>12/9/2017</t>
  </si>
  <si>
    <t>AMAZON,AMAZONDS,CSNSTORES,HOUZZ,KIRKLANDDS,KOHLDSN,LAMPDS,MACY02,OLLIIX,OVERSTOCK01,ROOMECOM,TGTDVS</t>
  </si>
  <si>
    <t>12/12/2017</t>
  </si>
  <si>
    <t>3/8/2019</t>
  </si>
  <si>
    <t>12/28/2017</t>
  </si>
  <si>
    <t>12/22/2017</t>
  </si>
  <si>
    <t>2/27/2019</t>
  </si>
  <si>
    <t>5/16/2019</t>
  </si>
  <si>
    <t>6/25/2020</t>
  </si>
  <si>
    <t>7/23/2020</t>
  </si>
  <si>
    <t>11/16/2020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</si>
  <si>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</si>
  <si>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</si>
  <si>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</si>
  <si>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</si>
  <si>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</si>
  <si>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</si>
  <si>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</si>
  <si>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</si>
  <si>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</si>
  <si>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</si>
  <si>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</si>
  <si>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</si>
  <si>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</si>
  <si>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AMAZON,AMERSIGNDS,CSNSTORES,HDDS,HOUZZ,KOHLDSN,LAMPDS,OLLIIX,OVERSTOCK01,TGTDVS</t>
  </si>
  <si>
    <t>4/9/2019</t>
  </si>
  <si>
    <t>5/5/2019</t>
  </si>
  <si>
    <t>4/11/2022</t>
  </si>
  <si>
    <t>5/14/2019</t>
  </si>
  <si>
    <t>5/9/2019</t>
  </si>
  <si>
    <t>8/13/2019</t>
  </si>
  <si>
    <t>10/18/2019</t>
  </si>
  <si>
    <t>6/7/2019</t>
  </si>
  <si>
    <t>12/19/2020</t>
  </si>
  <si>
    <t>7/29/2021</t>
  </si>
  <si>
    <t>7/22/2019</t>
  </si>
  <si>
    <t>12/2/2019</t>
  </si>
  <si>
    <t>4/28/2022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</si>
  <si>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</si>
  <si>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</si>
  <si>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</si>
  <si>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</si>
  <si>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</si>
  <si>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</si>
  <si>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</si>
  <si>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</si>
  <si>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</si>
  <si>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CSNSTORES,HOUZZ,OLLIIX</t>
  </si>
  <si>
    <t>3/14/2018</t>
  </si>
  <si>
    <t>4/11/2018</t>
  </si>
  <si>
    <t>Restricted(WF)</t>
  </si>
  <si>
    <t>8/24/2018</t>
  </si>
  <si>
    <t>Yes</t>
  </si>
  <si>
    <t>9/29/2017</t>
  </si>
  <si>
    <t>2/12/2018</t>
  </si>
  <si>
    <t>3/5/2018</t>
  </si>
  <si>
    <t>3/25/2018</t>
  </si>
  <si>
    <t>9/16/2018</t>
  </si>
  <si>
    <t>10/20/2019</t>
  </si>
  <si>
    <t>9/7/2019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</si>
  <si>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</si>
  <si>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</si>
  <si>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</si>
  <si>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</si>
  <si>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</si>
  <si>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</si>
  <si>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</si>
  <si>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</si>
  <si>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</si>
  <si>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</si>
  <si>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</si>
  <si>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</si>
  <si>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</si>
  <si>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CSNSTORES,LAMPDS,OVERSTOCK01</t>
  </si>
  <si>
    <t>1/9/2017</t>
  </si>
  <si>
    <t>2/2/2018</t>
  </si>
  <si>
    <t>8/17/2016</t>
  </si>
  <si>
    <t>8/12/2016</t>
  </si>
  <si>
    <t>2/21/2017</t>
  </si>
  <si>
    <t>5/21/2020</t>
  </si>
  <si>
    <t>5/27/2020</t>
  </si>
  <si>
    <t>9/28/2018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</si>
  <si>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</si>
  <si>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</si>
  <si>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</si>
  <si>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</si>
  <si>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</si>
  <si>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</si>
  <si>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</si>
  <si>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</si>
  <si>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II150-0009</t>
  </si>
  <si>
    <t>Antique Bronze</t>
  </si>
  <si>
    <t>AMERSIGNDS,CSNSTORES,HOUZZ,KOHLDSN,OVERSTOCK01</t>
  </si>
  <si>
    <t>1/12/2017</t>
  </si>
  <si>
    <t>2/28/2018</t>
  </si>
  <si>
    <t>8/28/2016</t>
  </si>
  <si>
    <t>9/15/2016</t>
  </si>
  <si>
    <t>1/23/2017</t>
  </si>
  <si>
    <t>4/9/2020</t>
  </si>
  <si>
    <t>11/29/2018</t>
  </si>
  <si>
    <t>6/21/2022</t>
  </si>
  <si>
    <t>4/4/2017</t>
  </si>
  <si>
    <t>12/3/2024</t>
  </si>
  <si>
    <t>8/22/2019</t>
  </si>
  <si>
    <t>5/17/2019</t>
  </si>
  <si>
    <t>10/11/2022</t>
  </si>
  <si>
    <t>3/1/2017</t>
  </si>
  <si>
    <t>II150-0011</t>
  </si>
  <si>
    <t>Cyrus</t>
  </si>
  <si>
    <t>6-Globe Light Architectural Metal Chandelier</t>
  </si>
  <si>
    <t>PF002787</t>
  </si>
  <si>
    <t>AMERSIGNDS,CSNSTORES,OLLIIX</t>
  </si>
  <si>
    <t>9/30/2016</t>
  </si>
  <si>
    <t>12/15/2017</t>
  </si>
  <si>
    <t>9/1/2016</t>
  </si>
  <si>
    <t>9/6/2016</t>
  </si>
  <si>
    <t>2/17/2017</t>
  </si>
  <si>
    <t>5/7/2018</t>
  </si>
  <si>
    <t>7/20/2022</t>
  </si>
  <si>
    <t>5/16/2017</t>
  </si>
  <si>
    <t>1/13/2021</t>
  </si>
  <si>
    <t>11/12/2018</t>
  </si>
  <si>
    <t>10/3/2016</t>
  </si>
  <si>
    <t>9/16/2016</t>
  </si>
  <si>
    <t>7/25/2021</t>
  </si>
  <si>
    <t>II150-0010</t>
  </si>
  <si>
    <t>PF002786</t>
  </si>
  <si>
    <t>11/1/2016</t>
  </si>
  <si>
    <t>8/11/2016</t>
  </si>
  <si>
    <t>3/8/2017</t>
  </si>
  <si>
    <t>2/25/2019</t>
  </si>
  <si>
    <t>8/14/2018</t>
  </si>
  <si>
    <t>6/13/2022</t>
  </si>
  <si>
    <t>2/24/2017</t>
  </si>
  <si>
    <t>2/17/2021</t>
  </si>
  <si>
    <t>7/11/2019</t>
  </si>
  <si>
    <t>11/10/2016</t>
  </si>
  <si>
    <t>8/15/2022</t>
  </si>
  <si>
    <t>II150-0122</t>
  </si>
  <si>
    <t>Helena</t>
  </si>
  <si>
    <t>6-Light Frosted Glass Globe Linear Chandelier</t>
  </si>
  <si>
    <t>Antique Brass/Black</t>
  </si>
  <si>
    <t>KIRKLANDDS,OLLIIX,OVERSTOCK01,ROOMECOM,TGTDVS,ZOLA</t>
  </si>
  <si>
    <t>6/20/2022</t>
  </si>
  <si>
    <t>4/8/2022</t>
  </si>
  <si>
    <t>9/5/2022</t>
  </si>
  <si>
    <t>5/6/2022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</si>
  <si>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</si>
  <si>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</si>
  <si>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</si>
  <si>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</si>
  <si>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</si>
  <si>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</si>
  <si>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</si>
  <si>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</si>
  <si>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AMAZONDS,CSNSTORES,KIRKLANDDS,TGTDVS,ZOLA</t>
  </si>
  <si>
    <t>5/24/2022</t>
  </si>
  <si>
    <t>7/28/2022</t>
  </si>
  <si>
    <t>2/28/2023</t>
  </si>
  <si>
    <t>5/18/2022</t>
  </si>
  <si>
    <t>11/25/2022</t>
  </si>
  <si>
    <t>5/14/2022</t>
  </si>
  <si>
    <t>1/12/2023</t>
  </si>
  <si>
    <t>8/31/2023</t>
  </si>
  <si>
    <t>5/13/2022</t>
  </si>
  <si>
    <t>5/17/2022</t>
  </si>
  <si>
    <t>II150-0118</t>
  </si>
  <si>
    <t>Ezra</t>
  </si>
  <si>
    <t>5-Light Metal Chandelier</t>
  </si>
  <si>
    <t>Antique Brass/White</t>
  </si>
  <si>
    <t>AMAZONDS</t>
  </si>
  <si>
    <t>7/6/2022</t>
  </si>
  <si>
    <t>3/7/2023</t>
  </si>
  <si>
    <t>3/5/2023</t>
  </si>
  <si>
    <t>II150-0119</t>
  </si>
  <si>
    <t>Milo</t>
  </si>
  <si>
    <t>6-Light Metal Chandelier</t>
  </si>
  <si>
    <t>Antique Brass</t>
  </si>
  <si>
    <t>KOHLDSN,TGTDVS</t>
  </si>
  <si>
    <t>7/19/2022</t>
  </si>
  <si>
    <t>8/29/2022</t>
  </si>
  <si>
    <t>4/10/2023</t>
  </si>
  <si>
    <t>8/31/2022</t>
  </si>
  <si>
    <t>9/16/2022</t>
  </si>
  <si>
    <t>6/9/2022</t>
  </si>
  <si>
    <t>10/26/2023</t>
  </si>
  <si>
    <t>II151-0134</t>
  </si>
  <si>
    <t>Aurelia</t>
  </si>
  <si>
    <t>3-Light Chandelier with Frosted Glass Globe Bulbs</t>
  </si>
  <si>
    <t>3-Light</t>
  </si>
  <si>
    <t>11/18/2022</t>
  </si>
  <si>
    <t>CSNSTORES,MACY02,TGTDVS</t>
  </si>
  <si>
    <t>7/14/2023</t>
  </si>
  <si>
    <t>11/23/2022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</si>
  <si>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</si>
  <si>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</si>
  <si>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</si>
  <si>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</si>
  <si>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</si>
  <si>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</si>
  <si>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</si>
  <si>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</si>
  <si>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</si>
  <si>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</si>
  <si>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</si>
  <si>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</si>
  <si>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</si>
  <si>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</si>
  <si>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</si>
  <si>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</si>
  <si>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</si>
  <si>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II150-0132</t>
  </si>
  <si>
    <t>Renzetti</t>
  </si>
  <si>
    <t>6-Light Contemporary Candelabra Styled Chandelier</t>
  </si>
  <si>
    <t>Traditional</t>
  </si>
  <si>
    <t>CSNSTORES,KOHLDSN</t>
  </si>
  <si>
    <t>6/14/2023</t>
  </si>
  <si>
    <t>10/6/2022</t>
  </si>
  <si>
    <t>11/12/2023</t>
  </si>
  <si>
    <t>7/3/2023</t>
  </si>
  <si>
    <t>9/5/2024</t>
  </si>
  <si>
    <t>II150-0130</t>
  </si>
  <si>
    <t>Abbott</t>
  </si>
  <si>
    <t>4-Light Metal Shade Chandelier</t>
  </si>
  <si>
    <t>Black/Gold</t>
  </si>
  <si>
    <t>1/25/2024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</si>
  <si>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</si>
  <si>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</si>
  <si>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</si>
  <si>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</si>
  <si>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</si>
  <si>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</si>
  <si>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9/26/2024</t>
  </si>
  <si>
    <t>II150-0131</t>
  </si>
  <si>
    <t>Gardham</t>
  </si>
  <si>
    <t>8-Light Sputnik Sphere Chandelier</t>
  </si>
  <si>
    <t>Black/Silver</t>
  </si>
  <si>
    <t>10/10/2023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</si>
  <si>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</si>
  <si>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</si>
  <si>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</si>
  <si>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</si>
  <si>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</si>
  <si>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</si>
  <si>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</si>
  <si>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AMAZONDS,CSNSTORES,DESINC,HDDS,HOUZZ,JCPENNEY01,KOHLDSN,MACY02,OLLIIX,OVERSTOCK01,ZOLA</t>
  </si>
  <si>
    <t>4/13/2020</t>
  </si>
  <si>
    <t>6/3/2020</t>
  </si>
  <si>
    <t>1/30/2020</t>
  </si>
  <si>
    <t>3/3/2023</t>
  </si>
  <si>
    <t>7/2/2024</t>
  </si>
  <si>
    <t>4/5/2023</t>
  </si>
  <si>
    <t>4/6/2020</t>
  </si>
  <si>
    <t>5/13/2020</t>
  </si>
  <si>
    <t>7/5/2022</t>
  </si>
  <si>
    <t>10/11/2023</t>
  </si>
  <si>
    <t>5/16/2020</t>
  </si>
  <si>
    <t>7/2/2020</t>
  </si>
  <si>
    <t>FB154-1165</t>
  </si>
  <si>
    <t>Bellow</t>
  </si>
  <si>
    <t>Uplight Floor Lamp with Mercury Glass Shade</t>
  </si>
  <si>
    <t>CSNSTORES,HDDS,JCPENNEY01,KIRKLANDDS,KOHLDSN,MACY02,OLLIIX,ROOMECOM,TGTDVS,ZOLA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</si>
  <si>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</si>
  <si>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</si>
  <si>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</si>
  <si>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</si>
  <si>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</si>
  <si>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</si>
  <si>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</si>
  <si>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MP154-0200</t>
  </si>
  <si>
    <t>Arched Floor Lamp with Marble Base</t>
  </si>
  <si>
    <t>AMAZONDS,ASHFURNDS,JCPENNEY01,KOHLDSN,MACY02,OLLIIX,OVERSTOCK01,ZOLA</t>
  </si>
  <si>
    <t>12/12/2019</t>
  </si>
  <si>
    <t>1/21/2020</t>
  </si>
  <si>
    <t>11/18/2019</t>
  </si>
  <si>
    <t>11/21/2019</t>
  </si>
  <si>
    <t>8/25/2021</t>
  </si>
  <si>
    <t>3/26/2020</t>
  </si>
  <si>
    <t>6/4/2020</t>
  </si>
  <si>
    <t>6/29/2021</t>
  </si>
  <si>
    <t>8/31/2021</t>
  </si>
  <si>
    <t>7/13/2022</t>
  </si>
  <si>
    <t>9/29/2020</t>
  </si>
  <si>
    <t>10/15/2019</t>
  </si>
  <si>
    <t>8/10/2020</t>
  </si>
  <si>
    <t>FPF21-0367</t>
  </si>
  <si>
    <t>Metal Tripod Floor Lamp with Glass Shade</t>
  </si>
  <si>
    <t>PF002773</t>
  </si>
  <si>
    <t>AMERSIGNDS,CSNSTORES,HDDS,JCPENNEY01,KOHLDSN,OLLIIX,OVERSTOCK01,TGTDVS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</si>
  <si>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</si>
  <si>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</si>
  <si>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</si>
  <si>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</si>
  <si>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</si>
  <si>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</si>
  <si>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</si>
  <si>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10/5/2024</t>
  </si>
  <si>
    <t>1/6/2017</t>
  </si>
  <si>
    <t>11/21/2018</t>
  </si>
  <si>
    <t>8/24/2020</t>
  </si>
  <si>
    <t>7/8/2022</t>
  </si>
  <si>
    <t>8/1/2016</t>
  </si>
  <si>
    <t>2/19/2016</t>
  </si>
  <si>
    <t>5/21/2021</t>
  </si>
  <si>
    <t>II154-0091</t>
  </si>
  <si>
    <t>CSNSTORES,HDDS,JCPENNEY01,KIRKLANDDS,KOHLDSN,OLLIIX,OVERSTOCK01,TGTDVS</t>
  </si>
  <si>
    <t>9/14/2018</t>
  </si>
  <si>
    <t>10/12/2018</t>
  </si>
  <si>
    <t>6/26/2018</t>
  </si>
  <si>
    <t>9/21/2018</t>
  </si>
  <si>
    <t>9/7/2018</t>
  </si>
  <si>
    <t>9/12/2018</t>
  </si>
  <si>
    <t>7/14/2019</t>
  </si>
  <si>
    <t>6/29/2020</t>
  </si>
  <si>
    <t>6/29/2019</t>
  </si>
  <si>
    <t>12/20/2018</t>
  </si>
  <si>
    <t>6/6/2019</t>
  </si>
  <si>
    <t>5/25/2022</t>
  </si>
  <si>
    <t>6/11/2019</t>
  </si>
  <si>
    <t>11/26/2018</t>
  </si>
  <si>
    <t>12/16/2023</t>
  </si>
  <si>
    <t>MPS154-0087</t>
  </si>
  <si>
    <t>3-Globe Light Floor Lamp with Marble Base</t>
  </si>
  <si>
    <t>AMAZONDS,AMERSIGNDS,CSNSTORES,HOUZZ,JCPENNEY01,OLLIIX,OVERSTOCK01,TGTDVS</t>
  </si>
  <si>
    <t>12/14/2017</t>
  </si>
  <si>
    <t>11/30/2017</t>
  </si>
  <si>
    <t>9/24/2018</t>
  </si>
  <si>
    <t>3/13/2019</t>
  </si>
  <si>
    <t>6/19/2020</t>
  </si>
  <si>
    <t>4/11/2019</t>
  </si>
  <si>
    <t>11/20/2018</t>
  </si>
  <si>
    <t>10/16/2018</t>
  </si>
  <si>
    <t>3/12/2018</t>
  </si>
  <si>
    <t>8/13/2021</t>
  </si>
  <si>
    <t>4/19/2024</t>
  </si>
  <si>
    <t>6/16/2020</t>
  </si>
  <si>
    <t>UH154-0051</t>
  </si>
  <si>
    <t>Alta</t>
  </si>
  <si>
    <t>3-Light Metal Floor Lamp</t>
  </si>
  <si>
    <t>10/5/2017</t>
  </si>
  <si>
    <t>AMERSIGNDS,CSNSTORES,HDDS,HOUZZ,OLLIIX,OVERSTOCK01,ROOMECOM</t>
  </si>
  <si>
    <t>10/18/2017</t>
  </si>
  <si>
    <t>11/25/2017</t>
  </si>
  <si>
    <t>6/22/2018</t>
  </si>
  <si>
    <t>7/19/2017</t>
  </si>
  <si>
    <t>10/19/2017</t>
  </si>
  <si>
    <t>5/13/2018</t>
  </si>
  <si>
    <t>5/15/2019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</si>
  <si>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</si>
  <si>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</si>
  <si>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</si>
  <si>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</si>
  <si>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</si>
  <si>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</si>
  <si>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</si>
  <si>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</si>
  <si>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II154-0158</t>
  </si>
  <si>
    <t>Rattan Weave Shade Floor Lamp</t>
  </si>
  <si>
    <t>5/29/2024</t>
  </si>
  <si>
    <t>9/20/2024</t>
  </si>
  <si>
    <t>9/3/2024</t>
  </si>
  <si>
    <t>II154-0117</t>
  </si>
  <si>
    <t>Keller</t>
  </si>
  <si>
    <t>Adjustable Arched Floor Lamp with Drum Shade</t>
  </si>
  <si>
    <t>Oil Rubbed Bronze/Cream</t>
  </si>
  <si>
    <t>CSNSTORES,HDDS,JCPENNEY01,KIRKLANDDS,OLLIIX</t>
  </si>
  <si>
    <t>9/20/2022</t>
  </si>
  <si>
    <t>7/25/2022</t>
  </si>
  <si>
    <t>8/16/2022</t>
  </si>
  <si>
    <t>12/18/2022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</si>
  <si>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</si>
  <si>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</si>
  <si>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</si>
  <si>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</si>
  <si>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</si>
  <si>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6/20/2023</t>
  </si>
  <si>
    <t>II154-0123</t>
  </si>
  <si>
    <t>Beacon</t>
  </si>
  <si>
    <t>Arched Metal Floor Lamp with Chimney Shade</t>
  </si>
  <si>
    <t>CSNSTORES,HOUZZ,JCPENNEY01,KIRKLANDDS,KOHLDSN,TGTDVS</t>
  </si>
  <si>
    <t>5/11/2022</t>
  </si>
  <si>
    <t>12/26/2022</t>
  </si>
  <si>
    <t>11/11/2022</t>
  </si>
  <si>
    <t>2/15/2023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</si>
  <si>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</si>
  <si>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</si>
  <si>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</si>
  <si>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</si>
  <si>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</si>
  <si>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</si>
  <si>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</si>
  <si>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</si>
  <si>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</si>
  <si>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</si>
  <si>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</si>
  <si>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</si>
  <si>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AMERSIGNDS,CSNSTORES,HDDS,KOHLDSN,OLLIIX,OVERSTOCK01,TGTDVS</t>
  </si>
  <si>
    <t>6/22/2023</t>
  </si>
  <si>
    <t>7/7/2023</t>
  </si>
  <si>
    <t>7/17/2023</t>
  </si>
  <si>
    <t>6/18/2023</t>
  </si>
  <si>
    <t>3/3/2024</t>
  </si>
  <si>
    <t>11/20/2024</t>
  </si>
  <si>
    <t>12/8/2023</t>
  </si>
  <si>
    <t>12/7/2023</t>
  </si>
  <si>
    <t>7/10/2023</t>
  </si>
  <si>
    <t>FB155-1176</t>
  </si>
  <si>
    <t>Dove</t>
  </si>
  <si>
    <t>Double Tube 2-Light Wall Sconce</t>
  </si>
  <si>
    <t>Frosted glass/gold</t>
  </si>
  <si>
    <t>AMAZON,CSNSTORES,MACY02,OLLIIX,OVERSTOCK01,TGTDVS</t>
  </si>
  <si>
    <t>9/4/2023</t>
  </si>
  <si>
    <t>11/29/2023</t>
  </si>
  <si>
    <t>4/4/2024</t>
  </si>
  <si>
    <t>8/15/2023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</si>
  <si>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</si>
  <si>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</si>
  <si>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</si>
  <si>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</si>
  <si>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</si>
  <si>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</si>
  <si>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</si>
  <si>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</si>
  <si>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</si>
  <si>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</si>
  <si>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</si>
  <si>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</si>
  <si>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CSNSTORES,HDDS,KOHLDSN,OVERSTOCK01,TGTDVS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</si>
  <si>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</si>
  <si>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</si>
  <si>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</si>
  <si>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</si>
  <si>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</si>
  <si>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</si>
  <si>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</si>
  <si>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</si>
  <si>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</si>
  <si>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</si>
  <si>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</si>
  <si>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AMERSIGNDS,CSNSTORES,DESINC,HDDS,HOUZZ,JCPENNEY01,KIRKLANDDS,KOHLDSN,MACY02,OLLIIX,OVERSTOCK01,ROOMECOM,TGTDVS</t>
  </si>
  <si>
    <t>1/23/2018</t>
  </si>
  <si>
    <t>4/19/2018</t>
  </si>
  <si>
    <t>5/9/2018</t>
  </si>
  <si>
    <t>9/20/2018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</si>
  <si>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</si>
  <si>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</si>
  <si>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</si>
  <si>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</si>
  <si>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</si>
  <si>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</si>
  <si>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</si>
  <si>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</si>
  <si>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</si>
  <si>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AMERSIGNDS,CSNSTORES,DESINC,HDDS,JCPENNEY01,KIRKLANDDS,KOHLDSN,OLLIIX,OVERSTOCK01,ROOMECOM,TGTDVS</t>
  </si>
  <si>
    <t>9/15/2018</t>
  </si>
  <si>
    <t>10/11/2018</t>
  </si>
  <si>
    <t>11/18/2024</t>
  </si>
  <si>
    <t>2/5/2019</t>
  </si>
  <si>
    <t>3/4/2019</t>
  </si>
  <si>
    <t>10/15/2020</t>
  </si>
  <si>
    <t>7/4/2022</t>
  </si>
  <si>
    <t>9/10/2019</t>
  </si>
  <si>
    <t>11/7/2018</t>
  </si>
  <si>
    <t>5DS153-0019</t>
  </si>
  <si>
    <t>Gray</t>
  </si>
  <si>
    <t>AMERSIGNDS,CSNSTORES,KIRKLANDDS,KOHLDSN,OLLIIX,OVERSTOCK01,ROOMECOM</t>
  </si>
  <si>
    <t>10/24/2018</t>
  </si>
  <si>
    <t>9/23/2018</t>
  </si>
  <si>
    <t>1/14/2020</t>
  </si>
  <si>
    <t>9/3/2019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</si>
  <si>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</si>
  <si>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</si>
  <si>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</si>
  <si>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</si>
  <si>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</si>
  <si>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</si>
  <si>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</si>
  <si>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</si>
  <si>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CSNSTORES,DESINC,OLLIIX,OVERSTOCK01,ROOMECOM</t>
  </si>
  <si>
    <t>2/15/2019</t>
  </si>
  <si>
    <t>3/5/2019</t>
  </si>
  <si>
    <t>6/3/2019</t>
  </si>
  <si>
    <t>3/12/2019</t>
  </si>
  <si>
    <t>3/24/2024</t>
  </si>
  <si>
    <t>7/24/2019</t>
  </si>
  <si>
    <t>2/7/2020</t>
  </si>
  <si>
    <t>10/9/2020</t>
  </si>
  <si>
    <t>11/19/2019</t>
  </si>
  <si>
    <t>3/6/2019</t>
  </si>
  <si>
    <t>5DS153-0046</t>
  </si>
  <si>
    <t>Zusa</t>
  </si>
  <si>
    <t>Metal 2-Light Globe Table Lamp</t>
  </si>
  <si>
    <t>AMAZON,CSNSTORES,HDDS,HOUZZ,JCPENNEY01,KIRKLANDDS,KOHLDSN,MACY02,OLLIIX,OVERSTOCK01,ROOMECOM,TGTDVS</t>
  </si>
  <si>
    <t>3/23/2023</t>
  </si>
  <si>
    <t>2/22/2024</t>
  </si>
  <si>
    <t>3/8/2023</t>
  </si>
  <si>
    <t>4/13/2023</t>
  </si>
  <si>
    <t>7/17/2024</t>
  </si>
  <si>
    <t>5DS153-0031</t>
  </si>
  <si>
    <t>Cortina</t>
  </si>
  <si>
    <t>Ombre Glass Table Lamp, Set of 2</t>
  </si>
  <si>
    <t>AMAZON,AMERSIGNDS,CSNSTORES,JCPENNEY01,KIRKLANDDS,KOHLDSN,OLLIIX,OVERSTOCK01,ROOMECOM,TGTDVS</t>
  </si>
  <si>
    <t>12/21/2018</t>
  </si>
  <si>
    <t>1/21/2019</t>
  </si>
  <si>
    <t>5/17/2024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</si>
  <si>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</si>
  <si>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</si>
  <si>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</si>
  <si>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</si>
  <si>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</si>
  <si>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</si>
  <si>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</si>
  <si>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</si>
  <si>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</si>
  <si>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</si>
  <si>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</si>
  <si>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</si>
  <si>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2/16/2021</t>
  </si>
  <si>
    <t>2/10/2021</t>
  </si>
  <si>
    <t>1/25/2021</t>
  </si>
  <si>
    <t>3/1/2021</t>
  </si>
  <si>
    <t>6/12/2022</t>
  </si>
  <si>
    <t>8/1/2023</t>
  </si>
  <si>
    <t>FB153-1183</t>
  </si>
  <si>
    <t>Zirconia</t>
  </si>
  <si>
    <t>Faceted Green Glass Table Lamp</t>
  </si>
  <si>
    <t>Green</t>
  </si>
  <si>
    <t>CSNSTORES,JCPENNEY01,KOHLDSN,OLLIIX,OVERSTOCK01,TGTDVS</t>
  </si>
  <si>
    <t>6/25/2024</t>
  </si>
  <si>
    <t>11/30/2024</t>
  </si>
  <si>
    <t>FB153-1184</t>
  </si>
  <si>
    <t>Faceted Brown Glass Table Lamp</t>
  </si>
  <si>
    <t>Brown</t>
  </si>
  <si>
    <t>4/22/2024</t>
  </si>
  <si>
    <t>6/19/2024</t>
  </si>
  <si>
    <t>11/29/2024</t>
  </si>
  <si>
    <t>10/14/2024</t>
  </si>
  <si>
    <t>FB153-1182</t>
  </si>
  <si>
    <t>Faceted Blue Glass Table Lamp</t>
  </si>
  <si>
    <t>CSNSTORES,HDDS,JCPENNEY01,OLLIIX,TGTDVS</t>
  </si>
  <si>
    <t>7/22/2024</t>
  </si>
  <si>
    <t>11/27/2024</t>
  </si>
  <si>
    <t>8/12/2024</t>
  </si>
  <si>
    <t>5DS153-1157</t>
  </si>
  <si>
    <t>Clarity</t>
  </si>
  <si>
    <t>Glass Cylinder Table Lamp Set of 2</t>
  </si>
  <si>
    <t>2/6/2021</t>
  </si>
  <si>
    <t>AMAZON,CSNSTORES,HDDS,JCPENNEY01,KIRKLANDDS,KOHLDSN,OLLIIX,OVERSTOCK01,ROOMECOM,TGTDVS</t>
  </si>
  <si>
    <t>2/8/2021</t>
  </si>
  <si>
    <t>2/14/2021</t>
  </si>
  <si>
    <t>5/26/2022</t>
  </si>
  <si>
    <t>11/10/2021</t>
  </si>
  <si>
    <t>5DS153-0001</t>
  </si>
  <si>
    <t>CSNSTORES,KOHLDSN,OLLIIX,OVERSTOCK01,ROOMECOM</t>
  </si>
  <si>
    <t>8/27/2018</t>
  </si>
  <si>
    <t>4/17/2018</t>
  </si>
  <si>
    <t>4/30/2018</t>
  </si>
  <si>
    <t>11/15/2018</t>
  </si>
  <si>
    <t>1/1/2019</t>
  </si>
  <si>
    <t>4/10/2019</t>
  </si>
  <si>
    <t>7/16/2018</t>
  </si>
  <si>
    <t>1/22/2018</t>
  </si>
  <si>
    <t>6/15/2018</t>
  </si>
  <si>
    <t>12/3/2018</t>
  </si>
  <si>
    <t>UH153-0099</t>
  </si>
  <si>
    <t>Borel</t>
  </si>
  <si>
    <t>Ombre Glass Table Lamp</t>
  </si>
  <si>
    <t>Dark Blue</t>
  </si>
  <si>
    <t>AMAZON,AMERSIGNDS,ASHFURNDS,CSNSTORES,HDDS,JCPENNEY01,KIRKLANDDS,KOHLDSN,OLLIIX,OVERSTOCK01,ROOMECOM,TGTDVS</t>
  </si>
  <si>
    <t>2/11/2021</t>
  </si>
  <si>
    <t>10/23/2024</t>
  </si>
  <si>
    <t>4/16/2021</t>
  </si>
  <si>
    <t>6/16/2022</t>
  </si>
  <si>
    <t>6/27/2021</t>
  </si>
  <si>
    <t>2/6/2024</t>
  </si>
  <si>
    <t>UH153-0057</t>
  </si>
  <si>
    <t>10/4/2017</t>
  </si>
  <si>
    <t>CSNSTORES,HDDS,KOHLDSN,OLLIIX,OVERSTOCK01,ROOMECOM,TGTDVS</t>
  </si>
  <si>
    <t>11/10/2017</t>
  </si>
  <si>
    <t>7/19/2018</t>
  </si>
  <si>
    <t>10/12/2017</t>
  </si>
  <si>
    <t>2/14/2018</t>
  </si>
  <si>
    <t>5/12/2020</t>
  </si>
  <si>
    <t>7/2/2018</t>
  </si>
  <si>
    <t>9/9/2020</t>
  </si>
  <si>
    <t>6/2/2022</t>
  </si>
  <si>
    <t>7/11/2018</t>
  </si>
  <si>
    <t>12/21/2017</t>
  </si>
  <si>
    <t>11/30/2018</t>
  </si>
  <si>
    <t>MP153-0204</t>
  </si>
  <si>
    <t>Bella</t>
  </si>
  <si>
    <t>Geometric Glass Table Lamp</t>
  </si>
  <si>
    <t>10/3/2019</t>
  </si>
  <si>
    <t>AMAZONDS,AMERSIGNDS,CSNSTORES,HOUZZ,JCPENNEY01,KIRKLANDDS,KOHLDSN,OLLIIX,OVERSTOCK01,ROOMECOM,TGTDVS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</si>
  <si>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</si>
  <si>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</si>
  <si>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</si>
  <si>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</si>
  <si>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</si>
  <si>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</si>
  <si>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</si>
  <si>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</si>
  <si>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</si>
  <si>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</si>
  <si>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5DS153-0037</t>
  </si>
  <si>
    <t>Nicolo</t>
  </si>
  <si>
    <t>Textured Ceramic Table Lamp</t>
  </si>
  <si>
    <t>AMERSIGNDS,CSNSTORES,HDDS,JCPENNEY01,KOHLDSN,OLLIIX,ROOMECOM,TGTDVS</t>
  </si>
  <si>
    <t>1/13/2022</t>
  </si>
  <si>
    <t>8/5/2022</t>
  </si>
  <si>
    <t>11/1/2024</t>
  </si>
  <si>
    <t>11/10/2022</t>
  </si>
  <si>
    <t>7/18/2023</t>
  </si>
  <si>
    <t>4/23/2024</t>
  </si>
  <si>
    <t>12/11/2023</t>
  </si>
  <si>
    <t>8/2/2022</t>
  </si>
  <si>
    <t>5DS153-0036</t>
  </si>
  <si>
    <t>AMAZONDS,AMERSIGNDS,CSNSTORES,HDDS,JCPENNEY01,KOHLDSN,OLLIIX,ROOMECOM,TGTDVS</t>
  </si>
  <si>
    <t>4/27/2022</t>
  </si>
  <si>
    <t>9/17/2024</t>
  </si>
  <si>
    <t>3/14/2023</t>
  </si>
  <si>
    <t>10/2/2023</t>
  </si>
  <si>
    <t>3/26/2024</t>
  </si>
  <si>
    <t>3/2/2022</t>
  </si>
  <si>
    <t>2/23/2022</t>
  </si>
  <si>
    <t>5DS153-0023</t>
  </si>
  <si>
    <t>Ranier</t>
  </si>
  <si>
    <t>Iridescent Glass Table Lamp</t>
  </si>
  <si>
    <t>Iridescent</t>
  </si>
  <si>
    <t>11/8/2018</t>
  </si>
  <si>
    <t>AMAZONDS,AMERSIGNDS,CSNSTORES,HOUZZ,KOHLDSN,OLLIIX,OVERSTOCK01,ROOMECOM,TGTDVS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</si>
  <si>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</si>
  <si>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</si>
  <si>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</si>
  <si>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</si>
  <si>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</si>
  <si>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</si>
  <si>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</si>
  <si>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</si>
  <si>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</si>
  <si>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</si>
  <si>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</si>
  <si>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</si>
  <si>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</si>
  <si>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</si>
  <si>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</si>
  <si>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</si>
  <si>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</si>
  <si>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</si>
  <si>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</si>
  <si>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</si>
  <si>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5DS153-0008</t>
  </si>
  <si>
    <t>Covey</t>
  </si>
  <si>
    <t>CSNSTORES,JCPENNEY01,KIRKLANDDS,KOHLDSN,MACY02,OLLIIX,OVERSTOCK01,ROOMECOM,TGTDVS</t>
  </si>
  <si>
    <t>9/10/2018</t>
  </si>
  <si>
    <t>5/23/2019</t>
  </si>
  <si>
    <t>6/27/2018</t>
  </si>
  <si>
    <t>7/9/2018</t>
  </si>
  <si>
    <t>6/13/2018</t>
  </si>
  <si>
    <t>5DS153-0053</t>
  </si>
  <si>
    <t>Chique</t>
  </si>
  <si>
    <t>Tap-Control and Dimmable Accent Table Lamp with Power Outlet</t>
  </si>
  <si>
    <t>FB153-1187</t>
  </si>
  <si>
    <t>Zazie</t>
  </si>
  <si>
    <t>Ceramic Genie Table Lamp</t>
  </si>
  <si>
    <t>KIRKLANDDS,KOHLDSN,OLLIIX</t>
  </si>
  <si>
    <t>4/15/2024</t>
  </si>
  <si>
    <t>5/22/2024</t>
  </si>
  <si>
    <t>FB153-1185</t>
  </si>
  <si>
    <t>OLLIIX,TGTDVS</t>
  </si>
  <si>
    <t>5/3/2024</t>
  </si>
  <si>
    <t>FB153-1186</t>
  </si>
  <si>
    <t>HDDS,OLLIIX</t>
  </si>
  <si>
    <t>6/24/2024</t>
  </si>
  <si>
    <t>5DS153-0039</t>
  </si>
  <si>
    <t>Macey</t>
  </si>
  <si>
    <t>Yellow</t>
  </si>
  <si>
    <t>CSNSTORES,HDDS,KOHLDSN,OLLIIX,OVERSTOCK01,TGTDVS</t>
  </si>
  <si>
    <t>2/2/2022</t>
  </si>
  <si>
    <t>2/2/2023</t>
  </si>
  <si>
    <t>10/30/2022</t>
  </si>
  <si>
    <t>2/13/2024</t>
  </si>
  <si>
    <t>7/19/2023</t>
  </si>
  <si>
    <t>7/26/2023</t>
  </si>
  <si>
    <t>5DS153-0030</t>
  </si>
  <si>
    <t>Gypsy</t>
  </si>
  <si>
    <t>Embossed Boho Table Lamp</t>
  </si>
  <si>
    <t>12/7/2018</t>
  </si>
  <si>
    <t>AMERSIGNDS,CSNSTORES,HDDS,KIRKLANDDS,KOHLDSN,OLLIIX,ROOMECOM,TGTDVS</t>
  </si>
  <si>
    <t>1/16/2019</t>
  </si>
  <si>
    <t>5/7/2019</t>
  </si>
  <si>
    <t>2/12/2019</t>
  </si>
  <si>
    <t>1/29/2019</t>
  </si>
  <si>
    <t>4/23/2019</t>
  </si>
  <si>
    <t>12/13/2022</t>
  </si>
  <si>
    <t>11/21/2024</t>
  </si>
  <si>
    <t>1/15/2019</t>
  </si>
  <si>
    <t>2/3/2021</t>
  </si>
  <si>
    <t>4/16/2024</t>
  </si>
  <si>
    <t>7/31/2019</t>
  </si>
  <si>
    <t>5/2/2019</t>
  </si>
  <si>
    <t>5DS153-0029</t>
  </si>
  <si>
    <t>Driggs</t>
  </si>
  <si>
    <t>Ceramic Textured Table Lamp</t>
  </si>
  <si>
    <t>Ivory/Grey</t>
  </si>
  <si>
    <t>AMERSIGNDS,CSNSTORES,DESINC,HDDS,JCPENNEY01,KOHLDSN,OLLIIX,ROOMECOM</t>
  </si>
  <si>
    <t>1/4/2019</t>
  </si>
  <si>
    <t>4/8/2019</t>
  </si>
  <si>
    <t>5/19/2020</t>
  </si>
  <si>
    <t>7/18/2019</t>
  </si>
  <si>
    <t>8/30/2024</t>
  </si>
  <si>
    <t>1/11/2021</t>
  </si>
  <si>
    <t>1/9/2020</t>
  </si>
  <si>
    <t>7/4/2019</t>
  </si>
  <si>
    <t>1/25/2019</t>
  </si>
  <si>
    <t>5DS153-0047</t>
  </si>
  <si>
    <t>Liora</t>
  </si>
  <si>
    <t>2-Tone Ceramic Table Lamp Set of 2</t>
  </si>
  <si>
    <t>Sage Green/Gold</t>
  </si>
  <si>
    <t>1/21/2024</t>
  </si>
  <si>
    <t>AMERSIGNDS,CSNSTORES,OLLIIX,OVERSTOCK01,ROOMECOM</t>
  </si>
  <si>
    <t>1/28/2024</t>
  </si>
  <si>
    <t>1/20/2024</t>
  </si>
  <si>
    <t>5/2/2024</t>
  </si>
  <si>
    <t>4/28/2024</t>
  </si>
  <si>
    <t>8/28/2024</t>
  </si>
  <si>
    <t>5DS153-0048</t>
  </si>
  <si>
    <t>White/Silver</t>
  </si>
  <si>
    <t>AMERSIGNDS,CSNSTORES</t>
  </si>
  <si>
    <t>5/21/2024</t>
  </si>
  <si>
    <t>7/18/2024</t>
  </si>
  <si>
    <t>5DS153-0049</t>
  </si>
  <si>
    <t>5DS153-0051</t>
  </si>
  <si>
    <t>Neonova</t>
  </si>
  <si>
    <t>Glass Table Lamp</t>
  </si>
  <si>
    <t>KOHLDSN,OLLIIX,OVERSTOCK01,TGTDVS</t>
  </si>
  <si>
    <t>6/27/2024</t>
  </si>
  <si>
    <t>11/5/2024</t>
  </si>
  <si>
    <t>7/26/2024</t>
  </si>
  <si>
    <t>5DS153-0052</t>
  </si>
  <si>
    <t>8/29/2024</t>
  </si>
  <si>
    <t>7/8/2024</t>
  </si>
  <si>
    <t>5DS153-0041</t>
  </si>
  <si>
    <t>Bayard</t>
  </si>
  <si>
    <t>Embossed Ceramic Table Lamp</t>
  </si>
  <si>
    <t>CSNSTORES,JCPENNEY01,KIRKLANDDS,KOHLDSN,OLLIIX,ROOMECOM</t>
  </si>
  <si>
    <t>3/3/2022</t>
  </si>
  <si>
    <t>8/11/2022</t>
  </si>
  <si>
    <t>1/13/2023</t>
  </si>
  <si>
    <t>5/6/2024</t>
  </si>
  <si>
    <t>5/23/2023</t>
  </si>
  <si>
    <t>FB153-1158</t>
  </si>
  <si>
    <t>Celine</t>
  </si>
  <si>
    <t>10/18/2021</t>
  </si>
  <si>
    <t>CSNSTORES,HDDS,JCPENNEY01,KOHLDSN,OLLIIX,TGTDVS</t>
  </si>
  <si>
    <t>12/3/2021</t>
  </si>
  <si>
    <t>8/20/2022</t>
  </si>
  <si>
    <t>9/14/2022</t>
  </si>
  <si>
    <t>10/22/2021</t>
  </si>
  <si>
    <t>3/15/2023</t>
  </si>
  <si>
    <t>5DS153-0017</t>
  </si>
  <si>
    <t>Saxony</t>
  </si>
  <si>
    <t>Metallic Glass Table Lamp</t>
  </si>
  <si>
    <t>9/26/2018</t>
  </si>
  <si>
    <t>AMERSIGNDS,CSNSTORES,HDDS,KIRKLANDDS,KOHLDSN,OLLIIX,TGTDVS</t>
  </si>
  <si>
    <t>10/7/2018</t>
  </si>
  <si>
    <t>9/30/2018</t>
  </si>
  <si>
    <t>11/13/2018</t>
  </si>
  <si>
    <t>5/19/2019</t>
  </si>
  <si>
    <t>1/13/2019</t>
  </si>
  <si>
    <t>5/25/2023</t>
  </si>
  <si>
    <t>1/2/2024</t>
  </si>
  <si>
    <t>3/7/2019</t>
  </si>
  <si>
    <t>9/25/2022</t>
  </si>
  <si>
    <t>11/6/2018</t>
  </si>
  <si>
    <t>5/31/2022</t>
  </si>
  <si>
    <t>6/22/2020</t>
  </si>
  <si>
    <t>FB153-1178</t>
  </si>
  <si>
    <t>Luxuria</t>
  </si>
  <si>
    <t>Textured Glass and Acrylic Base Table Lamp</t>
  </si>
  <si>
    <t>CSNSTORES,HDDS,KIRKLANDDS,KOHLDSN,OLLIIX,OVERSTOCK01,ROOMECOM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</si>
  <si>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</si>
  <si>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</si>
  <si>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</si>
  <si>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</si>
  <si>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</si>
  <si>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</si>
  <si>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</si>
  <si>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KIRKLANDDS,OLLIIX</t>
  </si>
  <si>
    <t>FB153-1181</t>
  </si>
  <si>
    <t>Maelle</t>
  </si>
  <si>
    <t>Blue Aqua Swirl Blown Glass Table Lamp</t>
  </si>
  <si>
    <t>Aqua</t>
  </si>
  <si>
    <t>KOHLDSN,MACY02,OLLIIX,OVERSTOCK01</t>
  </si>
  <si>
    <t>3/10/2024</t>
  </si>
  <si>
    <t>5DS153-0045</t>
  </si>
  <si>
    <t>Crewe</t>
  </si>
  <si>
    <t>Textured Resin Table Lamp</t>
  </si>
  <si>
    <t>KOHLDSN,OLLIIX,TGTDVS</t>
  </si>
  <si>
    <t>12/28/2022</t>
  </si>
  <si>
    <t>2/6/2023</t>
  </si>
  <si>
    <t>FB153-1189</t>
  </si>
  <si>
    <t>Lysandria</t>
  </si>
  <si>
    <t>11/11/2024</t>
  </si>
  <si>
    <t>11/22/2024</t>
  </si>
  <si>
    <t>FB154-1164</t>
  </si>
  <si>
    <t>Aster</t>
  </si>
  <si>
    <t>Angular Arched Metal Floor Lamp</t>
  </si>
  <si>
    <t>CSNSTORES,KIRKLANDDS,KOHLDSN,OLLIIX,ROOMECOM,TGTDVS,ZOLA</t>
  </si>
  <si>
    <t>5/27/2022</t>
  </si>
  <si>
    <t>8/22/2022</t>
  </si>
  <si>
    <t>FB154-1177</t>
  </si>
  <si>
    <t>AMERSIGNDS,CSNSTORES,HDDS,KOHLDSN,MACY02,OLLIIX,ZOLA</t>
  </si>
  <si>
    <t>9/13/2023</t>
  </si>
  <si>
    <t>4/24/2024</t>
  </si>
  <si>
    <t>11/26/2023</t>
  </si>
  <si>
    <t>6/12/2024</t>
  </si>
  <si>
    <t>12/21/2023</t>
  </si>
  <si>
    <t>10/29/2024</t>
  </si>
  <si>
    <t>FB155-1173</t>
  </si>
  <si>
    <t>Conway</t>
  </si>
  <si>
    <t>Metal Wall Sconce with Cylinder Shade, Set of 2</t>
  </si>
  <si>
    <t>CSNSTORES,JCPENNEY01,KOHLDSN,OLLIIX,OVERSTOCK01,ROOMECOM</t>
  </si>
  <si>
    <t>1/4/2023</t>
  </si>
  <si>
    <t>5DS150-0044</t>
  </si>
  <si>
    <t>Devon</t>
  </si>
  <si>
    <t>6-Light Chandelier with Bowl Shaped Glass Shades</t>
  </si>
  <si>
    <t>CSNSTORES,OLLIIX</t>
  </si>
  <si>
    <t>11/16/2022</t>
  </si>
  <si>
    <t>2/26/2023</t>
  </si>
  <si>
    <t>8/23/2023</t>
  </si>
  <si>
    <t>5DS150-0042</t>
  </si>
  <si>
    <t>Ellie</t>
  </si>
  <si>
    <t>3/30/2022</t>
  </si>
  <si>
    <t>11/8/2022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</si>
  <si>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</si>
  <si>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</si>
  <si>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</si>
  <si>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</si>
  <si>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</si>
  <si>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</si>
  <si>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</si>
  <si>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</si>
  <si>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AMAZON,CSNSTORES,HOUZZ,JCPENNEY01,KOHLDSN,LAMPDS,OLLIIX,OVERSTOCK01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</si>
  <si>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</si>
  <si>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</si>
  <si>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</si>
  <si>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</si>
  <si>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</si>
  <si>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</si>
  <si>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</si>
  <si>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</si>
  <si>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</si>
  <si>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AMAZONDS,CSNSTORES,HOUZZ,KOHLDSN,LAMPDS,OLLIIX,OVERSTOCK01,ZOLA</t>
  </si>
  <si>
    <t>1/6/2022</t>
  </si>
  <si>
    <t>1/26/2024</t>
  </si>
  <si>
    <t>MPS150-0107</t>
  </si>
  <si>
    <t>Silver/White</t>
  </si>
  <si>
    <t>AMAZONDS,CSNSTORES,HOUZZ,LAMPDS,OVERSTOCK01</t>
  </si>
  <si>
    <t>12/19/2019</t>
  </si>
  <si>
    <t>1/6/2020</t>
  </si>
  <si>
    <t>7/8/2020</t>
  </si>
  <si>
    <t>12/3/2020</t>
  </si>
  <si>
    <t>6/8/2021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</si>
  <si>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</si>
  <si>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</si>
  <si>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</si>
  <si>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</si>
  <si>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</si>
  <si>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</si>
  <si>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</si>
  <si>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8/8/2022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</si>
  <si>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</si>
  <si>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</si>
  <si>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</si>
  <si>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</si>
  <si>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</si>
  <si>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</si>
  <si>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</si>
  <si>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</si>
  <si>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</si>
  <si>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12/6/2024</t>
  </si>
  <si>
    <t>FB150-1170</t>
  </si>
  <si>
    <t>Nava</t>
  </si>
  <si>
    <t>3-Light Metal Chandelier with Adjustable Chain</t>
  </si>
  <si>
    <t>CSNSTORES,KIRKLANDDS,KOHLDSN</t>
  </si>
  <si>
    <t>1/24/2023</t>
  </si>
  <si>
    <t>11/7/2022</t>
  </si>
  <si>
    <t>4/17/2023</t>
  </si>
  <si>
    <t>6/5/2023</t>
  </si>
  <si>
    <t>8/20/2023</t>
  </si>
  <si>
    <t>FB150-1190</t>
  </si>
  <si>
    <t>Opulentia</t>
  </si>
  <si>
    <t>9-light Round Tiered Chandelier with Textured Glass Shades</t>
  </si>
  <si>
    <t>FB150-1169</t>
  </si>
  <si>
    <t>Fairmount</t>
  </si>
  <si>
    <t>8-Light Traditional Chandelier with Drum Shades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</si>
  <si>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</si>
  <si>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</si>
  <si>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</si>
  <si>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</si>
  <si>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</si>
  <si>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</si>
  <si>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</si>
  <si>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</si>
  <si>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FB150-1159</t>
  </si>
  <si>
    <t>Melrose</t>
  </si>
  <si>
    <t>2-Light Beaded Chandelier</t>
  </si>
  <si>
    <t>3/17/2022</t>
  </si>
  <si>
    <t>3/16/2022</t>
  </si>
  <si>
    <t>2/25/2022</t>
  </si>
  <si>
    <t>MT154-0070</t>
  </si>
  <si>
    <t>Aelorian</t>
  </si>
  <si>
    <t>Floor Lamp 59"H</t>
  </si>
  <si>
    <t>6/26/2023</t>
  </si>
  <si>
    <t>AMAZON,AMAZONDS,CSNSTORES,HDDS,JCPENNEY01,KOHLDSN,MACY02,OLLIIX,OVERSTOCK01,ROOMECOM,TGTDVS,ZOLA</t>
  </si>
  <si>
    <t>6/25/2023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</si>
  <si>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</si>
  <si>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</si>
  <si>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</si>
  <si>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</si>
  <si>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</si>
  <si>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</si>
  <si>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</si>
  <si>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</si>
  <si>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</si>
  <si>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</si>
  <si>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</si>
  <si>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</si>
  <si>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</si>
  <si>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MT153-0077</t>
  </si>
  <si>
    <t>Mystique</t>
  </si>
  <si>
    <t>Blue Ceramic Ginger Jar Table Lamp</t>
  </si>
  <si>
    <t>MT Lily Pond</t>
  </si>
  <si>
    <t>AMAZON,CSNSTORES,HDDS,JCPENNEY01,KIRKLANDDS,KOHLDSN,OLLIIX,OVERSTOCK01</t>
  </si>
  <si>
    <t>6/2/2024</t>
  </si>
  <si>
    <t>MT153-0078</t>
  </si>
  <si>
    <t>Table Lamp 28"H</t>
  </si>
  <si>
    <t>AMAZON,HDDS,KOHLDSN,OLLIIX,OVERSTOCK01</t>
  </si>
  <si>
    <t>10/31/2024</t>
  </si>
  <si>
    <t>FB153-1175</t>
  </si>
  <si>
    <t>24" H Table Lamp with Marble Base</t>
  </si>
  <si>
    <t>CSNSTORES,KIRKLANDDS,OLLIIX</t>
  </si>
  <si>
    <t>8/22/2024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</si>
  <si>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</si>
  <si>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</si>
  <si>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</si>
  <si>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</si>
  <si>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</si>
  <si>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</si>
  <si>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</si>
  <si>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</si>
  <si>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</si>
  <si>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7/4/2023</t>
  </si>
  <si>
    <t>12/2/2022</t>
  </si>
  <si>
    <t>MT153-0053</t>
  </si>
  <si>
    <t>Martha Stewart</t>
  </si>
  <si>
    <t>Astoria</t>
  </si>
  <si>
    <t>Resin Buffet Table Lamp</t>
  </si>
  <si>
    <t>12/8/2021</t>
  </si>
  <si>
    <t>AMAZON,AMAZONDS,CSNSTORES,HDDS,KIRKLANDDS,KOHLDSN,OLLIIX,OVERSTOCK01,TGTDVS</t>
  </si>
  <si>
    <t>12/30/2021</t>
  </si>
  <si>
    <t>1/20/2022</t>
  </si>
  <si>
    <t>12/10/2021</t>
  </si>
  <si>
    <t>2/16/2022</t>
  </si>
  <si>
    <t>MT153-0073</t>
  </si>
  <si>
    <t>Provencal</t>
  </si>
  <si>
    <t>29"H Resin Table Lamp Set of 2</t>
  </si>
  <si>
    <t>Reclaimed Grey</t>
  </si>
  <si>
    <t>12/9/2023</t>
  </si>
  <si>
    <t>AMAZON,CSNSTORES,HDDS,KIRKLANDDS,KOHLDSN,MACY02,OLLIIX,ROOMECOM</t>
  </si>
  <si>
    <t>12/10/2023</t>
  </si>
  <si>
    <t>MT153-0069</t>
  </si>
  <si>
    <t>Landsdown</t>
  </si>
  <si>
    <t>Black Faceted Table Lamp 24.25"H</t>
  </si>
  <si>
    <t>CSNSTORES,HDDS,JCPENNEY01,KOHLDSN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</si>
  <si>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</si>
  <si>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</si>
  <si>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</si>
  <si>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</si>
  <si>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</si>
  <si>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</si>
  <si>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</si>
  <si>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</si>
  <si>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MT154-0050</t>
  </si>
  <si>
    <t>Clyde</t>
  </si>
  <si>
    <t>Metal Tripod Floor Lamp 60"H</t>
  </si>
  <si>
    <t>CSNSTORES,HDDS,JCPENNEY01,KOHLDSN,OLLIIX,ROOMECOM,TGTDVS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</si>
  <si>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</si>
  <si>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</si>
  <si>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</si>
  <si>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</si>
  <si>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</si>
  <si>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</si>
  <si>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</si>
  <si>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</si>
  <si>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</si>
  <si>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AMAZON,CSNSTORES,HDDS,KIRKLANDDS,KOHLDSN,OVERSTOCK01</t>
  </si>
  <si>
    <t>11/13/2023</t>
  </si>
  <si>
    <t>6/5/2024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</si>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</sst>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67.24</v>
      </c>
      <c r="M6" s="3">
        <v>70.6</v>
      </c>
      <c r="N6" s="3">
        <v>159.99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131</v>
      </c>
      <c r="AA6" s="4">
        <f>=ROUNDDOWN(6.89473684210526,0)</f>
      </c>
      <c r="AB6" s="5">
        <v>19</v>
      </c>
      <c r="AC6" s="2" t="s">
        <v>136</v>
      </c>
      <c r="AD6" s="4">
        <v>200</v>
      </c>
      <c r="AE6" s="4">
        <v>460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261</v>
      </c>
      <c r="AQ6" s="8">
        <v>20555.32</v>
      </c>
      <c r="AR6" s="4"/>
      <c r="AS6" s="8"/>
      <c r="AT6" s="7"/>
      <c r="AU6" s="7"/>
      <c r="AV6" s="4">
        <v>261</v>
      </c>
      <c r="AW6" s="8">
        <v>20555.32</v>
      </c>
      <c r="AX6" s="4"/>
      <c r="AY6" s="8"/>
      <c r="AZ6" s="7"/>
      <c r="BA6" s="7"/>
      <c r="BB6" s="7">
        <v>1</v>
      </c>
      <c r="BC6" s="4">
        <v>261</v>
      </c>
      <c r="BD6" s="8">
        <v>20555.32</v>
      </c>
      <c r="BE6" s="4"/>
      <c r="BF6" s="8"/>
      <c r="BG6" s="7"/>
      <c r="BH6" s="7"/>
      <c r="BI6" s="7">
        <v>1</v>
      </c>
      <c r="BJ6" s="4">
        <v>261</v>
      </c>
      <c r="BK6" s="8">
        <v>20555.32</v>
      </c>
      <c r="BL6" s="2" t="s">
        <v>137</v>
      </c>
      <c r="BM6" s="7">
        <v>1</v>
      </c>
      <c r="BN6" s="7">
        <v>1</v>
      </c>
      <c r="BO6" s="4">
        <v>30</v>
      </c>
      <c r="BP6" s="8">
        <v>1984.29</v>
      </c>
      <c r="BQ6" s="4"/>
      <c r="BR6" s="8"/>
      <c r="BS6" s="7"/>
      <c r="BT6" s="7"/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>
        <v>190</v>
      </c>
      <c r="CB6" s="8">
        <v>15426.1</v>
      </c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142</v>
      </c>
      <c r="CK6" s="2" t="s">
        <v>141</v>
      </c>
      <c r="CL6" s="2" t="s">
        <v>130</v>
      </c>
      <c r="CM6" s="4">
        <v>3</v>
      </c>
      <c r="CN6" s="8">
        <v>243.93</v>
      </c>
      <c r="CO6" s="4"/>
      <c r="CP6" s="8"/>
      <c r="CQ6" s="7"/>
      <c r="CR6" s="7"/>
      <c r="CS6" s="2" t="s">
        <v>138</v>
      </c>
      <c r="CT6" s="2" t="s">
        <v>127</v>
      </c>
      <c r="CU6" s="2" t="s">
        <v>143</v>
      </c>
      <c r="CV6" s="2" t="s">
        <v>139</v>
      </c>
      <c r="CW6" s="2" t="s">
        <v>141</v>
      </c>
      <c r="CX6" s="2" t="s">
        <v>130</v>
      </c>
      <c r="CY6" s="4">
        <v>11</v>
      </c>
      <c r="CZ6" s="8">
        <v>908.6</v>
      </c>
      <c r="DA6" s="4"/>
      <c r="DB6" s="8"/>
      <c r="DC6" s="7"/>
      <c r="DD6" s="7"/>
      <c r="DE6" s="2" t="s">
        <v>138</v>
      </c>
      <c r="DF6" s="2" t="s">
        <v>127</v>
      </c>
      <c r="DG6" s="2" t="s">
        <v>143</v>
      </c>
      <c r="DH6" s="2" t="s">
        <v>144</v>
      </c>
      <c r="DI6" s="2" t="s">
        <v>141</v>
      </c>
      <c r="DJ6" s="2" t="s">
        <v>130</v>
      </c>
      <c r="DK6" s="4">
        <v>5</v>
      </c>
      <c r="DL6" s="8">
        <v>351</v>
      </c>
      <c r="DM6" s="4"/>
      <c r="DN6" s="8"/>
      <c r="DO6" s="7"/>
      <c r="DP6" s="7"/>
      <c r="DQ6" s="2" t="s">
        <v>138</v>
      </c>
      <c r="DR6" s="2" t="s">
        <v>127</v>
      </c>
      <c r="DS6" s="2" t="s">
        <v>145</v>
      </c>
      <c r="DT6" s="2" t="s">
        <v>146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147</v>
      </c>
      <c r="ED6" s="2" t="s">
        <v>127</v>
      </c>
      <c r="EE6" s="2" t="s">
        <v>130</v>
      </c>
      <c r="EF6" s="2" t="s">
        <v>130</v>
      </c>
      <c r="EG6" s="2" t="s">
        <v>141</v>
      </c>
      <c r="EH6" s="2" t="s">
        <v>130</v>
      </c>
      <c r="EI6" s="4">
        <v>2</v>
      </c>
      <c r="EJ6" s="8">
        <v>177.48</v>
      </c>
      <c r="EK6" s="4"/>
      <c r="EL6" s="8"/>
      <c r="EM6" s="7"/>
      <c r="EN6" s="7"/>
      <c r="EO6" s="2" t="s">
        <v>138</v>
      </c>
      <c r="EP6" s="2" t="s">
        <v>148</v>
      </c>
      <c r="EQ6" s="2" t="s">
        <v>149</v>
      </c>
      <c r="ER6" s="2" t="s">
        <v>150</v>
      </c>
      <c r="ES6" s="2" t="s">
        <v>141</v>
      </c>
      <c r="ET6" s="2" t="s">
        <v>130</v>
      </c>
      <c r="EU6" s="4">
        <v>14</v>
      </c>
      <c r="EV6" s="8">
        <v>1087.24</v>
      </c>
      <c r="EW6" s="4"/>
      <c r="EX6" s="8"/>
      <c r="EY6" s="7"/>
      <c r="EZ6" s="7"/>
      <c r="FA6" s="2" t="s">
        <v>138</v>
      </c>
      <c r="FB6" s="2" t="s">
        <v>127</v>
      </c>
      <c r="FC6" s="2" t="s">
        <v>151</v>
      </c>
      <c r="FD6" s="2" t="s">
        <v>152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147</v>
      </c>
      <c r="FN6" s="2" t="s">
        <v>127</v>
      </c>
      <c r="FO6" s="2" t="s">
        <v>130</v>
      </c>
      <c r="FP6" s="2" t="s">
        <v>130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153</v>
      </c>
      <c r="GB6" s="2" t="s">
        <v>154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>
        <v>2</v>
      </c>
      <c r="HD6" s="8">
        <v>134.2</v>
      </c>
      <c r="HE6" s="4"/>
      <c r="HF6" s="8"/>
      <c r="HG6" s="7"/>
      <c r="HH6" s="7"/>
      <c r="HI6" s="2" t="s">
        <v>138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>
        <v>4</v>
      </c>
      <c r="IB6" s="8">
        <v>242.48</v>
      </c>
      <c r="IC6" s="4"/>
      <c r="ID6" s="8"/>
      <c r="IE6" s="7"/>
      <c r="IF6" s="7"/>
      <c r="IG6" s="2" t="s">
        <v>138</v>
      </c>
      <c r="IH6" s="2" t="s">
        <v>127</v>
      </c>
      <c r="II6" s="2" t="s">
        <v>163</v>
      </c>
      <c r="IJ6" s="2" t="s">
        <v>164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143</v>
      </c>
      <c r="IV6" s="2" t="s">
        <v>165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167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130</v>
      </c>
      <c r="JR6" s="2" t="s">
        <v>130</v>
      </c>
      <c r="JS6" s="2" t="s">
        <v>130</v>
      </c>
      <c r="JT6" s="2" t="s">
        <v>130</v>
      </c>
      <c r="JU6" s="2" t="s">
        <v>130</v>
      </c>
      <c r="JV6" s="2" t="s">
        <v>130</v>
      </c>
      <c r="JW6" s="4"/>
      <c r="JX6" s="8"/>
      <c r="JY6" s="4"/>
      <c r="JZ6" s="8"/>
      <c r="KA6" s="7"/>
      <c r="KB6" s="7"/>
      <c r="KC6" s="2" t="s">
        <v>168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130</v>
      </c>
      <c r="KP6" s="2" t="s">
        <v>130</v>
      </c>
      <c r="KQ6" s="2" t="s">
        <v>130</v>
      </c>
      <c r="KR6" s="2" t="s">
        <v>130</v>
      </c>
      <c r="KS6" s="2" t="s">
        <v>130</v>
      </c>
      <c r="KT6" s="2" t="s">
        <v>130</v>
      </c>
      <c r="KU6" s="4"/>
      <c r="KV6" s="8"/>
      <c r="KW6" s="4"/>
      <c r="KX6" s="8"/>
      <c r="KY6" s="7"/>
      <c r="KZ6" s="7"/>
      <c r="LA6" s="2" t="s">
        <v>169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168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168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168</v>
      </c>
      <c r="MX6" s="2" t="s">
        <v>170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168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170</v>
      </c>
      <c r="OI6" s="2" t="s">
        <v>171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138</v>
      </c>
      <c r="PF6" s="2" t="s">
        <v>127</v>
      </c>
      <c r="PG6" s="2" t="s">
        <v>172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173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174</v>
      </c>
      <c r="QR6" s="2" t="s">
        <v>175</v>
      </c>
      <c r="QS6" s="2" t="s">
        <v>141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125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130</v>
      </c>
      <c r="V7" s="2" t="s">
        <v>181</v>
      </c>
      <c r="W7" s="2" t="s">
        <v>182</v>
      </c>
      <c r="X7" s="2" t="s">
        <v>130</v>
      </c>
      <c r="Y7" s="2" t="s">
        <v>183</v>
      </c>
      <c r="Z7" s="4">
        <v>9</v>
      </c>
      <c r="AA7" s="4">
        <f>=ROUNDDOWN(0.769230769230769,0)</f>
      </c>
      <c r="AB7" s="5">
        <v>11.7</v>
      </c>
      <c r="AC7" s="2" t="s">
        <v>184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117</v>
      </c>
      <c r="AQ7" s="8">
        <v>13152.83</v>
      </c>
      <c r="AR7" s="4"/>
      <c r="AS7" s="8"/>
      <c r="AT7" s="7"/>
      <c r="AU7" s="7"/>
      <c r="AV7" s="4">
        <v>117</v>
      </c>
      <c r="AW7" s="8">
        <v>13152.83</v>
      </c>
      <c r="AX7" s="4"/>
      <c r="AY7" s="8"/>
      <c r="AZ7" s="7"/>
      <c r="BA7" s="7"/>
      <c r="BB7" s="7">
        <v>1</v>
      </c>
      <c r="BC7" s="4">
        <v>128</v>
      </c>
      <c r="BD7" s="8">
        <v>14392.42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0.9139</v>
      </c>
      <c r="BJ7" s="4">
        <v>117</v>
      </c>
      <c r="BK7" s="8">
        <v>13152.83</v>
      </c>
      <c r="BL7" s="2" t="s">
        <v>185</v>
      </c>
      <c r="BM7" s="7">
        <v>1</v>
      </c>
      <c r="BN7" s="7">
        <v>1</v>
      </c>
      <c r="BO7" s="4">
        <v>67</v>
      </c>
      <c r="BP7" s="8">
        <v>6973.16</v>
      </c>
      <c r="BQ7" s="4"/>
      <c r="BR7" s="8"/>
      <c r="BS7" s="7"/>
      <c r="BT7" s="7"/>
      <c r="BU7" s="2" t="s">
        <v>138</v>
      </c>
      <c r="BV7" s="2" t="s">
        <v>127</v>
      </c>
      <c r="BW7" s="2" t="s">
        <v>186</v>
      </c>
      <c r="BX7" s="2" t="s">
        <v>187</v>
      </c>
      <c r="BY7" s="2" t="s">
        <v>141</v>
      </c>
      <c r="BZ7" s="2" t="s">
        <v>130</v>
      </c>
      <c r="CA7" s="4">
        <v>4</v>
      </c>
      <c r="CB7" s="8">
        <v>523.8</v>
      </c>
      <c r="CC7" s="4"/>
      <c r="CD7" s="8"/>
      <c r="CE7" s="7"/>
      <c r="CF7" s="7"/>
      <c r="CG7" s="2" t="s">
        <v>138</v>
      </c>
      <c r="CH7" s="2" t="s">
        <v>127</v>
      </c>
      <c r="CI7" s="2" t="s">
        <v>130</v>
      </c>
      <c r="CJ7" s="2" t="s">
        <v>188</v>
      </c>
      <c r="CK7" s="2" t="s">
        <v>141</v>
      </c>
      <c r="CL7" s="2" t="s">
        <v>130</v>
      </c>
      <c r="CM7" s="4">
        <v>9</v>
      </c>
      <c r="CN7" s="8">
        <v>1057.88</v>
      </c>
      <c r="CO7" s="4"/>
      <c r="CP7" s="8"/>
      <c r="CQ7" s="7"/>
      <c r="CR7" s="7"/>
      <c r="CS7" s="2" t="s">
        <v>138</v>
      </c>
      <c r="CT7" s="2" t="s">
        <v>127</v>
      </c>
      <c r="CU7" s="2" t="s">
        <v>189</v>
      </c>
      <c r="CV7" s="2" t="s">
        <v>190</v>
      </c>
      <c r="CW7" s="2" t="s">
        <v>141</v>
      </c>
      <c r="CX7" s="2" t="s">
        <v>130</v>
      </c>
      <c r="CY7" s="4">
        <v>15</v>
      </c>
      <c r="CZ7" s="8">
        <v>2042.25</v>
      </c>
      <c r="DA7" s="4"/>
      <c r="DB7" s="8"/>
      <c r="DC7" s="7"/>
      <c r="DD7" s="7"/>
      <c r="DE7" s="2" t="s">
        <v>138</v>
      </c>
      <c r="DF7" s="2" t="s">
        <v>127</v>
      </c>
      <c r="DG7" s="2" t="s">
        <v>191</v>
      </c>
      <c r="DH7" s="2" t="s">
        <v>192</v>
      </c>
      <c r="DI7" s="2" t="s">
        <v>141</v>
      </c>
      <c r="DJ7" s="2" t="s">
        <v>130</v>
      </c>
      <c r="DK7" s="4"/>
      <c r="DL7" s="8"/>
      <c r="DM7" s="4"/>
      <c r="DN7" s="8"/>
      <c r="DO7" s="7"/>
      <c r="DP7" s="7"/>
      <c r="DQ7" s="2" t="s">
        <v>138</v>
      </c>
      <c r="DR7" s="2" t="s">
        <v>127</v>
      </c>
      <c r="DS7" s="2" t="s">
        <v>193</v>
      </c>
      <c r="DT7" s="2" t="s">
        <v>194</v>
      </c>
      <c r="DU7" s="2" t="s">
        <v>141</v>
      </c>
      <c r="DV7" s="2" t="s">
        <v>130</v>
      </c>
      <c r="DW7" s="4">
        <v>11</v>
      </c>
      <c r="DX7" s="8">
        <v>1315.27</v>
      </c>
      <c r="DY7" s="4"/>
      <c r="DZ7" s="8"/>
      <c r="EA7" s="7"/>
      <c r="EB7" s="7"/>
      <c r="EC7" s="2" t="s">
        <v>138</v>
      </c>
      <c r="ED7" s="2" t="s">
        <v>127</v>
      </c>
      <c r="EE7" s="2" t="s">
        <v>195</v>
      </c>
      <c r="EF7" s="2" t="s">
        <v>196</v>
      </c>
      <c r="EG7" s="2" t="s">
        <v>141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148</v>
      </c>
      <c r="EQ7" s="2" t="s">
        <v>197</v>
      </c>
      <c r="ER7" s="2" t="s">
        <v>198</v>
      </c>
      <c r="ES7" s="2" t="s">
        <v>141</v>
      </c>
      <c r="ET7" s="2" t="s">
        <v>130</v>
      </c>
      <c r="EU7" s="4">
        <v>2</v>
      </c>
      <c r="EV7" s="8">
        <v>250.52</v>
      </c>
      <c r="EW7" s="4"/>
      <c r="EX7" s="8"/>
      <c r="EY7" s="7"/>
      <c r="EZ7" s="7"/>
      <c r="FA7" s="2" t="s">
        <v>138</v>
      </c>
      <c r="FB7" s="2" t="s">
        <v>127</v>
      </c>
      <c r="FC7" s="2" t="s">
        <v>151</v>
      </c>
      <c r="FD7" s="2" t="s">
        <v>199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147</v>
      </c>
      <c r="FN7" s="2" t="s">
        <v>127</v>
      </c>
      <c r="FO7" s="2" t="s">
        <v>130</v>
      </c>
      <c r="FP7" s="2" t="s">
        <v>130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138</v>
      </c>
      <c r="FZ7" s="2" t="s">
        <v>127</v>
      </c>
      <c r="GA7" s="2" t="s">
        <v>200</v>
      </c>
      <c r="GB7" s="2" t="s">
        <v>201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138</v>
      </c>
      <c r="GL7" s="2" t="s">
        <v>127</v>
      </c>
      <c r="GM7" s="2" t="s">
        <v>202</v>
      </c>
      <c r="GN7" s="2" t="s">
        <v>203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204</v>
      </c>
      <c r="GX7" s="2" t="s">
        <v>127</v>
      </c>
      <c r="GY7" s="2" t="s">
        <v>130</v>
      </c>
      <c r="GZ7" s="2" t="s">
        <v>130</v>
      </c>
      <c r="HA7" s="2" t="s">
        <v>141</v>
      </c>
      <c r="HB7" s="2" t="s">
        <v>130</v>
      </c>
      <c r="HC7" s="4">
        <v>4</v>
      </c>
      <c r="HD7" s="8">
        <v>491.92</v>
      </c>
      <c r="HE7" s="4"/>
      <c r="HF7" s="8"/>
      <c r="HG7" s="7"/>
      <c r="HH7" s="7"/>
      <c r="HI7" s="2" t="s">
        <v>138</v>
      </c>
      <c r="HJ7" s="2" t="s">
        <v>127</v>
      </c>
      <c r="HK7" s="2" t="s">
        <v>205</v>
      </c>
      <c r="HL7" s="2" t="s">
        <v>206</v>
      </c>
      <c r="HM7" s="2" t="s">
        <v>141</v>
      </c>
      <c r="HN7" s="2" t="s">
        <v>130</v>
      </c>
      <c r="HO7" s="4">
        <v>3</v>
      </c>
      <c r="HP7" s="8">
        <v>341.61</v>
      </c>
      <c r="HQ7" s="4"/>
      <c r="HR7" s="8"/>
      <c r="HS7" s="7"/>
      <c r="HT7" s="7"/>
      <c r="HU7" s="2" t="s">
        <v>138</v>
      </c>
      <c r="HV7" s="2" t="s">
        <v>127</v>
      </c>
      <c r="HW7" s="2" t="s">
        <v>161</v>
      </c>
      <c r="HX7" s="2" t="s">
        <v>207</v>
      </c>
      <c r="HY7" s="2" t="s">
        <v>141</v>
      </c>
      <c r="HZ7" s="2" t="s">
        <v>130</v>
      </c>
      <c r="IA7" s="4">
        <v>2</v>
      </c>
      <c r="IB7" s="8">
        <v>156.42</v>
      </c>
      <c r="IC7" s="4"/>
      <c r="ID7" s="8"/>
      <c r="IE7" s="7"/>
      <c r="IF7" s="7"/>
      <c r="IG7" s="2" t="s">
        <v>138</v>
      </c>
      <c r="IH7" s="2" t="s">
        <v>127</v>
      </c>
      <c r="II7" s="2" t="s">
        <v>208</v>
      </c>
      <c r="IJ7" s="2" t="s">
        <v>209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189</v>
      </c>
      <c r="IV7" s="2" t="s">
        <v>210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168</v>
      </c>
      <c r="JF7" s="2" t="s">
        <v>127</v>
      </c>
      <c r="JG7" s="2" t="s">
        <v>130</v>
      </c>
      <c r="JH7" s="2" t="s">
        <v>130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130</v>
      </c>
      <c r="JR7" s="2" t="s">
        <v>130</v>
      </c>
      <c r="JS7" s="2" t="s">
        <v>130</v>
      </c>
      <c r="JT7" s="2" t="s">
        <v>130</v>
      </c>
      <c r="JU7" s="2" t="s">
        <v>130</v>
      </c>
      <c r="JV7" s="2" t="s">
        <v>130</v>
      </c>
      <c r="JW7" s="4"/>
      <c r="JX7" s="8"/>
      <c r="JY7" s="4"/>
      <c r="JZ7" s="8"/>
      <c r="KA7" s="7"/>
      <c r="KB7" s="7"/>
      <c r="KC7" s="2" t="s">
        <v>168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130</v>
      </c>
      <c r="KP7" s="2" t="s">
        <v>130</v>
      </c>
      <c r="KQ7" s="2" t="s">
        <v>130</v>
      </c>
      <c r="KR7" s="2" t="s">
        <v>130</v>
      </c>
      <c r="KS7" s="2" t="s">
        <v>130</v>
      </c>
      <c r="KT7" s="2" t="s">
        <v>130</v>
      </c>
      <c r="KU7" s="4"/>
      <c r="KV7" s="8"/>
      <c r="KW7" s="4"/>
      <c r="KX7" s="8"/>
      <c r="KY7" s="7"/>
      <c r="KZ7" s="7"/>
      <c r="LA7" s="2" t="s">
        <v>169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168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168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168</v>
      </c>
      <c r="MX7" s="2" t="s">
        <v>170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168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170</v>
      </c>
      <c r="OI7" s="2" t="s">
        <v>211</v>
      </c>
      <c r="OJ7" s="2" t="s">
        <v>212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138</v>
      </c>
      <c r="PF7" s="2" t="s">
        <v>127</v>
      </c>
      <c r="PG7" s="2" t="s">
        <v>172</v>
      </c>
      <c r="PH7" s="2" t="s">
        <v>130</v>
      </c>
      <c r="PI7" s="2" t="s">
        <v>141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213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168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170</v>
      </c>
      <c r="QQ7" s="2" t="s">
        <v>174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125</v>
      </c>
      <c r="K8" s="2" t="s">
        <v>216</v>
      </c>
      <c r="L8" s="3">
        <v>108.45</v>
      </c>
      <c r="M8" s="3">
        <v>113.87</v>
      </c>
      <c r="N8" s="3">
        <v>249.99</v>
      </c>
      <c r="O8" s="2" t="s">
        <v>127</v>
      </c>
      <c r="P8" s="2" t="s">
        <v>217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218</v>
      </c>
      <c r="V8" s="2" t="s">
        <v>219</v>
      </c>
      <c r="W8" s="2" t="s">
        <v>182</v>
      </c>
      <c r="X8" s="2" t="s">
        <v>130</v>
      </c>
      <c r="Y8" s="2" t="s">
        <v>220</v>
      </c>
      <c r="Z8" s="4">
        <v>40</v>
      </c>
      <c r="AA8" s="4">
        <f>=ROUNDDOWN(40,0)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11</v>
      </c>
      <c r="AQ8" s="8">
        <v>1239.59</v>
      </c>
      <c r="AR8" s="4"/>
      <c r="AS8" s="8"/>
      <c r="AT8" s="7"/>
      <c r="AU8" s="7"/>
      <c r="AV8" s="4">
        <v>11</v>
      </c>
      <c r="AW8" s="8">
        <v>1239.59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0.0861</v>
      </c>
      <c r="BJ8" s="4">
        <v>11</v>
      </c>
      <c r="BK8" s="8">
        <v>1239.59</v>
      </c>
      <c r="BL8" s="2" t="s">
        <v>221</v>
      </c>
      <c r="BM8" s="7">
        <v>1</v>
      </c>
      <c r="BN8" s="7">
        <v>1</v>
      </c>
      <c r="BO8" s="4">
        <v>5</v>
      </c>
      <c r="BP8" s="8">
        <v>450.8</v>
      </c>
      <c r="BQ8" s="4"/>
      <c r="BR8" s="8"/>
      <c r="BS8" s="7"/>
      <c r="BT8" s="7"/>
      <c r="BU8" s="2" t="s">
        <v>138</v>
      </c>
      <c r="BV8" s="2" t="s">
        <v>127</v>
      </c>
      <c r="BW8" s="2" t="s">
        <v>222</v>
      </c>
      <c r="BX8" s="2" t="s">
        <v>223</v>
      </c>
      <c r="BY8" s="2" t="s">
        <v>141</v>
      </c>
      <c r="BZ8" s="2" t="s">
        <v>130</v>
      </c>
      <c r="CA8" s="4"/>
      <c r="CB8" s="8"/>
      <c r="CC8" s="4"/>
      <c r="CD8" s="8"/>
      <c r="CE8" s="7"/>
      <c r="CF8" s="7"/>
      <c r="CG8" s="2" t="s">
        <v>168</v>
      </c>
      <c r="CH8" s="2" t="s">
        <v>127</v>
      </c>
      <c r="CI8" s="2" t="s">
        <v>130</v>
      </c>
      <c r="CJ8" s="2" t="s">
        <v>130</v>
      </c>
      <c r="CK8" s="2" t="s">
        <v>141</v>
      </c>
      <c r="CL8" s="2" t="s">
        <v>130</v>
      </c>
      <c r="CM8" s="4">
        <v>2</v>
      </c>
      <c r="CN8" s="8">
        <v>257.36</v>
      </c>
      <c r="CO8" s="4"/>
      <c r="CP8" s="8"/>
      <c r="CQ8" s="7"/>
      <c r="CR8" s="7"/>
      <c r="CS8" s="2" t="s">
        <v>138</v>
      </c>
      <c r="CT8" s="2" t="s">
        <v>127</v>
      </c>
      <c r="CU8" s="2" t="s">
        <v>220</v>
      </c>
      <c r="CV8" s="2" t="s">
        <v>224</v>
      </c>
      <c r="CW8" s="2" t="s">
        <v>141</v>
      </c>
      <c r="CX8" s="2" t="s">
        <v>130</v>
      </c>
      <c r="CY8" s="4">
        <v>3</v>
      </c>
      <c r="CZ8" s="8">
        <v>408.45</v>
      </c>
      <c r="DA8" s="4"/>
      <c r="DB8" s="8"/>
      <c r="DC8" s="7"/>
      <c r="DD8" s="7"/>
      <c r="DE8" s="2" t="s">
        <v>138</v>
      </c>
      <c r="DF8" s="2" t="s">
        <v>127</v>
      </c>
      <c r="DG8" s="2" t="s">
        <v>225</v>
      </c>
      <c r="DH8" s="2" t="s">
        <v>226</v>
      </c>
      <c r="DI8" s="2" t="s">
        <v>141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227</v>
      </c>
      <c r="DT8" s="2" t="s">
        <v>228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229</v>
      </c>
      <c r="EF8" s="2" t="s">
        <v>130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232</v>
      </c>
      <c r="FD8" s="2" t="s">
        <v>130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147</v>
      </c>
      <c r="FN8" s="2" t="s">
        <v>127</v>
      </c>
      <c r="FO8" s="2" t="s">
        <v>130</v>
      </c>
      <c r="FP8" s="2" t="s">
        <v>130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138</v>
      </c>
      <c r="FZ8" s="2" t="s">
        <v>127</v>
      </c>
      <c r="GA8" s="2" t="s">
        <v>233</v>
      </c>
      <c r="GB8" s="2" t="s">
        <v>234</v>
      </c>
      <c r="GC8" s="2" t="s">
        <v>141</v>
      </c>
      <c r="GD8" s="2" t="s">
        <v>130</v>
      </c>
      <c r="GE8" s="4">
        <v>1</v>
      </c>
      <c r="GF8" s="8">
        <v>122.98</v>
      </c>
      <c r="GG8" s="4"/>
      <c r="GH8" s="8"/>
      <c r="GI8" s="7"/>
      <c r="GJ8" s="7"/>
      <c r="GK8" s="2" t="s">
        <v>138</v>
      </c>
      <c r="GL8" s="2" t="s">
        <v>127</v>
      </c>
      <c r="GM8" s="2" t="s">
        <v>155</v>
      </c>
      <c r="GN8" s="2" t="s">
        <v>235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236</v>
      </c>
      <c r="GZ8" s="2" t="s">
        <v>237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238</v>
      </c>
      <c r="HL8" s="2" t="s">
        <v>239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240</v>
      </c>
      <c r="HX8" s="2" t="s">
        <v>241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242</v>
      </c>
      <c r="IJ8" s="2" t="s">
        <v>243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244</v>
      </c>
      <c r="IV8" s="2" t="s">
        <v>245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166</v>
      </c>
      <c r="JH8" s="2" t="s">
        <v>246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130</v>
      </c>
      <c r="JR8" s="2" t="s">
        <v>130</v>
      </c>
      <c r="JS8" s="2" t="s">
        <v>130</v>
      </c>
      <c r="JT8" s="2" t="s">
        <v>130</v>
      </c>
      <c r="JU8" s="2" t="s">
        <v>130</v>
      </c>
      <c r="JV8" s="2" t="s">
        <v>130</v>
      </c>
      <c r="JW8" s="4"/>
      <c r="JX8" s="8"/>
      <c r="JY8" s="4"/>
      <c r="JZ8" s="8"/>
      <c r="KA8" s="7"/>
      <c r="KB8" s="7"/>
      <c r="KC8" s="2" t="s">
        <v>168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130</v>
      </c>
      <c r="KP8" s="2" t="s">
        <v>130</v>
      </c>
      <c r="KQ8" s="2" t="s">
        <v>130</v>
      </c>
      <c r="KR8" s="2" t="s">
        <v>130</v>
      </c>
      <c r="KS8" s="2" t="s">
        <v>130</v>
      </c>
      <c r="KT8" s="2" t="s">
        <v>130</v>
      </c>
      <c r="KU8" s="4"/>
      <c r="KV8" s="8"/>
      <c r="KW8" s="4"/>
      <c r="KX8" s="8"/>
      <c r="KY8" s="7"/>
      <c r="KZ8" s="7"/>
      <c r="LA8" s="2" t="s">
        <v>169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168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168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168</v>
      </c>
      <c r="MX8" s="2" t="s">
        <v>170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168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170</v>
      </c>
      <c r="OI8" s="2" t="s">
        <v>171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138</v>
      </c>
      <c r="PF8" s="2" t="s">
        <v>127</v>
      </c>
      <c r="PG8" s="2" t="s">
        <v>172</v>
      </c>
      <c r="PH8" s="2" t="s">
        <v>130</v>
      </c>
      <c r="PI8" s="2" t="s">
        <v>141</v>
      </c>
      <c r="PJ8" s="2" t="s">
        <v>130</v>
      </c>
      <c r="PK8" s="4"/>
      <c r="PL8" s="8"/>
      <c r="PM8" s="4"/>
      <c r="PN8" s="8"/>
      <c r="PO8" s="7"/>
      <c r="PP8" s="7"/>
      <c r="PQ8" s="2" t="s">
        <v>168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168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170</v>
      </c>
      <c r="QQ8" s="2" t="s">
        <v>203</v>
      </c>
      <c r="QR8" s="2" t="s">
        <v>130</v>
      </c>
      <c r="QS8" s="2" t="s">
        <v>141</v>
      </c>
      <c r="QT8" s="2" t="s">
        <v>130</v>
      </c>
    </row>
    <row r="9">
      <c r="A9" s="2" t="s">
        <v>247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125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251</v>
      </c>
      <c r="T9" s="2" t="s">
        <v>130</v>
      </c>
      <c r="U9" s="2" t="s">
        <v>130</v>
      </c>
      <c r="V9" s="2" t="s">
        <v>181</v>
      </c>
      <c r="W9" s="2" t="s">
        <v>182</v>
      </c>
      <c r="X9" s="2" t="s">
        <v>130</v>
      </c>
      <c r="Y9" s="2" t="s">
        <v>252</v>
      </c>
      <c r="Z9" s="4">
        <v>259</v>
      </c>
      <c r="AA9" s="4">
        <f>=ROUNDDOWN(38.6567164179104,0)</f>
      </c>
      <c r="AB9" s="5">
        <v>6.7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85</v>
      </c>
      <c r="AQ9" s="8">
        <v>11184.97</v>
      </c>
      <c r="AR9" s="4"/>
      <c r="AS9" s="8"/>
      <c r="AT9" s="7"/>
      <c r="AU9" s="7"/>
      <c r="AV9" s="4">
        <v>85</v>
      </c>
      <c r="AW9" s="8">
        <v>11184.97</v>
      </c>
      <c r="AX9" s="4"/>
      <c r="AY9" s="8"/>
      <c r="AZ9" s="7"/>
      <c r="BA9" s="7"/>
      <c r="BB9" s="7">
        <v>1</v>
      </c>
      <c r="BC9" s="4">
        <v>85</v>
      </c>
      <c r="BD9" s="8">
        <v>11184.97</v>
      </c>
      <c r="BE9" s="4"/>
      <c r="BF9" s="8"/>
      <c r="BG9" s="7"/>
      <c r="BH9" s="7"/>
      <c r="BI9" s="7">
        <v>1</v>
      </c>
      <c r="BJ9" s="4">
        <v>85</v>
      </c>
      <c r="BK9" s="8">
        <v>11184.97</v>
      </c>
      <c r="BL9" s="2" t="s">
        <v>253</v>
      </c>
      <c r="BM9" s="7">
        <v>1</v>
      </c>
      <c r="BN9" s="7">
        <v>1</v>
      </c>
      <c r="BO9" s="4">
        <v>12</v>
      </c>
      <c r="BP9" s="8">
        <v>1330.02</v>
      </c>
      <c r="BQ9" s="4"/>
      <c r="BR9" s="8"/>
      <c r="BS9" s="7"/>
      <c r="BT9" s="7"/>
      <c r="BU9" s="2" t="s">
        <v>138</v>
      </c>
      <c r="BV9" s="2" t="s">
        <v>127</v>
      </c>
      <c r="BW9" s="2" t="s">
        <v>254</v>
      </c>
      <c r="BX9" s="2" t="s">
        <v>255</v>
      </c>
      <c r="BY9" s="2" t="s">
        <v>141</v>
      </c>
      <c r="BZ9" s="2" t="s">
        <v>130</v>
      </c>
      <c r="CA9" s="4"/>
      <c r="CB9" s="8"/>
      <c r="CC9" s="4"/>
      <c r="CD9" s="8"/>
      <c r="CE9" s="7"/>
      <c r="CF9" s="7"/>
      <c r="CG9" s="2" t="s">
        <v>256</v>
      </c>
      <c r="CH9" s="2" t="s">
        <v>170</v>
      </c>
      <c r="CI9" s="2" t="s">
        <v>130</v>
      </c>
      <c r="CJ9" s="2" t="s">
        <v>257</v>
      </c>
      <c r="CK9" s="2" t="s">
        <v>141</v>
      </c>
      <c r="CL9" s="2" t="s">
        <v>130</v>
      </c>
      <c r="CM9" s="4">
        <v>32</v>
      </c>
      <c r="CN9" s="8">
        <v>4153.12</v>
      </c>
      <c r="CO9" s="4"/>
      <c r="CP9" s="8"/>
      <c r="CQ9" s="7"/>
      <c r="CR9" s="7"/>
      <c r="CS9" s="2" t="s">
        <v>138</v>
      </c>
      <c r="CT9" s="2" t="s">
        <v>127</v>
      </c>
      <c r="CU9" s="2" t="s">
        <v>258</v>
      </c>
      <c r="CV9" s="2" t="s">
        <v>190</v>
      </c>
      <c r="CW9" s="2" t="s">
        <v>141</v>
      </c>
      <c r="CX9" s="2" t="s">
        <v>130</v>
      </c>
      <c r="CY9" s="4">
        <v>25</v>
      </c>
      <c r="CZ9" s="8">
        <v>3600</v>
      </c>
      <c r="DA9" s="4"/>
      <c r="DB9" s="8"/>
      <c r="DC9" s="7"/>
      <c r="DD9" s="7"/>
      <c r="DE9" s="2" t="s">
        <v>138</v>
      </c>
      <c r="DF9" s="2" t="s">
        <v>127</v>
      </c>
      <c r="DG9" s="2" t="s">
        <v>259</v>
      </c>
      <c r="DH9" s="2" t="s">
        <v>210</v>
      </c>
      <c r="DI9" s="2" t="s">
        <v>141</v>
      </c>
      <c r="DJ9" s="2" t="s">
        <v>130</v>
      </c>
      <c r="DK9" s="4">
        <v>6</v>
      </c>
      <c r="DL9" s="8">
        <v>748.02</v>
      </c>
      <c r="DM9" s="4"/>
      <c r="DN9" s="8"/>
      <c r="DO9" s="7"/>
      <c r="DP9" s="7"/>
      <c r="DQ9" s="2" t="s">
        <v>138</v>
      </c>
      <c r="DR9" s="2" t="s">
        <v>127</v>
      </c>
      <c r="DS9" s="2" t="s">
        <v>193</v>
      </c>
      <c r="DT9" s="2" t="s">
        <v>260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170</v>
      </c>
      <c r="EE9" s="2" t="s">
        <v>261</v>
      </c>
      <c r="EF9" s="2" t="s">
        <v>262</v>
      </c>
      <c r="EG9" s="2" t="s">
        <v>141</v>
      </c>
      <c r="EH9" s="2" t="s">
        <v>130</v>
      </c>
      <c r="EI9" s="4">
        <v>4</v>
      </c>
      <c r="EJ9" s="8">
        <v>576.76</v>
      </c>
      <c r="EK9" s="4"/>
      <c r="EL9" s="8"/>
      <c r="EM9" s="7"/>
      <c r="EN9" s="7"/>
      <c r="EO9" s="2" t="s">
        <v>138</v>
      </c>
      <c r="EP9" s="2" t="s">
        <v>127</v>
      </c>
      <c r="EQ9" s="2" t="s">
        <v>149</v>
      </c>
      <c r="ER9" s="2" t="s">
        <v>263</v>
      </c>
      <c r="ES9" s="2" t="s">
        <v>141</v>
      </c>
      <c r="ET9" s="2" t="s">
        <v>130</v>
      </c>
      <c r="EU9" s="4">
        <v>1</v>
      </c>
      <c r="EV9" s="8">
        <v>131.5</v>
      </c>
      <c r="EW9" s="4"/>
      <c r="EX9" s="8"/>
      <c r="EY9" s="7"/>
      <c r="EZ9" s="7"/>
      <c r="FA9" s="2" t="s">
        <v>138</v>
      </c>
      <c r="FB9" s="2" t="s">
        <v>127</v>
      </c>
      <c r="FC9" s="2" t="s">
        <v>232</v>
      </c>
      <c r="FD9" s="2" t="s">
        <v>264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147</v>
      </c>
      <c r="FN9" s="2" t="s">
        <v>127</v>
      </c>
      <c r="FO9" s="2" t="s">
        <v>130</v>
      </c>
      <c r="FP9" s="2" t="s">
        <v>130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138</v>
      </c>
      <c r="FZ9" s="2" t="s">
        <v>127</v>
      </c>
      <c r="GA9" s="2" t="s">
        <v>265</v>
      </c>
      <c r="GB9" s="2" t="s">
        <v>266</v>
      </c>
      <c r="GC9" s="2" t="s">
        <v>141</v>
      </c>
      <c r="GD9" s="2" t="s">
        <v>130</v>
      </c>
      <c r="GE9" s="4">
        <v>1</v>
      </c>
      <c r="GF9" s="8">
        <v>129.11</v>
      </c>
      <c r="GG9" s="4"/>
      <c r="GH9" s="8"/>
      <c r="GI9" s="7"/>
      <c r="GJ9" s="7"/>
      <c r="GK9" s="2" t="s">
        <v>138</v>
      </c>
      <c r="GL9" s="2" t="s">
        <v>127</v>
      </c>
      <c r="GM9" s="2" t="s">
        <v>155</v>
      </c>
      <c r="GN9" s="2" t="s">
        <v>267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268</v>
      </c>
      <c r="GZ9" s="2" t="s">
        <v>130</v>
      </c>
      <c r="HA9" s="2" t="s">
        <v>141</v>
      </c>
      <c r="HB9" s="2" t="s">
        <v>130</v>
      </c>
      <c r="HC9" s="4">
        <v>4</v>
      </c>
      <c r="HD9" s="8">
        <v>516.44</v>
      </c>
      <c r="HE9" s="4"/>
      <c r="HF9" s="8"/>
      <c r="HG9" s="7"/>
      <c r="HH9" s="7"/>
      <c r="HI9" s="2" t="s">
        <v>138</v>
      </c>
      <c r="HJ9" s="2" t="s">
        <v>127</v>
      </c>
      <c r="HK9" s="2" t="s">
        <v>269</v>
      </c>
      <c r="HL9" s="2" t="s">
        <v>270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271</v>
      </c>
      <c r="HX9" s="2" t="s">
        <v>272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208</v>
      </c>
      <c r="IJ9" s="2" t="s">
        <v>273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189</v>
      </c>
      <c r="IV9" s="2" t="s">
        <v>274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168</v>
      </c>
      <c r="JF9" s="2" t="s">
        <v>127</v>
      </c>
      <c r="JG9" s="2" t="s">
        <v>130</v>
      </c>
      <c r="JH9" s="2" t="s">
        <v>130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130</v>
      </c>
      <c r="JR9" s="2" t="s">
        <v>130</v>
      </c>
      <c r="JS9" s="2" t="s">
        <v>130</v>
      </c>
      <c r="JT9" s="2" t="s">
        <v>130</v>
      </c>
      <c r="JU9" s="2" t="s">
        <v>130</v>
      </c>
      <c r="JV9" s="2" t="s">
        <v>130</v>
      </c>
      <c r="JW9" s="4"/>
      <c r="JX9" s="8"/>
      <c r="JY9" s="4"/>
      <c r="JZ9" s="8"/>
      <c r="KA9" s="7"/>
      <c r="KB9" s="7"/>
      <c r="KC9" s="2" t="s">
        <v>168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130</v>
      </c>
      <c r="KP9" s="2" t="s">
        <v>130</v>
      </c>
      <c r="KQ9" s="2" t="s">
        <v>130</v>
      </c>
      <c r="KR9" s="2" t="s">
        <v>130</v>
      </c>
      <c r="KS9" s="2" t="s">
        <v>130</v>
      </c>
      <c r="KT9" s="2" t="s">
        <v>130</v>
      </c>
      <c r="KU9" s="4"/>
      <c r="KV9" s="8"/>
      <c r="KW9" s="4"/>
      <c r="KX9" s="8"/>
      <c r="KY9" s="7"/>
      <c r="KZ9" s="7"/>
      <c r="LA9" s="2" t="s">
        <v>169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168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168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168</v>
      </c>
      <c r="MX9" s="2" t="s">
        <v>170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168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170</v>
      </c>
      <c r="OI9" s="2" t="s">
        <v>171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138</v>
      </c>
      <c r="PF9" s="2" t="s">
        <v>127</v>
      </c>
      <c r="PG9" s="2" t="s">
        <v>172</v>
      </c>
      <c r="PH9" s="2" t="s">
        <v>130</v>
      </c>
      <c r="PI9" s="2" t="s">
        <v>141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275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168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276</v>
      </c>
      <c r="QR9" s="2" t="s">
        <v>277</v>
      </c>
      <c r="QS9" s="2" t="s">
        <v>141</v>
      </c>
      <c r="QT9" s="2" t="s">
        <v>130</v>
      </c>
    </row>
    <row r="10">
      <c r="A10" s="2" t="s">
        <v>278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125</v>
      </c>
      <c r="K10" s="2" t="s">
        <v>250</v>
      </c>
      <c r="L10" s="3">
        <v>43.2</v>
      </c>
      <c r="M10" s="3">
        <v>45.36</v>
      </c>
      <c r="N10" s="3">
        <v>99.99</v>
      </c>
      <c r="O10" s="2" t="s">
        <v>127</v>
      </c>
      <c r="P10" s="2" t="s">
        <v>281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218</v>
      </c>
      <c r="V10" s="2" t="s">
        <v>219</v>
      </c>
      <c r="W10" s="2" t="s">
        <v>182</v>
      </c>
      <c r="X10" s="2" t="s">
        <v>130</v>
      </c>
      <c r="Y10" s="2" t="s">
        <v>282</v>
      </c>
      <c r="Z10" s="4">
        <v>89</v>
      </c>
      <c r="AA10" s="4">
        <f>=ROUNDDOWN(11.125,0)</f>
      </c>
      <c r="AB10" s="5">
        <v>8</v>
      </c>
      <c r="AC10" s="2" t="s">
        <v>283</v>
      </c>
      <c r="AD10" s="4">
        <v>160</v>
      </c>
      <c r="AE10" s="4">
        <v>160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106</v>
      </c>
      <c r="AQ10" s="8">
        <v>5769.78</v>
      </c>
      <c r="AR10" s="4"/>
      <c r="AS10" s="8"/>
      <c r="AT10" s="7"/>
      <c r="AU10" s="7"/>
      <c r="AV10" s="4">
        <v>106</v>
      </c>
      <c r="AW10" s="8">
        <v>5769.78</v>
      </c>
      <c r="AX10" s="4"/>
      <c r="AY10" s="8"/>
      <c r="AZ10" s="7"/>
      <c r="BA10" s="7"/>
      <c r="BB10" s="7">
        <v>1</v>
      </c>
      <c r="BC10" s="4">
        <v>106</v>
      </c>
      <c r="BD10" s="8">
        <v>5769.78</v>
      </c>
      <c r="BE10" s="4"/>
      <c r="BF10" s="8"/>
      <c r="BG10" s="7"/>
      <c r="BH10" s="7"/>
      <c r="BI10" s="7">
        <v>1</v>
      </c>
      <c r="BJ10" s="4">
        <v>106</v>
      </c>
      <c r="BK10" s="8">
        <v>5769.78</v>
      </c>
      <c r="BL10" s="2" t="s">
        <v>284</v>
      </c>
      <c r="BM10" s="7">
        <v>1</v>
      </c>
      <c r="BN10" s="7">
        <v>1</v>
      </c>
      <c r="BO10" s="4">
        <v>1</v>
      </c>
      <c r="BP10" s="8">
        <v>39.41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285</v>
      </c>
      <c r="BX10" s="2" t="s">
        <v>286</v>
      </c>
      <c r="BY10" s="2" t="s">
        <v>141</v>
      </c>
      <c r="BZ10" s="2" t="s">
        <v>130</v>
      </c>
      <c r="CA10" s="4">
        <v>16</v>
      </c>
      <c r="CB10" s="8">
        <v>883.2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130</v>
      </c>
      <c r="CJ10" s="2" t="s">
        <v>287</v>
      </c>
      <c r="CK10" s="2" t="s">
        <v>141</v>
      </c>
      <c r="CL10" s="2" t="s">
        <v>130</v>
      </c>
      <c r="CM10" s="4">
        <v>21</v>
      </c>
      <c r="CN10" s="8">
        <v>1202.31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282</v>
      </c>
      <c r="CV10" s="2" t="s">
        <v>288</v>
      </c>
      <c r="CW10" s="2" t="s">
        <v>141</v>
      </c>
      <c r="CX10" s="2" t="s">
        <v>130</v>
      </c>
      <c r="CY10" s="4">
        <v>3</v>
      </c>
      <c r="CZ10" s="8">
        <v>166.32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289</v>
      </c>
      <c r="DH10" s="2" t="s">
        <v>290</v>
      </c>
      <c r="DI10" s="2" t="s">
        <v>141</v>
      </c>
      <c r="DJ10" s="2" t="s">
        <v>130</v>
      </c>
      <c r="DK10" s="4">
        <v>5</v>
      </c>
      <c r="DL10" s="8">
        <v>282.25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291</v>
      </c>
      <c r="DT10" s="2" t="s">
        <v>292</v>
      </c>
      <c r="DU10" s="2" t="s">
        <v>141</v>
      </c>
      <c r="DV10" s="2" t="s">
        <v>130</v>
      </c>
      <c r="DW10" s="4"/>
      <c r="DX10" s="8"/>
      <c r="DY10" s="4"/>
      <c r="DZ10" s="8"/>
      <c r="EA10" s="7"/>
      <c r="EB10" s="7"/>
      <c r="EC10" s="2" t="s">
        <v>204</v>
      </c>
      <c r="ED10" s="2" t="s">
        <v>127</v>
      </c>
      <c r="EE10" s="2" t="s">
        <v>130</v>
      </c>
      <c r="EF10" s="2" t="s">
        <v>130</v>
      </c>
      <c r="EG10" s="2" t="s">
        <v>141</v>
      </c>
      <c r="EH10" s="2" t="s">
        <v>130</v>
      </c>
      <c r="EI10" s="4">
        <v>28</v>
      </c>
      <c r="EJ10" s="8">
        <v>1580.6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293</v>
      </c>
      <c r="ER10" s="2" t="s">
        <v>294</v>
      </c>
      <c r="ES10" s="2" t="s">
        <v>141</v>
      </c>
      <c r="ET10" s="2" t="s">
        <v>130</v>
      </c>
      <c r="EU10" s="4">
        <v>5</v>
      </c>
      <c r="EV10" s="8">
        <v>249.5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295</v>
      </c>
      <c r="FD10" s="2" t="s">
        <v>296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147</v>
      </c>
      <c r="FN10" s="2" t="s">
        <v>127</v>
      </c>
      <c r="FO10" s="2" t="s">
        <v>130</v>
      </c>
      <c r="FP10" s="2" t="s">
        <v>130</v>
      </c>
      <c r="FQ10" s="2" t="s">
        <v>141</v>
      </c>
      <c r="FR10" s="2" t="s">
        <v>130</v>
      </c>
      <c r="FS10" s="4">
        <v>16</v>
      </c>
      <c r="FT10" s="8">
        <v>846.72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297</v>
      </c>
      <c r="GB10" s="2" t="s">
        <v>298</v>
      </c>
      <c r="GC10" s="2" t="s">
        <v>141</v>
      </c>
      <c r="GD10" s="2" t="s">
        <v>130</v>
      </c>
      <c r="GE10" s="4">
        <v>2</v>
      </c>
      <c r="GF10" s="8">
        <v>93.08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299</v>
      </c>
      <c r="GN10" s="2" t="s">
        <v>300</v>
      </c>
      <c r="GO10" s="2" t="s">
        <v>141</v>
      </c>
      <c r="GP10" s="2" t="s">
        <v>130</v>
      </c>
      <c r="GQ10" s="4">
        <v>1</v>
      </c>
      <c r="GR10" s="8">
        <v>48.99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240</v>
      </c>
      <c r="GZ10" s="2" t="s">
        <v>301</v>
      </c>
      <c r="HA10" s="2" t="s">
        <v>141</v>
      </c>
      <c r="HB10" s="2" t="s">
        <v>130</v>
      </c>
      <c r="HC10" s="4">
        <v>4</v>
      </c>
      <c r="HD10" s="8">
        <v>195.96</v>
      </c>
      <c r="HE10" s="4"/>
      <c r="HF10" s="8"/>
      <c r="HG10" s="7"/>
      <c r="HH10" s="7"/>
      <c r="HI10" s="2" t="s">
        <v>138</v>
      </c>
      <c r="HJ10" s="2" t="s">
        <v>127</v>
      </c>
      <c r="HK10" s="2" t="s">
        <v>302</v>
      </c>
      <c r="HL10" s="2" t="s">
        <v>303</v>
      </c>
      <c r="HM10" s="2" t="s">
        <v>141</v>
      </c>
      <c r="HN10" s="2" t="s">
        <v>130</v>
      </c>
      <c r="HO10" s="4">
        <v>4</v>
      </c>
      <c r="HP10" s="8">
        <v>181.44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240</v>
      </c>
      <c r="HX10" s="2" t="s">
        <v>304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305</v>
      </c>
      <c r="IJ10" s="2" t="s">
        <v>304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289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168</v>
      </c>
      <c r="JF10" s="2" t="s">
        <v>127</v>
      </c>
      <c r="JG10" s="2" t="s">
        <v>130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130</v>
      </c>
      <c r="JR10" s="2" t="s">
        <v>130</v>
      </c>
      <c r="JS10" s="2" t="s">
        <v>130</v>
      </c>
      <c r="JT10" s="2" t="s">
        <v>130</v>
      </c>
      <c r="JU10" s="2" t="s">
        <v>130</v>
      </c>
      <c r="JV10" s="2" t="s">
        <v>130</v>
      </c>
      <c r="JW10" s="4"/>
      <c r="JX10" s="8"/>
      <c r="JY10" s="4"/>
      <c r="JZ10" s="8"/>
      <c r="KA10" s="7"/>
      <c r="KB10" s="7"/>
      <c r="KC10" s="2" t="s">
        <v>168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168</v>
      </c>
      <c r="KP10" s="2" t="s">
        <v>170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169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168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168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168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168</v>
      </c>
      <c r="OT10" s="2" t="s">
        <v>127</v>
      </c>
      <c r="OU10" s="2" t="s">
        <v>130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138</v>
      </c>
      <c r="PF10" s="2" t="s">
        <v>127</v>
      </c>
      <c r="PG10" s="2" t="s">
        <v>306</v>
      </c>
      <c r="PH10" s="2" t="s">
        <v>130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170</v>
      </c>
      <c r="QQ10" s="2" t="s">
        <v>288</v>
      </c>
      <c r="QR10" s="2" t="s">
        <v>130</v>
      </c>
      <c r="QS10" s="2" t="s">
        <v>141</v>
      </c>
      <c r="QT10" s="2" t="s">
        <v>130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310</v>
      </c>
      <c r="L11" s="3">
        <v>43.99</v>
      </c>
      <c r="M11" s="3">
        <v>46.19</v>
      </c>
      <c r="N11" s="3">
        <v>99.99</v>
      </c>
      <c r="O11" s="2" t="s">
        <v>127</v>
      </c>
      <c r="P11" s="2" t="s">
        <v>311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218</v>
      </c>
      <c r="V11" s="2" t="s">
        <v>219</v>
      </c>
      <c r="W11" s="2" t="s">
        <v>134</v>
      </c>
      <c r="X11" s="2" t="s">
        <v>312</v>
      </c>
      <c r="Y11" s="2" t="s">
        <v>313</v>
      </c>
      <c r="Z11" s="4">
        <v>185</v>
      </c>
      <c r="AA11" s="4">
        <f>=ROUNDDOWN(30.8333333333333,0)</f>
      </c>
      <c r="AB11" s="5">
        <v>6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64</v>
      </c>
      <c r="AQ11" s="8">
        <v>2840.17</v>
      </c>
      <c r="AR11" s="4"/>
      <c r="AS11" s="8"/>
      <c r="AT11" s="7"/>
      <c r="AU11" s="7"/>
      <c r="AV11" s="4">
        <v>64</v>
      </c>
      <c r="AW11" s="8">
        <v>2840.17</v>
      </c>
      <c r="AX11" s="4"/>
      <c r="AY11" s="8"/>
      <c r="AZ11" s="7"/>
      <c r="BA11" s="7"/>
      <c r="BB11" s="7">
        <v>1</v>
      </c>
      <c r="BC11" s="4">
        <v>64</v>
      </c>
      <c r="BD11" s="8">
        <v>2840.17</v>
      </c>
      <c r="BE11" s="4"/>
      <c r="BF11" s="8"/>
      <c r="BG11" s="7"/>
      <c r="BH11" s="7"/>
      <c r="BI11" s="7">
        <v>1</v>
      </c>
      <c r="BJ11" s="4">
        <v>64</v>
      </c>
      <c r="BK11" s="8">
        <v>2840.17</v>
      </c>
      <c r="BL11" s="2" t="s">
        <v>314</v>
      </c>
      <c r="BM11" s="7">
        <v>1</v>
      </c>
      <c r="BN11" s="7">
        <v>1</v>
      </c>
      <c r="BO11" s="4">
        <v>54</v>
      </c>
      <c r="BP11" s="8">
        <v>2293.04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315</v>
      </c>
      <c r="BX11" s="2" t="s">
        <v>316</v>
      </c>
      <c r="BY11" s="2" t="s">
        <v>141</v>
      </c>
      <c r="BZ11" s="2" t="s">
        <v>130</v>
      </c>
      <c r="CA11" s="4">
        <v>1</v>
      </c>
      <c r="CB11" s="8">
        <v>50.59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130</v>
      </c>
      <c r="CJ11" s="2" t="s">
        <v>317</v>
      </c>
      <c r="CK11" s="2" t="s">
        <v>141</v>
      </c>
      <c r="CL11" s="2" t="s">
        <v>130</v>
      </c>
      <c r="CM11" s="4">
        <v>5</v>
      </c>
      <c r="CN11" s="8">
        <v>283.51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313</v>
      </c>
      <c r="CV11" s="2" t="s">
        <v>318</v>
      </c>
      <c r="CW11" s="2" t="s">
        <v>141</v>
      </c>
      <c r="CX11" s="2" t="s">
        <v>130</v>
      </c>
      <c r="CY11" s="4">
        <v>3</v>
      </c>
      <c r="CZ11" s="8">
        <v>165.69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319</v>
      </c>
      <c r="DH11" s="2" t="s">
        <v>320</v>
      </c>
      <c r="DI11" s="2" t="s">
        <v>141</v>
      </c>
      <c r="DJ11" s="2" t="s">
        <v>130</v>
      </c>
      <c r="DK11" s="4">
        <v>1</v>
      </c>
      <c r="DL11" s="8">
        <v>47.34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321</v>
      </c>
      <c r="DT11" s="2" t="s">
        <v>322</v>
      </c>
      <c r="DU11" s="2" t="s">
        <v>141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170</v>
      </c>
      <c r="EE11" s="2" t="s">
        <v>229</v>
      </c>
      <c r="EF11" s="2" t="s">
        <v>323</v>
      </c>
      <c r="EG11" s="2" t="s">
        <v>141</v>
      </c>
      <c r="EH11" s="2" t="s">
        <v>130</v>
      </c>
      <c r="EI11" s="4"/>
      <c r="EJ11" s="8"/>
      <c r="EK11" s="4"/>
      <c r="EL11" s="8"/>
      <c r="EM11" s="7"/>
      <c r="EN11" s="7"/>
      <c r="EO11" s="2" t="s">
        <v>138</v>
      </c>
      <c r="EP11" s="2" t="s">
        <v>148</v>
      </c>
      <c r="EQ11" s="2" t="s">
        <v>230</v>
      </c>
      <c r="ER11" s="2" t="s">
        <v>324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138</v>
      </c>
      <c r="FB11" s="2" t="s">
        <v>127</v>
      </c>
      <c r="FC11" s="2" t="s">
        <v>232</v>
      </c>
      <c r="FD11" s="2" t="s">
        <v>130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147</v>
      </c>
      <c r="FN11" s="2" t="s">
        <v>127</v>
      </c>
      <c r="FO11" s="2" t="s">
        <v>130</v>
      </c>
      <c r="FP11" s="2" t="s">
        <v>130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325</v>
      </c>
      <c r="GB11" s="2" t="s">
        <v>326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169</v>
      </c>
      <c r="GL11" s="2" t="s">
        <v>127</v>
      </c>
      <c r="GM11" s="2" t="s">
        <v>130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204</v>
      </c>
      <c r="GX11" s="2" t="s">
        <v>127</v>
      </c>
      <c r="GY11" s="2" t="s">
        <v>130</v>
      </c>
      <c r="GZ11" s="2" t="s">
        <v>130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327</v>
      </c>
      <c r="HL11" s="2" t="s">
        <v>328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329</v>
      </c>
      <c r="HX11" s="2" t="s">
        <v>330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331</v>
      </c>
      <c r="IJ11" s="2" t="s">
        <v>332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333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168</v>
      </c>
      <c r="JF11" s="2" t="s">
        <v>127</v>
      </c>
      <c r="JG11" s="2" t="s">
        <v>130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130</v>
      </c>
      <c r="JR11" s="2" t="s">
        <v>130</v>
      </c>
      <c r="JS11" s="2" t="s">
        <v>130</v>
      </c>
      <c r="JT11" s="2" t="s">
        <v>130</v>
      </c>
      <c r="JU11" s="2" t="s">
        <v>130</v>
      </c>
      <c r="JV11" s="2" t="s">
        <v>130</v>
      </c>
      <c r="JW11" s="4"/>
      <c r="JX11" s="8"/>
      <c r="JY11" s="4"/>
      <c r="JZ11" s="8"/>
      <c r="KA11" s="7"/>
      <c r="KB11" s="7"/>
      <c r="KC11" s="2" t="s">
        <v>168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169</v>
      </c>
      <c r="KP11" s="2" t="s">
        <v>170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169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168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169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168</v>
      </c>
      <c r="MX11" s="2" t="s">
        <v>170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168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169</v>
      </c>
      <c r="OH11" s="2" t="s">
        <v>170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168</v>
      </c>
      <c r="PR11" s="2" t="s">
        <v>170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169</v>
      </c>
      <c r="QP11" s="2" t="s">
        <v>170</v>
      </c>
      <c r="QQ11" s="2" t="s">
        <v>130</v>
      </c>
      <c r="QR11" s="2" t="s">
        <v>130</v>
      </c>
      <c r="QS11" s="2" t="s">
        <v>141</v>
      </c>
      <c r="QT11" s="2" t="s">
        <v>130</v>
      </c>
    </row>
    <row r="12">
      <c r="A12" s="2" t="s">
        <v>334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335</v>
      </c>
      <c r="G12" s="2" t="s">
        <v>335</v>
      </c>
      <c r="H12" s="2" t="s">
        <v>335</v>
      </c>
      <c r="I12" s="2" t="s">
        <v>336</v>
      </c>
      <c r="J12" s="2" t="s">
        <v>125</v>
      </c>
      <c r="K12" s="2" t="s">
        <v>126</v>
      </c>
      <c r="L12" s="3">
        <v>38.7</v>
      </c>
      <c r="M12" s="3">
        <v>40.64</v>
      </c>
      <c r="N12" s="3">
        <v>89.99</v>
      </c>
      <c r="O12" s="2" t="s">
        <v>127</v>
      </c>
      <c r="P12" s="2" t="s">
        <v>311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218</v>
      </c>
      <c r="V12" s="2" t="s">
        <v>219</v>
      </c>
      <c r="W12" s="2" t="s">
        <v>133</v>
      </c>
      <c r="X12" s="2" t="s">
        <v>130</v>
      </c>
      <c r="Y12" s="2" t="s">
        <v>282</v>
      </c>
      <c r="Z12" s="4">
        <v>55</v>
      </c>
      <c r="AA12" s="4">
        <f>=ROUNDDOWN(12.2222222222222,0)</f>
      </c>
      <c r="AB12" s="5">
        <v>4.5</v>
      </c>
      <c r="AC12" s="2" t="s">
        <v>283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59</v>
      </c>
      <c r="AQ12" s="8">
        <v>2823.94</v>
      </c>
      <c r="AR12" s="4"/>
      <c r="AS12" s="8"/>
      <c r="AT12" s="7"/>
      <c r="AU12" s="7"/>
      <c r="AV12" s="4">
        <v>59</v>
      </c>
      <c r="AW12" s="8">
        <v>2823.94</v>
      </c>
      <c r="AX12" s="4"/>
      <c r="AY12" s="8"/>
      <c r="AZ12" s="7"/>
      <c r="BA12" s="7"/>
      <c r="BB12" s="7">
        <v>1</v>
      </c>
      <c r="BC12" s="4">
        <v>59</v>
      </c>
      <c r="BD12" s="8">
        <v>2823.94</v>
      </c>
      <c r="BE12" s="4"/>
      <c r="BF12" s="8"/>
      <c r="BG12" s="7"/>
      <c r="BH12" s="7"/>
      <c r="BI12" s="7">
        <v>1</v>
      </c>
      <c r="BJ12" s="4">
        <v>59</v>
      </c>
      <c r="BK12" s="8">
        <v>2823.94</v>
      </c>
      <c r="BL12" s="2" t="s">
        <v>337</v>
      </c>
      <c r="BM12" s="7">
        <v>1</v>
      </c>
      <c r="BN12" s="7">
        <v>1</v>
      </c>
      <c r="BO12" s="4">
        <v>1</v>
      </c>
      <c r="BP12" s="8">
        <v>38.6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285</v>
      </c>
      <c r="BX12" s="2" t="s">
        <v>338</v>
      </c>
      <c r="BY12" s="2" t="s">
        <v>141</v>
      </c>
      <c r="BZ12" s="2" t="s">
        <v>130</v>
      </c>
      <c r="CA12" s="4">
        <v>2</v>
      </c>
      <c r="CB12" s="8">
        <v>98.9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130</v>
      </c>
      <c r="CJ12" s="2" t="s">
        <v>287</v>
      </c>
      <c r="CK12" s="2" t="s">
        <v>141</v>
      </c>
      <c r="CL12" s="2" t="s">
        <v>130</v>
      </c>
      <c r="CM12" s="4">
        <v>13</v>
      </c>
      <c r="CN12" s="8">
        <v>617.31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282</v>
      </c>
      <c r="CV12" s="2" t="s">
        <v>288</v>
      </c>
      <c r="CW12" s="2" t="s">
        <v>141</v>
      </c>
      <c r="CX12" s="2" t="s">
        <v>130</v>
      </c>
      <c r="CY12" s="4">
        <v>2</v>
      </c>
      <c r="CZ12" s="8">
        <v>99.32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289</v>
      </c>
      <c r="DH12" s="2" t="s">
        <v>339</v>
      </c>
      <c r="DI12" s="2" t="s">
        <v>141</v>
      </c>
      <c r="DJ12" s="2" t="s">
        <v>130</v>
      </c>
      <c r="DK12" s="4">
        <v>2</v>
      </c>
      <c r="DL12" s="8">
        <v>101.14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291</v>
      </c>
      <c r="DT12" s="2" t="s">
        <v>340</v>
      </c>
      <c r="DU12" s="2" t="s">
        <v>141</v>
      </c>
      <c r="DV12" s="2" t="s">
        <v>130</v>
      </c>
      <c r="DW12" s="4"/>
      <c r="DX12" s="8"/>
      <c r="DY12" s="4"/>
      <c r="DZ12" s="8"/>
      <c r="EA12" s="7"/>
      <c r="EB12" s="7"/>
      <c r="EC12" s="2" t="s">
        <v>204</v>
      </c>
      <c r="ED12" s="2" t="s">
        <v>127</v>
      </c>
      <c r="EE12" s="2" t="s">
        <v>130</v>
      </c>
      <c r="EF12" s="2" t="s">
        <v>130</v>
      </c>
      <c r="EG12" s="2" t="s">
        <v>141</v>
      </c>
      <c r="EH12" s="2" t="s">
        <v>130</v>
      </c>
      <c r="EI12" s="4">
        <v>22</v>
      </c>
      <c r="EJ12" s="8">
        <v>1112.54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293</v>
      </c>
      <c r="ER12" s="2" t="s">
        <v>341</v>
      </c>
      <c r="ES12" s="2" t="s">
        <v>141</v>
      </c>
      <c r="ET12" s="2" t="s">
        <v>130</v>
      </c>
      <c r="EU12" s="4">
        <v>8</v>
      </c>
      <c r="EV12" s="8">
        <v>357.6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232</v>
      </c>
      <c r="FD12" s="2" t="s">
        <v>342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147</v>
      </c>
      <c r="FN12" s="2" t="s">
        <v>127</v>
      </c>
      <c r="FO12" s="2" t="s">
        <v>130</v>
      </c>
      <c r="FP12" s="2" t="s">
        <v>130</v>
      </c>
      <c r="FQ12" s="2" t="s">
        <v>141</v>
      </c>
      <c r="FR12" s="2" t="s">
        <v>130</v>
      </c>
      <c r="FS12" s="4">
        <v>1</v>
      </c>
      <c r="FT12" s="8">
        <v>47.41</v>
      </c>
      <c r="FU12" s="4"/>
      <c r="FV12" s="8"/>
      <c r="FW12" s="7"/>
      <c r="FX12" s="7"/>
      <c r="FY12" s="2" t="s">
        <v>138</v>
      </c>
      <c r="FZ12" s="2" t="s">
        <v>127</v>
      </c>
      <c r="GA12" s="2" t="s">
        <v>297</v>
      </c>
      <c r="GB12" s="2" t="s">
        <v>343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138</v>
      </c>
      <c r="GL12" s="2" t="s">
        <v>127</v>
      </c>
      <c r="GM12" s="2" t="s">
        <v>299</v>
      </c>
      <c r="GN12" s="2" t="s">
        <v>344</v>
      </c>
      <c r="GO12" s="2" t="s">
        <v>141</v>
      </c>
      <c r="GP12" s="2" t="s">
        <v>130</v>
      </c>
      <c r="GQ12" s="4">
        <v>8</v>
      </c>
      <c r="GR12" s="8">
        <v>351.12</v>
      </c>
      <c r="GS12" s="4"/>
      <c r="GT12" s="8"/>
      <c r="GU12" s="7"/>
      <c r="GV12" s="7"/>
      <c r="GW12" s="2" t="s">
        <v>138</v>
      </c>
      <c r="GX12" s="2" t="s">
        <v>127</v>
      </c>
      <c r="GY12" s="2" t="s">
        <v>240</v>
      </c>
      <c r="GZ12" s="2" t="s">
        <v>345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302</v>
      </c>
      <c r="HL12" s="2" t="s">
        <v>130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240</v>
      </c>
      <c r="HX12" s="2" t="s">
        <v>346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347</v>
      </c>
      <c r="IJ12" s="2" t="s">
        <v>348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289</v>
      </c>
      <c r="IV12" s="2" t="s">
        <v>326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168</v>
      </c>
      <c r="JF12" s="2" t="s">
        <v>127</v>
      </c>
      <c r="JG12" s="2" t="s">
        <v>130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130</v>
      </c>
      <c r="JR12" s="2" t="s">
        <v>130</v>
      </c>
      <c r="JS12" s="2" t="s">
        <v>130</v>
      </c>
      <c r="JT12" s="2" t="s">
        <v>130</v>
      </c>
      <c r="JU12" s="2" t="s">
        <v>130</v>
      </c>
      <c r="JV12" s="2" t="s">
        <v>130</v>
      </c>
      <c r="JW12" s="4"/>
      <c r="JX12" s="8"/>
      <c r="JY12" s="4"/>
      <c r="JZ12" s="8"/>
      <c r="KA12" s="7"/>
      <c r="KB12" s="7"/>
      <c r="KC12" s="2" t="s">
        <v>168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168</v>
      </c>
      <c r="KP12" s="2" t="s">
        <v>170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169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168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168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168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168</v>
      </c>
      <c r="OH12" s="2" t="s">
        <v>170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168</v>
      </c>
      <c r="OT12" s="2" t="s">
        <v>127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138</v>
      </c>
      <c r="PF12" s="2" t="s">
        <v>127</v>
      </c>
      <c r="PG12" s="2" t="s">
        <v>349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170</v>
      </c>
      <c r="QQ12" s="2" t="s">
        <v>288</v>
      </c>
      <c r="QR12" s="2" t="s">
        <v>130</v>
      </c>
      <c r="QS12" s="2" t="s">
        <v>141</v>
      </c>
      <c r="QT12" s="2" t="s">
        <v>130</v>
      </c>
    </row>
    <row r="13">
      <c r="A13" s="2" t="s">
        <v>350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351</v>
      </c>
      <c r="G13" s="2" t="s">
        <v>352</v>
      </c>
      <c r="H13" s="2" t="s">
        <v>351</v>
      </c>
      <c r="I13" s="2" t="s">
        <v>353</v>
      </c>
      <c r="J13" s="2" t="s">
        <v>125</v>
      </c>
      <c r="K13" s="2" t="s">
        <v>354</v>
      </c>
      <c r="L13" s="3">
        <v>53</v>
      </c>
      <c r="M13" s="3">
        <v>55.65</v>
      </c>
      <c r="N13" s="3">
        <v>109.99</v>
      </c>
      <c r="O13" s="2" t="s">
        <v>127</v>
      </c>
      <c r="P13" s="2" t="s">
        <v>355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218</v>
      </c>
      <c r="V13" s="2" t="s">
        <v>219</v>
      </c>
      <c r="W13" s="2" t="s">
        <v>356</v>
      </c>
      <c r="X13" s="2" t="s">
        <v>134</v>
      </c>
      <c r="Y13" s="2" t="s">
        <v>357</v>
      </c>
      <c r="Z13" s="4">
        <v>43</v>
      </c>
      <c r="AA13" s="4">
        <f>=ROUNDDOWN(17.9166666666667,0)</f>
      </c>
      <c r="AB13" s="5">
        <v>2.4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37</v>
      </c>
      <c r="AQ13" s="8">
        <v>2303.99</v>
      </c>
      <c r="AR13" s="4"/>
      <c r="AS13" s="8"/>
      <c r="AT13" s="7"/>
      <c r="AU13" s="7"/>
      <c r="AV13" s="4">
        <v>37</v>
      </c>
      <c r="AW13" s="8">
        <v>2303.99</v>
      </c>
      <c r="AX13" s="4"/>
      <c r="AY13" s="8"/>
      <c r="AZ13" s="7"/>
      <c r="BA13" s="7"/>
      <c r="BB13" s="7">
        <v>1</v>
      </c>
      <c r="BC13" s="4">
        <v>37</v>
      </c>
      <c r="BD13" s="8">
        <v>2303.99</v>
      </c>
      <c r="BE13" s="4"/>
      <c r="BF13" s="8"/>
      <c r="BG13" s="7"/>
      <c r="BH13" s="7"/>
      <c r="BI13" s="7">
        <v>1</v>
      </c>
      <c r="BJ13" s="4">
        <v>37</v>
      </c>
      <c r="BK13" s="8">
        <v>2303.99</v>
      </c>
      <c r="BL13" s="2" t="s">
        <v>358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127</v>
      </c>
      <c r="BW13" s="2" t="s">
        <v>359</v>
      </c>
      <c r="BX13" s="2" t="s">
        <v>130</v>
      </c>
      <c r="BY13" s="2" t="s">
        <v>141</v>
      </c>
      <c r="BZ13" s="2" t="s">
        <v>130</v>
      </c>
      <c r="CA13" s="4"/>
      <c r="CB13" s="8"/>
      <c r="CC13" s="4"/>
      <c r="CD13" s="8"/>
      <c r="CE13" s="7"/>
      <c r="CF13" s="7"/>
      <c r="CG13" s="2" t="s">
        <v>360</v>
      </c>
      <c r="CH13" s="2" t="s">
        <v>127</v>
      </c>
      <c r="CI13" s="2" t="s">
        <v>130</v>
      </c>
      <c r="CJ13" s="2" t="s">
        <v>130</v>
      </c>
      <c r="CK13" s="2" t="s">
        <v>141</v>
      </c>
      <c r="CL13" s="2" t="s">
        <v>130</v>
      </c>
      <c r="CM13" s="4"/>
      <c r="CN13" s="8"/>
      <c r="CO13" s="4"/>
      <c r="CP13" s="8"/>
      <c r="CQ13" s="7"/>
      <c r="CR13" s="7"/>
      <c r="CS13" s="2" t="s">
        <v>138</v>
      </c>
      <c r="CT13" s="2" t="s">
        <v>127</v>
      </c>
      <c r="CU13" s="2" t="s">
        <v>361</v>
      </c>
      <c r="CV13" s="2" t="s">
        <v>362</v>
      </c>
      <c r="CW13" s="2" t="s">
        <v>141</v>
      </c>
      <c r="CX13" s="2" t="s">
        <v>130</v>
      </c>
      <c r="CY13" s="4">
        <v>2</v>
      </c>
      <c r="CZ13" s="8">
        <v>122.44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362</v>
      </c>
      <c r="DH13" s="2" t="s">
        <v>363</v>
      </c>
      <c r="DI13" s="2" t="s">
        <v>141</v>
      </c>
      <c r="DJ13" s="2" t="s">
        <v>130</v>
      </c>
      <c r="DK13" s="4">
        <v>35</v>
      </c>
      <c r="DL13" s="8">
        <v>2181.55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364</v>
      </c>
      <c r="DT13" s="2" t="s">
        <v>264</v>
      </c>
      <c r="DU13" s="2" t="s">
        <v>141</v>
      </c>
      <c r="DV13" s="2" t="s">
        <v>130</v>
      </c>
      <c r="DW13" s="4"/>
      <c r="DX13" s="8"/>
      <c r="DY13" s="4"/>
      <c r="DZ13" s="8"/>
      <c r="EA13" s="7"/>
      <c r="EB13" s="7"/>
      <c r="EC13" s="2" t="s">
        <v>168</v>
      </c>
      <c r="ED13" s="2" t="s">
        <v>127</v>
      </c>
      <c r="EE13" s="2" t="s">
        <v>130</v>
      </c>
      <c r="EF13" s="2" t="s">
        <v>130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256</v>
      </c>
      <c r="EP13" s="2" t="s">
        <v>127</v>
      </c>
      <c r="EQ13" s="2" t="s">
        <v>130</v>
      </c>
      <c r="ER13" s="2" t="s">
        <v>130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127</v>
      </c>
      <c r="FC13" s="2" t="s">
        <v>232</v>
      </c>
      <c r="FD13" s="2" t="s">
        <v>130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147</v>
      </c>
      <c r="FN13" s="2" t="s">
        <v>127</v>
      </c>
      <c r="FO13" s="2" t="s">
        <v>130</v>
      </c>
      <c r="FP13" s="2" t="s">
        <v>130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256</v>
      </c>
      <c r="FZ13" s="2" t="s">
        <v>127</v>
      </c>
      <c r="GA13" s="2" t="s">
        <v>130</v>
      </c>
      <c r="GB13" s="2" t="s">
        <v>130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168</v>
      </c>
      <c r="GL13" s="2" t="s">
        <v>127</v>
      </c>
      <c r="GM13" s="2" t="s">
        <v>130</v>
      </c>
      <c r="GN13" s="2" t="s">
        <v>130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168</v>
      </c>
      <c r="GX13" s="2" t="s">
        <v>127</v>
      </c>
      <c r="GY13" s="2" t="s">
        <v>130</v>
      </c>
      <c r="GZ13" s="2" t="s">
        <v>130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256</v>
      </c>
      <c r="HJ13" s="2" t="s">
        <v>127</v>
      </c>
      <c r="HK13" s="2" t="s">
        <v>130</v>
      </c>
      <c r="HL13" s="2" t="s">
        <v>130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168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147</v>
      </c>
      <c r="IH13" s="2" t="s">
        <v>127</v>
      </c>
      <c r="II13" s="2" t="s">
        <v>130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361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168</v>
      </c>
      <c r="JF13" s="2" t="s">
        <v>127</v>
      </c>
      <c r="JG13" s="2" t="s">
        <v>130</v>
      </c>
      <c r="JH13" s="2" t="s">
        <v>130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168</v>
      </c>
      <c r="JR13" s="2" t="s">
        <v>127</v>
      </c>
      <c r="JS13" s="2" t="s">
        <v>130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168</v>
      </c>
      <c r="KD13" s="2" t="s">
        <v>127</v>
      </c>
      <c r="KE13" s="2" t="s">
        <v>130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168</v>
      </c>
      <c r="KP13" s="2" t="s">
        <v>170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169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168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169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168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168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168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168</v>
      </c>
      <c r="OT13" s="2" t="s">
        <v>127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138</v>
      </c>
      <c r="PF13" s="2" t="s">
        <v>127</v>
      </c>
      <c r="PG13" s="2" t="s">
        <v>361</v>
      </c>
      <c r="PH13" s="2" t="s">
        <v>130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130</v>
      </c>
      <c r="QP13" s="2" t="s">
        <v>130</v>
      </c>
      <c r="QQ13" s="2" t="s">
        <v>130</v>
      </c>
      <c r="QR13" s="2" t="s">
        <v>130</v>
      </c>
      <c r="QS13" s="2" t="s">
        <v>130</v>
      </c>
      <c r="QT13" s="2" t="s">
        <v>130</v>
      </c>
    </row>
    <row r="14">
      <c r="A14" s="2" t="s">
        <v>365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366</v>
      </c>
      <c r="G14" s="2" t="s">
        <v>366</v>
      </c>
      <c r="H14" s="2" t="s">
        <v>366</v>
      </c>
      <c r="I14" s="2" t="s">
        <v>367</v>
      </c>
      <c r="J14" s="2" t="s">
        <v>125</v>
      </c>
      <c r="K14" s="2" t="s">
        <v>368</v>
      </c>
      <c r="L14" s="3">
        <v>45.25</v>
      </c>
      <c r="M14" s="3">
        <v>47.51</v>
      </c>
      <c r="N14" s="3">
        <v>99.99</v>
      </c>
      <c r="O14" s="2" t="s">
        <v>127</v>
      </c>
      <c r="P14" s="2" t="s">
        <v>311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218</v>
      </c>
      <c r="V14" s="2" t="s">
        <v>219</v>
      </c>
      <c r="W14" s="2" t="s">
        <v>134</v>
      </c>
      <c r="X14" s="2" t="s">
        <v>130</v>
      </c>
      <c r="Y14" s="2" t="s">
        <v>369</v>
      </c>
      <c r="Z14" s="4">
        <v>101</v>
      </c>
      <c r="AA14" s="4">
        <f>=ROUNDDOWN(26.5789473684211,0)</f>
      </c>
      <c r="AB14" s="5">
        <v>3.8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47</v>
      </c>
      <c r="AQ14" s="8">
        <v>2299.94</v>
      </c>
      <c r="AR14" s="4"/>
      <c r="AS14" s="8"/>
      <c r="AT14" s="7"/>
      <c r="AU14" s="7"/>
      <c r="AV14" s="4">
        <v>47</v>
      </c>
      <c r="AW14" s="8">
        <v>2299.94</v>
      </c>
      <c r="AX14" s="4"/>
      <c r="AY14" s="8"/>
      <c r="AZ14" s="7"/>
      <c r="BA14" s="7"/>
      <c r="BB14" s="7">
        <v>1</v>
      </c>
      <c r="BC14" s="4">
        <v>47</v>
      </c>
      <c r="BD14" s="8">
        <v>2299.94</v>
      </c>
      <c r="BE14" s="4"/>
      <c r="BF14" s="8"/>
      <c r="BG14" s="7"/>
      <c r="BH14" s="7"/>
      <c r="BI14" s="7">
        <v>1</v>
      </c>
      <c r="BJ14" s="4">
        <v>47</v>
      </c>
      <c r="BK14" s="8">
        <v>2299.94</v>
      </c>
      <c r="BL14" s="2" t="s">
        <v>370</v>
      </c>
      <c r="BM14" s="7">
        <v>1</v>
      </c>
      <c r="BN14" s="7">
        <v>1</v>
      </c>
      <c r="BO14" s="4">
        <v>8</v>
      </c>
      <c r="BP14" s="8">
        <v>314.92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371</v>
      </c>
      <c r="BX14" s="2" t="s">
        <v>372</v>
      </c>
      <c r="BY14" s="2" t="s">
        <v>141</v>
      </c>
      <c r="BZ14" s="2" t="s">
        <v>130</v>
      </c>
      <c r="CA14" s="4"/>
      <c r="CB14" s="8"/>
      <c r="CC14" s="4"/>
      <c r="CD14" s="8"/>
      <c r="CE14" s="7"/>
      <c r="CF14" s="7"/>
      <c r="CG14" s="2" t="s">
        <v>256</v>
      </c>
      <c r="CH14" s="2" t="s">
        <v>127</v>
      </c>
      <c r="CI14" s="2" t="s">
        <v>130</v>
      </c>
      <c r="CJ14" s="2" t="s">
        <v>130</v>
      </c>
      <c r="CK14" s="2" t="s">
        <v>141</v>
      </c>
      <c r="CL14" s="2" t="s">
        <v>130</v>
      </c>
      <c r="CM14" s="4">
        <v>16</v>
      </c>
      <c r="CN14" s="8">
        <v>823.78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369</v>
      </c>
      <c r="CV14" s="2" t="s">
        <v>373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138</v>
      </c>
      <c r="DF14" s="2" t="s">
        <v>127</v>
      </c>
      <c r="DG14" s="2" t="s">
        <v>374</v>
      </c>
      <c r="DH14" s="2" t="s">
        <v>375</v>
      </c>
      <c r="DI14" s="2" t="s">
        <v>141</v>
      </c>
      <c r="DJ14" s="2" t="s">
        <v>130</v>
      </c>
      <c r="DK14" s="4">
        <v>4</v>
      </c>
      <c r="DL14" s="8">
        <v>186.68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376</v>
      </c>
      <c r="DT14" s="2" t="s">
        <v>376</v>
      </c>
      <c r="DU14" s="2" t="s">
        <v>141</v>
      </c>
      <c r="DV14" s="2" t="s">
        <v>130</v>
      </c>
      <c r="DW14" s="4">
        <v>4</v>
      </c>
      <c r="DX14" s="8">
        <v>199.56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377</v>
      </c>
      <c r="EF14" s="2" t="s">
        <v>342</v>
      </c>
      <c r="EG14" s="2" t="s">
        <v>141</v>
      </c>
      <c r="EH14" s="2" t="s">
        <v>130</v>
      </c>
      <c r="EI14" s="4">
        <v>3</v>
      </c>
      <c r="EJ14" s="8">
        <v>169.8</v>
      </c>
      <c r="EK14" s="4"/>
      <c r="EL14" s="8"/>
      <c r="EM14" s="7"/>
      <c r="EN14" s="7"/>
      <c r="EO14" s="2" t="s">
        <v>138</v>
      </c>
      <c r="EP14" s="2" t="s">
        <v>127</v>
      </c>
      <c r="EQ14" s="2" t="s">
        <v>230</v>
      </c>
      <c r="ER14" s="2" t="s">
        <v>378</v>
      </c>
      <c r="ES14" s="2" t="s">
        <v>141</v>
      </c>
      <c r="ET14" s="2" t="s">
        <v>130</v>
      </c>
      <c r="EU14" s="4">
        <v>6</v>
      </c>
      <c r="EV14" s="8">
        <v>313.56</v>
      </c>
      <c r="EW14" s="4"/>
      <c r="EX14" s="8"/>
      <c r="EY14" s="7"/>
      <c r="EZ14" s="7"/>
      <c r="FA14" s="2" t="s">
        <v>138</v>
      </c>
      <c r="FB14" s="2" t="s">
        <v>127</v>
      </c>
      <c r="FC14" s="2" t="s">
        <v>232</v>
      </c>
      <c r="FD14" s="2" t="s">
        <v>379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147</v>
      </c>
      <c r="FN14" s="2" t="s">
        <v>127</v>
      </c>
      <c r="FO14" s="2" t="s">
        <v>130</v>
      </c>
      <c r="FP14" s="2" t="s">
        <v>130</v>
      </c>
      <c r="FQ14" s="2" t="s">
        <v>141</v>
      </c>
      <c r="FR14" s="2" t="s">
        <v>130</v>
      </c>
      <c r="FS14" s="4">
        <v>4</v>
      </c>
      <c r="FT14" s="8">
        <v>210.04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207</v>
      </c>
      <c r="GB14" s="2" t="s">
        <v>162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155</v>
      </c>
      <c r="GN14" s="2" t="s">
        <v>380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204</v>
      </c>
      <c r="GX14" s="2" t="s">
        <v>127</v>
      </c>
      <c r="GY14" s="2" t="s">
        <v>130</v>
      </c>
      <c r="GZ14" s="2" t="s">
        <v>130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127</v>
      </c>
      <c r="HK14" s="2" t="s">
        <v>381</v>
      </c>
      <c r="HL14" s="2" t="s">
        <v>382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240</v>
      </c>
      <c r="HX14" s="2" t="s">
        <v>130</v>
      </c>
      <c r="HY14" s="2" t="s">
        <v>141</v>
      </c>
      <c r="HZ14" s="2" t="s">
        <v>130</v>
      </c>
      <c r="IA14" s="4">
        <v>2</v>
      </c>
      <c r="IB14" s="8">
        <v>81.6</v>
      </c>
      <c r="IC14" s="4"/>
      <c r="ID14" s="8"/>
      <c r="IE14" s="7"/>
      <c r="IF14" s="7"/>
      <c r="IG14" s="2" t="s">
        <v>138</v>
      </c>
      <c r="IH14" s="2" t="s">
        <v>127</v>
      </c>
      <c r="II14" s="2" t="s">
        <v>331</v>
      </c>
      <c r="IJ14" s="2" t="s">
        <v>383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127</v>
      </c>
      <c r="IU14" s="2" t="s">
        <v>384</v>
      </c>
      <c r="IV14" s="2" t="s">
        <v>385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168</v>
      </c>
      <c r="JF14" s="2" t="s">
        <v>127</v>
      </c>
      <c r="JG14" s="2" t="s">
        <v>130</v>
      </c>
      <c r="JH14" s="2" t="s">
        <v>130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130</v>
      </c>
      <c r="JR14" s="2" t="s">
        <v>130</v>
      </c>
      <c r="JS14" s="2" t="s">
        <v>130</v>
      </c>
      <c r="JT14" s="2" t="s">
        <v>130</v>
      </c>
      <c r="JU14" s="2" t="s">
        <v>130</v>
      </c>
      <c r="JV14" s="2" t="s">
        <v>130</v>
      </c>
      <c r="JW14" s="4"/>
      <c r="JX14" s="8"/>
      <c r="JY14" s="4"/>
      <c r="JZ14" s="8"/>
      <c r="KA14" s="7"/>
      <c r="KB14" s="7"/>
      <c r="KC14" s="2" t="s">
        <v>168</v>
      </c>
      <c r="KD14" s="2" t="s">
        <v>127</v>
      </c>
      <c r="KE14" s="2" t="s">
        <v>130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168</v>
      </c>
      <c r="KP14" s="2" t="s">
        <v>170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169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168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169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168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168</v>
      </c>
      <c r="MX14" s="2" t="s">
        <v>170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168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138</v>
      </c>
      <c r="OH14" s="2" t="s">
        <v>170</v>
      </c>
      <c r="OI14" s="2" t="s">
        <v>171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138</v>
      </c>
      <c r="PF14" s="2" t="s">
        <v>127</v>
      </c>
      <c r="PG14" s="2" t="s">
        <v>172</v>
      </c>
      <c r="PH14" s="2" t="s">
        <v>130</v>
      </c>
      <c r="PI14" s="2" t="s">
        <v>141</v>
      </c>
      <c r="PJ14" s="2" t="s">
        <v>130</v>
      </c>
      <c r="PK14" s="4"/>
      <c r="PL14" s="8"/>
      <c r="PM14" s="4"/>
      <c r="PN14" s="8"/>
      <c r="PO14" s="7"/>
      <c r="PP14" s="7"/>
      <c r="PQ14" s="2" t="s">
        <v>168</v>
      </c>
      <c r="PR14" s="2" t="s">
        <v>170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170</v>
      </c>
      <c r="QQ14" s="2" t="s">
        <v>386</v>
      </c>
      <c r="QR14" s="2" t="s">
        <v>130</v>
      </c>
      <c r="QS14" s="2" t="s">
        <v>141</v>
      </c>
      <c r="QT14" s="2" t="s">
        <v>130</v>
      </c>
    </row>
    <row r="15">
      <c r="A15" s="2" t="s">
        <v>387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388</v>
      </c>
      <c r="G15" s="2" t="s">
        <v>388</v>
      </c>
      <c r="H15" s="2" t="s">
        <v>388</v>
      </c>
      <c r="I15" s="2" t="s">
        <v>389</v>
      </c>
      <c r="J15" s="2" t="s">
        <v>125</v>
      </c>
      <c r="K15" s="2" t="s">
        <v>390</v>
      </c>
      <c r="L15" s="3">
        <v>41.94</v>
      </c>
      <c r="M15" s="3">
        <v>44.04</v>
      </c>
      <c r="N15" s="3">
        <v>89.99</v>
      </c>
      <c r="O15" s="2" t="s">
        <v>127</v>
      </c>
      <c r="P15" s="2" t="s">
        <v>311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218</v>
      </c>
      <c r="V15" s="2" t="s">
        <v>219</v>
      </c>
      <c r="W15" s="2" t="s">
        <v>134</v>
      </c>
      <c r="X15" s="2" t="s">
        <v>312</v>
      </c>
      <c r="Y15" s="2" t="s">
        <v>227</v>
      </c>
      <c r="Z15" s="4">
        <v>152</v>
      </c>
      <c r="AA15" s="4">
        <f>=ROUNDDOWN(47.5,0)</f>
      </c>
      <c r="AB15" s="5">
        <v>3.2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41</v>
      </c>
      <c r="AQ15" s="8">
        <v>1861.04</v>
      </c>
      <c r="AR15" s="4"/>
      <c r="AS15" s="8"/>
      <c r="AT15" s="7"/>
      <c r="AU15" s="7"/>
      <c r="AV15" s="4">
        <v>41</v>
      </c>
      <c r="AW15" s="8">
        <v>1861.04</v>
      </c>
      <c r="AX15" s="4"/>
      <c r="AY15" s="8"/>
      <c r="AZ15" s="7"/>
      <c r="BA15" s="7"/>
      <c r="BB15" s="7">
        <v>1</v>
      </c>
      <c r="BC15" s="4">
        <v>41</v>
      </c>
      <c r="BD15" s="8">
        <v>1861.04</v>
      </c>
      <c r="BE15" s="4"/>
      <c r="BF15" s="8"/>
      <c r="BG15" s="7"/>
      <c r="BH15" s="7"/>
      <c r="BI15" s="7">
        <v>1</v>
      </c>
      <c r="BJ15" s="4">
        <v>41</v>
      </c>
      <c r="BK15" s="8">
        <v>1861.04</v>
      </c>
      <c r="BL15" s="2" t="s">
        <v>391</v>
      </c>
      <c r="BM15" s="7">
        <v>1</v>
      </c>
      <c r="BN15" s="7">
        <v>1</v>
      </c>
      <c r="BO15" s="4">
        <v>12</v>
      </c>
      <c r="BP15" s="8">
        <v>464.41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392</v>
      </c>
      <c r="BX15" s="2" t="s">
        <v>393</v>
      </c>
      <c r="BY15" s="2" t="s">
        <v>141</v>
      </c>
      <c r="BZ15" s="2" t="s">
        <v>130</v>
      </c>
      <c r="CA15" s="4">
        <v>7</v>
      </c>
      <c r="CB15" s="8">
        <v>337.61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130</v>
      </c>
      <c r="CJ15" s="2" t="s">
        <v>394</v>
      </c>
      <c r="CK15" s="2" t="s">
        <v>141</v>
      </c>
      <c r="CL15" s="2" t="s">
        <v>130</v>
      </c>
      <c r="CM15" s="4">
        <v>9</v>
      </c>
      <c r="CN15" s="8">
        <v>438.92</v>
      </c>
      <c r="CO15" s="4"/>
      <c r="CP15" s="8"/>
      <c r="CQ15" s="7"/>
      <c r="CR15" s="7"/>
      <c r="CS15" s="2" t="s">
        <v>138</v>
      </c>
      <c r="CT15" s="2" t="s">
        <v>127</v>
      </c>
      <c r="CU15" s="2" t="s">
        <v>227</v>
      </c>
      <c r="CV15" s="2" t="s">
        <v>395</v>
      </c>
      <c r="CW15" s="2" t="s">
        <v>141</v>
      </c>
      <c r="CX15" s="2" t="s">
        <v>130</v>
      </c>
      <c r="CY15" s="4"/>
      <c r="CZ15" s="8"/>
      <c r="DA15" s="4"/>
      <c r="DB15" s="8"/>
      <c r="DC15" s="7"/>
      <c r="DD15" s="7"/>
      <c r="DE15" s="2" t="s">
        <v>138</v>
      </c>
      <c r="DF15" s="2" t="s">
        <v>127</v>
      </c>
      <c r="DG15" s="2" t="s">
        <v>396</v>
      </c>
      <c r="DH15" s="2" t="s">
        <v>397</v>
      </c>
      <c r="DI15" s="2" t="s">
        <v>141</v>
      </c>
      <c r="DJ15" s="2" t="s">
        <v>130</v>
      </c>
      <c r="DK15" s="4">
        <v>4</v>
      </c>
      <c r="DL15" s="8">
        <v>166.08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321</v>
      </c>
      <c r="DT15" s="2" t="s">
        <v>340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138</v>
      </c>
      <c r="ED15" s="2" t="s">
        <v>170</v>
      </c>
      <c r="EE15" s="2" t="s">
        <v>396</v>
      </c>
      <c r="EF15" s="2" t="s">
        <v>397</v>
      </c>
      <c r="EG15" s="2" t="s">
        <v>141</v>
      </c>
      <c r="EH15" s="2" t="s">
        <v>130</v>
      </c>
      <c r="EI15" s="4">
        <v>4</v>
      </c>
      <c r="EJ15" s="8">
        <v>227.96</v>
      </c>
      <c r="EK15" s="4"/>
      <c r="EL15" s="8"/>
      <c r="EM15" s="7"/>
      <c r="EN15" s="7"/>
      <c r="EO15" s="2" t="s">
        <v>138</v>
      </c>
      <c r="EP15" s="2" t="s">
        <v>127</v>
      </c>
      <c r="EQ15" s="2" t="s">
        <v>230</v>
      </c>
      <c r="ER15" s="2" t="s">
        <v>398</v>
      </c>
      <c r="ES15" s="2" t="s">
        <v>141</v>
      </c>
      <c r="ET15" s="2" t="s">
        <v>130</v>
      </c>
      <c r="EU15" s="4">
        <v>1</v>
      </c>
      <c r="EV15" s="8">
        <v>48.44</v>
      </c>
      <c r="EW15" s="4"/>
      <c r="EX15" s="8"/>
      <c r="EY15" s="7"/>
      <c r="EZ15" s="7"/>
      <c r="FA15" s="2" t="s">
        <v>138</v>
      </c>
      <c r="FB15" s="2" t="s">
        <v>127</v>
      </c>
      <c r="FC15" s="2" t="s">
        <v>232</v>
      </c>
      <c r="FD15" s="2" t="s">
        <v>399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147</v>
      </c>
      <c r="FN15" s="2" t="s">
        <v>127</v>
      </c>
      <c r="FO15" s="2" t="s">
        <v>130</v>
      </c>
      <c r="FP15" s="2" t="s">
        <v>130</v>
      </c>
      <c r="FQ15" s="2" t="s">
        <v>141</v>
      </c>
      <c r="FR15" s="2" t="s">
        <v>130</v>
      </c>
      <c r="FS15" s="4">
        <v>2</v>
      </c>
      <c r="FT15" s="8">
        <v>92.48</v>
      </c>
      <c r="FU15" s="4"/>
      <c r="FV15" s="8"/>
      <c r="FW15" s="7"/>
      <c r="FX15" s="7"/>
      <c r="FY15" s="2" t="s">
        <v>138</v>
      </c>
      <c r="FZ15" s="2" t="s">
        <v>127</v>
      </c>
      <c r="GA15" s="2" t="s">
        <v>325</v>
      </c>
      <c r="GB15" s="2" t="s">
        <v>400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169</v>
      </c>
      <c r="GL15" s="2" t="s">
        <v>127</v>
      </c>
      <c r="GM15" s="2" t="s">
        <v>130</v>
      </c>
      <c r="GN15" s="2" t="s">
        <v>130</v>
      </c>
      <c r="GO15" s="2" t="s">
        <v>141</v>
      </c>
      <c r="GP15" s="2" t="s">
        <v>130</v>
      </c>
      <c r="GQ15" s="4"/>
      <c r="GR15" s="8"/>
      <c r="GS15" s="4"/>
      <c r="GT15" s="8"/>
      <c r="GU15" s="7"/>
      <c r="GV15" s="7"/>
      <c r="GW15" s="2" t="s">
        <v>204</v>
      </c>
      <c r="GX15" s="2" t="s">
        <v>127</v>
      </c>
      <c r="GY15" s="2" t="s">
        <v>130</v>
      </c>
      <c r="GZ15" s="2" t="s">
        <v>130</v>
      </c>
      <c r="HA15" s="2" t="s">
        <v>141</v>
      </c>
      <c r="HB15" s="2" t="s">
        <v>130</v>
      </c>
      <c r="HC15" s="4"/>
      <c r="HD15" s="8"/>
      <c r="HE15" s="4"/>
      <c r="HF15" s="8"/>
      <c r="HG15" s="7"/>
      <c r="HH15" s="7"/>
      <c r="HI15" s="2" t="s">
        <v>138</v>
      </c>
      <c r="HJ15" s="2" t="s">
        <v>127</v>
      </c>
      <c r="HK15" s="2" t="s">
        <v>401</v>
      </c>
      <c r="HL15" s="2" t="s">
        <v>130</v>
      </c>
      <c r="HM15" s="2" t="s">
        <v>141</v>
      </c>
      <c r="HN15" s="2" t="s">
        <v>130</v>
      </c>
      <c r="HO15" s="4">
        <v>1</v>
      </c>
      <c r="HP15" s="8">
        <v>44.04</v>
      </c>
      <c r="HQ15" s="4"/>
      <c r="HR15" s="8"/>
      <c r="HS15" s="7"/>
      <c r="HT15" s="7"/>
      <c r="HU15" s="2" t="s">
        <v>138</v>
      </c>
      <c r="HV15" s="2" t="s">
        <v>127</v>
      </c>
      <c r="HW15" s="2" t="s">
        <v>240</v>
      </c>
      <c r="HX15" s="2" t="s">
        <v>402</v>
      </c>
      <c r="HY15" s="2" t="s">
        <v>141</v>
      </c>
      <c r="HZ15" s="2" t="s">
        <v>130</v>
      </c>
      <c r="IA15" s="4">
        <v>1</v>
      </c>
      <c r="IB15" s="8">
        <v>41.1</v>
      </c>
      <c r="IC15" s="4"/>
      <c r="ID15" s="8"/>
      <c r="IE15" s="7"/>
      <c r="IF15" s="7"/>
      <c r="IG15" s="2" t="s">
        <v>138</v>
      </c>
      <c r="IH15" s="2" t="s">
        <v>127</v>
      </c>
      <c r="II15" s="2" t="s">
        <v>331</v>
      </c>
      <c r="IJ15" s="2" t="s">
        <v>403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127</v>
      </c>
      <c r="IU15" s="2" t="s">
        <v>396</v>
      </c>
      <c r="IV15" s="2" t="s">
        <v>130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168</v>
      </c>
      <c r="JF15" s="2" t="s">
        <v>127</v>
      </c>
      <c r="JG15" s="2" t="s">
        <v>130</v>
      </c>
      <c r="JH15" s="2" t="s">
        <v>130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130</v>
      </c>
      <c r="JR15" s="2" t="s">
        <v>130</v>
      </c>
      <c r="JS15" s="2" t="s">
        <v>130</v>
      </c>
      <c r="JT15" s="2" t="s">
        <v>130</v>
      </c>
      <c r="JU15" s="2" t="s">
        <v>130</v>
      </c>
      <c r="JV15" s="2" t="s">
        <v>130</v>
      </c>
      <c r="JW15" s="4"/>
      <c r="JX15" s="8"/>
      <c r="JY15" s="4"/>
      <c r="JZ15" s="8"/>
      <c r="KA15" s="7"/>
      <c r="KB15" s="7"/>
      <c r="KC15" s="2" t="s">
        <v>168</v>
      </c>
      <c r="KD15" s="2" t="s">
        <v>127</v>
      </c>
      <c r="KE15" s="2" t="s">
        <v>130</v>
      </c>
      <c r="KF15" s="2" t="s">
        <v>130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169</v>
      </c>
      <c r="KP15" s="2" t="s">
        <v>170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169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168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169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168</v>
      </c>
      <c r="MX15" s="2" t="s">
        <v>170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168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169</v>
      </c>
      <c r="OH15" s="2" t="s">
        <v>170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168</v>
      </c>
      <c r="PR15" s="2" t="s">
        <v>170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169</v>
      </c>
      <c r="QP15" s="2" t="s">
        <v>170</v>
      </c>
      <c r="QQ15" s="2" t="s">
        <v>130</v>
      </c>
      <c r="QR15" s="2" t="s">
        <v>130</v>
      </c>
      <c r="QS15" s="2" t="s">
        <v>141</v>
      </c>
      <c r="QT15" s="2" t="s">
        <v>130</v>
      </c>
    </row>
    <row r="16">
      <c r="A16" s="2" t="s">
        <v>404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405</v>
      </c>
      <c r="G16" s="2" t="s">
        <v>405</v>
      </c>
      <c r="H16" s="2" t="s">
        <v>405</v>
      </c>
      <c r="I16" s="2" t="s">
        <v>406</v>
      </c>
      <c r="J16" s="2" t="s">
        <v>125</v>
      </c>
      <c r="K16" s="2" t="s">
        <v>407</v>
      </c>
      <c r="L16" s="3">
        <v>45</v>
      </c>
      <c r="M16" s="3">
        <v>47.25</v>
      </c>
      <c r="N16" s="3">
        <v>104.99</v>
      </c>
      <c r="O16" s="2" t="s">
        <v>127</v>
      </c>
      <c r="P16" s="2" t="s">
        <v>311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218</v>
      </c>
      <c r="V16" s="2" t="s">
        <v>219</v>
      </c>
      <c r="W16" s="2" t="s">
        <v>134</v>
      </c>
      <c r="X16" s="2" t="s">
        <v>408</v>
      </c>
      <c r="Y16" s="2" t="s">
        <v>282</v>
      </c>
      <c r="Z16" s="4">
        <v>22</v>
      </c>
      <c r="AA16" s="4">
        <f>=ROUNDDOWN(6.11111111111111,0)</f>
      </c>
      <c r="AB16" s="5">
        <v>3.6</v>
      </c>
      <c r="AC16" s="2" t="s">
        <v>409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34</v>
      </c>
      <c r="AQ16" s="8">
        <v>1844.82</v>
      </c>
      <c r="AR16" s="4"/>
      <c r="AS16" s="8"/>
      <c r="AT16" s="7"/>
      <c r="AU16" s="7"/>
      <c r="AV16" s="4">
        <v>34</v>
      </c>
      <c r="AW16" s="8">
        <v>1844.82</v>
      </c>
      <c r="AX16" s="4"/>
      <c r="AY16" s="8"/>
      <c r="AZ16" s="7"/>
      <c r="BA16" s="7"/>
      <c r="BB16" s="7">
        <v>1</v>
      </c>
      <c r="BC16" s="4">
        <v>34</v>
      </c>
      <c r="BD16" s="8">
        <v>1844.82</v>
      </c>
      <c r="BE16" s="4"/>
      <c r="BF16" s="8"/>
      <c r="BG16" s="7"/>
      <c r="BH16" s="7"/>
      <c r="BI16" s="7">
        <v>1</v>
      </c>
      <c r="BJ16" s="4">
        <v>34</v>
      </c>
      <c r="BK16" s="8">
        <v>1844.82</v>
      </c>
      <c r="BL16" s="2" t="s">
        <v>314</v>
      </c>
      <c r="BM16" s="7">
        <v>1</v>
      </c>
      <c r="BN16" s="7">
        <v>1</v>
      </c>
      <c r="BO16" s="4">
        <v>5</v>
      </c>
      <c r="BP16" s="8">
        <v>224.45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285</v>
      </c>
      <c r="BX16" s="2" t="s">
        <v>410</v>
      </c>
      <c r="BY16" s="2" t="s">
        <v>141</v>
      </c>
      <c r="BZ16" s="2" t="s">
        <v>130</v>
      </c>
      <c r="CA16" s="4">
        <v>4</v>
      </c>
      <c r="CB16" s="8">
        <v>207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130</v>
      </c>
      <c r="CJ16" s="2" t="s">
        <v>411</v>
      </c>
      <c r="CK16" s="2" t="s">
        <v>141</v>
      </c>
      <c r="CL16" s="2" t="s">
        <v>130</v>
      </c>
      <c r="CM16" s="4">
        <v>12</v>
      </c>
      <c r="CN16" s="8">
        <v>658.42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282</v>
      </c>
      <c r="CV16" s="2" t="s">
        <v>285</v>
      </c>
      <c r="CW16" s="2" t="s">
        <v>141</v>
      </c>
      <c r="CX16" s="2" t="s">
        <v>130</v>
      </c>
      <c r="CY16" s="4">
        <v>9</v>
      </c>
      <c r="CZ16" s="8">
        <v>519.75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289</v>
      </c>
      <c r="DH16" s="2" t="s">
        <v>412</v>
      </c>
      <c r="DI16" s="2" t="s">
        <v>141</v>
      </c>
      <c r="DJ16" s="2" t="s">
        <v>130</v>
      </c>
      <c r="DK16" s="4">
        <v>4</v>
      </c>
      <c r="DL16" s="8">
        <v>235.2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291</v>
      </c>
      <c r="DT16" s="2" t="s">
        <v>413</v>
      </c>
      <c r="DU16" s="2" t="s">
        <v>141</v>
      </c>
      <c r="DV16" s="2" t="s">
        <v>130</v>
      </c>
      <c r="DW16" s="4"/>
      <c r="DX16" s="8"/>
      <c r="DY16" s="4"/>
      <c r="DZ16" s="8"/>
      <c r="EA16" s="7"/>
      <c r="EB16" s="7"/>
      <c r="EC16" s="2" t="s">
        <v>138</v>
      </c>
      <c r="ED16" s="2" t="s">
        <v>127</v>
      </c>
      <c r="EE16" s="2" t="s">
        <v>377</v>
      </c>
      <c r="EF16" s="2" t="s">
        <v>303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138</v>
      </c>
      <c r="EP16" s="2" t="s">
        <v>127</v>
      </c>
      <c r="EQ16" s="2" t="s">
        <v>293</v>
      </c>
      <c r="ER16" s="2" t="s">
        <v>414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127</v>
      </c>
      <c r="FC16" s="2" t="s">
        <v>232</v>
      </c>
      <c r="FD16" s="2" t="s">
        <v>415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147</v>
      </c>
      <c r="FN16" s="2" t="s">
        <v>127</v>
      </c>
      <c r="FO16" s="2" t="s">
        <v>130</v>
      </c>
      <c r="FP16" s="2" t="s">
        <v>130</v>
      </c>
      <c r="FQ16" s="2" t="s">
        <v>141</v>
      </c>
      <c r="FR16" s="2" t="s">
        <v>130</v>
      </c>
      <c r="FS16" s="4"/>
      <c r="FT16" s="8"/>
      <c r="FU16" s="4"/>
      <c r="FV16" s="8"/>
      <c r="FW16" s="7"/>
      <c r="FX16" s="7"/>
      <c r="FY16" s="2" t="s">
        <v>138</v>
      </c>
      <c r="FZ16" s="2" t="s">
        <v>127</v>
      </c>
      <c r="GA16" s="2" t="s">
        <v>297</v>
      </c>
      <c r="GB16" s="2" t="s">
        <v>416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138</v>
      </c>
      <c r="GL16" s="2" t="s">
        <v>127</v>
      </c>
      <c r="GM16" s="2" t="s">
        <v>299</v>
      </c>
      <c r="GN16" s="2" t="s">
        <v>417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138</v>
      </c>
      <c r="GX16" s="2" t="s">
        <v>127</v>
      </c>
      <c r="GY16" s="2" t="s">
        <v>240</v>
      </c>
      <c r="GZ16" s="2" t="s">
        <v>418</v>
      </c>
      <c r="HA16" s="2" t="s">
        <v>141</v>
      </c>
      <c r="HB16" s="2" t="s">
        <v>130</v>
      </c>
      <c r="HC16" s="4"/>
      <c r="HD16" s="8"/>
      <c r="HE16" s="4"/>
      <c r="HF16" s="8"/>
      <c r="HG16" s="7"/>
      <c r="HH16" s="7"/>
      <c r="HI16" s="2" t="s">
        <v>138</v>
      </c>
      <c r="HJ16" s="2" t="s">
        <v>127</v>
      </c>
      <c r="HK16" s="2" t="s">
        <v>302</v>
      </c>
      <c r="HL16" s="2" t="s">
        <v>419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240</v>
      </c>
      <c r="HX16" s="2" t="s">
        <v>420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347</v>
      </c>
      <c r="IJ16" s="2" t="s">
        <v>421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289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168</v>
      </c>
      <c r="JF16" s="2" t="s">
        <v>127</v>
      </c>
      <c r="JG16" s="2" t="s">
        <v>130</v>
      </c>
      <c r="JH16" s="2" t="s">
        <v>130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130</v>
      </c>
      <c r="JR16" s="2" t="s">
        <v>130</v>
      </c>
      <c r="JS16" s="2" t="s">
        <v>130</v>
      </c>
      <c r="JT16" s="2" t="s">
        <v>130</v>
      </c>
      <c r="JU16" s="2" t="s">
        <v>130</v>
      </c>
      <c r="JV16" s="2" t="s">
        <v>130</v>
      </c>
      <c r="JW16" s="4"/>
      <c r="JX16" s="8"/>
      <c r="JY16" s="4"/>
      <c r="JZ16" s="8"/>
      <c r="KA16" s="7"/>
      <c r="KB16" s="7"/>
      <c r="KC16" s="2" t="s">
        <v>168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168</v>
      </c>
      <c r="KP16" s="2" t="s">
        <v>170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169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168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168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168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168</v>
      </c>
      <c r="OH16" s="2" t="s">
        <v>170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168</v>
      </c>
      <c r="OT16" s="2" t="s">
        <v>127</v>
      </c>
      <c r="OU16" s="2" t="s">
        <v>130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138</v>
      </c>
      <c r="PF16" s="2" t="s">
        <v>127</v>
      </c>
      <c r="PG16" s="2" t="s">
        <v>172</v>
      </c>
      <c r="PH16" s="2" t="s">
        <v>130</v>
      </c>
      <c r="PI16" s="2" t="s">
        <v>141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170</v>
      </c>
      <c r="QQ16" s="2" t="s">
        <v>288</v>
      </c>
      <c r="QR16" s="2" t="s">
        <v>130</v>
      </c>
      <c r="QS16" s="2" t="s">
        <v>141</v>
      </c>
      <c r="QT16" s="2" t="s">
        <v>130</v>
      </c>
    </row>
    <row r="17">
      <c r="A17" s="2" t="s">
        <v>422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423</v>
      </c>
      <c r="G17" s="2" t="s">
        <v>423</v>
      </c>
      <c r="H17" s="2" t="s">
        <v>423</v>
      </c>
      <c r="I17" s="2" t="s">
        <v>424</v>
      </c>
      <c r="J17" s="2" t="s">
        <v>125</v>
      </c>
      <c r="K17" s="2" t="s">
        <v>425</v>
      </c>
      <c r="L17" s="3">
        <v>72</v>
      </c>
      <c r="M17" s="3">
        <v>75.6</v>
      </c>
      <c r="N17" s="3">
        <v>149.99</v>
      </c>
      <c r="O17" s="2" t="s">
        <v>127</v>
      </c>
      <c r="P17" s="2" t="s">
        <v>311</v>
      </c>
      <c r="Q17" s="2" t="s">
        <v>129</v>
      </c>
      <c r="R17" s="2" t="s">
        <v>130</v>
      </c>
      <c r="S17" s="2" t="s">
        <v>426</v>
      </c>
      <c r="T17" s="2" t="s">
        <v>130</v>
      </c>
      <c r="U17" s="2" t="s">
        <v>130</v>
      </c>
      <c r="V17" s="2" t="s">
        <v>181</v>
      </c>
      <c r="W17" s="2" t="s">
        <v>134</v>
      </c>
      <c r="X17" s="2" t="s">
        <v>130</v>
      </c>
      <c r="Y17" s="2" t="s">
        <v>427</v>
      </c>
      <c r="Z17" s="4">
        <v>146</v>
      </c>
      <c r="AA17" s="4">
        <f>=ROUNDDOWN(63.4782608695652,0)</f>
      </c>
      <c r="AB17" s="5">
        <v>2.3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21</v>
      </c>
      <c r="AQ17" s="8">
        <v>1765.67</v>
      </c>
      <c r="AR17" s="4"/>
      <c r="AS17" s="8"/>
      <c r="AT17" s="7"/>
      <c r="AU17" s="7"/>
      <c r="AV17" s="4">
        <v>21</v>
      </c>
      <c r="AW17" s="8">
        <v>1765.67</v>
      </c>
      <c r="AX17" s="4"/>
      <c r="AY17" s="8"/>
      <c r="AZ17" s="7"/>
      <c r="BA17" s="7"/>
      <c r="BB17" s="7">
        <v>1</v>
      </c>
      <c r="BC17" s="4">
        <v>21</v>
      </c>
      <c r="BD17" s="8">
        <v>1765.67</v>
      </c>
      <c r="BE17" s="4"/>
      <c r="BF17" s="8"/>
      <c r="BG17" s="7"/>
      <c r="BH17" s="7"/>
      <c r="BI17" s="7">
        <v>1</v>
      </c>
      <c r="BJ17" s="4">
        <v>21</v>
      </c>
      <c r="BK17" s="8">
        <v>1765.67</v>
      </c>
      <c r="BL17" s="2" t="s">
        <v>428</v>
      </c>
      <c r="BM17" s="7">
        <v>1</v>
      </c>
      <c r="BN17" s="7">
        <v>1</v>
      </c>
      <c r="BO17" s="4">
        <v>3</v>
      </c>
      <c r="BP17" s="8">
        <v>223.36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145</v>
      </c>
      <c r="BX17" s="2" t="s">
        <v>429</v>
      </c>
      <c r="BY17" s="2" t="s">
        <v>141</v>
      </c>
      <c r="BZ17" s="2" t="s">
        <v>130</v>
      </c>
      <c r="CA17" s="4">
        <v>2</v>
      </c>
      <c r="CB17" s="8">
        <v>166.68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130</v>
      </c>
      <c r="CJ17" s="2" t="s">
        <v>142</v>
      </c>
      <c r="CK17" s="2" t="s">
        <v>141</v>
      </c>
      <c r="CL17" s="2" t="s">
        <v>130</v>
      </c>
      <c r="CM17" s="4"/>
      <c r="CN17" s="8"/>
      <c r="CO17" s="4"/>
      <c r="CP17" s="8"/>
      <c r="CQ17" s="7"/>
      <c r="CR17" s="7"/>
      <c r="CS17" s="2" t="s">
        <v>138</v>
      </c>
      <c r="CT17" s="2" t="s">
        <v>127</v>
      </c>
      <c r="CU17" s="2" t="s">
        <v>143</v>
      </c>
      <c r="CV17" s="2" t="s">
        <v>430</v>
      </c>
      <c r="CW17" s="2" t="s">
        <v>141</v>
      </c>
      <c r="CX17" s="2" t="s">
        <v>130</v>
      </c>
      <c r="CY17" s="4">
        <v>8</v>
      </c>
      <c r="CZ17" s="8">
        <v>692.48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431</v>
      </c>
      <c r="DH17" s="2" t="s">
        <v>432</v>
      </c>
      <c r="DI17" s="2" t="s">
        <v>141</v>
      </c>
      <c r="DJ17" s="2" t="s">
        <v>130</v>
      </c>
      <c r="DK17" s="4">
        <v>1</v>
      </c>
      <c r="DL17" s="8">
        <v>74.9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433</v>
      </c>
      <c r="DT17" s="2" t="s">
        <v>434</v>
      </c>
      <c r="DU17" s="2" t="s">
        <v>141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127</v>
      </c>
      <c r="EE17" s="2" t="s">
        <v>377</v>
      </c>
      <c r="EF17" s="2" t="s">
        <v>435</v>
      </c>
      <c r="EG17" s="2" t="s">
        <v>141</v>
      </c>
      <c r="EH17" s="2" t="s">
        <v>130</v>
      </c>
      <c r="EI17" s="4"/>
      <c r="EJ17" s="8"/>
      <c r="EK17" s="4"/>
      <c r="EL17" s="8"/>
      <c r="EM17" s="7"/>
      <c r="EN17" s="7"/>
      <c r="EO17" s="2" t="s">
        <v>138</v>
      </c>
      <c r="EP17" s="2" t="s">
        <v>127</v>
      </c>
      <c r="EQ17" s="2" t="s">
        <v>149</v>
      </c>
      <c r="ER17" s="2" t="s">
        <v>150</v>
      </c>
      <c r="ES17" s="2" t="s">
        <v>141</v>
      </c>
      <c r="ET17" s="2" t="s">
        <v>130</v>
      </c>
      <c r="EU17" s="4">
        <v>1</v>
      </c>
      <c r="EV17" s="8">
        <v>83.16</v>
      </c>
      <c r="EW17" s="4"/>
      <c r="EX17" s="8"/>
      <c r="EY17" s="7"/>
      <c r="EZ17" s="7"/>
      <c r="FA17" s="2" t="s">
        <v>138</v>
      </c>
      <c r="FB17" s="2" t="s">
        <v>127</v>
      </c>
      <c r="FC17" s="2" t="s">
        <v>232</v>
      </c>
      <c r="FD17" s="2" t="s">
        <v>436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147</v>
      </c>
      <c r="FN17" s="2" t="s">
        <v>127</v>
      </c>
      <c r="FO17" s="2" t="s">
        <v>130</v>
      </c>
      <c r="FP17" s="2" t="s">
        <v>130</v>
      </c>
      <c r="FQ17" s="2" t="s">
        <v>141</v>
      </c>
      <c r="FR17" s="2" t="s">
        <v>130</v>
      </c>
      <c r="FS17" s="4">
        <v>3</v>
      </c>
      <c r="FT17" s="8">
        <v>280.14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437</v>
      </c>
      <c r="GB17" s="2" t="s">
        <v>438</v>
      </c>
      <c r="GC17" s="2" t="s">
        <v>141</v>
      </c>
      <c r="GD17" s="2" t="s">
        <v>130</v>
      </c>
      <c r="GE17" s="4">
        <v>3</v>
      </c>
      <c r="GF17" s="8">
        <v>244.95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202</v>
      </c>
      <c r="GN17" s="2" t="s">
        <v>439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204</v>
      </c>
      <c r="GX17" s="2" t="s">
        <v>127</v>
      </c>
      <c r="GY17" s="2" t="s">
        <v>130</v>
      </c>
      <c r="GZ17" s="2" t="s">
        <v>130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440</v>
      </c>
      <c r="HJ17" s="2" t="s">
        <v>127</v>
      </c>
      <c r="HK17" s="2" t="s">
        <v>205</v>
      </c>
      <c r="HL17" s="2" t="s">
        <v>130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161</v>
      </c>
      <c r="HX17" s="2" t="s">
        <v>162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441</v>
      </c>
      <c r="IJ17" s="2" t="s">
        <v>442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143</v>
      </c>
      <c r="IV17" s="2" t="s">
        <v>443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168</v>
      </c>
      <c r="JF17" s="2" t="s">
        <v>127</v>
      </c>
      <c r="JG17" s="2" t="s">
        <v>130</v>
      </c>
      <c r="JH17" s="2" t="s">
        <v>130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130</v>
      </c>
      <c r="JR17" s="2" t="s">
        <v>130</v>
      </c>
      <c r="JS17" s="2" t="s">
        <v>130</v>
      </c>
      <c r="JT17" s="2" t="s">
        <v>130</v>
      </c>
      <c r="JU17" s="2" t="s">
        <v>130</v>
      </c>
      <c r="JV17" s="2" t="s">
        <v>130</v>
      </c>
      <c r="JW17" s="4"/>
      <c r="JX17" s="8"/>
      <c r="JY17" s="4"/>
      <c r="JZ17" s="8"/>
      <c r="KA17" s="7"/>
      <c r="KB17" s="7"/>
      <c r="KC17" s="2" t="s">
        <v>168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130</v>
      </c>
      <c r="KP17" s="2" t="s">
        <v>130</v>
      </c>
      <c r="KQ17" s="2" t="s">
        <v>130</v>
      </c>
      <c r="KR17" s="2" t="s">
        <v>130</v>
      </c>
      <c r="KS17" s="2" t="s">
        <v>130</v>
      </c>
      <c r="KT17" s="2" t="s">
        <v>130</v>
      </c>
      <c r="KU17" s="4"/>
      <c r="KV17" s="8"/>
      <c r="KW17" s="4"/>
      <c r="KX17" s="8"/>
      <c r="KY17" s="7"/>
      <c r="KZ17" s="7"/>
      <c r="LA17" s="2" t="s">
        <v>169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168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168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168</v>
      </c>
      <c r="MX17" s="2" t="s">
        <v>170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256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4"/>
      <c r="OB17" s="8"/>
      <c r="OC17" s="4"/>
      <c r="OD17" s="8"/>
      <c r="OE17" s="7"/>
      <c r="OF17" s="7"/>
      <c r="OG17" s="2" t="s">
        <v>138</v>
      </c>
      <c r="OH17" s="2" t="s">
        <v>170</v>
      </c>
      <c r="OI17" s="2" t="s">
        <v>211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138</v>
      </c>
      <c r="PF17" s="2" t="s">
        <v>127</v>
      </c>
      <c r="PG17" s="2" t="s">
        <v>172</v>
      </c>
      <c r="PH17" s="2" t="s">
        <v>130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138</v>
      </c>
      <c r="PR17" s="2" t="s">
        <v>170</v>
      </c>
      <c r="PS17" s="2" t="s">
        <v>173</v>
      </c>
      <c r="PT17" s="2" t="s">
        <v>444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168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170</v>
      </c>
      <c r="QQ17" s="2" t="s">
        <v>445</v>
      </c>
      <c r="QR17" s="2" t="s">
        <v>446</v>
      </c>
      <c r="QS17" s="2" t="s">
        <v>141</v>
      </c>
      <c r="QT17" s="2" t="s">
        <v>130</v>
      </c>
    </row>
    <row r="18">
      <c r="A18" s="2" t="s">
        <v>447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448</v>
      </c>
      <c r="G18" s="2" t="s">
        <v>448</v>
      </c>
      <c r="H18" s="2" t="s">
        <v>448</v>
      </c>
      <c r="I18" s="2" t="s">
        <v>367</v>
      </c>
      <c r="J18" s="2" t="s">
        <v>125</v>
      </c>
      <c r="K18" s="2" t="s">
        <v>425</v>
      </c>
      <c r="L18" s="3">
        <v>46.72</v>
      </c>
      <c r="M18" s="3">
        <v>49.06</v>
      </c>
      <c r="N18" s="3">
        <v>109.99</v>
      </c>
      <c r="O18" s="2" t="s">
        <v>127</v>
      </c>
      <c r="P18" s="2" t="s">
        <v>311</v>
      </c>
      <c r="Q18" s="2" t="s">
        <v>129</v>
      </c>
      <c r="R18" s="2" t="s">
        <v>130</v>
      </c>
      <c r="S18" s="2" t="s">
        <v>449</v>
      </c>
      <c r="T18" s="2" t="s">
        <v>130</v>
      </c>
      <c r="U18" s="2" t="s">
        <v>130</v>
      </c>
      <c r="V18" s="2" t="s">
        <v>181</v>
      </c>
      <c r="W18" s="2" t="s">
        <v>134</v>
      </c>
      <c r="X18" s="2" t="s">
        <v>130</v>
      </c>
      <c r="Y18" s="2" t="s">
        <v>427</v>
      </c>
      <c r="Z18" s="4">
        <v>49</v>
      </c>
      <c r="AA18" s="4">
        <f>=ROUNDDOWN(12.25,0)</f>
      </c>
      <c r="AB18" s="5">
        <v>4</v>
      </c>
      <c r="AC18" s="2" t="s">
        <v>450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33</v>
      </c>
      <c r="AQ18" s="8">
        <v>1763.87</v>
      </c>
      <c r="AR18" s="4"/>
      <c r="AS18" s="8"/>
      <c r="AT18" s="7"/>
      <c r="AU18" s="7"/>
      <c r="AV18" s="4">
        <v>33</v>
      </c>
      <c r="AW18" s="8">
        <v>1763.87</v>
      </c>
      <c r="AX18" s="4"/>
      <c r="AY18" s="8"/>
      <c r="AZ18" s="7"/>
      <c r="BA18" s="7"/>
      <c r="BB18" s="7">
        <v>1</v>
      </c>
      <c r="BC18" s="4">
        <v>33</v>
      </c>
      <c r="BD18" s="8">
        <v>1763.87</v>
      </c>
      <c r="BE18" s="4"/>
      <c r="BF18" s="8"/>
      <c r="BG18" s="7"/>
      <c r="BH18" s="7"/>
      <c r="BI18" s="7">
        <v>1</v>
      </c>
      <c r="BJ18" s="4">
        <v>33</v>
      </c>
      <c r="BK18" s="8">
        <v>1763.87</v>
      </c>
      <c r="BL18" s="2" t="s">
        <v>451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127</v>
      </c>
      <c r="BW18" s="2" t="s">
        <v>452</v>
      </c>
      <c r="BX18" s="2" t="s">
        <v>453</v>
      </c>
      <c r="BY18" s="2" t="s">
        <v>141</v>
      </c>
      <c r="BZ18" s="2" t="s">
        <v>130</v>
      </c>
      <c r="CA18" s="4"/>
      <c r="CB18" s="8"/>
      <c r="CC18" s="4"/>
      <c r="CD18" s="8"/>
      <c r="CE18" s="7"/>
      <c r="CF18" s="7"/>
      <c r="CG18" s="2" t="s">
        <v>138</v>
      </c>
      <c r="CH18" s="2" t="s">
        <v>127</v>
      </c>
      <c r="CI18" s="2" t="s">
        <v>454</v>
      </c>
      <c r="CJ18" s="2" t="s">
        <v>455</v>
      </c>
      <c r="CK18" s="2" t="s">
        <v>141</v>
      </c>
      <c r="CL18" s="2" t="s">
        <v>130</v>
      </c>
      <c r="CM18" s="4">
        <v>6</v>
      </c>
      <c r="CN18" s="8">
        <v>354.5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143</v>
      </c>
      <c r="CV18" s="2" t="s">
        <v>456</v>
      </c>
      <c r="CW18" s="2" t="s">
        <v>141</v>
      </c>
      <c r="CX18" s="2" t="s">
        <v>130</v>
      </c>
      <c r="CY18" s="4">
        <v>2</v>
      </c>
      <c r="CZ18" s="8">
        <v>115.08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457</v>
      </c>
      <c r="DH18" s="2" t="s">
        <v>458</v>
      </c>
      <c r="DI18" s="2" t="s">
        <v>141</v>
      </c>
      <c r="DJ18" s="2" t="s">
        <v>130</v>
      </c>
      <c r="DK18" s="4">
        <v>1</v>
      </c>
      <c r="DL18" s="8">
        <v>44.9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452</v>
      </c>
      <c r="DT18" s="2" t="s">
        <v>459</v>
      </c>
      <c r="DU18" s="2" t="s">
        <v>141</v>
      </c>
      <c r="DV18" s="2" t="s">
        <v>130</v>
      </c>
      <c r="DW18" s="4">
        <v>16</v>
      </c>
      <c r="DX18" s="8">
        <v>824.16</v>
      </c>
      <c r="DY18" s="4"/>
      <c r="DZ18" s="8"/>
      <c r="EA18" s="7"/>
      <c r="EB18" s="7"/>
      <c r="EC18" s="2" t="s">
        <v>138</v>
      </c>
      <c r="ED18" s="2" t="s">
        <v>127</v>
      </c>
      <c r="EE18" s="2" t="s">
        <v>377</v>
      </c>
      <c r="EF18" s="2" t="s">
        <v>460</v>
      </c>
      <c r="EG18" s="2" t="s">
        <v>141</v>
      </c>
      <c r="EH18" s="2" t="s">
        <v>130</v>
      </c>
      <c r="EI18" s="4">
        <v>3</v>
      </c>
      <c r="EJ18" s="8">
        <v>182.16</v>
      </c>
      <c r="EK18" s="4"/>
      <c r="EL18" s="8"/>
      <c r="EM18" s="7"/>
      <c r="EN18" s="7"/>
      <c r="EO18" s="2" t="s">
        <v>138</v>
      </c>
      <c r="EP18" s="2" t="s">
        <v>127</v>
      </c>
      <c r="EQ18" s="2" t="s">
        <v>149</v>
      </c>
      <c r="ER18" s="2" t="s">
        <v>461</v>
      </c>
      <c r="ES18" s="2" t="s">
        <v>141</v>
      </c>
      <c r="ET18" s="2" t="s">
        <v>130</v>
      </c>
      <c r="EU18" s="4">
        <v>1</v>
      </c>
      <c r="EV18" s="8">
        <v>35.07</v>
      </c>
      <c r="EW18" s="4"/>
      <c r="EX18" s="8"/>
      <c r="EY18" s="7"/>
      <c r="EZ18" s="7"/>
      <c r="FA18" s="2" t="s">
        <v>138</v>
      </c>
      <c r="FB18" s="2" t="s">
        <v>127</v>
      </c>
      <c r="FC18" s="2" t="s">
        <v>232</v>
      </c>
      <c r="FD18" s="2" t="s">
        <v>460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147</v>
      </c>
      <c r="FN18" s="2" t="s">
        <v>127</v>
      </c>
      <c r="FO18" s="2" t="s">
        <v>130</v>
      </c>
      <c r="FP18" s="2" t="s">
        <v>130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138</v>
      </c>
      <c r="FZ18" s="2" t="s">
        <v>170</v>
      </c>
      <c r="GA18" s="2" t="s">
        <v>153</v>
      </c>
      <c r="GB18" s="2" t="s">
        <v>462</v>
      </c>
      <c r="GC18" s="2" t="s">
        <v>141</v>
      </c>
      <c r="GD18" s="2" t="s">
        <v>130</v>
      </c>
      <c r="GE18" s="4">
        <v>1</v>
      </c>
      <c r="GF18" s="8">
        <v>52.98</v>
      </c>
      <c r="GG18" s="4"/>
      <c r="GH18" s="8"/>
      <c r="GI18" s="7"/>
      <c r="GJ18" s="7"/>
      <c r="GK18" s="2" t="s">
        <v>138</v>
      </c>
      <c r="GL18" s="2" t="s">
        <v>127</v>
      </c>
      <c r="GM18" s="2" t="s">
        <v>202</v>
      </c>
      <c r="GN18" s="2" t="s">
        <v>463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464</v>
      </c>
      <c r="GZ18" s="2" t="s">
        <v>465</v>
      </c>
      <c r="HA18" s="2" t="s">
        <v>141</v>
      </c>
      <c r="HB18" s="2" t="s">
        <v>130</v>
      </c>
      <c r="HC18" s="4">
        <v>2</v>
      </c>
      <c r="HD18" s="8">
        <v>105.96</v>
      </c>
      <c r="HE18" s="4"/>
      <c r="HF18" s="8"/>
      <c r="HG18" s="7"/>
      <c r="HH18" s="7"/>
      <c r="HI18" s="2" t="s">
        <v>138</v>
      </c>
      <c r="HJ18" s="2" t="s">
        <v>127</v>
      </c>
      <c r="HK18" s="2" t="s">
        <v>466</v>
      </c>
      <c r="HL18" s="2" t="s">
        <v>467</v>
      </c>
      <c r="HM18" s="2" t="s">
        <v>141</v>
      </c>
      <c r="HN18" s="2" t="s">
        <v>130</v>
      </c>
      <c r="HO18" s="4">
        <v>1</v>
      </c>
      <c r="HP18" s="8">
        <v>49.06</v>
      </c>
      <c r="HQ18" s="4"/>
      <c r="HR18" s="8"/>
      <c r="HS18" s="7"/>
      <c r="HT18" s="7"/>
      <c r="HU18" s="2" t="s">
        <v>138</v>
      </c>
      <c r="HV18" s="2" t="s">
        <v>127</v>
      </c>
      <c r="HW18" s="2" t="s">
        <v>161</v>
      </c>
      <c r="HX18" s="2" t="s">
        <v>468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145</v>
      </c>
      <c r="IJ18" s="2" t="s">
        <v>469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143</v>
      </c>
      <c r="IV18" s="2" t="s">
        <v>470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168</v>
      </c>
      <c r="JF18" s="2" t="s">
        <v>127</v>
      </c>
      <c r="JG18" s="2" t="s">
        <v>130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130</v>
      </c>
      <c r="JR18" s="2" t="s">
        <v>130</v>
      </c>
      <c r="JS18" s="2" t="s">
        <v>130</v>
      </c>
      <c r="JT18" s="2" t="s">
        <v>130</v>
      </c>
      <c r="JU18" s="2" t="s">
        <v>130</v>
      </c>
      <c r="JV18" s="2" t="s">
        <v>130</v>
      </c>
      <c r="JW18" s="4"/>
      <c r="JX18" s="8"/>
      <c r="JY18" s="4"/>
      <c r="JZ18" s="8"/>
      <c r="KA18" s="7"/>
      <c r="KB18" s="7"/>
      <c r="KC18" s="2" t="s">
        <v>168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169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168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168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168</v>
      </c>
      <c r="MX18" s="2" t="s">
        <v>170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168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138</v>
      </c>
      <c r="OH18" s="2" t="s">
        <v>170</v>
      </c>
      <c r="OI18" s="2" t="s">
        <v>211</v>
      </c>
      <c r="OJ18" s="2" t="s">
        <v>471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138</v>
      </c>
      <c r="PF18" s="2" t="s">
        <v>127</v>
      </c>
      <c r="PG18" s="2" t="s">
        <v>172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138</v>
      </c>
      <c r="PR18" s="2" t="s">
        <v>170</v>
      </c>
      <c r="PS18" s="2" t="s">
        <v>173</v>
      </c>
      <c r="PT18" s="2" t="s">
        <v>472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169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170</v>
      </c>
      <c r="QQ18" s="2" t="s">
        <v>464</v>
      </c>
      <c r="QR18" s="2" t="s">
        <v>473</v>
      </c>
      <c r="QS18" s="2" t="s">
        <v>141</v>
      </c>
      <c r="QT18" s="2" t="s">
        <v>130</v>
      </c>
    </row>
    <row r="19">
      <c r="A19" s="2" t="s">
        <v>474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475</v>
      </c>
      <c r="G19" s="2" t="s">
        <v>475</v>
      </c>
      <c r="H19" s="2" t="s">
        <v>475</v>
      </c>
      <c r="I19" s="2" t="s">
        <v>476</v>
      </c>
      <c r="J19" s="2" t="s">
        <v>125</v>
      </c>
      <c r="K19" s="2" t="s">
        <v>477</v>
      </c>
      <c r="L19" s="3">
        <v>44.37</v>
      </c>
      <c r="M19" s="3">
        <v>46.59</v>
      </c>
      <c r="N19" s="3">
        <v>104.99</v>
      </c>
      <c r="O19" s="2" t="s">
        <v>127</v>
      </c>
      <c r="P19" s="2" t="s">
        <v>311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218</v>
      </c>
      <c r="V19" s="2" t="s">
        <v>219</v>
      </c>
      <c r="W19" s="2" t="s">
        <v>134</v>
      </c>
      <c r="X19" s="2" t="s">
        <v>133</v>
      </c>
      <c r="Y19" s="2" t="s">
        <v>478</v>
      </c>
      <c r="Z19" s="4">
        <v>81</v>
      </c>
      <c r="AA19" s="4">
        <f>=ROUNDDOWN(47.6470588235294,0)</f>
      </c>
      <c r="AB19" s="5">
        <v>1.7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33</v>
      </c>
      <c r="AQ19" s="8">
        <v>1674.25</v>
      </c>
      <c r="AR19" s="4"/>
      <c r="AS19" s="8"/>
      <c r="AT19" s="7"/>
      <c r="AU19" s="7"/>
      <c r="AV19" s="4">
        <v>33</v>
      </c>
      <c r="AW19" s="8">
        <v>1674.25</v>
      </c>
      <c r="AX19" s="4"/>
      <c r="AY19" s="8"/>
      <c r="AZ19" s="7"/>
      <c r="BA19" s="7"/>
      <c r="BB19" s="7">
        <v>1</v>
      </c>
      <c r="BC19" s="4">
        <v>33</v>
      </c>
      <c r="BD19" s="8">
        <v>1674.25</v>
      </c>
      <c r="BE19" s="4"/>
      <c r="BF19" s="8"/>
      <c r="BG19" s="7"/>
      <c r="BH19" s="7"/>
      <c r="BI19" s="7">
        <v>1</v>
      </c>
      <c r="BJ19" s="4">
        <v>33</v>
      </c>
      <c r="BK19" s="8">
        <v>1674.25</v>
      </c>
      <c r="BL19" s="2" t="s">
        <v>479</v>
      </c>
      <c r="BM19" s="7">
        <v>1</v>
      </c>
      <c r="BN19" s="7">
        <v>1</v>
      </c>
      <c r="BO19" s="4">
        <v>7</v>
      </c>
      <c r="BP19" s="8">
        <v>305.16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372</v>
      </c>
      <c r="BX19" s="2" t="s">
        <v>480</v>
      </c>
      <c r="BY19" s="2" t="s">
        <v>141</v>
      </c>
      <c r="BZ19" s="2" t="s">
        <v>130</v>
      </c>
      <c r="CA19" s="4"/>
      <c r="CB19" s="8"/>
      <c r="CC19" s="4"/>
      <c r="CD19" s="8"/>
      <c r="CE19" s="7"/>
      <c r="CF19" s="7"/>
      <c r="CG19" s="2" t="s">
        <v>256</v>
      </c>
      <c r="CH19" s="2" t="s">
        <v>127</v>
      </c>
      <c r="CI19" s="2" t="s">
        <v>130</v>
      </c>
      <c r="CJ19" s="2" t="s">
        <v>130</v>
      </c>
      <c r="CK19" s="2" t="s">
        <v>141</v>
      </c>
      <c r="CL19" s="2" t="s">
        <v>130</v>
      </c>
      <c r="CM19" s="4">
        <v>17</v>
      </c>
      <c r="CN19" s="8">
        <v>819.32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478</v>
      </c>
      <c r="CV19" s="2" t="s">
        <v>481</v>
      </c>
      <c r="CW19" s="2" t="s">
        <v>141</v>
      </c>
      <c r="CX19" s="2" t="s">
        <v>130</v>
      </c>
      <c r="CY19" s="4">
        <v>2</v>
      </c>
      <c r="CZ19" s="8">
        <v>113.88</v>
      </c>
      <c r="DA19" s="4"/>
      <c r="DB19" s="8"/>
      <c r="DC19" s="7"/>
      <c r="DD19" s="7"/>
      <c r="DE19" s="2" t="s">
        <v>138</v>
      </c>
      <c r="DF19" s="2" t="s">
        <v>127</v>
      </c>
      <c r="DG19" s="2" t="s">
        <v>482</v>
      </c>
      <c r="DH19" s="2" t="s">
        <v>483</v>
      </c>
      <c r="DI19" s="2" t="s">
        <v>141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127</v>
      </c>
      <c r="DS19" s="2" t="s">
        <v>484</v>
      </c>
      <c r="DT19" s="2" t="s">
        <v>485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127</v>
      </c>
      <c r="EE19" s="2" t="s">
        <v>328</v>
      </c>
      <c r="EF19" s="2" t="s">
        <v>486</v>
      </c>
      <c r="EG19" s="2" t="s">
        <v>141</v>
      </c>
      <c r="EH19" s="2" t="s">
        <v>130</v>
      </c>
      <c r="EI19" s="4">
        <v>4</v>
      </c>
      <c r="EJ19" s="8">
        <v>272.84</v>
      </c>
      <c r="EK19" s="4"/>
      <c r="EL19" s="8"/>
      <c r="EM19" s="7"/>
      <c r="EN19" s="7"/>
      <c r="EO19" s="2" t="s">
        <v>138</v>
      </c>
      <c r="EP19" s="2" t="s">
        <v>127</v>
      </c>
      <c r="EQ19" s="2" t="s">
        <v>230</v>
      </c>
      <c r="ER19" s="2" t="s">
        <v>487</v>
      </c>
      <c r="ES19" s="2" t="s">
        <v>141</v>
      </c>
      <c r="ET19" s="2" t="s">
        <v>130</v>
      </c>
      <c r="EU19" s="4"/>
      <c r="EV19" s="8"/>
      <c r="EW19" s="4"/>
      <c r="EX19" s="8"/>
      <c r="EY19" s="7"/>
      <c r="EZ19" s="7"/>
      <c r="FA19" s="2" t="s">
        <v>138</v>
      </c>
      <c r="FB19" s="2" t="s">
        <v>127</v>
      </c>
      <c r="FC19" s="2" t="s">
        <v>232</v>
      </c>
      <c r="FD19" s="2" t="s">
        <v>460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147</v>
      </c>
      <c r="FN19" s="2" t="s">
        <v>127</v>
      </c>
      <c r="FO19" s="2" t="s">
        <v>130</v>
      </c>
      <c r="FP19" s="2" t="s">
        <v>130</v>
      </c>
      <c r="FQ19" s="2" t="s">
        <v>141</v>
      </c>
      <c r="FR19" s="2" t="s">
        <v>130</v>
      </c>
      <c r="FS19" s="4">
        <v>3</v>
      </c>
      <c r="FT19" s="8">
        <v>163.05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207</v>
      </c>
      <c r="GB19" s="2" t="s">
        <v>488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138</v>
      </c>
      <c r="GL19" s="2" t="s">
        <v>127</v>
      </c>
      <c r="GM19" s="2" t="s">
        <v>155</v>
      </c>
      <c r="GN19" s="2" t="s">
        <v>267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489</v>
      </c>
      <c r="GZ19" s="2" t="s">
        <v>277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490</v>
      </c>
      <c r="HL19" s="2" t="s">
        <v>491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138</v>
      </c>
      <c r="HV19" s="2" t="s">
        <v>127</v>
      </c>
      <c r="HW19" s="2" t="s">
        <v>240</v>
      </c>
      <c r="HX19" s="2" t="s">
        <v>492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127</v>
      </c>
      <c r="II19" s="2" t="s">
        <v>493</v>
      </c>
      <c r="IJ19" s="2" t="s">
        <v>156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127</v>
      </c>
      <c r="IU19" s="2" t="s">
        <v>494</v>
      </c>
      <c r="IV19" s="2" t="s">
        <v>495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168</v>
      </c>
      <c r="JF19" s="2" t="s">
        <v>127</v>
      </c>
      <c r="JG19" s="2" t="s">
        <v>130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130</v>
      </c>
      <c r="JR19" s="2" t="s">
        <v>130</v>
      </c>
      <c r="JS19" s="2" t="s">
        <v>130</v>
      </c>
      <c r="JT19" s="2" t="s">
        <v>130</v>
      </c>
      <c r="JU19" s="2" t="s">
        <v>130</v>
      </c>
      <c r="JV19" s="2" t="s">
        <v>130</v>
      </c>
      <c r="JW19" s="4"/>
      <c r="JX19" s="8"/>
      <c r="JY19" s="4"/>
      <c r="JZ19" s="8"/>
      <c r="KA19" s="7"/>
      <c r="KB19" s="7"/>
      <c r="KC19" s="2" t="s">
        <v>168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168</v>
      </c>
      <c r="KP19" s="2" t="s">
        <v>170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169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168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169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168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168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138</v>
      </c>
      <c r="OH19" s="2" t="s">
        <v>170</v>
      </c>
      <c r="OI19" s="2" t="s">
        <v>171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168</v>
      </c>
      <c r="OT19" s="2" t="s">
        <v>127</v>
      </c>
      <c r="OU19" s="2" t="s">
        <v>130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138</v>
      </c>
      <c r="PF19" s="2" t="s">
        <v>127</v>
      </c>
      <c r="PG19" s="2" t="s">
        <v>172</v>
      </c>
      <c r="PH19" s="2" t="s">
        <v>130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170</v>
      </c>
      <c r="QQ19" s="2" t="s">
        <v>496</v>
      </c>
      <c r="QR19" s="2" t="s">
        <v>497</v>
      </c>
      <c r="QS19" s="2" t="s">
        <v>141</v>
      </c>
      <c r="QT19" s="2" t="s">
        <v>130</v>
      </c>
    </row>
    <row r="20">
      <c r="A20" s="2" t="s">
        <v>498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125</v>
      </c>
      <c r="K20" s="2" t="s">
        <v>126</v>
      </c>
      <c r="L20" s="3">
        <v>48.75</v>
      </c>
      <c r="M20" s="3">
        <v>51.19</v>
      </c>
      <c r="N20" s="3">
        <v>99.99</v>
      </c>
      <c r="O20" s="2" t="s">
        <v>127</v>
      </c>
      <c r="P20" s="2" t="s">
        <v>311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218</v>
      </c>
      <c r="V20" s="2" t="s">
        <v>219</v>
      </c>
      <c r="W20" s="2" t="s">
        <v>134</v>
      </c>
      <c r="X20" s="2" t="s">
        <v>312</v>
      </c>
      <c r="Y20" s="2" t="s">
        <v>501</v>
      </c>
      <c r="Z20" s="4">
        <v>3</v>
      </c>
      <c r="AA20" s="4">
        <f>=ROUNDDOWN(1.5,0)</f>
      </c>
      <c r="AB20" s="5">
        <v>2</v>
      </c>
      <c r="AC20" s="2" t="s">
        <v>409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27</v>
      </c>
      <c r="AQ20" s="8">
        <v>1529.72</v>
      </c>
      <c r="AR20" s="4"/>
      <c r="AS20" s="8"/>
      <c r="AT20" s="7"/>
      <c r="AU20" s="7"/>
      <c r="AV20" s="4">
        <v>27</v>
      </c>
      <c r="AW20" s="8">
        <v>1529.72</v>
      </c>
      <c r="AX20" s="4"/>
      <c r="AY20" s="8"/>
      <c r="AZ20" s="7"/>
      <c r="BA20" s="7"/>
      <c r="BB20" s="7">
        <v>1</v>
      </c>
      <c r="BC20" s="4">
        <v>27</v>
      </c>
      <c r="BD20" s="8">
        <v>1529.72</v>
      </c>
      <c r="BE20" s="4"/>
      <c r="BF20" s="8"/>
      <c r="BG20" s="7"/>
      <c r="BH20" s="7"/>
      <c r="BI20" s="7">
        <v>1</v>
      </c>
      <c r="BJ20" s="4">
        <v>27</v>
      </c>
      <c r="BK20" s="8">
        <v>1529.72</v>
      </c>
      <c r="BL20" s="2" t="s">
        <v>502</v>
      </c>
      <c r="BM20" s="7">
        <v>1</v>
      </c>
      <c r="BN20" s="7">
        <v>1</v>
      </c>
      <c r="BO20" s="4">
        <v>2</v>
      </c>
      <c r="BP20" s="8">
        <v>97.26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503</v>
      </c>
      <c r="BX20" s="2" t="s">
        <v>504</v>
      </c>
      <c r="BY20" s="2" t="s">
        <v>141</v>
      </c>
      <c r="BZ20" s="2" t="s">
        <v>130</v>
      </c>
      <c r="CA20" s="4">
        <v>10</v>
      </c>
      <c r="CB20" s="8">
        <v>560.6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130</v>
      </c>
      <c r="CJ20" s="2" t="s">
        <v>505</v>
      </c>
      <c r="CK20" s="2" t="s">
        <v>141</v>
      </c>
      <c r="CL20" s="2" t="s">
        <v>130</v>
      </c>
      <c r="CM20" s="4">
        <v>5</v>
      </c>
      <c r="CN20" s="8">
        <v>319.52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506</v>
      </c>
      <c r="CV20" s="2" t="s">
        <v>507</v>
      </c>
      <c r="CW20" s="2" t="s">
        <v>141</v>
      </c>
      <c r="CX20" s="2" t="s">
        <v>130</v>
      </c>
      <c r="CY20" s="4">
        <v>2</v>
      </c>
      <c r="CZ20" s="8">
        <v>112.62</v>
      </c>
      <c r="DA20" s="4"/>
      <c r="DB20" s="8"/>
      <c r="DC20" s="7"/>
      <c r="DD20" s="7"/>
      <c r="DE20" s="2" t="s">
        <v>138</v>
      </c>
      <c r="DF20" s="2" t="s">
        <v>127</v>
      </c>
      <c r="DG20" s="2" t="s">
        <v>508</v>
      </c>
      <c r="DH20" s="2" t="s">
        <v>509</v>
      </c>
      <c r="DI20" s="2" t="s">
        <v>141</v>
      </c>
      <c r="DJ20" s="2" t="s">
        <v>130</v>
      </c>
      <c r="DK20" s="4">
        <v>2</v>
      </c>
      <c r="DL20" s="8">
        <v>114.66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510</v>
      </c>
      <c r="DT20" s="2" t="s">
        <v>511</v>
      </c>
      <c r="DU20" s="2" t="s">
        <v>141</v>
      </c>
      <c r="DV20" s="2" t="s">
        <v>130</v>
      </c>
      <c r="DW20" s="4"/>
      <c r="DX20" s="8"/>
      <c r="DY20" s="4"/>
      <c r="DZ20" s="8"/>
      <c r="EA20" s="7"/>
      <c r="EB20" s="7"/>
      <c r="EC20" s="2" t="s">
        <v>147</v>
      </c>
      <c r="ED20" s="2" t="s">
        <v>127</v>
      </c>
      <c r="EE20" s="2" t="s">
        <v>130</v>
      </c>
      <c r="EF20" s="2" t="s">
        <v>130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138</v>
      </c>
      <c r="EP20" s="2" t="s">
        <v>127</v>
      </c>
      <c r="EQ20" s="2" t="s">
        <v>512</v>
      </c>
      <c r="ER20" s="2" t="s">
        <v>513</v>
      </c>
      <c r="ES20" s="2" t="s">
        <v>141</v>
      </c>
      <c r="ET20" s="2" t="s">
        <v>130</v>
      </c>
      <c r="EU20" s="4">
        <v>3</v>
      </c>
      <c r="EV20" s="8">
        <v>168.93</v>
      </c>
      <c r="EW20" s="4"/>
      <c r="EX20" s="8"/>
      <c r="EY20" s="7"/>
      <c r="EZ20" s="7"/>
      <c r="FA20" s="2" t="s">
        <v>138</v>
      </c>
      <c r="FB20" s="2" t="s">
        <v>127</v>
      </c>
      <c r="FC20" s="2" t="s">
        <v>232</v>
      </c>
      <c r="FD20" s="2" t="s">
        <v>264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147</v>
      </c>
      <c r="FN20" s="2" t="s">
        <v>127</v>
      </c>
      <c r="FO20" s="2" t="s">
        <v>130</v>
      </c>
      <c r="FP20" s="2" t="s">
        <v>130</v>
      </c>
      <c r="FQ20" s="2" t="s">
        <v>141</v>
      </c>
      <c r="FR20" s="2" t="s">
        <v>130</v>
      </c>
      <c r="FS20" s="4">
        <v>1</v>
      </c>
      <c r="FT20" s="8">
        <v>53.75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514</v>
      </c>
      <c r="GB20" s="2" t="s">
        <v>515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169</v>
      </c>
      <c r="GL20" s="2" t="s">
        <v>127</v>
      </c>
      <c r="GM20" s="2" t="s">
        <v>130</v>
      </c>
      <c r="GN20" s="2" t="s">
        <v>130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204</v>
      </c>
      <c r="GX20" s="2" t="s">
        <v>127</v>
      </c>
      <c r="GY20" s="2" t="s">
        <v>130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138</v>
      </c>
      <c r="HJ20" s="2" t="s">
        <v>127</v>
      </c>
      <c r="HK20" s="2" t="s">
        <v>417</v>
      </c>
      <c r="HL20" s="2" t="s">
        <v>130</v>
      </c>
      <c r="HM20" s="2" t="s">
        <v>141</v>
      </c>
      <c r="HN20" s="2" t="s">
        <v>130</v>
      </c>
      <c r="HO20" s="4">
        <v>2</v>
      </c>
      <c r="HP20" s="8">
        <v>102.38</v>
      </c>
      <c r="HQ20" s="4"/>
      <c r="HR20" s="8"/>
      <c r="HS20" s="7"/>
      <c r="HT20" s="7"/>
      <c r="HU20" s="2" t="s">
        <v>138</v>
      </c>
      <c r="HV20" s="2" t="s">
        <v>127</v>
      </c>
      <c r="HW20" s="2" t="s">
        <v>516</v>
      </c>
      <c r="HX20" s="2" t="s">
        <v>517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138</v>
      </c>
      <c r="IH20" s="2" t="s">
        <v>127</v>
      </c>
      <c r="II20" s="2" t="s">
        <v>518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127</v>
      </c>
      <c r="IU20" s="2" t="s">
        <v>506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168</v>
      </c>
      <c r="JF20" s="2" t="s">
        <v>127</v>
      </c>
      <c r="JG20" s="2" t="s">
        <v>130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130</v>
      </c>
      <c r="JR20" s="2" t="s">
        <v>130</v>
      </c>
      <c r="JS20" s="2" t="s">
        <v>130</v>
      </c>
      <c r="JT20" s="2" t="s">
        <v>130</v>
      </c>
      <c r="JU20" s="2" t="s">
        <v>130</v>
      </c>
      <c r="JV20" s="2" t="s">
        <v>130</v>
      </c>
      <c r="JW20" s="4"/>
      <c r="JX20" s="8"/>
      <c r="JY20" s="4"/>
      <c r="JZ20" s="8"/>
      <c r="KA20" s="7"/>
      <c r="KB20" s="7"/>
      <c r="KC20" s="2" t="s">
        <v>168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169</v>
      </c>
      <c r="KP20" s="2" t="s">
        <v>170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169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168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168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168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169</v>
      </c>
      <c r="OH20" s="2" t="s">
        <v>170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168</v>
      </c>
      <c r="OT20" s="2" t="s">
        <v>127</v>
      </c>
      <c r="OU20" s="2" t="s">
        <v>130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169</v>
      </c>
      <c r="QP20" s="2" t="s">
        <v>170</v>
      </c>
      <c r="QQ20" s="2" t="s">
        <v>130</v>
      </c>
      <c r="QR20" s="2" t="s">
        <v>130</v>
      </c>
      <c r="QS20" s="2" t="s">
        <v>141</v>
      </c>
      <c r="QT20" s="2" t="s">
        <v>130</v>
      </c>
    </row>
    <row r="21">
      <c r="A21" s="2" t="s">
        <v>519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520</v>
      </c>
      <c r="G21" s="2" t="s">
        <v>520</v>
      </c>
      <c r="H21" s="2" t="s">
        <v>520</v>
      </c>
      <c r="I21" s="2" t="s">
        <v>367</v>
      </c>
      <c r="J21" s="2" t="s">
        <v>125</v>
      </c>
      <c r="K21" s="2" t="s">
        <v>521</v>
      </c>
      <c r="L21" s="3">
        <v>39.2</v>
      </c>
      <c r="M21" s="3">
        <v>41.16</v>
      </c>
      <c r="N21" s="3">
        <v>79.99</v>
      </c>
      <c r="O21" s="2" t="s">
        <v>127</v>
      </c>
      <c r="P21" s="2" t="s">
        <v>355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218</v>
      </c>
      <c r="V21" s="2" t="s">
        <v>219</v>
      </c>
      <c r="W21" s="2" t="s">
        <v>522</v>
      </c>
      <c r="X21" s="2" t="s">
        <v>134</v>
      </c>
      <c r="Y21" s="2" t="s">
        <v>523</v>
      </c>
      <c r="Z21" s="4">
        <v>54</v>
      </c>
      <c r="AA21" s="4">
        <f>=ROUNDDOWN(13.5,0)</f>
      </c>
      <c r="AB21" s="5">
        <v>4</v>
      </c>
      <c r="AC21" s="2" t="s">
        <v>283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35</v>
      </c>
      <c r="AQ21" s="8">
        <v>1500.85</v>
      </c>
      <c r="AR21" s="4"/>
      <c r="AS21" s="8"/>
      <c r="AT21" s="7"/>
      <c r="AU21" s="7"/>
      <c r="AV21" s="4">
        <v>35</v>
      </c>
      <c r="AW21" s="8">
        <v>1500.85</v>
      </c>
      <c r="AX21" s="4"/>
      <c r="AY21" s="8"/>
      <c r="AZ21" s="7"/>
      <c r="BA21" s="7"/>
      <c r="BB21" s="7">
        <v>1</v>
      </c>
      <c r="BC21" s="4">
        <v>35</v>
      </c>
      <c r="BD21" s="8">
        <v>1500.85</v>
      </c>
      <c r="BE21" s="4"/>
      <c r="BF21" s="8"/>
      <c r="BG21" s="7"/>
      <c r="BH21" s="7"/>
      <c r="BI21" s="7">
        <v>1</v>
      </c>
      <c r="BJ21" s="4">
        <v>35</v>
      </c>
      <c r="BK21" s="8">
        <v>1500.85</v>
      </c>
      <c r="BL21" s="2" t="s">
        <v>524</v>
      </c>
      <c r="BM21" s="7">
        <v>1</v>
      </c>
      <c r="BN21" s="7">
        <v>1</v>
      </c>
      <c r="BO21" s="4">
        <v>6</v>
      </c>
      <c r="BP21" s="8">
        <v>238.72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264</v>
      </c>
      <c r="BX21" s="2" t="s">
        <v>525</v>
      </c>
      <c r="BY21" s="2" t="s">
        <v>141</v>
      </c>
      <c r="BZ21" s="2" t="s">
        <v>130</v>
      </c>
      <c r="CA21" s="4"/>
      <c r="CB21" s="8"/>
      <c r="CC21" s="4"/>
      <c r="CD21" s="8"/>
      <c r="CE21" s="7"/>
      <c r="CF21" s="7"/>
      <c r="CG21" s="2" t="s">
        <v>360</v>
      </c>
      <c r="CH21" s="2" t="s">
        <v>127</v>
      </c>
      <c r="CI21" s="2" t="s">
        <v>130</v>
      </c>
      <c r="CJ21" s="2" t="s">
        <v>130</v>
      </c>
      <c r="CK21" s="2" t="s">
        <v>141</v>
      </c>
      <c r="CL21" s="2" t="s">
        <v>130</v>
      </c>
      <c r="CM21" s="4">
        <v>14</v>
      </c>
      <c r="CN21" s="8">
        <v>579.65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526</v>
      </c>
      <c r="CV21" s="2" t="s">
        <v>527</v>
      </c>
      <c r="CW21" s="2" t="s">
        <v>141</v>
      </c>
      <c r="CX21" s="2" t="s">
        <v>130</v>
      </c>
      <c r="CY21" s="4">
        <v>11</v>
      </c>
      <c r="CZ21" s="8">
        <v>498.08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362</v>
      </c>
      <c r="DH21" s="2" t="s">
        <v>528</v>
      </c>
      <c r="DI21" s="2" t="s">
        <v>141</v>
      </c>
      <c r="DJ21" s="2" t="s">
        <v>130</v>
      </c>
      <c r="DK21" s="4">
        <v>4</v>
      </c>
      <c r="DL21" s="8">
        <v>184.4</v>
      </c>
      <c r="DM21" s="4"/>
      <c r="DN21" s="8"/>
      <c r="DO21" s="7"/>
      <c r="DP21" s="7"/>
      <c r="DQ21" s="2" t="s">
        <v>138</v>
      </c>
      <c r="DR21" s="2" t="s">
        <v>127</v>
      </c>
      <c r="DS21" s="2" t="s">
        <v>526</v>
      </c>
      <c r="DT21" s="2" t="s">
        <v>525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168</v>
      </c>
      <c r="ED21" s="2" t="s">
        <v>127</v>
      </c>
      <c r="EE21" s="2" t="s">
        <v>130</v>
      </c>
      <c r="EF21" s="2" t="s">
        <v>130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256</v>
      </c>
      <c r="EP21" s="2" t="s">
        <v>127</v>
      </c>
      <c r="EQ21" s="2" t="s">
        <v>130</v>
      </c>
      <c r="ER21" s="2" t="s">
        <v>130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138</v>
      </c>
      <c r="FB21" s="2" t="s">
        <v>127</v>
      </c>
      <c r="FC21" s="2" t="s">
        <v>264</v>
      </c>
      <c r="FD21" s="2" t="s">
        <v>130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168</v>
      </c>
      <c r="FN21" s="2" t="s">
        <v>127</v>
      </c>
      <c r="FO21" s="2" t="s">
        <v>130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138</v>
      </c>
      <c r="FZ21" s="2" t="s">
        <v>127</v>
      </c>
      <c r="GA21" s="2" t="s">
        <v>529</v>
      </c>
      <c r="GB21" s="2" t="s">
        <v>130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168</v>
      </c>
      <c r="GL21" s="2" t="s">
        <v>127</v>
      </c>
      <c r="GM21" s="2" t="s">
        <v>130</v>
      </c>
      <c r="GN21" s="2" t="s">
        <v>130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168</v>
      </c>
      <c r="GX21" s="2" t="s">
        <v>127</v>
      </c>
      <c r="GY21" s="2" t="s">
        <v>130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256</v>
      </c>
      <c r="HJ21" s="2" t="s">
        <v>127</v>
      </c>
      <c r="HK21" s="2" t="s">
        <v>130</v>
      </c>
      <c r="HL21" s="2" t="s">
        <v>130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168</v>
      </c>
      <c r="HV21" s="2" t="s">
        <v>127</v>
      </c>
      <c r="HW21" s="2" t="s">
        <v>130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147</v>
      </c>
      <c r="IH21" s="2" t="s">
        <v>127</v>
      </c>
      <c r="II21" s="2" t="s">
        <v>130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526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168</v>
      </c>
      <c r="JF21" s="2" t="s">
        <v>127</v>
      </c>
      <c r="JG21" s="2" t="s">
        <v>130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168</v>
      </c>
      <c r="JR21" s="2" t="s">
        <v>127</v>
      </c>
      <c r="JS21" s="2" t="s">
        <v>130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168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168</v>
      </c>
      <c r="KP21" s="2" t="s">
        <v>170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169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168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169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168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168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168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168</v>
      </c>
      <c r="OT21" s="2" t="s">
        <v>127</v>
      </c>
      <c r="OU21" s="2" t="s">
        <v>130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138</v>
      </c>
      <c r="PF21" s="2" t="s">
        <v>127</v>
      </c>
      <c r="PG21" s="2" t="s">
        <v>526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130</v>
      </c>
      <c r="QP21" s="2" t="s">
        <v>130</v>
      </c>
      <c r="QQ21" s="2" t="s">
        <v>130</v>
      </c>
      <c r="QR21" s="2" t="s">
        <v>130</v>
      </c>
      <c r="QS21" s="2" t="s">
        <v>130</v>
      </c>
      <c r="QT21" s="2" t="s">
        <v>130</v>
      </c>
    </row>
    <row r="22">
      <c r="A22" s="2" t="s">
        <v>530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531</v>
      </c>
      <c r="G22" s="2" t="s">
        <v>531</v>
      </c>
      <c r="H22" s="2" t="s">
        <v>531</v>
      </c>
      <c r="I22" s="2" t="s">
        <v>532</v>
      </c>
      <c r="J22" s="2" t="s">
        <v>125</v>
      </c>
      <c r="K22" s="2" t="s">
        <v>250</v>
      </c>
      <c r="L22" s="3">
        <v>71.54</v>
      </c>
      <c r="M22" s="3">
        <v>75.12</v>
      </c>
      <c r="N22" s="3">
        <v>157.99</v>
      </c>
      <c r="O22" s="2" t="s">
        <v>127</v>
      </c>
      <c r="P22" s="2" t="s">
        <v>311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130</v>
      </c>
      <c r="V22" s="2" t="s">
        <v>219</v>
      </c>
      <c r="W22" s="2" t="s">
        <v>134</v>
      </c>
      <c r="X22" s="2" t="s">
        <v>130</v>
      </c>
      <c r="Y22" s="2" t="s">
        <v>533</v>
      </c>
      <c r="Z22" s="4">
        <v>23</v>
      </c>
      <c r="AA22" s="4">
        <f>=ROUNDDOWN(11.5,0)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19</v>
      </c>
      <c r="AQ22" s="8">
        <v>1388.9</v>
      </c>
      <c r="AR22" s="4"/>
      <c r="AS22" s="8"/>
      <c r="AT22" s="7"/>
      <c r="AU22" s="7"/>
      <c r="AV22" s="4">
        <v>19</v>
      </c>
      <c r="AW22" s="8">
        <v>1388.9</v>
      </c>
      <c r="AX22" s="4"/>
      <c r="AY22" s="8"/>
      <c r="AZ22" s="7"/>
      <c r="BA22" s="7"/>
      <c r="BB22" s="7">
        <v>1</v>
      </c>
      <c r="BC22" s="4">
        <v>19</v>
      </c>
      <c r="BD22" s="8">
        <v>1388.9</v>
      </c>
      <c r="BE22" s="4"/>
      <c r="BF22" s="8"/>
      <c r="BG22" s="7"/>
      <c r="BH22" s="7"/>
      <c r="BI22" s="7">
        <v>1</v>
      </c>
      <c r="BJ22" s="4">
        <v>19</v>
      </c>
      <c r="BK22" s="8">
        <v>1388.9</v>
      </c>
      <c r="BL22" s="2" t="s">
        <v>534</v>
      </c>
      <c r="BM22" s="7">
        <v>1</v>
      </c>
      <c r="BN22" s="7">
        <v>1</v>
      </c>
      <c r="BO22" s="4">
        <v>14</v>
      </c>
      <c r="BP22" s="8">
        <v>980.94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535</v>
      </c>
      <c r="BX22" s="2" t="s">
        <v>536</v>
      </c>
      <c r="BY22" s="2" t="s">
        <v>141</v>
      </c>
      <c r="BZ22" s="2" t="s">
        <v>130</v>
      </c>
      <c r="CA22" s="4"/>
      <c r="CB22" s="8"/>
      <c r="CC22" s="4"/>
      <c r="CD22" s="8"/>
      <c r="CE22" s="7"/>
      <c r="CF22" s="7"/>
      <c r="CG22" s="2" t="s">
        <v>537</v>
      </c>
      <c r="CH22" s="2" t="s">
        <v>170</v>
      </c>
      <c r="CI22" s="2" t="s">
        <v>130</v>
      </c>
      <c r="CJ22" s="2" t="s">
        <v>188</v>
      </c>
      <c r="CK22" s="2" t="s">
        <v>141</v>
      </c>
      <c r="CL22" s="2" t="s">
        <v>130</v>
      </c>
      <c r="CM22" s="4">
        <v>1</v>
      </c>
      <c r="CN22" s="8">
        <v>84.88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538</v>
      </c>
      <c r="CV22" s="2" t="s">
        <v>539</v>
      </c>
      <c r="CW22" s="2" t="s">
        <v>141</v>
      </c>
      <c r="CX22" s="2" t="s">
        <v>130</v>
      </c>
      <c r="CY22" s="4">
        <v>4</v>
      </c>
      <c r="CZ22" s="8">
        <v>323.08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540</v>
      </c>
      <c r="DH22" s="2" t="s">
        <v>541</v>
      </c>
      <c r="DI22" s="2" t="s">
        <v>141</v>
      </c>
      <c r="DJ22" s="2" t="s">
        <v>130</v>
      </c>
      <c r="DK22" s="4"/>
      <c r="DL22" s="8"/>
      <c r="DM22" s="4"/>
      <c r="DN22" s="8"/>
      <c r="DO22" s="7"/>
      <c r="DP22" s="7"/>
      <c r="DQ22" s="2" t="s">
        <v>138</v>
      </c>
      <c r="DR22" s="2" t="s">
        <v>127</v>
      </c>
      <c r="DS22" s="2" t="s">
        <v>542</v>
      </c>
      <c r="DT22" s="2" t="s">
        <v>543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147</v>
      </c>
      <c r="ED22" s="2" t="s">
        <v>127</v>
      </c>
      <c r="EE22" s="2" t="s">
        <v>130</v>
      </c>
      <c r="EF22" s="2" t="s">
        <v>130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138</v>
      </c>
      <c r="EP22" s="2" t="s">
        <v>127</v>
      </c>
      <c r="EQ22" s="2" t="s">
        <v>197</v>
      </c>
      <c r="ER22" s="2" t="s">
        <v>544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138</v>
      </c>
      <c r="FB22" s="2" t="s">
        <v>127</v>
      </c>
      <c r="FC22" s="2" t="s">
        <v>232</v>
      </c>
      <c r="FD22" s="2" t="s">
        <v>130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147</v>
      </c>
      <c r="FN22" s="2" t="s">
        <v>127</v>
      </c>
      <c r="FO22" s="2" t="s">
        <v>130</v>
      </c>
      <c r="FP22" s="2" t="s">
        <v>130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138</v>
      </c>
      <c r="FZ22" s="2" t="s">
        <v>127</v>
      </c>
      <c r="GA22" s="2" t="s">
        <v>545</v>
      </c>
      <c r="GB22" s="2" t="s">
        <v>546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138</v>
      </c>
      <c r="GL22" s="2" t="s">
        <v>127</v>
      </c>
      <c r="GM22" s="2" t="s">
        <v>547</v>
      </c>
      <c r="GN22" s="2" t="s">
        <v>526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204</v>
      </c>
      <c r="GX22" s="2" t="s">
        <v>127</v>
      </c>
      <c r="GY22" s="2" t="s">
        <v>130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205</v>
      </c>
      <c r="HL22" s="2" t="s">
        <v>548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161</v>
      </c>
      <c r="HX22" s="2" t="s">
        <v>549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208</v>
      </c>
      <c r="IJ22" s="2" t="s">
        <v>550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538</v>
      </c>
      <c r="IV22" s="2" t="s">
        <v>551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168</v>
      </c>
      <c r="JF22" s="2" t="s">
        <v>127</v>
      </c>
      <c r="JG22" s="2" t="s">
        <v>130</v>
      </c>
      <c r="JH22" s="2" t="s">
        <v>130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168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130</v>
      </c>
      <c r="KP22" s="2" t="s">
        <v>130</v>
      </c>
      <c r="KQ22" s="2" t="s">
        <v>130</v>
      </c>
      <c r="KR22" s="2" t="s">
        <v>130</v>
      </c>
      <c r="KS22" s="2" t="s">
        <v>130</v>
      </c>
      <c r="KT22" s="2" t="s">
        <v>130</v>
      </c>
      <c r="KU22" s="4"/>
      <c r="KV22" s="8"/>
      <c r="KW22" s="4"/>
      <c r="KX22" s="8"/>
      <c r="KY22" s="7"/>
      <c r="KZ22" s="7"/>
      <c r="LA22" s="2" t="s">
        <v>169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168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168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168</v>
      </c>
      <c r="MX22" s="2" t="s">
        <v>170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168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138</v>
      </c>
      <c r="OH22" s="2" t="s">
        <v>170</v>
      </c>
      <c r="OI22" s="2" t="s">
        <v>171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138</v>
      </c>
      <c r="PF22" s="2" t="s">
        <v>127</v>
      </c>
      <c r="PG22" s="2" t="s">
        <v>172</v>
      </c>
      <c r="PH22" s="2" t="s">
        <v>130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138</v>
      </c>
      <c r="PR22" s="2" t="s">
        <v>170</v>
      </c>
      <c r="PS22" s="2" t="s">
        <v>275</v>
      </c>
      <c r="PT22" s="2" t="s">
        <v>552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170</v>
      </c>
      <c r="QQ22" s="2" t="s">
        <v>174</v>
      </c>
      <c r="QR22" s="2" t="s">
        <v>553</v>
      </c>
      <c r="QS22" s="2" t="s">
        <v>141</v>
      </c>
      <c r="QT22" s="2" t="s">
        <v>130</v>
      </c>
    </row>
    <row r="23">
      <c r="A23" s="2" t="s">
        <v>554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555</v>
      </c>
      <c r="G23" s="2" t="s">
        <v>555</v>
      </c>
      <c r="H23" s="2" t="s">
        <v>555</v>
      </c>
      <c r="I23" s="2" t="s">
        <v>556</v>
      </c>
      <c r="J23" s="2" t="s">
        <v>125</v>
      </c>
      <c r="K23" s="2" t="s">
        <v>425</v>
      </c>
      <c r="L23" s="3">
        <v>50.14</v>
      </c>
      <c r="M23" s="3">
        <v>52.65</v>
      </c>
      <c r="N23" s="3">
        <v>119.99</v>
      </c>
      <c r="O23" s="2" t="s">
        <v>127</v>
      </c>
      <c r="P23" s="2" t="s">
        <v>217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218</v>
      </c>
      <c r="V23" s="2" t="s">
        <v>219</v>
      </c>
      <c r="W23" s="2" t="s">
        <v>182</v>
      </c>
      <c r="X23" s="2" t="s">
        <v>134</v>
      </c>
      <c r="Y23" s="2" t="s">
        <v>557</v>
      </c>
      <c r="Z23" s="4">
        <v>51</v>
      </c>
      <c r="AA23" s="4">
        <f>=ROUNDDOWN(25.5,0)</f>
      </c>
      <c r="AB23" s="5">
        <v>2</v>
      </c>
      <c r="AC23" s="2" t="s">
        <v>130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22</v>
      </c>
      <c r="AQ23" s="8">
        <v>1328.66</v>
      </c>
      <c r="AR23" s="4"/>
      <c r="AS23" s="8"/>
      <c r="AT23" s="7"/>
      <c r="AU23" s="7"/>
      <c r="AV23" s="4">
        <v>22</v>
      </c>
      <c r="AW23" s="8">
        <v>1328.66</v>
      </c>
      <c r="AX23" s="4"/>
      <c r="AY23" s="8"/>
      <c r="AZ23" s="7"/>
      <c r="BA23" s="7"/>
      <c r="BB23" s="7">
        <v>1</v>
      </c>
      <c r="BC23" s="4">
        <v>22</v>
      </c>
      <c r="BD23" s="8">
        <v>1328.66</v>
      </c>
      <c r="BE23" s="4"/>
      <c r="BF23" s="8"/>
      <c r="BG23" s="7"/>
      <c r="BH23" s="7"/>
      <c r="BI23" s="7">
        <v>1</v>
      </c>
      <c r="BJ23" s="4">
        <v>22</v>
      </c>
      <c r="BK23" s="8">
        <v>1328.66</v>
      </c>
      <c r="BL23" s="2" t="s">
        <v>558</v>
      </c>
      <c r="BM23" s="7">
        <v>1</v>
      </c>
      <c r="BN23" s="7">
        <v>1</v>
      </c>
      <c r="BO23" s="4">
        <v>7</v>
      </c>
      <c r="BP23" s="8">
        <v>339.75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559</v>
      </c>
      <c r="BX23" s="2" t="s">
        <v>560</v>
      </c>
      <c r="BY23" s="2" t="s">
        <v>141</v>
      </c>
      <c r="BZ23" s="2" t="s">
        <v>130</v>
      </c>
      <c r="CA23" s="4">
        <v>2</v>
      </c>
      <c r="CB23" s="8">
        <v>121.1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130</v>
      </c>
      <c r="CJ23" s="2" t="s">
        <v>561</v>
      </c>
      <c r="CK23" s="2" t="s">
        <v>141</v>
      </c>
      <c r="CL23" s="2" t="s">
        <v>130</v>
      </c>
      <c r="CM23" s="4">
        <v>4</v>
      </c>
      <c r="CN23" s="8">
        <v>312.36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562</v>
      </c>
      <c r="CV23" s="2" t="s">
        <v>563</v>
      </c>
      <c r="CW23" s="2" t="s">
        <v>141</v>
      </c>
      <c r="CX23" s="2" t="s">
        <v>130</v>
      </c>
      <c r="CY23" s="4">
        <v>3</v>
      </c>
      <c r="CZ23" s="8">
        <v>188.85</v>
      </c>
      <c r="DA23" s="4"/>
      <c r="DB23" s="8"/>
      <c r="DC23" s="7"/>
      <c r="DD23" s="7"/>
      <c r="DE23" s="2" t="s">
        <v>138</v>
      </c>
      <c r="DF23" s="2" t="s">
        <v>127</v>
      </c>
      <c r="DG23" s="2" t="s">
        <v>564</v>
      </c>
      <c r="DH23" s="2" t="s">
        <v>563</v>
      </c>
      <c r="DI23" s="2" t="s">
        <v>141</v>
      </c>
      <c r="DJ23" s="2" t="s">
        <v>130</v>
      </c>
      <c r="DK23" s="4">
        <v>2</v>
      </c>
      <c r="DL23" s="8">
        <v>110.24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562</v>
      </c>
      <c r="DT23" s="2" t="s">
        <v>565</v>
      </c>
      <c r="DU23" s="2" t="s">
        <v>141</v>
      </c>
      <c r="DV23" s="2" t="s">
        <v>130</v>
      </c>
      <c r="DW23" s="4"/>
      <c r="DX23" s="8"/>
      <c r="DY23" s="4"/>
      <c r="DZ23" s="8"/>
      <c r="EA23" s="7"/>
      <c r="EB23" s="7"/>
      <c r="EC23" s="2" t="s">
        <v>138</v>
      </c>
      <c r="ED23" s="2" t="s">
        <v>127</v>
      </c>
      <c r="EE23" s="2" t="s">
        <v>290</v>
      </c>
      <c r="EF23" s="2" t="s">
        <v>566</v>
      </c>
      <c r="EG23" s="2" t="s">
        <v>141</v>
      </c>
      <c r="EH23" s="2" t="s">
        <v>130</v>
      </c>
      <c r="EI23" s="4">
        <v>4</v>
      </c>
      <c r="EJ23" s="8">
        <v>256.36</v>
      </c>
      <c r="EK23" s="4"/>
      <c r="EL23" s="8"/>
      <c r="EM23" s="7"/>
      <c r="EN23" s="7"/>
      <c r="EO23" s="2" t="s">
        <v>138</v>
      </c>
      <c r="EP23" s="2" t="s">
        <v>127</v>
      </c>
      <c r="EQ23" s="2" t="s">
        <v>293</v>
      </c>
      <c r="ER23" s="2" t="s">
        <v>567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138</v>
      </c>
      <c r="FB23" s="2" t="s">
        <v>127</v>
      </c>
      <c r="FC23" s="2" t="s">
        <v>232</v>
      </c>
      <c r="FD23" s="2" t="s">
        <v>130</v>
      </c>
      <c r="FE23" s="2" t="s">
        <v>141</v>
      </c>
      <c r="FF23" s="2" t="s">
        <v>130</v>
      </c>
      <c r="FG23" s="4"/>
      <c r="FH23" s="8"/>
      <c r="FI23" s="4"/>
      <c r="FJ23" s="8"/>
      <c r="FK23" s="7"/>
      <c r="FL23" s="7"/>
      <c r="FM23" s="2" t="s">
        <v>147</v>
      </c>
      <c r="FN23" s="2" t="s">
        <v>127</v>
      </c>
      <c r="FO23" s="2" t="s">
        <v>130</v>
      </c>
      <c r="FP23" s="2" t="s">
        <v>130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138</v>
      </c>
      <c r="FZ23" s="2" t="s">
        <v>127</v>
      </c>
      <c r="GA23" s="2" t="s">
        <v>297</v>
      </c>
      <c r="GB23" s="2" t="s">
        <v>568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138</v>
      </c>
      <c r="GL23" s="2" t="s">
        <v>127</v>
      </c>
      <c r="GM23" s="2" t="s">
        <v>501</v>
      </c>
      <c r="GN23" s="2" t="s">
        <v>130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204</v>
      </c>
      <c r="GX23" s="2" t="s">
        <v>127</v>
      </c>
      <c r="GY23" s="2" t="s">
        <v>130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138</v>
      </c>
      <c r="HJ23" s="2" t="s">
        <v>127</v>
      </c>
      <c r="HK23" s="2" t="s">
        <v>569</v>
      </c>
      <c r="HL23" s="2" t="s">
        <v>570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127</v>
      </c>
      <c r="HW23" s="2" t="s">
        <v>240</v>
      </c>
      <c r="HX23" s="2" t="s">
        <v>130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571</v>
      </c>
      <c r="IJ23" s="2" t="s">
        <v>326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127</v>
      </c>
      <c r="IU23" s="2" t="s">
        <v>562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168</v>
      </c>
      <c r="JF23" s="2" t="s">
        <v>127</v>
      </c>
      <c r="JG23" s="2" t="s">
        <v>130</v>
      </c>
      <c r="JH23" s="2" t="s">
        <v>130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130</v>
      </c>
      <c r="JR23" s="2" t="s">
        <v>130</v>
      </c>
      <c r="JS23" s="2" t="s">
        <v>130</v>
      </c>
      <c r="JT23" s="2" t="s">
        <v>130</v>
      </c>
      <c r="JU23" s="2" t="s">
        <v>130</v>
      </c>
      <c r="JV23" s="2" t="s">
        <v>130</v>
      </c>
      <c r="JW23" s="4"/>
      <c r="JX23" s="8"/>
      <c r="JY23" s="4"/>
      <c r="JZ23" s="8"/>
      <c r="KA23" s="7"/>
      <c r="KB23" s="7"/>
      <c r="KC23" s="2" t="s">
        <v>168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168</v>
      </c>
      <c r="KP23" s="2" t="s">
        <v>170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169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168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169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168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168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4"/>
      <c r="OB23" s="8"/>
      <c r="OC23" s="4"/>
      <c r="OD23" s="8"/>
      <c r="OE23" s="7"/>
      <c r="OF23" s="7"/>
      <c r="OG23" s="2" t="s">
        <v>138</v>
      </c>
      <c r="OH23" s="2" t="s">
        <v>170</v>
      </c>
      <c r="OI23" s="2" t="s">
        <v>171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168</v>
      </c>
      <c r="OT23" s="2" t="s">
        <v>127</v>
      </c>
      <c r="OU23" s="2" t="s">
        <v>130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138</v>
      </c>
      <c r="PF23" s="2" t="s">
        <v>127</v>
      </c>
      <c r="PG23" s="2" t="s">
        <v>172</v>
      </c>
      <c r="PH23" s="2" t="s">
        <v>130</v>
      </c>
      <c r="PI23" s="2" t="s">
        <v>141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168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138</v>
      </c>
      <c r="QP23" s="2" t="s">
        <v>170</v>
      </c>
      <c r="QQ23" s="2" t="s">
        <v>572</v>
      </c>
      <c r="QR23" s="2" t="s">
        <v>237</v>
      </c>
      <c r="QS23" s="2" t="s">
        <v>141</v>
      </c>
      <c r="QT23" s="2" t="s">
        <v>130</v>
      </c>
    </row>
    <row r="24">
      <c r="A24" s="2" t="s">
        <v>573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574</v>
      </c>
      <c r="G24" s="2" t="s">
        <v>574</v>
      </c>
      <c r="H24" s="2" t="s">
        <v>574</v>
      </c>
      <c r="I24" s="2" t="s">
        <v>575</v>
      </c>
      <c r="J24" s="2" t="s">
        <v>125</v>
      </c>
      <c r="K24" s="2" t="s">
        <v>407</v>
      </c>
      <c r="L24" s="3">
        <v>33</v>
      </c>
      <c r="M24" s="3">
        <v>34.65</v>
      </c>
      <c r="N24" s="3">
        <v>69.99</v>
      </c>
      <c r="O24" s="2" t="s">
        <v>127</v>
      </c>
      <c r="P24" s="2" t="s">
        <v>311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218</v>
      </c>
      <c r="V24" s="2" t="s">
        <v>219</v>
      </c>
      <c r="W24" s="2" t="s">
        <v>134</v>
      </c>
      <c r="X24" s="2" t="s">
        <v>408</v>
      </c>
      <c r="Y24" s="2" t="s">
        <v>576</v>
      </c>
      <c r="Z24" s="4">
        <v>106</v>
      </c>
      <c r="AA24" s="4">
        <f>=ROUNDDOWN(37.8571428571429,0)</f>
      </c>
      <c r="AB24" s="5">
        <v>2.8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33</v>
      </c>
      <c r="AQ24" s="8">
        <v>1298.41</v>
      </c>
      <c r="AR24" s="4"/>
      <c r="AS24" s="8"/>
      <c r="AT24" s="7"/>
      <c r="AU24" s="7"/>
      <c r="AV24" s="4">
        <v>33</v>
      </c>
      <c r="AW24" s="8">
        <v>1298.41</v>
      </c>
      <c r="AX24" s="4"/>
      <c r="AY24" s="8"/>
      <c r="AZ24" s="7"/>
      <c r="BA24" s="7"/>
      <c r="BB24" s="7">
        <v>1</v>
      </c>
      <c r="BC24" s="4">
        <v>33</v>
      </c>
      <c r="BD24" s="8">
        <v>1298.41</v>
      </c>
      <c r="BE24" s="4"/>
      <c r="BF24" s="8"/>
      <c r="BG24" s="7"/>
      <c r="BH24" s="7"/>
      <c r="BI24" s="7">
        <v>1</v>
      </c>
      <c r="BJ24" s="4">
        <v>33</v>
      </c>
      <c r="BK24" s="8">
        <v>1298.41</v>
      </c>
      <c r="BL24" s="2" t="s">
        <v>577</v>
      </c>
      <c r="BM24" s="7">
        <v>1</v>
      </c>
      <c r="BN24" s="7">
        <v>1</v>
      </c>
      <c r="BO24" s="4">
        <v>2</v>
      </c>
      <c r="BP24" s="8">
        <v>53.71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578</v>
      </c>
      <c r="BX24" s="2" t="s">
        <v>243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256</v>
      </c>
      <c r="CH24" s="2" t="s">
        <v>127</v>
      </c>
      <c r="CI24" s="2" t="s">
        <v>130</v>
      </c>
      <c r="CJ24" s="2" t="s">
        <v>130</v>
      </c>
      <c r="CK24" s="2" t="s">
        <v>141</v>
      </c>
      <c r="CL24" s="2" t="s">
        <v>130</v>
      </c>
      <c r="CM24" s="4">
        <v>12</v>
      </c>
      <c r="CN24" s="8">
        <v>531.72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579</v>
      </c>
      <c r="CV24" s="2" t="s">
        <v>411</v>
      </c>
      <c r="CW24" s="2" t="s">
        <v>141</v>
      </c>
      <c r="CX24" s="2" t="s">
        <v>130</v>
      </c>
      <c r="CY24" s="4">
        <v>4</v>
      </c>
      <c r="CZ24" s="8">
        <v>156.6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580</v>
      </c>
      <c r="DH24" s="2" t="s">
        <v>507</v>
      </c>
      <c r="DI24" s="2" t="s">
        <v>141</v>
      </c>
      <c r="DJ24" s="2" t="s">
        <v>130</v>
      </c>
      <c r="DK24" s="4">
        <v>2</v>
      </c>
      <c r="DL24" s="8">
        <v>77.62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581</v>
      </c>
      <c r="DT24" s="2" t="s">
        <v>301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147</v>
      </c>
      <c r="ED24" s="2" t="s">
        <v>127</v>
      </c>
      <c r="EE24" s="2" t="s">
        <v>130</v>
      </c>
      <c r="EF24" s="2" t="s">
        <v>130</v>
      </c>
      <c r="EG24" s="2" t="s">
        <v>141</v>
      </c>
      <c r="EH24" s="2" t="s">
        <v>130</v>
      </c>
      <c r="EI24" s="4">
        <v>2</v>
      </c>
      <c r="EJ24" s="8">
        <v>77.62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512</v>
      </c>
      <c r="ER24" s="2" t="s">
        <v>582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138</v>
      </c>
      <c r="FB24" s="2" t="s">
        <v>127</v>
      </c>
      <c r="FC24" s="2" t="s">
        <v>232</v>
      </c>
      <c r="FD24" s="2" t="s">
        <v>583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147</v>
      </c>
      <c r="FN24" s="2" t="s">
        <v>127</v>
      </c>
      <c r="FO24" s="2" t="s">
        <v>130</v>
      </c>
      <c r="FP24" s="2" t="s">
        <v>130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256</v>
      </c>
      <c r="FZ24" s="2" t="s">
        <v>127</v>
      </c>
      <c r="GA24" s="2" t="s">
        <v>130</v>
      </c>
      <c r="GB24" s="2" t="s">
        <v>130</v>
      </c>
      <c r="GC24" s="2" t="s">
        <v>141</v>
      </c>
      <c r="GD24" s="2" t="s">
        <v>130</v>
      </c>
      <c r="GE24" s="4">
        <v>4</v>
      </c>
      <c r="GF24" s="8">
        <v>149.68</v>
      </c>
      <c r="GG24" s="4"/>
      <c r="GH24" s="8"/>
      <c r="GI24" s="7"/>
      <c r="GJ24" s="7"/>
      <c r="GK24" s="2" t="s">
        <v>138</v>
      </c>
      <c r="GL24" s="2" t="s">
        <v>127</v>
      </c>
      <c r="GM24" s="2" t="s">
        <v>299</v>
      </c>
      <c r="GN24" s="2" t="s">
        <v>584</v>
      </c>
      <c r="GO24" s="2" t="s">
        <v>141</v>
      </c>
      <c r="GP24" s="2" t="s">
        <v>130</v>
      </c>
      <c r="GQ24" s="4">
        <v>4</v>
      </c>
      <c r="GR24" s="8">
        <v>149.68</v>
      </c>
      <c r="GS24" s="4"/>
      <c r="GT24" s="8"/>
      <c r="GU24" s="7"/>
      <c r="GV24" s="7"/>
      <c r="GW24" s="2" t="s">
        <v>138</v>
      </c>
      <c r="GX24" s="2" t="s">
        <v>127</v>
      </c>
      <c r="GY24" s="2" t="s">
        <v>585</v>
      </c>
      <c r="GZ24" s="2" t="s">
        <v>317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256</v>
      </c>
      <c r="HJ24" s="2" t="s">
        <v>127</v>
      </c>
      <c r="HK24" s="2" t="s">
        <v>130</v>
      </c>
      <c r="HL24" s="2" t="s">
        <v>130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516</v>
      </c>
      <c r="HX24" s="2" t="s">
        <v>586</v>
      </c>
      <c r="HY24" s="2" t="s">
        <v>141</v>
      </c>
      <c r="HZ24" s="2" t="s">
        <v>130</v>
      </c>
      <c r="IA24" s="4">
        <v>3</v>
      </c>
      <c r="IB24" s="8">
        <v>101.78</v>
      </c>
      <c r="IC24" s="4"/>
      <c r="ID24" s="8"/>
      <c r="IE24" s="7"/>
      <c r="IF24" s="7"/>
      <c r="IG24" s="2" t="s">
        <v>138</v>
      </c>
      <c r="IH24" s="2" t="s">
        <v>127</v>
      </c>
      <c r="II24" s="2" t="s">
        <v>587</v>
      </c>
      <c r="IJ24" s="2" t="s">
        <v>588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579</v>
      </c>
      <c r="IV24" s="2" t="s">
        <v>589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168</v>
      </c>
      <c r="JF24" s="2" t="s">
        <v>127</v>
      </c>
      <c r="JG24" s="2" t="s">
        <v>130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168</v>
      </c>
      <c r="JR24" s="2" t="s">
        <v>127</v>
      </c>
      <c r="JS24" s="2" t="s">
        <v>130</v>
      </c>
      <c r="JT24" s="2" t="s">
        <v>130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168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168</v>
      </c>
      <c r="KP24" s="2" t="s">
        <v>170</v>
      </c>
      <c r="KQ24" s="2" t="s">
        <v>130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169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168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168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168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168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168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168</v>
      </c>
      <c r="OH24" s="2" t="s">
        <v>170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168</v>
      </c>
      <c r="OT24" s="2" t="s">
        <v>127</v>
      </c>
      <c r="OU24" s="2" t="s">
        <v>130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138</v>
      </c>
      <c r="PF24" s="2" t="s">
        <v>127</v>
      </c>
      <c r="PG24" s="2" t="s">
        <v>579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168</v>
      </c>
      <c r="QP24" s="2" t="s">
        <v>170</v>
      </c>
      <c r="QQ24" s="2" t="s">
        <v>130</v>
      </c>
      <c r="QR24" s="2" t="s">
        <v>130</v>
      </c>
      <c r="QS24" s="2" t="s">
        <v>141</v>
      </c>
      <c r="QT24" s="2" t="s">
        <v>130</v>
      </c>
    </row>
    <row r="25">
      <c r="A25" s="2" t="s">
        <v>590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591</v>
      </c>
      <c r="G25" s="2" t="s">
        <v>591</v>
      </c>
      <c r="H25" s="2" t="s">
        <v>591</v>
      </c>
      <c r="I25" s="2" t="s">
        <v>592</v>
      </c>
      <c r="J25" s="2" t="s">
        <v>125</v>
      </c>
      <c r="K25" s="2" t="s">
        <v>593</v>
      </c>
      <c r="L25" s="3">
        <v>78.14</v>
      </c>
      <c r="M25" s="3">
        <v>82.05</v>
      </c>
      <c r="N25" s="3">
        <v>179.99</v>
      </c>
      <c r="O25" s="2" t="s">
        <v>127</v>
      </c>
      <c r="P25" s="2" t="s">
        <v>311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218</v>
      </c>
      <c r="V25" s="2" t="s">
        <v>219</v>
      </c>
      <c r="W25" s="2" t="s">
        <v>130</v>
      </c>
      <c r="X25" s="2" t="s">
        <v>130</v>
      </c>
      <c r="Y25" s="2" t="s">
        <v>594</v>
      </c>
      <c r="Z25" s="4">
        <v>25</v>
      </c>
      <c r="AA25" s="4">
        <f>=ROUNDDOWN(12.5,0)</f>
      </c>
      <c r="AB25" s="5">
        <v>2</v>
      </c>
      <c r="AC25" s="2" t="s">
        <v>136</v>
      </c>
      <c r="AD25" s="4">
        <v>50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14</v>
      </c>
      <c r="AQ25" s="8">
        <v>1247.66</v>
      </c>
      <c r="AR25" s="4"/>
      <c r="AS25" s="8"/>
      <c r="AT25" s="7"/>
      <c r="AU25" s="7"/>
      <c r="AV25" s="4">
        <v>14</v>
      </c>
      <c r="AW25" s="8">
        <v>1247.66</v>
      </c>
      <c r="AX25" s="4"/>
      <c r="AY25" s="8"/>
      <c r="AZ25" s="7"/>
      <c r="BA25" s="7"/>
      <c r="BB25" s="7">
        <v>1</v>
      </c>
      <c r="BC25" s="4">
        <v>14</v>
      </c>
      <c r="BD25" s="8">
        <v>1247.66</v>
      </c>
      <c r="BE25" s="4"/>
      <c r="BF25" s="8"/>
      <c r="BG25" s="7"/>
      <c r="BH25" s="7"/>
      <c r="BI25" s="7">
        <v>1</v>
      </c>
      <c r="BJ25" s="4">
        <v>14</v>
      </c>
      <c r="BK25" s="8">
        <v>1247.66</v>
      </c>
      <c r="BL25" s="2" t="s">
        <v>595</v>
      </c>
      <c r="BM25" s="7">
        <v>1</v>
      </c>
      <c r="BN25" s="7">
        <v>1</v>
      </c>
      <c r="BO25" s="4">
        <v>2</v>
      </c>
      <c r="BP25" s="8">
        <v>163.66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596</v>
      </c>
      <c r="BX25" s="2" t="s">
        <v>597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256</v>
      </c>
      <c r="CH25" s="2" t="s">
        <v>170</v>
      </c>
      <c r="CI25" s="2" t="s">
        <v>130</v>
      </c>
      <c r="CJ25" s="2" t="s">
        <v>130</v>
      </c>
      <c r="CK25" s="2" t="s">
        <v>141</v>
      </c>
      <c r="CL25" s="2" t="s">
        <v>130</v>
      </c>
      <c r="CM25" s="4">
        <v>3</v>
      </c>
      <c r="CN25" s="8">
        <v>256.81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598</v>
      </c>
      <c r="CV25" s="2" t="s">
        <v>551</v>
      </c>
      <c r="CW25" s="2" t="s">
        <v>141</v>
      </c>
      <c r="CX25" s="2" t="s">
        <v>130</v>
      </c>
      <c r="CY25" s="4">
        <v>2</v>
      </c>
      <c r="CZ25" s="8">
        <v>181.72</v>
      </c>
      <c r="DA25" s="4"/>
      <c r="DB25" s="8"/>
      <c r="DC25" s="7"/>
      <c r="DD25" s="7"/>
      <c r="DE25" s="2" t="s">
        <v>138</v>
      </c>
      <c r="DF25" s="2" t="s">
        <v>127</v>
      </c>
      <c r="DG25" s="2" t="s">
        <v>599</v>
      </c>
      <c r="DH25" s="2" t="s">
        <v>600</v>
      </c>
      <c r="DI25" s="2" t="s">
        <v>141</v>
      </c>
      <c r="DJ25" s="2" t="s">
        <v>130</v>
      </c>
      <c r="DK25" s="4"/>
      <c r="DL25" s="8"/>
      <c r="DM25" s="4"/>
      <c r="DN25" s="8"/>
      <c r="DO25" s="7"/>
      <c r="DP25" s="7"/>
      <c r="DQ25" s="2" t="s">
        <v>138</v>
      </c>
      <c r="DR25" s="2" t="s">
        <v>127</v>
      </c>
      <c r="DS25" s="2" t="s">
        <v>601</v>
      </c>
      <c r="DT25" s="2" t="s">
        <v>602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138</v>
      </c>
      <c r="ED25" s="2" t="s">
        <v>170</v>
      </c>
      <c r="EE25" s="2" t="s">
        <v>195</v>
      </c>
      <c r="EF25" s="2" t="s">
        <v>603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138</v>
      </c>
      <c r="EP25" s="2" t="s">
        <v>127</v>
      </c>
      <c r="EQ25" s="2" t="s">
        <v>604</v>
      </c>
      <c r="ER25" s="2" t="s">
        <v>605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138</v>
      </c>
      <c r="FB25" s="2" t="s">
        <v>127</v>
      </c>
      <c r="FC25" s="2" t="s">
        <v>232</v>
      </c>
      <c r="FD25" s="2" t="s">
        <v>130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147</v>
      </c>
      <c r="FN25" s="2" t="s">
        <v>127</v>
      </c>
      <c r="FO25" s="2" t="s">
        <v>130</v>
      </c>
      <c r="FP25" s="2" t="s">
        <v>130</v>
      </c>
      <c r="FQ25" s="2" t="s">
        <v>141</v>
      </c>
      <c r="FR25" s="2" t="s">
        <v>130</v>
      </c>
      <c r="FS25" s="4">
        <v>2</v>
      </c>
      <c r="FT25" s="8">
        <v>187.3</v>
      </c>
      <c r="FU25" s="4"/>
      <c r="FV25" s="8"/>
      <c r="FW25" s="7"/>
      <c r="FX25" s="7"/>
      <c r="FY25" s="2" t="s">
        <v>138</v>
      </c>
      <c r="FZ25" s="2" t="s">
        <v>127</v>
      </c>
      <c r="GA25" s="2" t="s">
        <v>200</v>
      </c>
      <c r="GB25" s="2" t="s">
        <v>606</v>
      </c>
      <c r="GC25" s="2" t="s">
        <v>141</v>
      </c>
      <c r="GD25" s="2" t="s">
        <v>130</v>
      </c>
      <c r="GE25" s="4">
        <v>2</v>
      </c>
      <c r="GF25" s="8">
        <v>177.22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155</v>
      </c>
      <c r="GN25" s="2" t="s">
        <v>347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204</v>
      </c>
      <c r="GX25" s="2" t="s">
        <v>127</v>
      </c>
      <c r="GY25" s="2" t="s">
        <v>130</v>
      </c>
      <c r="GZ25" s="2" t="s">
        <v>130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138</v>
      </c>
      <c r="HJ25" s="2" t="s">
        <v>127</v>
      </c>
      <c r="HK25" s="2" t="s">
        <v>205</v>
      </c>
      <c r="HL25" s="2" t="s">
        <v>607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161</v>
      </c>
      <c r="HX25" s="2" t="s">
        <v>608</v>
      </c>
      <c r="HY25" s="2" t="s">
        <v>141</v>
      </c>
      <c r="HZ25" s="2" t="s">
        <v>130</v>
      </c>
      <c r="IA25" s="4">
        <v>3</v>
      </c>
      <c r="IB25" s="8">
        <v>280.95</v>
      </c>
      <c r="IC25" s="4"/>
      <c r="ID25" s="8"/>
      <c r="IE25" s="7"/>
      <c r="IF25" s="7"/>
      <c r="IG25" s="2" t="s">
        <v>138</v>
      </c>
      <c r="IH25" s="2" t="s">
        <v>127</v>
      </c>
      <c r="II25" s="2" t="s">
        <v>609</v>
      </c>
      <c r="IJ25" s="2" t="s">
        <v>467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138</v>
      </c>
      <c r="IT25" s="2" t="s">
        <v>127</v>
      </c>
      <c r="IU25" s="2" t="s">
        <v>598</v>
      </c>
      <c r="IV25" s="2" t="s">
        <v>610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440</v>
      </c>
      <c r="JF25" s="2" t="s">
        <v>127</v>
      </c>
      <c r="JG25" s="2" t="s">
        <v>166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130</v>
      </c>
      <c r="JR25" s="2" t="s">
        <v>130</v>
      </c>
      <c r="JS25" s="2" t="s">
        <v>130</v>
      </c>
      <c r="JT25" s="2" t="s">
        <v>130</v>
      </c>
      <c r="JU25" s="2" t="s">
        <v>130</v>
      </c>
      <c r="JV25" s="2" t="s">
        <v>130</v>
      </c>
      <c r="JW25" s="4"/>
      <c r="JX25" s="8"/>
      <c r="JY25" s="4"/>
      <c r="JZ25" s="8"/>
      <c r="KA25" s="7"/>
      <c r="KB25" s="7"/>
      <c r="KC25" s="2" t="s">
        <v>168</v>
      </c>
      <c r="KD25" s="2" t="s">
        <v>127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130</v>
      </c>
      <c r="KP25" s="2" t="s">
        <v>130</v>
      </c>
      <c r="KQ25" s="2" t="s">
        <v>130</v>
      </c>
      <c r="KR25" s="2" t="s">
        <v>130</v>
      </c>
      <c r="KS25" s="2" t="s">
        <v>130</v>
      </c>
      <c r="KT25" s="2" t="s">
        <v>130</v>
      </c>
      <c r="KU25" s="4"/>
      <c r="KV25" s="8"/>
      <c r="KW25" s="4"/>
      <c r="KX25" s="8"/>
      <c r="KY25" s="7"/>
      <c r="KZ25" s="7"/>
      <c r="LA25" s="2" t="s">
        <v>169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168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168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168</v>
      </c>
      <c r="MX25" s="2" t="s">
        <v>170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168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138</v>
      </c>
      <c r="OH25" s="2" t="s">
        <v>170</v>
      </c>
      <c r="OI25" s="2" t="s">
        <v>171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138</v>
      </c>
      <c r="PF25" s="2" t="s">
        <v>127</v>
      </c>
      <c r="PG25" s="2" t="s">
        <v>172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138</v>
      </c>
      <c r="PR25" s="2" t="s">
        <v>170</v>
      </c>
      <c r="PS25" s="2" t="s">
        <v>275</v>
      </c>
      <c r="PT25" s="2" t="s">
        <v>130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168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170</v>
      </c>
      <c r="QQ25" s="2" t="s">
        <v>548</v>
      </c>
      <c r="QR25" s="2" t="s">
        <v>611</v>
      </c>
      <c r="QS25" s="2" t="s">
        <v>141</v>
      </c>
      <c r="QT25" s="2" t="s">
        <v>130</v>
      </c>
    </row>
    <row r="26">
      <c r="A26" s="2" t="s">
        <v>612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613</v>
      </c>
      <c r="G26" s="2" t="s">
        <v>613</v>
      </c>
      <c r="H26" s="2" t="s">
        <v>613</v>
      </c>
      <c r="I26" s="2" t="s">
        <v>309</v>
      </c>
      <c r="J26" s="2" t="s">
        <v>125</v>
      </c>
      <c r="K26" s="2" t="s">
        <v>354</v>
      </c>
      <c r="L26" s="3">
        <v>40.38</v>
      </c>
      <c r="M26" s="3">
        <v>42.4</v>
      </c>
      <c r="N26" s="3">
        <v>89.99</v>
      </c>
      <c r="O26" s="2" t="s">
        <v>127</v>
      </c>
      <c r="P26" s="2" t="s">
        <v>311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218</v>
      </c>
      <c r="V26" s="2" t="s">
        <v>219</v>
      </c>
      <c r="W26" s="2" t="s">
        <v>134</v>
      </c>
      <c r="X26" s="2" t="s">
        <v>130</v>
      </c>
      <c r="Y26" s="2" t="s">
        <v>369</v>
      </c>
      <c r="Z26" s="4">
        <v>35</v>
      </c>
      <c r="AA26" s="4">
        <f>=ROUNDDOWN(11.6666666666667,0)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27</v>
      </c>
      <c r="AQ26" s="8">
        <v>1232.74</v>
      </c>
      <c r="AR26" s="4"/>
      <c r="AS26" s="8"/>
      <c r="AT26" s="7"/>
      <c r="AU26" s="7"/>
      <c r="AV26" s="4">
        <v>27</v>
      </c>
      <c r="AW26" s="8">
        <v>1232.74</v>
      </c>
      <c r="AX26" s="4"/>
      <c r="AY26" s="8"/>
      <c r="AZ26" s="7"/>
      <c r="BA26" s="7"/>
      <c r="BB26" s="7">
        <v>1</v>
      </c>
      <c r="BC26" s="4">
        <v>27</v>
      </c>
      <c r="BD26" s="8">
        <v>1232.74</v>
      </c>
      <c r="BE26" s="4"/>
      <c r="BF26" s="8"/>
      <c r="BG26" s="7"/>
      <c r="BH26" s="7"/>
      <c r="BI26" s="7">
        <v>1</v>
      </c>
      <c r="BJ26" s="4">
        <v>27</v>
      </c>
      <c r="BK26" s="8">
        <v>1232.74</v>
      </c>
      <c r="BL26" s="2" t="s">
        <v>614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127</v>
      </c>
      <c r="BW26" s="2" t="s">
        <v>371</v>
      </c>
      <c r="BX26" s="2" t="s">
        <v>615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256</v>
      </c>
      <c r="CH26" s="2" t="s">
        <v>127</v>
      </c>
      <c r="CI26" s="2" t="s">
        <v>130</v>
      </c>
      <c r="CJ26" s="2" t="s">
        <v>130</v>
      </c>
      <c r="CK26" s="2" t="s">
        <v>141</v>
      </c>
      <c r="CL26" s="2" t="s">
        <v>130</v>
      </c>
      <c r="CM26" s="4">
        <v>2</v>
      </c>
      <c r="CN26" s="8">
        <v>125.76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369</v>
      </c>
      <c r="CV26" s="2" t="s">
        <v>616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138</v>
      </c>
      <c r="DF26" s="2" t="s">
        <v>127</v>
      </c>
      <c r="DG26" s="2" t="s">
        <v>617</v>
      </c>
      <c r="DH26" s="2" t="s">
        <v>618</v>
      </c>
      <c r="DI26" s="2" t="s">
        <v>141</v>
      </c>
      <c r="DJ26" s="2" t="s">
        <v>130</v>
      </c>
      <c r="DK26" s="4">
        <v>4</v>
      </c>
      <c r="DL26" s="8">
        <v>163.76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376</v>
      </c>
      <c r="DT26" s="2" t="s">
        <v>619</v>
      </c>
      <c r="DU26" s="2" t="s">
        <v>141</v>
      </c>
      <c r="DV26" s="2" t="s">
        <v>130</v>
      </c>
      <c r="DW26" s="4"/>
      <c r="DX26" s="8"/>
      <c r="DY26" s="4"/>
      <c r="DZ26" s="8"/>
      <c r="EA26" s="7"/>
      <c r="EB26" s="7"/>
      <c r="EC26" s="2" t="s">
        <v>138</v>
      </c>
      <c r="ED26" s="2" t="s">
        <v>127</v>
      </c>
      <c r="EE26" s="2" t="s">
        <v>377</v>
      </c>
      <c r="EF26" s="2" t="s">
        <v>342</v>
      </c>
      <c r="EG26" s="2" t="s">
        <v>141</v>
      </c>
      <c r="EH26" s="2" t="s">
        <v>130</v>
      </c>
      <c r="EI26" s="4">
        <v>2</v>
      </c>
      <c r="EJ26" s="8">
        <v>101.64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230</v>
      </c>
      <c r="ER26" s="2" t="s">
        <v>620</v>
      </c>
      <c r="ES26" s="2" t="s">
        <v>141</v>
      </c>
      <c r="ET26" s="2" t="s">
        <v>130</v>
      </c>
      <c r="EU26" s="4">
        <v>1</v>
      </c>
      <c r="EV26" s="8">
        <v>46.64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232</v>
      </c>
      <c r="FD26" s="2" t="s">
        <v>621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147</v>
      </c>
      <c r="FN26" s="2" t="s">
        <v>127</v>
      </c>
      <c r="FO26" s="2" t="s">
        <v>130</v>
      </c>
      <c r="FP26" s="2" t="s">
        <v>130</v>
      </c>
      <c r="FQ26" s="2" t="s">
        <v>141</v>
      </c>
      <c r="FR26" s="2" t="s">
        <v>130</v>
      </c>
      <c r="FS26" s="4">
        <v>6</v>
      </c>
      <c r="FT26" s="8">
        <v>281.16</v>
      </c>
      <c r="FU26" s="4"/>
      <c r="FV26" s="8"/>
      <c r="FW26" s="7"/>
      <c r="FX26" s="7"/>
      <c r="FY26" s="2" t="s">
        <v>138</v>
      </c>
      <c r="FZ26" s="2" t="s">
        <v>127</v>
      </c>
      <c r="GA26" s="2" t="s">
        <v>207</v>
      </c>
      <c r="GB26" s="2" t="s">
        <v>622</v>
      </c>
      <c r="GC26" s="2" t="s">
        <v>141</v>
      </c>
      <c r="GD26" s="2" t="s">
        <v>130</v>
      </c>
      <c r="GE26" s="4">
        <v>4</v>
      </c>
      <c r="GF26" s="8">
        <v>177.68</v>
      </c>
      <c r="GG26" s="4"/>
      <c r="GH26" s="8"/>
      <c r="GI26" s="7"/>
      <c r="GJ26" s="7"/>
      <c r="GK26" s="2" t="s">
        <v>138</v>
      </c>
      <c r="GL26" s="2" t="s">
        <v>127</v>
      </c>
      <c r="GM26" s="2" t="s">
        <v>623</v>
      </c>
      <c r="GN26" s="2" t="s">
        <v>343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204</v>
      </c>
      <c r="GX26" s="2" t="s">
        <v>127</v>
      </c>
      <c r="GY26" s="2" t="s">
        <v>130</v>
      </c>
      <c r="GZ26" s="2" t="s">
        <v>130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440</v>
      </c>
      <c r="HJ26" s="2" t="s">
        <v>127</v>
      </c>
      <c r="HK26" s="2" t="s">
        <v>490</v>
      </c>
      <c r="HL26" s="2" t="s">
        <v>130</v>
      </c>
      <c r="HM26" s="2" t="s">
        <v>141</v>
      </c>
      <c r="HN26" s="2" t="s">
        <v>130</v>
      </c>
      <c r="HO26" s="4">
        <v>7</v>
      </c>
      <c r="HP26" s="8">
        <v>296.8</v>
      </c>
      <c r="HQ26" s="4"/>
      <c r="HR26" s="8"/>
      <c r="HS26" s="7"/>
      <c r="HT26" s="7"/>
      <c r="HU26" s="2" t="s">
        <v>138</v>
      </c>
      <c r="HV26" s="2" t="s">
        <v>127</v>
      </c>
      <c r="HW26" s="2" t="s">
        <v>240</v>
      </c>
      <c r="HX26" s="2" t="s">
        <v>624</v>
      </c>
      <c r="HY26" s="2" t="s">
        <v>141</v>
      </c>
      <c r="HZ26" s="2" t="s">
        <v>130</v>
      </c>
      <c r="IA26" s="4">
        <v>1</v>
      </c>
      <c r="IB26" s="8">
        <v>39.3</v>
      </c>
      <c r="IC26" s="4"/>
      <c r="ID26" s="8"/>
      <c r="IE26" s="7"/>
      <c r="IF26" s="7"/>
      <c r="IG26" s="2" t="s">
        <v>138</v>
      </c>
      <c r="IH26" s="2" t="s">
        <v>127</v>
      </c>
      <c r="II26" s="2" t="s">
        <v>331</v>
      </c>
      <c r="IJ26" s="2" t="s">
        <v>625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138</v>
      </c>
      <c r="IT26" s="2" t="s">
        <v>127</v>
      </c>
      <c r="IU26" s="2" t="s">
        <v>384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168</v>
      </c>
      <c r="JF26" s="2" t="s">
        <v>127</v>
      </c>
      <c r="JG26" s="2" t="s">
        <v>130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130</v>
      </c>
      <c r="JR26" s="2" t="s">
        <v>130</v>
      </c>
      <c r="JS26" s="2" t="s">
        <v>130</v>
      </c>
      <c r="JT26" s="2" t="s">
        <v>130</v>
      </c>
      <c r="JU26" s="2" t="s">
        <v>130</v>
      </c>
      <c r="JV26" s="2" t="s">
        <v>130</v>
      </c>
      <c r="JW26" s="4"/>
      <c r="JX26" s="8"/>
      <c r="JY26" s="4"/>
      <c r="JZ26" s="8"/>
      <c r="KA26" s="7"/>
      <c r="KB26" s="7"/>
      <c r="KC26" s="2" t="s">
        <v>168</v>
      </c>
      <c r="KD26" s="2" t="s">
        <v>127</v>
      </c>
      <c r="KE26" s="2" t="s">
        <v>130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168</v>
      </c>
      <c r="KP26" s="2" t="s">
        <v>170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169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168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169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168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168</v>
      </c>
      <c r="MX26" s="2" t="s">
        <v>170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168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4"/>
      <c r="OB26" s="8"/>
      <c r="OC26" s="4"/>
      <c r="OD26" s="8"/>
      <c r="OE26" s="7"/>
      <c r="OF26" s="7"/>
      <c r="OG26" s="2" t="s">
        <v>138</v>
      </c>
      <c r="OH26" s="2" t="s">
        <v>170</v>
      </c>
      <c r="OI26" s="2" t="s">
        <v>626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130</v>
      </c>
      <c r="OT26" s="2" t="s">
        <v>130</v>
      </c>
      <c r="OU26" s="2" t="s">
        <v>130</v>
      </c>
      <c r="OV26" s="2" t="s">
        <v>130</v>
      </c>
      <c r="OW26" s="2" t="s">
        <v>130</v>
      </c>
      <c r="OX26" s="2" t="s">
        <v>130</v>
      </c>
      <c r="OY26" s="4"/>
      <c r="OZ26" s="8"/>
      <c r="PA26" s="4"/>
      <c r="PB26" s="8"/>
      <c r="PC26" s="7"/>
      <c r="PD26" s="7"/>
      <c r="PE26" s="2" t="s">
        <v>138</v>
      </c>
      <c r="PF26" s="2" t="s">
        <v>127</v>
      </c>
      <c r="PG26" s="2" t="s">
        <v>627</v>
      </c>
      <c r="PH26" s="2" t="s">
        <v>130</v>
      </c>
      <c r="PI26" s="2" t="s">
        <v>141</v>
      </c>
      <c r="PJ26" s="2" t="s">
        <v>130</v>
      </c>
      <c r="PK26" s="4"/>
      <c r="PL26" s="8"/>
      <c r="PM26" s="4"/>
      <c r="PN26" s="8"/>
      <c r="PO26" s="7"/>
      <c r="PP26" s="7"/>
      <c r="PQ26" s="2" t="s">
        <v>168</v>
      </c>
      <c r="PR26" s="2" t="s">
        <v>170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138</v>
      </c>
      <c r="QP26" s="2" t="s">
        <v>170</v>
      </c>
      <c r="QQ26" s="2" t="s">
        <v>386</v>
      </c>
      <c r="QR26" s="2" t="s">
        <v>130</v>
      </c>
      <c r="QS26" s="2" t="s">
        <v>141</v>
      </c>
      <c r="QT26" s="2" t="s">
        <v>130</v>
      </c>
    </row>
    <row r="27">
      <c r="A27" s="2" t="s">
        <v>628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629</v>
      </c>
      <c r="G27" s="2" t="s">
        <v>629</v>
      </c>
      <c r="H27" s="2" t="s">
        <v>629</v>
      </c>
      <c r="I27" s="2" t="s">
        <v>630</v>
      </c>
      <c r="J27" s="2" t="s">
        <v>125</v>
      </c>
      <c r="K27" s="2" t="s">
        <v>631</v>
      </c>
      <c r="L27" s="3">
        <v>55</v>
      </c>
      <c r="M27" s="3">
        <v>57.75</v>
      </c>
      <c r="N27" s="3">
        <v>114.99</v>
      </c>
      <c r="O27" s="2" t="s">
        <v>127</v>
      </c>
      <c r="P27" s="2" t="s">
        <v>311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218</v>
      </c>
      <c r="V27" s="2" t="s">
        <v>219</v>
      </c>
      <c r="W27" s="2" t="s">
        <v>522</v>
      </c>
      <c r="X27" s="2" t="s">
        <v>134</v>
      </c>
      <c r="Y27" s="2" t="s">
        <v>576</v>
      </c>
      <c r="Z27" s="4">
        <v>117</v>
      </c>
      <c r="AA27" s="4">
        <f>=ROUNDDOWN(58.5,0)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18</v>
      </c>
      <c r="AQ27" s="8">
        <v>1132.99</v>
      </c>
      <c r="AR27" s="4"/>
      <c r="AS27" s="8"/>
      <c r="AT27" s="7"/>
      <c r="AU27" s="7"/>
      <c r="AV27" s="4">
        <v>18</v>
      </c>
      <c r="AW27" s="8">
        <v>1132.99</v>
      </c>
      <c r="AX27" s="4"/>
      <c r="AY27" s="8"/>
      <c r="AZ27" s="7"/>
      <c r="BA27" s="7"/>
      <c r="BB27" s="7">
        <v>1</v>
      </c>
      <c r="BC27" s="4">
        <v>18</v>
      </c>
      <c r="BD27" s="8">
        <v>1132.99</v>
      </c>
      <c r="BE27" s="4"/>
      <c r="BF27" s="8"/>
      <c r="BG27" s="7"/>
      <c r="BH27" s="7"/>
      <c r="BI27" s="7">
        <v>1</v>
      </c>
      <c r="BJ27" s="4">
        <v>18</v>
      </c>
      <c r="BK27" s="8">
        <v>1132.99</v>
      </c>
      <c r="BL27" s="2" t="s">
        <v>632</v>
      </c>
      <c r="BM27" s="7">
        <v>1</v>
      </c>
      <c r="BN27" s="7">
        <v>1</v>
      </c>
      <c r="BO27" s="4">
        <v>4</v>
      </c>
      <c r="BP27" s="8">
        <v>181.91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578</v>
      </c>
      <c r="BX27" s="2" t="s">
        <v>346</v>
      </c>
      <c r="BY27" s="2" t="s">
        <v>141</v>
      </c>
      <c r="BZ27" s="2" t="s">
        <v>130</v>
      </c>
      <c r="CA27" s="4"/>
      <c r="CB27" s="8"/>
      <c r="CC27" s="4"/>
      <c r="CD27" s="8"/>
      <c r="CE27" s="7"/>
      <c r="CF27" s="7"/>
      <c r="CG27" s="2" t="s">
        <v>138</v>
      </c>
      <c r="CH27" s="2" t="s">
        <v>127</v>
      </c>
      <c r="CI27" s="2" t="s">
        <v>130</v>
      </c>
      <c r="CJ27" s="2" t="s">
        <v>633</v>
      </c>
      <c r="CK27" s="2" t="s">
        <v>141</v>
      </c>
      <c r="CL27" s="2" t="s">
        <v>130</v>
      </c>
      <c r="CM27" s="4">
        <v>4</v>
      </c>
      <c r="CN27" s="8">
        <v>314.7</v>
      </c>
      <c r="CO27" s="4"/>
      <c r="CP27" s="8"/>
      <c r="CQ27" s="7"/>
      <c r="CR27" s="7"/>
      <c r="CS27" s="2" t="s">
        <v>138</v>
      </c>
      <c r="CT27" s="2" t="s">
        <v>127</v>
      </c>
      <c r="CU27" s="2" t="s">
        <v>579</v>
      </c>
      <c r="CV27" s="2" t="s">
        <v>578</v>
      </c>
      <c r="CW27" s="2" t="s">
        <v>141</v>
      </c>
      <c r="CX27" s="2" t="s">
        <v>130</v>
      </c>
      <c r="CY27" s="4">
        <v>4</v>
      </c>
      <c r="CZ27" s="8">
        <v>254.08</v>
      </c>
      <c r="DA27" s="4"/>
      <c r="DB27" s="8"/>
      <c r="DC27" s="7"/>
      <c r="DD27" s="7"/>
      <c r="DE27" s="2" t="s">
        <v>138</v>
      </c>
      <c r="DF27" s="2" t="s">
        <v>127</v>
      </c>
      <c r="DG27" s="2" t="s">
        <v>580</v>
      </c>
      <c r="DH27" s="2" t="s">
        <v>317</v>
      </c>
      <c r="DI27" s="2" t="s">
        <v>141</v>
      </c>
      <c r="DJ27" s="2" t="s">
        <v>130</v>
      </c>
      <c r="DK27" s="4">
        <v>2</v>
      </c>
      <c r="DL27" s="8">
        <v>129.36</v>
      </c>
      <c r="DM27" s="4"/>
      <c r="DN27" s="8"/>
      <c r="DO27" s="7"/>
      <c r="DP27" s="7"/>
      <c r="DQ27" s="2" t="s">
        <v>138</v>
      </c>
      <c r="DR27" s="2" t="s">
        <v>127</v>
      </c>
      <c r="DS27" s="2" t="s">
        <v>581</v>
      </c>
      <c r="DT27" s="2" t="s">
        <v>634</v>
      </c>
      <c r="DU27" s="2" t="s">
        <v>141</v>
      </c>
      <c r="DV27" s="2" t="s">
        <v>130</v>
      </c>
      <c r="DW27" s="4"/>
      <c r="DX27" s="8"/>
      <c r="DY27" s="4"/>
      <c r="DZ27" s="8"/>
      <c r="EA27" s="7"/>
      <c r="EB27" s="7"/>
      <c r="EC27" s="2" t="s">
        <v>147</v>
      </c>
      <c r="ED27" s="2" t="s">
        <v>127</v>
      </c>
      <c r="EE27" s="2" t="s">
        <v>130</v>
      </c>
      <c r="EF27" s="2" t="s">
        <v>130</v>
      </c>
      <c r="EG27" s="2" t="s">
        <v>141</v>
      </c>
      <c r="EH27" s="2" t="s">
        <v>130</v>
      </c>
      <c r="EI27" s="4">
        <v>1</v>
      </c>
      <c r="EJ27" s="8">
        <v>64.68</v>
      </c>
      <c r="EK27" s="4"/>
      <c r="EL27" s="8"/>
      <c r="EM27" s="7"/>
      <c r="EN27" s="7"/>
      <c r="EO27" s="2" t="s">
        <v>138</v>
      </c>
      <c r="EP27" s="2" t="s">
        <v>127</v>
      </c>
      <c r="EQ27" s="2" t="s">
        <v>512</v>
      </c>
      <c r="ER27" s="2" t="s">
        <v>635</v>
      </c>
      <c r="ES27" s="2" t="s">
        <v>141</v>
      </c>
      <c r="ET27" s="2" t="s">
        <v>130</v>
      </c>
      <c r="EU27" s="4">
        <v>1</v>
      </c>
      <c r="EV27" s="8">
        <v>63.52</v>
      </c>
      <c r="EW27" s="4"/>
      <c r="EX27" s="8"/>
      <c r="EY27" s="7"/>
      <c r="EZ27" s="7"/>
      <c r="FA27" s="2" t="s">
        <v>138</v>
      </c>
      <c r="FB27" s="2" t="s">
        <v>127</v>
      </c>
      <c r="FC27" s="2" t="s">
        <v>232</v>
      </c>
      <c r="FD27" s="2" t="s">
        <v>636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147</v>
      </c>
      <c r="FN27" s="2" t="s">
        <v>127</v>
      </c>
      <c r="FO27" s="2" t="s">
        <v>130</v>
      </c>
      <c r="FP27" s="2" t="s">
        <v>130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138</v>
      </c>
      <c r="FZ27" s="2" t="s">
        <v>127</v>
      </c>
      <c r="GA27" s="2" t="s">
        <v>588</v>
      </c>
      <c r="GB27" s="2" t="s">
        <v>130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138</v>
      </c>
      <c r="GL27" s="2" t="s">
        <v>127</v>
      </c>
      <c r="GM27" s="2" t="s">
        <v>299</v>
      </c>
      <c r="GN27" s="2" t="s">
        <v>420</v>
      </c>
      <c r="GO27" s="2" t="s">
        <v>141</v>
      </c>
      <c r="GP27" s="2" t="s">
        <v>130</v>
      </c>
      <c r="GQ27" s="4">
        <v>2</v>
      </c>
      <c r="GR27" s="8">
        <v>124.74</v>
      </c>
      <c r="GS27" s="4"/>
      <c r="GT27" s="8"/>
      <c r="GU27" s="7"/>
      <c r="GV27" s="7"/>
      <c r="GW27" s="2" t="s">
        <v>138</v>
      </c>
      <c r="GX27" s="2" t="s">
        <v>127</v>
      </c>
      <c r="GY27" s="2" t="s">
        <v>585</v>
      </c>
      <c r="GZ27" s="2" t="s">
        <v>507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256</v>
      </c>
      <c r="HJ27" s="2" t="s">
        <v>127</v>
      </c>
      <c r="HK27" s="2" t="s">
        <v>130</v>
      </c>
      <c r="HL27" s="2" t="s">
        <v>130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516</v>
      </c>
      <c r="HX27" s="2" t="s">
        <v>130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587</v>
      </c>
      <c r="IJ27" s="2" t="s">
        <v>130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127</v>
      </c>
      <c r="IU27" s="2" t="s">
        <v>579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168</v>
      </c>
      <c r="JF27" s="2" t="s">
        <v>127</v>
      </c>
      <c r="JG27" s="2" t="s">
        <v>130</v>
      </c>
      <c r="JH27" s="2" t="s">
        <v>130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168</v>
      </c>
      <c r="JR27" s="2" t="s">
        <v>127</v>
      </c>
      <c r="JS27" s="2" t="s">
        <v>130</v>
      </c>
      <c r="JT27" s="2" t="s">
        <v>130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168</v>
      </c>
      <c r="KD27" s="2" t="s">
        <v>127</v>
      </c>
      <c r="KE27" s="2" t="s">
        <v>130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168</v>
      </c>
      <c r="KP27" s="2" t="s">
        <v>170</v>
      </c>
      <c r="KQ27" s="2" t="s">
        <v>130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169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168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168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168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168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168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168</v>
      </c>
      <c r="OH27" s="2" t="s">
        <v>170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168</v>
      </c>
      <c r="OT27" s="2" t="s">
        <v>127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138</v>
      </c>
      <c r="PF27" s="2" t="s">
        <v>127</v>
      </c>
      <c r="PG27" s="2" t="s">
        <v>579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168</v>
      </c>
      <c r="QP27" s="2" t="s">
        <v>170</v>
      </c>
      <c r="QQ27" s="2" t="s">
        <v>130</v>
      </c>
      <c r="QR27" s="2" t="s">
        <v>130</v>
      </c>
      <c r="QS27" s="2" t="s">
        <v>141</v>
      </c>
      <c r="QT27" s="2" t="s">
        <v>130</v>
      </c>
    </row>
    <row r="28">
      <c r="A28" s="2" t="s">
        <v>637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638</v>
      </c>
      <c r="G28" s="2" t="s">
        <v>638</v>
      </c>
      <c r="H28" s="2" t="s">
        <v>638</v>
      </c>
      <c r="I28" s="2" t="s">
        <v>639</v>
      </c>
      <c r="J28" s="2" t="s">
        <v>125</v>
      </c>
      <c r="K28" s="2" t="s">
        <v>407</v>
      </c>
      <c r="L28" s="3">
        <v>52</v>
      </c>
      <c r="M28" s="3">
        <v>54.6</v>
      </c>
      <c r="N28" s="3">
        <v>109.99</v>
      </c>
      <c r="O28" s="2" t="s">
        <v>127</v>
      </c>
      <c r="P28" s="2" t="s">
        <v>355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218</v>
      </c>
      <c r="V28" s="2" t="s">
        <v>219</v>
      </c>
      <c r="W28" s="2" t="s">
        <v>134</v>
      </c>
      <c r="X28" s="2" t="s">
        <v>522</v>
      </c>
      <c r="Y28" s="2" t="s">
        <v>640</v>
      </c>
      <c r="Z28" s="4">
        <v>64</v>
      </c>
      <c r="AA28" s="4">
        <f>=ROUNDDOWN(32,0)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17</v>
      </c>
      <c r="AQ28" s="8">
        <v>1031.84</v>
      </c>
      <c r="AR28" s="4"/>
      <c r="AS28" s="8"/>
      <c r="AT28" s="7"/>
      <c r="AU28" s="7"/>
      <c r="AV28" s="4">
        <v>17</v>
      </c>
      <c r="AW28" s="8">
        <v>1031.84</v>
      </c>
      <c r="AX28" s="4"/>
      <c r="AY28" s="8"/>
      <c r="AZ28" s="7"/>
      <c r="BA28" s="7"/>
      <c r="BB28" s="7">
        <v>1</v>
      </c>
      <c r="BC28" s="4">
        <v>17</v>
      </c>
      <c r="BD28" s="8">
        <v>1031.84</v>
      </c>
      <c r="BE28" s="4"/>
      <c r="BF28" s="8"/>
      <c r="BG28" s="7"/>
      <c r="BH28" s="7"/>
      <c r="BI28" s="7">
        <v>1</v>
      </c>
      <c r="BJ28" s="4">
        <v>17</v>
      </c>
      <c r="BK28" s="8">
        <v>1031.84</v>
      </c>
      <c r="BL28" s="2" t="s">
        <v>641</v>
      </c>
      <c r="BM28" s="7">
        <v>1</v>
      </c>
      <c r="BN28" s="7">
        <v>1</v>
      </c>
      <c r="BO28" s="4">
        <v>2</v>
      </c>
      <c r="BP28" s="8">
        <v>98.28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642</v>
      </c>
      <c r="BX28" s="2" t="s">
        <v>643</v>
      </c>
      <c r="BY28" s="2" t="s">
        <v>141</v>
      </c>
      <c r="BZ28" s="2" t="s">
        <v>130</v>
      </c>
      <c r="CA28" s="4"/>
      <c r="CB28" s="8"/>
      <c r="CC28" s="4"/>
      <c r="CD28" s="8"/>
      <c r="CE28" s="7"/>
      <c r="CF28" s="7"/>
      <c r="CG28" s="2" t="s">
        <v>360</v>
      </c>
      <c r="CH28" s="2" t="s">
        <v>127</v>
      </c>
      <c r="CI28" s="2" t="s">
        <v>130</v>
      </c>
      <c r="CJ28" s="2" t="s">
        <v>130</v>
      </c>
      <c r="CK28" s="2" t="s">
        <v>141</v>
      </c>
      <c r="CL28" s="2" t="s">
        <v>130</v>
      </c>
      <c r="CM28" s="4">
        <v>5</v>
      </c>
      <c r="CN28" s="8">
        <v>334.06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644</v>
      </c>
      <c r="CV28" s="2" t="s">
        <v>645</v>
      </c>
      <c r="CW28" s="2" t="s">
        <v>141</v>
      </c>
      <c r="CX28" s="2" t="s">
        <v>130</v>
      </c>
      <c r="CY28" s="4">
        <v>3</v>
      </c>
      <c r="CZ28" s="8">
        <v>180.18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581</v>
      </c>
      <c r="DH28" s="2" t="s">
        <v>300</v>
      </c>
      <c r="DI28" s="2" t="s">
        <v>141</v>
      </c>
      <c r="DJ28" s="2" t="s">
        <v>130</v>
      </c>
      <c r="DK28" s="4">
        <v>4</v>
      </c>
      <c r="DL28" s="8">
        <v>244.6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581</v>
      </c>
      <c r="DT28" s="2" t="s">
        <v>570</v>
      </c>
      <c r="DU28" s="2" t="s">
        <v>141</v>
      </c>
      <c r="DV28" s="2" t="s">
        <v>130</v>
      </c>
      <c r="DW28" s="4"/>
      <c r="DX28" s="8"/>
      <c r="DY28" s="4"/>
      <c r="DZ28" s="8"/>
      <c r="EA28" s="7"/>
      <c r="EB28" s="7"/>
      <c r="EC28" s="2" t="s">
        <v>168</v>
      </c>
      <c r="ED28" s="2" t="s">
        <v>127</v>
      </c>
      <c r="EE28" s="2" t="s">
        <v>130</v>
      </c>
      <c r="EF28" s="2" t="s">
        <v>130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127</v>
      </c>
      <c r="EQ28" s="2" t="s">
        <v>512</v>
      </c>
      <c r="ER28" s="2" t="s">
        <v>348</v>
      </c>
      <c r="ES28" s="2" t="s">
        <v>141</v>
      </c>
      <c r="ET28" s="2" t="s">
        <v>130</v>
      </c>
      <c r="EU28" s="4">
        <v>1</v>
      </c>
      <c r="EV28" s="8">
        <v>60.06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232</v>
      </c>
      <c r="FD28" s="2" t="s">
        <v>646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147</v>
      </c>
      <c r="FN28" s="2" t="s">
        <v>127</v>
      </c>
      <c r="FO28" s="2" t="s">
        <v>130</v>
      </c>
      <c r="FP28" s="2" t="s">
        <v>130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256</v>
      </c>
      <c r="FZ28" s="2" t="s">
        <v>127</v>
      </c>
      <c r="GA28" s="2" t="s">
        <v>130</v>
      </c>
      <c r="GB28" s="2" t="s">
        <v>130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168</v>
      </c>
      <c r="GL28" s="2" t="s">
        <v>127</v>
      </c>
      <c r="GM28" s="2" t="s">
        <v>130</v>
      </c>
      <c r="GN28" s="2" t="s">
        <v>130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168</v>
      </c>
      <c r="GX28" s="2" t="s">
        <v>127</v>
      </c>
      <c r="GY28" s="2" t="s">
        <v>130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346</v>
      </c>
      <c r="HL28" s="2" t="s">
        <v>130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168</v>
      </c>
      <c r="HV28" s="2" t="s">
        <v>127</v>
      </c>
      <c r="HW28" s="2" t="s">
        <v>130</v>
      </c>
      <c r="HX28" s="2" t="s">
        <v>130</v>
      </c>
      <c r="HY28" s="2" t="s">
        <v>141</v>
      </c>
      <c r="HZ28" s="2" t="s">
        <v>130</v>
      </c>
      <c r="IA28" s="4">
        <v>2</v>
      </c>
      <c r="IB28" s="8">
        <v>114.66</v>
      </c>
      <c r="IC28" s="4"/>
      <c r="ID28" s="8"/>
      <c r="IE28" s="7"/>
      <c r="IF28" s="7"/>
      <c r="IG28" s="2" t="s">
        <v>138</v>
      </c>
      <c r="IH28" s="2" t="s">
        <v>127</v>
      </c>
      <c r="II28" s="2" t="s">
        <v>587</v>
      </c>
      <c r="IJ28" s="2" t="s">
        <v>647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644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168</v>
      </c>
      <c r="JF28" s="2" t="s">
        <v>127</v>
      </c>
      <c r="JG28" s="2" t="s">
        <v>130</v>
      </c>
      <c r="JH28" s="2" t="s">
        <v>130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168</v>
      </c>
      <c r="JR28" s="2" t="s">
        <v>127</v>
      </c>
      <c r="JS28" s="2" t="s">
        <v>130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168</v>
      </c>
      <c r="KD28" s="2" t="s">
        <v>127</v>
      </c>
      <c r="KE28" s="2" t="s">
        <v>130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168</v>
      </c>
      <c r="KP28" s="2" t="s">
        <v>170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169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168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168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168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168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168</v>
      </c>
      <c r="OH28" s="2" t="s">
        <v>170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168</v>
      </c>
      <c r="OT28" s="2" t="s">
        <v>127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138</v>
      </c>
      <c r="PF28" s="2" t="s">
        <v>127</v>
      </c>
      <c r="PG28" s="2" t="s">
        <v>644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168</v>
      </c>
      <c r="QP28" s="2" t="s">
        <v>170</v>
      </c>
      <c r="QQ28" s="2" t="s">
        <v>130</v>
      </c>
      <c r="QR28" s="2" t="s">
        <v>130</v>
      </c>
      <c r="QS28" s="2" t="s">
        <v>141</v>
      </c>
      <c r="QT28" s="2" t="s">
        <v>130</v>
      </c>
    </row>
    <row r="29">
      <c r="A29" s="2" t="s">
        <v>648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649</v>
      </c>
      <c r="G29" s="2" t="s">
        <v>649</v>
      </c>
      <c r="H29" s="2" t="s">
        <v>649</v>
      </c>
      <c r="I29" s="2" t="s">
        <v>650</v>
      </c>
      <c r="J29" s="2" t="s">
        <v>125</v>
      </c>
      <c r="K29" s="2" t="s">
        <v>521</v>
      </c>
      <c r="L29" s="3">
        <v>39.5</v>
      </c>
      <c r="M29" s="3">
        <v>41.48</v>
      </c>
      <c r="N29" s="3">
        <v>89.99</v>
      </c>
      <c r="O29" s="2" t="s">
        <v>127</v>
      </c>
      <c r="P29" s="2" t="s">
        <v>311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218</v>
      </c>
      <c r="V29" s="2" t="s">
        <v>219</v>
      </c>
      <c r="W29" s="2" t="s">
        <v>134</v>
      </c>
      <c r="X29" s="2" t="s">
        <v>130</v>
      </c>
      <c r="Y29" s="2" t="s">
        <v>369</v>
      </c>
      <c r="Z29" s="4">
        <v>129</v>
      </c>
      <c r="AA29" s="4">
        <f>=ROUNDDOWN(71.6666666666667,0)</f>
      </c>
      <c r="AB29" s="5">
        <v>1.8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23</v>
      </c>
      <c r="AQ29" s="8">
        <v>973.56</v>
      </c>
      <c r="AR29" s="4"/>
      <c r="AS29" s="8"/>
      <c r="AT29" s="7"/>
      <c r="AU29" s="7"/>
      <c r="AV29" s="4">
        <v>23</v>
      </c>
      <c r="AW29" s="8">
        <v>973.56</v>
      </c>
      <c r="AX29" s="4"/>
      <c r="AY29" s="8"/>
      <c r="AZ29" s="7"/>
      <c r="BA29" s="7"/>
      <c r="BB29" s="7">
        <v>1</v>
      </c>
      <c r="BC29" s="4">
        <v>23</v>
      </c>
      <c r="BD29" s="8">
        <v>973.56</v>
      </c>
      <c r="BE29" s="4"/>
      <c r="BF29" s="8"/>
      <c r="BG29" s="7"/>
      <c r="BH29" s="7"/>
      <c r="BI29" s="7">
        <v>1</v>
      </c>
      <c r="BJ29" s="4">
        <v>23</v>
      </c>
      <c r="BK29" s="8">
        <v>973.56</v>
      </c>
      <c r="BL29" s="2" t="s">
        <v>651</v>
      </c>
      <c r="BM29" s="7">
        <v>1</v>
      </c>
      <c r="BN29" s="7">
        <v>1</v>
      </c>
      <c r="BO29" s="4">
        <v>6</v>
      </c>
      <c r="BP29" s="8">
        <v>237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371</v>
      </c>
      <c r="BX29" s="2" t="s">
        <v>652</v>
      </c>
      <c r="BY29" s="2" t="s">
        <v>141</v>
      </c>
      <c r="BZ29" s="2" t="s">
        <v>130</v>
      </c>
      <c r="CA29" s="4"/>
      <c r="CB29" s="8"/>
      <c r="CC29" s="4"/>
      <c r="CD29" s="8"/>
      <c r="CE29" s="7"/>
      <c r="CF29" s="7"/>
      <c r="CG29" s="2" t="s">
        <v>256</v>
      </c>
      <c r="CH29" s="2" t="s">
        <v>127</v>
      </c>
      <c r="CI29" s="2" t="s">
        <v>130</v>
      </c>
      <c r="CJ29" s="2" t="s">
        <v>130</v>
      </c>
      <c r="CK29" s="2" t="s">
        <v>141</v>
      </c>
      <c r="CL29" s="2" t="s">
        <v>130</v>
      </c>
      <c r="CM29" s="4">
        <v>4</v>
      </c>
      <c r="CN29" s="8">
        <v>178.37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369</v>
      </c>
      <c r="CV29" s="2" t="s">
        <v>653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138</v>
      </c>
      <c r="DF29" s="2" t="s">
        <v>127</v>
      </c>
      <c r="DG29" s="2" t="s">
        <v>374</v>
      </c>
      <c r="DH29" s="2" t="s">
        <v>483</v>
      </c>
      <c r="DI29" s="2" t="s">
        <v>141</v>
      </c>
      <c r="DJ29" s="2" t="s">
        <v>130</v>
      </c>
      <c r="DK29" s="4">
        <v>5</v>
      </c>
      <c r="DL29" s="8">
        <v>200.25</v>
      </c>
      <c r="DM29" s="4"/>
      <c r="DN29" s="8"/>
      <c r="DO29" s="7"/>
      <c r="DP29" s="7"/>
      <c r="DQ29" s="2" t="s">
        <v>138</v>
      </c>
      <c r="DR29" s="2" t="s">
        <v>127</v>
      </c>
      <c r="DS29" s="2" t="s">
        <v>376</v>
      </c>
      <c r="DT29" s="2" t="s">
        <v>654</v>
      </c>
      <c r="DU29" s="2" t="s">
        <v>141</v>
      </c>
      <c r="DV29" s="2" t="s">
        <v>130</v>
      </c>
      <c r="DW29" s="4">
        <v>5</v>
      </c>
      <c r="DX29" s="8">
        <v>217.75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377</v>
      </c>
      <c r="EF29" s="2" t="s">
        <v>586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138</v>
      </c>
      <c r="EP29" s="2" t="s">
        <v>127</v>
      </c>
      <c r="EQ29" s="2" t="s">
        <v>230</v>
      </c>
      <c r="ER29" s="2" t="s">
        <v>655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138</v>
      </c>
      <c r="FB29" s="2" t="s">
        <v>127</v>
      </c>
      <c r="FC29" s="2" t="s">
        <v>232</v>
      </c>
      <c r="FD29" s="2" t="s">
        <v>264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147</v>
      </c>
      <c r="FN29" s="2" t="s">
        <v>127</v>
      </c>
      <c r="FO29" s="2" t="s">
        <v>130</v>
      </c>
      <c r="FP29" s="2" t="s">
        <v>130</v>
      </c>
      <c r="FQ29" s="2" t="s">
        <v>141</v>
      </c>
      <c r="FR29" s="2" t="s">
        <v>130</v>
      </c>
      <c r="FS29" s="4">
        <v>2</v>
      </c>
      <c r="FT29" s="8">
        <v>91.68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207</v>
      </c>
      <c r="GB29" s="2" t="s">
        <v>656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138</v>
      </c>
      <c r="GL29" s="2" t="s">
        <v>127</v>
      </c>
      <c r="GM29" s="2" t="s">
        <v>237</v>
      </c>
      <c r="GN29" s="2" t="s">
        <v>657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204</v>
      </c>
      <c r="GX29" s="2" t="s">
        <v>127</v>
      </c>
      <c r="GY29" s="2" t="s">
        <v>130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381</v>
      </c>
      <c r="HL29" s="2" t="s">
        <v>130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240</v>
      </c>
      <c r="HX29" s="2" t="s">
        <v>130</v>
      </c>
      <c r="HY29" s="2" t="s">
        <v>141</v>
      </c>
      <c r="HZ29" s="2" t="s">
        <v>130</v>
      </c>
      <c r="IA29" s="4">
        <v>1</v>
      </c>
      <c r="IB29" s="8">
        <v>48.51</v>
      </c>
      <c r="IC29" s="4"/>
      <c r="ID29" s="8"/>
      <c r="IE29" s="7"/>
      <c r="IF29" s="7"/>
      <c r="IG29" s="2" t="s">
        <v>138</v>
      </c>
      <c r="IH29" s="2" t="s">
        <v>127</v>
      </c>
      <c r="II29" s="2" t="s">
        <v>331</v>
      </c>
      <c r="IJ29" s="2" t="s">
        <v>658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384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168</v>
      </c>
      <c r="JF29" s="2" t="s">
        <v>127</v>
      </c>
      <c r="JG29" s="2" t="s">
        <v>130</v>
      </c>
      <c r="JH29" s="2" t="s">
        <v>130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130</v>
      </c>
      <c r="JR29" s="2" t="s">
        <v>130</v>
      </c>
      <c r="JS29" s="2" t="s">
        <v>130</v>
      </c>
      <c r="JT29" s="2" t="s">
        <v>130</v>
      </c>
      <c r="JU29" s="2" t="s">
        <v>130</v>
      </c>
      <c r="JV29" s="2" t="s">
        <v>130</v>
      </c>
      <c r="JW29" s="4"/>
      <c r="JX29" s="8"/>
      <c r="JY29" s="4"/>
      <c r="JZ29" s="8"/>
      <c r="KA29" s="7"/>
      <c r="KB29" s="7"/>
      <c r="KC29" s="2" t="s">
        <v>168</v>
      </c>
      <c r="KD29" s="2" t="s">
        <v>127</v>
      </c>
      <c r="KE29" s="2" t="s">
        <v>130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168</v>
      </c>
      <c r="KP29" s="2" t="s">
        <v>170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169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168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127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168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168</v>
      </c>
      <c r="MX29" s="2" t="s">
        <v>170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168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4"/>
      <c r="OB29" s="8"/>
      <c r="OC29" s="4"/>
      <c r="OD29" s="8"/>
      <c r="OE29" s="7"/>
      <c r="OF29" s="7"/>
      <c r="OG29" s="2" t="s">
        <v>147</v>
      </c>
      <c r="OH29" s="2" t="s">
        <v>170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138</v>
      </c>
      <c r="PF29" s="2" t="s">
        <v>127</v>
      </c>
      <c r="PG29" s="2" t="s">
        <v>172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168</v>
      </c>
      <c r="PR29" s="2" t="s">
        <v>170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169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170</v>
      </c>
      <c r="QQ29" s="2" t="s">
        <v>386</v>
      </c>
      <c r="QR29" s="2" t="s">
        <v>130</v>
      </c>
      <c r="QS29" s="2" t="s">
        <v>141</v>
      </c>
      <c r="QT29" s="2" t="s">
        <v>130</v>
      </c>
    </row>
    <row r="30">
      <c r="A30" s="2" t="s">
        <v>659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660</v>
      </c>
      <c r="G30" s="2" t="s">
        <v>660</v>
      </c>
      <c r="H30" s="2" t="s">
        <v>660</v>
      </c>
      <c r="I30" s="2" t="s">
        <v>661</v>
      </c>
      <c r="J30" s="2" t="s">
        <v>125</v>
      </c>
      <c r="K30" s="2" t="s">
        <v>662</v>
      </c>
      <c r="L30" s="3">
        <v>45.36</v>
      </c>
      <c r="M30" s="3">
        <v>47.63</v>
      </c>
      <c r="N30" s="3">
        <v>104.99</v>
      </c>
      <c r="O30" s="2" t="s">
        <v>127</v>
      </c>
      <c r="P30" s="2" t="s">
        <v>217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218</v>
      </c>
      <c r="V30" s="2" t="s">
        <v>219</v>
      </c>
      <c r="W30" s="2" t="s">
        <v>663</v>
      </c>
      <c r="X30" s="2" t="s">
        <v>130</v>
      </c>
      <c r="Y30" s="2" t="s">
        <v>381</v>
      </c>
      <c r="Z30" s="4">
        <v>97</v>
      </c>
      <c r="AA30" s="4">
        <f>=ROUNDDOWN(48.5,0)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17</v>
      </c>
      <c r="AQ30" s="8">
        <v>881.55</v>
      </c>
      <c r="AR30" s="4"/>
      <c r="AS30" s="8"/>
      <c r="AT30" s="7"/>
      <c r="AU30" s="7"/>
      <c r="AV30" s="4">
        <v>17</v>
      </c>
      <c r="AW30" s="8">
        <v>881.55</v>
      </c>
      <c r="AX30" s="4"/>
      <c r="AY30" s="8"/>
      <c r="AZ30" s="7"/>
      <c r="BA30" s="7"/>
      <c r="BB30" s="7">
        <v>1</v>
      </c>
      <c r="BC30" s="4">
        <v>17</v>
      </c>
      <c r="BD30" s="8">
        <v>881.55</v>
      </c>
      <c r="BE30" s="4"/>
      <c r="BF30" s="8"/>
      <c r="BG30" s="7"/>
      <c r="BH30" s="7"/>
      <c r="BI30" s="7">
        <v>1</v>
      </c>
      <c r="BJ30" s="4">
        <v>17</v>
      </c>
      <c r="BK30" s="8">
        <v>881.55</v>
      </c>
      <c r="BL30" s="2" t="s">
        <v>664</v>
      </c>
      <c r="BM30" s="7">
        <v>1</v>
      </c>
      <c r="BN30" s="7">
        <v>1</v>
      </c>
      <c r="BO30" s="4">
        <v>2</v>
      </c>
      <c r="BP30" s="8">
        <v>95.26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484</v>
      </c>
      <c r="BX30" s="2" t="s">
        <v>652</v>
      </c>
      <c r="BY30" s="2" t="s">
        <v>141</v>
      </c>
      <c r="BZ30" s="2" t="s">
        <v>130</v>
      </c>
      <c r="CA30" s="4"/>
      <c r="CB30" s="8"/>
      <c r="CC30" s="4"/>
      <c r="CD30" s="8"/>
      <c r="CE30" s="7"/>
      <c r="CF30" s="7"/>
      <c r="CG30" s="2" t="s">
        <v>256</v>
      </c>
      <c r="CH30" s="2" t="s">
        <v>127</v>
      </c>
      <c r="CI30" s="2" t="s">
        <v>130</v>
      </c>
      <c r="CJ30" s="2" t="s">
        <v>130</v>
      </c>
      <c r="CK30" s="2" t="s">
        <v>141</v>
      </c>
      <c r="CL30" s="2" t="s">
        <v>130</v>
      </c>
      <c r="CM30" s="4">
        <v>4</v>
      </c>
      <c r="CN30" s="8">
        <v>212.36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381</v>
      </c>
      <c r="CV30" s="2" t="s">
        <v>481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138</v>
      </c>
      <c r="DF30" s="2" t="s">
        <v>127</v>
      </c>
      <c r="DG30" s="2" t="s">
        <v>665</v>
      </c>
      <c r="DH30" s="2" t="s">
        <v>468</v>
      </c>
      <c r="DI30" s="2" t="s">
        <v>141</v>
      </c>
      <c r="DJ30" s="2" t="s">
        <v>130</v>
      </c>
      <c r="DK30" s="4">
        <v>1</v>
      </c>
      <c r="DL30" s="8">
        <v>48.6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666</v>
      </c>
      <c r="DT30" s="2" t="s">
        <v>667</v>
      </c>
      <c r="DU30" s="2" t="s">
        <v>141</v>
      </c>
      <c r="DV30" s="2" t="s">
        <v>130</v>
      </c>
      <c r="DW30" s="4"/>
      <c r="DX30" s="8"/>
      <c r="DY30" s="4"/>
      <c r="DZ30" s="8"/>
      <c r="EA30" s="7"/>
      <c r="EB30" s="7"/>
      <c r="EC30" s="2" t="s">
        <v>138</v>
      </c>
      <c r="ED30" s="2" t="s">
        <v>127</v>
      </c>
      <c r="EE30" s="2" t="s">
        <v>328</v>
      </c>
      <c r="EF30" s="2" t="s">
        <v>668</v>
      </c>
      <c r="EG30" s="2" t="s">
        <v>141</v>
      </c>
      <c r="EH30" s="2" t="s">
        <v>130</v>
      </c>
      <c r="EI30" s="4">
        <v>1</v>
      </c>
      <c r="EJ30" s="8">
        <v>65.86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230</v>
      </c>
      <c r="ER30" s="2" t="s">
        <v>375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138</v>
      </c>
      <c r="FB30" s="2" t="s">
        <v>127</v>
      </c>
      <c r="FC30" s="2" t="s">
        <v>232</v>
      </c>
      <c r="FD30" s="2" t="s">
        <v>669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147</v>
      </c>
      <c r="FN30" s="2" t="s">
        <v>127</v>
      </c>
      <c r="FO30" s="2" t="s">
        <v>130</v>
      </c>
      <c r="FP30" s="2" t="s">
        <v>130</v>
      </c>
      <c r="FQ30" s="2" t="s">
        <v>141</v>
      </c>
      <c r="FR30" s="2" t="s">
        <v>130</v>
      </c>
      <c r="FS30" s="4">
        <v>1</v>
      </c>
      <c r="FT30" s="8">
        <v>55.57</v>
      </c>
      <c r="FU30" s="4"/>
      <c r="FV30" s="8"/>
      <c r="FW30" s="7"/>
      <c r="FX30" s="7"/>
      <c r="FY30" s="2" t="s">
        <v>138</v>
      </c>
      <c r="FZ30" s="2" t="s">
        <v>127</v>
      </c>
      <c r="GA30" s="2" t="s">
        <v>207</v>
      </c>
      <c r="GB30" s="2" t="s">
        <v>670</v>
      </c>
      <c r="GC30" s="2" t="s">
        <v>141</v>
      </c>
      <c r="GD30" s="2" t="s">
        <v>130</v>
      </c>
      <c r="GE30" s="4">
        <v>5</v>
      </c>
      <c r="GF30" s="8">
        <v>257.2</v>
      </c>
      <c r="GG30" s="4"/>
      <c r="GH30" s="8"/>
      <c r="GI30" s="7"/>
      <c r="GJ30" s="7"/>
      <c r="GK30" s="2" t="s">
        <v>138</v>
      </c>
      <c r="GL30" s="2" t="s">
        <v>127</v>
      </c>
      <c r="GM30" s="2" t="s">
        <v>671</v>
      </c>
      <c r="GN30" s="2" t="s">
        <v>347</v>
      </c>
      <c r="GO30" s="2" t="s">
        <v>141</v>
      </c>
      <c r="GP30" s="2" t="s">
        <v>130</v>
      </c>
      <c r="GQ30" s="4">
        <v>1</v>
      </c>
      <c r="GR30" s="8">
        <v>51.44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489</v>
      </c>
      <c r="GZ30" s="2" t="s">
        <v>277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490</v>
      </c>
      <c r="HL30" s="2" t="s">
        <v>317</v>
      </c>
      <c r="HM30" s="2" t="s">
        <v>141</v>
      </c>
      <c r="HN30" s="2" t="s">
        <v>130</v>
      </c>
      <c r="HO30" s="4">
        <v>2</v>
      </c>
      <c r="HP30" s="8">
        <v>95.26</v>
      </c>
      <c r="HQ30" s="4"/>
      <c r="HR30" s="8"/>
      <c r="HS30" s="7"/>
      <c r="HT30" s="7"/>
      <c r="HU30" s="2" t="s">
        <v>138</v>
      </c>
      <c r="HV30" s="2" t="s">
        <v>127</v>
      </c>
      <c r="HW30" s="2" t="s">
        <v>516</v>
      </c>
      <c r="HX30" s="2" t="s">
        <v>363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672</v>
      </c>
      <c r="IJ30" s="2" t="s">
        <v>326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673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168</v>
      </c>
      <c r="JF30" s="2" t="s">
        <v>127</v>
      </c>
      <c r="JG30" s="2" t="s">
        <v>130</v>
      </c>
      <c r="JH30" s="2" t="s">
        <v>130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130</v>
      </c>
      <c r="JR30" s="2" t="s">
        <v>130</v>
      </c>
      <c r="JS30" s="2" t="s">
        <v>130</v>
      </c>
      <c r="JT30" s="2" t="s">
        <v>130</v>
      </c>
      <c r="JU30" s="2" t="s">
        <v>130</v>
      </c>
      <c r="JV30" s="2" t="s">
        <v>130</v>
      </c>
      <c r="JW30" s="4"/>
      <c r="JX30" s="8"/>
      <c r="JY30" s="4"/>
      <c r="JZ30" s="8"/>
      <c r="KA30" s="7"/>
      <c r="KB30" s="7"/>
      <c r="KC30" s="2" t="s">
        <v>168</v>
      </c>
      <c r="KD30" s="2" t="s">
        <v>127</v>
      </c>
      <c r="KE30" s="2" t="s">
        <v>130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168</v>
      </c>
      <c r="KP30" s="2" t="s">
        <v>170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169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168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127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168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168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4"/>
      <c r="OB30" s="8"/>
      <c r="OC30" s="4"/>
      <c r="OD30" s="8"/>
      <c r="OE30" s="7"/>
      <c r="OF30" s="7"/>
      <c r="OG30" s="2" t="s">
        <v>138</v>
      </c>
      <c r="OH30" s="2" t="s">
        <v>170</v>
      </c>
      <c r="OI30" s="2" t="s">
        <v>626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168</v>
      </c>
      <c r="OT30" s="2" t="s">
        <v>127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138</v>
      </c>
      <c r="PF30" s="2" t="s">
        <v>127</v>
      </c>
      <c r="PG30" s="2" t="s">
        <v>172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168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138</v>
      </c>
      <c r="QP30" s="2" t="s">
        <v>170</v>
      </c>
      <c r="QQ30" s="2" t="s">
        <v>496</v>
      </c>
      <c r="QR30" s="2" t="s">
        <v>674</v>
      </c>
      <c r="QS30" s="2" t="s">
        <v>141</v>
      </c>
      <c r="QT30" s="2" t="s">
        <v>130</v>
      </c>
    </row>
    <row r="31">
      <c r="A31" s="2" t="s">
        <v>675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676</v>
      </c>
      <c r="G31" s="2" t="s">
        <v>676</v>
      </c>
      <c r="H31" s="2" t="s">
        <v>676</v>
      </c>
      <c r="I31" s="2" t="s">
        <v>677</v>
      </c>
      <c r="J31" s="2" t="s">
        <v>125</v>
      </c>
      <c r="K31" s="2" t="s">
        <v>521</v>
      </c>
      <c r="L31" s="3">
        <v>46.17</v>
      </c>
      <c r="M31" s="3">
        <v>48.48</v>
      </c>
      <c r="N31" s="3">
        <v>104.99</v>
      </c>
      <c r="O31" s="2" t="s">
        <v>127</v>
      </c>
      <c r="P31" s="2" t="s">
        <v>311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218</v>
      </c>
      <c r="V31" s="2" t="s">
        <v>219</v>
      </c>
      <c r="W31" s="2" t="s">
        <v>134</v>
      </c>
      <c r="X31" s="2" t="s">
        <v>130</v>
      </c>
      <c r="Y31" s="2" t="s">
        <v>678</v>
      </c>
      <c r="Z31" s="4">
        <v>92</v>
      </c>
      <c r="AA31" s="4">
        <f>=ROUNDDOWN(31.7241379310345,0)</f>
      </c>
      <c r="AB31" s="5">
        <v>2.9</v>
      </c>
      <c r="AC31" s="2" t="s">
        <v>130</v>
      </c>
      <c r="AD31" s="4"/>
      <c r="AE31" s="4"/>
      <c r="AF31" s="6">
        <v>65</v>
      </c>
      <c r="AG31" s="6"/>
      <c r="AH31" s="7">
        <v>0.4286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12</v>
      </c>
      <c r="AQ31" s="8">
        <v>617.12</v>
      </c>
      <c r="AR31" s="4"/>
      <c r="AS31" s="8"/>
      <c r="AT31" s="7"/>
      <c r="AU31" s="7"/>
      <c r="AV31" s="4">
        <v>12</v>
      </c>
      <c r="AW31" s="8">
        <v>617.12</v>
      </c>
      <c r="AX31" s="4"/>
      <c r="AY31" s="8"/>
      <c r="AZ31" s="7"/>
      <c r="BA31" s="7"/>
      <c r="BB31" s="7">
        <v>1</v>
      </c>
      <c r="BC31" s="4">
        <v>12</v>
      </c>
      <c r="BD31" s="8">
        <v>617.12</v>
      </c>
      <c r="BE31" s="4"/>
      <c r="BF31" s="8"/>
      <c r="BG31" s="7"/>
      <c r="BH31" s="7"/>
      <c r="BI31" s="7">
        <v>1</v>
      </c>
      <c r="BJ31" s="4">
        <v>12</v>
      </c>
      <c r="BK31" s="8">
        <v>617.12</v>
      </c>
      <c r="BL31" s="2" t="s">
        <v>679</v>
      </c>
      <c r="BM31" s="7">
        <v>1</v>
      </c>
      <c r="BN31" s="7">
        <v>1</v>
      </c>
      <c r="BO31" s="4">
        <v>1</v>
      </c>
      <c r="BP31" s="8">
        <v>35.44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371</v>
      </c>
      <c r="BX31" s="2" t="s">
        <v>468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256</v>
      </c>
      <c r="CH31" s="2" t="s">
        <v>127</v>
      </c>
      <c r="CI31" s="2" t="s">
        <v>130</v>
      </c>
      <c r="CJ31" s="2" t="s">
        <v>130</v>
      </c>
      <c r="CK31" s="2" t="s">
        <v>141</v>
      </c>
      <c r="CL31" s="2" t="s">
        <v>130</v>
      </c>
      <c r="CM31" s="4">
        <v>3</v>
      </c>
      <c r="CN31" s="8">
        <v>167.72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678</v>
      </c>
      <c r="CV31" s="2" t="s">
        <v>374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138</v>
      </c>
      <c r="DF31" s="2" t="s">
        <v>127</v>
      </c>
      <c r="DG31" s="2" t="s">
        <v>617</v>
      </c>
      <c r="DH31" s="2" t="s">
        <v>680</v>
      </c>
      <c r="DI31" s="2" t="s">
        <v>141</v>
      </c>
      <c r="DJ31" s="2" t="s">
        <v>130</v>
      </c>
      <c r="DK31" s="4">
        <v>3</v>
      </c>
      <c r="DL31" s="8">
        <v>142.89</v>
      </c>
      <c r="DM31" s="4"/>
      <c r="DN31" s="8"/>
      <c r="DO31" s="7"/>
      <c r="DP31" s="7"/>
      <c r="DQ31" s="2" t="s">
        <v>138</v>
      </c>
      <c r="DR31" s="2" t="s">
        <v>127</v>
      </c>
      <c r="DS31" s="2" t="s">
        <v>376</v>
      </c>
      <c r="DT31" s="2" t="s">
        <v>667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127</v>
      </c>
      <c r="EE31" s="2" t="s">
        <v>290</v>
      </c>
      <c r="EF31" s="2" t="s">
        <v>681</v>
      </c>
      <c r="EG31" s="2" t="s">
        <v>141</v>
      </c>
      <c r="EH31" s="2" t="s">
        <v>130</v>
      </c>
      <c r="EI31" s="4">
        <v>1</v>
      </c>
      <c r="EJ31" s="8">
        <v>57.75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230</v>
      </c>
      <c r="ER31" s="2" t="s">
        <v>620</v>
      </c>
      <c r="ES31" s="2" t="s">
        <v>141</v>
      </c>
      <c r="ET31" s="2" t="s">
        <v>130</v>
      </c>
      <c r="EU31" s="4">
        <v>4</v>
      </c>
      <c r="EV31" s="8">
        <v>213.32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232</v>
      </c>
      <c r="FD31" s="2" t="s">
        <v>399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147</v>
      </c>
      <c r="FN31" s="2" t="s">
        <v>127</v>
      </c>
      <c r="FO31" s="2" t="s">
        <v>130</v>
      </c>
      <c r="FP31" s="2" t="s">
        <v>130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138</v>
      </c>
      <c r="FZ31" s="2" t="s">
        <v>127</v>
      </c>
      <c r="GA31" s="2" t="s">
        <v>682</v>
      </c>
      <c r="GB31" s="2" t="s">
        <v>683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138</v>
      </c>
      <c r="GL31" s="2" t="s">
        <v>127</v>
      </c>
      <c r="GM31" s="2" t="s">
        <v>155</v>
      </c>
      <c r="GN31" s="2" t="s">
        <v>684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204</v>
      </c>
      <c r="GX31" s="2" t="s">
        <v>127</v>
      </c>
      <c r="GY31" s="2" t="s">
        <v>130</v>
      </c>
      <c r="GZ31" s="2" t="s">
        <v>130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381</v>
      </c>
      <c r="HL31" s="2" t="s">
        <v>685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240</v>
      </c>
      <c r="HX31" s="2" t="s">
        <v>686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331</v>
      </c>
      <c r="IJ31" s="2" t="s">
        <v>687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688</v>
      </c>
      <c r="IV31" s="2" t="s">
        <v>415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168</v>
      </c>
      <c r="JF31" s="2" t="s">
        <v>127</v>
      </c>
      <c r="JG31" s="2" t="s">
        <v>130</v>
      </c>
      <c r="JH31" s="2" t="s">
        <v>130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130</v>
      </c>
      <c r="JR31" s="2" t="s">
        <v>130</v>
      </c>
      <c r="JS31" s="2" t="s">
        <v>130</v>
      </c>
      <c r="JT31" s="2" t="s">
        <v>130</v>
      </c>
      <c r="JU31" s="2" t="s">
        <v>130</v>
      </c>
      <c r="JV31" s="2" t="s">
        <v>130</v>
      </c>
      <c r="JW31" s="4"/>
      <c r="JX31" s="8"/>
      <c r="JY31" s="4"/>
      <c r="JZ31" s="8"/>
      <c r="KA31" s="7"/>
      <c r="KB31" s="7"/>
      <c r="KC31" s="2" t="s">
        <v>168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168</v>
      </c>
      <c r="KP31" s="2" t="s">
        <v>170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169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168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127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168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168</v>
      </c>
      <c r="MX31" s="2" t="s">
        <v>170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168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4"/>
      <c r="OB31" s="8"/>
      <c r="OC31" s="4"/>
      <c r="OD31" s="8"/>
      <c r="OE31" s="7"/>
      <c r="OF31" s="7"/>
      <c r="OG31" s="2" t="s">
        <v>138</v>
      </c>
      <c r="OH31" s="2" t="s">
        <v>170</v>
      </c>
      <c r="OI31" s="2" t="s">
        <v>171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138</v>
      </c>
      <c r="PF31" s="2" t="s">
        <v>127</v>
      </c>
      <c r="PG31" s="2" t="s">
        <v>172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168</v>
      </c>
      <c r="PR31" s="2" t="s">
        <v>170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138</v>
      </c>
      <c r="QP31" s="2" t="s">
        <v>170</v>
      </c>
      <c r="QQ31" s="2" t="s">
        <v>386</v>
      </c>
      <c r="QR31" s="2" t="s">
        <v>130</v>
      </c>
      <c r="QS31" s="2" t="s">
        <v>141</v>
      </c>
      <c r="QT31" s="2" t="s">
        <v>130</v>
      </c>
    </row>
    <row r="32">
      <c r="A32" s="2" t="s">
        <v>689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125</v>
      </c>
      <c r="K32" s="2" t="s">
        <v>368</v>
      </c>
      <c r="L32" s="3">
        <v>24.5</v>
      </c>
      <c r="M32" s="3">
        <v>25.73</v>
      </c>
      <c r="N32" s="3">
        <v>49.99</v>
      </c>
      <c r="O32" s="2" t="s">
        <v>127</v>
      </c>
      <c r="P32" s="2" t="s">
        <v>355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218</v>
      </c>
      <c r="V32" s="2" t="s">
        <v>219</v>
      </c>
      <c r="W32" s="2" t="s">
        <v>522</v>
      </c>
      <c r="X32" s="2" t="s">
        <v>134</v>
      </c>
      <c r="Y32" s="2" t="s">
        <v>357</v>
      </c>
      <c r="Z32" s="4">
        <v>62</v>
      </c>
      <c r="AA32" s="4">
        <f>=ROUNDDOWN(31,0)</f>
      </c>
      <c r="AB32" s="5">
        <v>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19</v>
      </c>
      <c r="AQ32" s="8">
        <v>515.63</v>
      </c>
      <c r="AR32" s="4"/>
      <c r="AS32" s="8"/>
      <c r="AT32" s="7"/>
      <c r="AU32" s="7"/>
      <c r="AV32" s="4">
        <v>19</v>
      </c>
      <c r="AW32" s="8">
        <v>515.63</v>
      </c>
      <c r="AX32" s="4"/>
      <c r="AY32" s="8"/>
      <c r="AZ32" s="7"/>
      <c r="BA32" s="7"/>
      <c r="BB32" s="7">
        <v>1</v>
      </c>
      <c r="BC32" s="4">
        <v>19</v>
      </c>
      <c r="BD32" s="8">
        <v>515.63</v>
      </c>
      <c r="BE32" s="4"/>
      <c r="BF32" s="8"/>
      <c r="BG32" s="7"/>
      <c r="BH32" s="7"/>
      <c r="BI32" s="7">
        <v>1</v>
      </c>
      <c r="BJ32" s="4">
        <v>19</v>
      </c>
      <c r="BK32" s="8">
        <v>515.63</v>
      </c>
      <c r="BL32" s="2" t="s">
        <v>692</v>
      </c>
      <c r="BM32" s="7">
        <v>1</v>
      </c>
      <c r="BN32" s="7">
        <v>1</v>
      </c>
      <c r="BO32" s="4">
        <v>1</v>
      </c>
      <c r="BP32" s="8">
        <v>25.73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359</v>
      </c>
      <c r="BX32" s="2" t="s">
        <v>693</v>
      </c>
      <c r="BY32" s="2" t="s">
        <v>141</v>
      </c>
      <c r="BZ32" s="2" t="s">
        <v>130</v>
      </c>
      <c r="CA32" s="4"/>
      <c r="CB32" s="8"/>
      <c r="CC32" s="4"/>
      <c r="CD32" s="8"/>
      <c r="CE32" s="7"/>
      <c r="CF32" s="7"/>
      <c r="CG32" s="2" t="s">
        <v>360</v>
      </c>
      <c r="CH32" s="2" t="s">
        <v>127</v>
      </c>
      <c r="CI32" s="2" t="s">
        <v>130</v>
      </c>
      <c r="CJ32" s="2" t="s">
        <v>130</v>
      </c>
      <c r="CK32" s="2" t="s">
        <v>141</v>
      </c>
      <c r="CL32" s="2" t="s">
        <v>130</v>
      </c>
      <c r="CM32" s="4">
        <v>5</v>
      </c>
      <c r="CN32" s="8">
        <v>124.37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361</v>
      </c>
      <c r="CV32" s="2" t="s">
        <v>694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138</v>
      </c>
      <c r="DF32" s="2" t="s">
        <v>127</v>
      </c>
      <c r="DG32" s="2" t="s">
        <v>635</v>
      </c>
      <c r="DH32" s="2" t="s">
        <v>130</v>
      </c>
      <c r="DI32" s="2" t="s">
        <v>141</v>
      </c>
      <c r="DJ32" s="2" t="s">
        <v>130</v>
      </c>
      <c r="DK32" s="4">
        <v>3</v>
      </c>
      <c r="DL32" s="8">
        <v>86.43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695</v>
      </c>
      <c r="DT32" s="2" t="s">
        <v>696</v>
      </c>
      <c r="DU32" s="2" t="s">
        <v>141</v>
      </c>
      <c r="DV32" s="2" t="s">
        <v>130</v>
      </c>
      <c r="DW32" s="4">
        <v>2</v>
      </c>
      <c r="DX32" s="8">
        <v>54.02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377</v>
      </c>
      <c r="EF32" s="2" t="s">
        <v>697</v>
      </c>
      <c r="EG32" s="2" t="s">
        <v>141</v>
      </c>
      <c r="EH32" s="2" t="s">
        <v>130</v>
      </c>
      <c r="EI32" s="4">
        <v>5</v>
      </c>
      <c r="EJ32" s="8">
        <v>144.05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417</v>
      </c>
      <c r="ER32" s="2" t="s">
        <v>698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127</v>
      </c>
      <c r="FC32" s="2" t="s">
        <v>232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147</v>
      </c>
      <c r="FN32" s="2" t="s">
        <v>127</v>
      </c>
      <c r="FO32" s="2" t="s">
        <v>130</v>
      </c>
      <c r="FP32" s="2" t="s">
        <v>130</v>
      </c>
      <c r="FQ32" s="2" t="s">
        <v>141</v>
      </c>
      <c r="FR32" s="2" t="s">
        <v>130</v>
      </c>
      <c r="FS32" s="4">
        <v>3</v>
      </c>
      <c r="FT32" s="8">
        <v>81.03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513</v>
      </c>
      <c r="GB32" s="2" t="s">
        <v>699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168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168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256</v>
      </c>
      <c r="HJ32" s="2" t="s">
        <v>127</v>
      </c>
      <c r="HK32" s="2" t="s">
        <v>130</v>
      </c>
      <c r="HL32" s="2" t="s">
        <v>130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168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147</v>
      </c>
      <c r="IH32" s="2" t="s">
        <v>127</v>
      </c>
      <c r="II32" s="2" t="s">
        <v>130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361</v>
      </c>
      <c r="IV32" s="2" t="s">
        <v>588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168</v>
      </c>
      <c r="JF32" s="2" t="s">
        <v>127</v>
      </c>
      <c r="JG32" s="2" t="s">
        <v>130</v>
      </c>
      <c r="JH32" s="2" t="s">
        <v>130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168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168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168</v>
      </c>
      <c r="KP32" s="2" t="s">
        <v>170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169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168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168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168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168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168</v>
      </c>
      <c r="OH32" s="2" t="s">
        <v>170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168</v>
      </c>
      <c r="OT32" s="2" t="s">
        <v>127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138</v>
      </c>
      <c r="PF32" s="2" t="s">
        <v>127</v>
      </c>
      <c r="PG32" s="2" t="s">
        <v>361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169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168</v>
      </c>
      <c r="QP32" s="2" t="s">
        <v>170</v>
      </c>
      <c r="QQ32" s="2" t="s">
        <v>130</v>
      </c>
      <c r="QR32" s="2" t="s">
        <v>130</v>
      </c>
      <c r="QS32" s="2" t="s">
        <v>141</v>
      </c>
      <c r="QT32" s="2" t="s">
        <v>130</v>
      </c>
    </row>
    <row r="33">
      <c r="A33" s="2" t="s">
        <v>700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701</v>
      </c>
      <c r="G33" s="2" t="s">
        <v>701</v>
      </c>
      <c r="H33" s="2" t="s">
        <v>701</v>
      </c>
      <c r="I33" s="2" t="s">
        <v>702</v>
      </c>
      <c r="J33" s="2" t="s">
        <v>125</v>
      </c>
      <c r="K33" s="2" t="s">
        <v>390</v>
      </c>
      <c r="L33" s="3">
        <v>38.4</v>
      </c>
      <c r="M33" s="3">
        <v>40.32</v>
      </c>
      <c r="N33" s="3">
        <v>79.99</v>
      </c>
      <c r="O33" s="2" t="s">
        <v>127</v>
      </c>
      <c r="P33" s="2" t="s">
        <v>355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218</v>
      </c>
      <c r="V33" s="2" t="s">
        <v>219</v>
      </c>
      <c r="W33" s="2" t="s">
        <v>356</v>
      </c>
      <c r="X33" s="2" t="s">
        <v>134</v>
      </c>
      <c r="Y33" s="2" t="s">
        <v>703</v>
      </c>
      <c r="Z33" s="4">
        <v>76</v>
      </c>
      <c r="AA33" s="4">
        <f>=ROUNDDOWN(38,0)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10</v>
      </c>
      <c r="AQ33" s="8">
        <v>381.8</v>
      </c>
      <c r="AR33" s="4"/>
      <c r="AS33" s="8"/>
      <c r="AT33" s="7"/>
      <c r="AU33" s="7"/>
      <c r="AV33" s="4">
        <v>10</v>
      </c>
      <c r="AW33" s="8">
        <v>381.8</v>
      </c>
      <c r="AX33" s="4"/>
      <c r="AY33" s="8"/>
      <c r="AZ33" s="7"/>
      <c r="BA33" s="7"/>
      <c r="BB33" s="7">
        <v>1</v>
      </c>
      <c r="BC33" s="4">
        <v>10</v>
      </c>
      <c r="BD33" s="8">
        <v>381.8</v>
      </c>
      <c r="BE33" s="4"/>
      <c r="BF33" s="8"/>
      <c r="BG33" s="7"/>
      <c r="BH33" s="7"/>
      <c r="BI33" s="7">
        <v>1</v>
      </c>
      <c r="BJ33" s="4">
        <v>10</v>
      </c>
      <c r="BK33" s="8">
        <v>381.8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127</v>
      </c>
      <c r="BW33" s="2" t="s">
        <v>704</v>
      </c>
      <c r="BX33" s="2" t="s">
        <v>130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256</v>
      </c>
      <c r="CH33" s="2" t="s">
        <v>127</v>
      </c>
      <c r="CI33" s="2" t="s">
        <v>130</v>
      </c>
      <c r="CJ33" s="2" t="s">
        <v>130</v>
      </c>
      <c r="CK33" s="2" t="s">
        <v>141</v>
      </c>
      <c r="CL33" s="2" t="s">
        <v>130</v>
      </c>
      <c r="CM33" s="4">
        <v>10</v>
      </c>
      <c r="CN33" s="8">
        <v>381.8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704</v>
      </c>
      <c r="CV33" s="2" t="s">
        <v>513</v>
      </c>
      <c r="CW33" s="2" t="s">
        <v>141</v>
      </c>
      <c r="CX33" s="2" t="s">
        <v>130</v>
      </c>
      <c r="CY33" s="4"/>
      <c r="CZ33" s="8"/>
      <c r="DA33" s="4"/>
      <c r="DB33" s="8"/>
      <c r="DC33" s="7"/>
      <c r="DD33" s="7"/>
      <c r="DE33" s="2" t="s">
        <v>138</v>
      </c>
      <c r="DF33" s="2" t="s">
        <v>127</v>
      </c>
      <c r="DG33" s="2" t="s">
        <v>705</v>
      </c>
      <c r="DH33" s="2" t="s">
        <v>130</v>
      </c>
      <c r="DI33" s="2" t="s">
        <v>141</v>
      </c>
      <c r="DJ33" s="2" t="s">
        <v>130</v>
      </c>
      <c r="DK33" s="4"/>
      <c r="DL33" s="8"/>
      <c r="DM33" s="4"/>
      <c r="DN33" s="8"/>
      <c r="DO33" s="7"/>
      <c r="DP33" s="7"/>
      <c r="DQ33" s="2" t="s">
        <v>138</v>
      </c>
      <c r="DR33" s="2" t="s">
        <v>127</v>
      </c>
      <c r="DS33" s="2" t="s">
        <v>695</v>
      </c>
      <c r="DT33" s="2" t="s">
        <v>130</v>
      </c>
      <c r="DU33" s="2" t="s">
        <v>141</v>
      </c>
      <c r="DV33" s="2" t="s">
        <v>130</v>
      </c>
      <c r="DW33" s="4"/>
      <c r="DX33" s="8"/>
      <c r="DY33" s="4"/>
      <c r="DZ33" s="8"/>
      <c r="EA33" s="7"/>
      <c r="EB33" s="7"/>
      <c r="EC33" s="2" t="s">
        <v>168</v>
      </c>
      <c r="ED33" s="2" t="s">
        <v>127</v>
      </c>
      <c r="EE33" s="2" t="s">
        <v>130</v>
      </c>
      <c r="EF33" s="2" t="s">
        <v>130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138</v>
      </c>
      <c r="EP33" s="2" t="s">
        <v>127</v>
      </c>
      <c r="EQ33" s="2" t="s">
        <v>704</v>
      </c>
      <c r="ER33" s="2" t="s">
        <v>706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138</v>
      </c>
      <c r="FB33" s="2" t="s">
        <v>127</v>
      </c>
      <c r="FC33" s="2" t="s">
        <v>295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147</v>
      </c>
      <c r="FN33" s="2" t="s">
        <v>127</v>
      </c>
      <c r="FO33" s="2" t="s">
        <v>130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256</v>
      </c>
      <c r="FZ33" s="2" t="s">
        <v>127</v>
      </c>
      <c r="GA33" s="2" t="s">
        <v>130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168</v>
      </c>
      <c r="GL33" s="2" t="s">
        <v>127</v>
      </c>
      <c r="GM33" s="2" t="s">
        <v>130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168</v>
      </c>
      <c r="GX33" s="2" t="s">
        <v>127</v>
      </c>
      <c r="GY33" s="2" t="s">
        <v>130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256</v>
      </c>
      <c r="HJ33" s="2" t="s">
        <v>127</v>
      </c>
      <c r="HK33" s="2" t="s">
        <v>130</v>
      </c>
      <c r="HL33" s="2" t="s">
        <v>130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168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147</v>
      </c>
      <c r="IH33" s="2" t="s">
        <v>127</v>
      </c>
      <c r="II33" s="2" t="s">
        <v>130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704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168</v>
      </c>
      <c r="JF33" s="2" t="s">
        <v>127</v>
      </c>
      <c r="JG33" s="2" t="s">
        <v>130</v>
      </c>
      <c r="JH33" s="2" t="s">
        <v>130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168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168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168</v>
      </c>
      <c r="KP33" s="2" t="s">
        <v>170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169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168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168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168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168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168</v>
      </c>
      <c r="OH33" s="2" t="s">
        <v>170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168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138</v>
      </c>
      <c r="PF33" s="2" t="s">
        <v>127</v>
      </c>
      <c r="PG33" s="2" t="s">
        <v>704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168</v>
      </c>
      <c r="QP33" s="2" t="s">
        <v>170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707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708</v>
      </c>
      <c r="G34" s="2" t="s">
        <v>708</v>
      </c>
      <c r="H34" s="2" t="s">
        <v>708</v>
      </c>
      <c r="I34" s="2" t="s">
        <v>709</v>
      </c>
      <c r="J34" s="2" t="s">
        <v>125</v>
      </c>
      <c r="K34" s="2" t="s">
        <v>710</v>
      </c>
      <c r="L34" s="3">
        <v>49</v>
      </c>
      <c r="M34" s="3">
        <v>51.45</v>
      </c>
      <c r="N34" s="3">
        <v>99.99</v>
      </c>
      <c r="O34" s="2" t="s">
        <v>127</v>
      </c>
      <c r="P34" s="2" t="s">
        <v>217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218</v>
      </c>
      <c r="V34" s="2" t="s">
        <v>219</v>
      </c>
      <c r="W34" s="2" t="s">
        <v>134</v>
      </c>
      <c r="X34" s="2" t="s">
        <v>522</v>
      </c>
      <c r="Y34" s="2" t="s">
        <v>627</v>
      </c>
      <c r="Z34" s="4">
        <v>56</v>
      </c>
      <c r="AA34" s="4">
        <f>=ROUNDDOWN(112,0)</f>
      </c>
      <c r="AB34" s="5">
        <v>0.5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6</v>
      </c>
      <c r="AQ34" s="8">
        <v>337.99</v>
      </c>
      <c r="AR34" s="4"/>
      <c r="AS34" s="8"/>
      <c r="AT34" s="7"/>
      <c r="AU34" s="7"/>
      <c r="AV34" s="4">
        <v>6</v>
      </c>
      <c r="AW34" s="8">
        <v>337.99</v>
      </c>
      <c r="AX34" s="4"/>
      <c r="AY34" s="8"/>
      <c r="AZ34" s="7"/>
      <c r="BA34" s="7"/>
      <c r="BB34" s="7">
        <v>1</v>
      </c>
      <c r="BC34" s="4">
        <v>6</v>
      </c>
      <c r="BD34" s="8">
        <v>337.99</v>
      </c>
      <c r="BE34" s="4"/>
      <c r="BF34" s="8"/>
      <c r="BG34" s="7"/>
      <c r="BH34" s="7"/>
      <c r="BI34" s="7">
        <v>1</v>
      </c>
      <c r="BJ34" s="4">
        <v>6</v>
      </c>
      <c r="BK34" s="8">
        <v>337.99</v>
      </c>
      <c r="BL34" s="2" t="s">
        <v>711</v>
      </c>
      <c r="BM34" s="7">
        <v>1</v>
      </c>
      <c r="BN34" s="7">
        <v>1</v>
      </c>
      <c r="BO34" s="4">
        <v>1</v>
      </c>
      <c r="BP34" s="8">
        <v>41.16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627</v>
      </c>
      <c r="BX34" s="2" t="s">
        <v>712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256</v>
      </c>
      <c r="CH34" s="2" t="s">
        <v>127</v>
      </c>
      <c r="CI34" s="2" t="s">
        <v>130</v>
      </c>
      <c r="CJ34" s="2" t="s">
        <v>130</v>
      </c>
      <c r="CK34" s="2" t="s">
        <v>141</v>
      </c>
      <c r="CL34" s="2" t="s">
        <v>130</v>
      </c>
      <c r="CM34" s="4">
        <v>1</v>
      </c>
      <c r="CN34" s="8">
        <v>70.97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306</v>
      </c>
      <c r="CV34" s="2" t="s">
        <v>304</v>
      </c>
      <c r="CW34" s="2" t="s">
        <v>141</v>
      </c>
      <c r="CX34" s="2" t="s">
        <v>130</v>
      </c>
      <c r="CY34" s="4">
        <v>1</v>
      </c>
      <c r="CZ34" s="8">
        <v>56.6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491</v>
      </c>
      <c r="DH34" s="2" t="s">
        <v>713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138</v>
      </c>
      <c r="DR34" s="2" t="s">
        <v>127</v>
      </c>
      <c r="DS34" s="2" t="s">
        <v>714</v>
      </c>
      <c r="DT34" s="2" t="s">
        <v>130</v>
      </c>
      <c r="DU34" s="2" t="s">
        <v>141</v>
      </c>
      <c r="DV34" s="2" t="s">
        <v>130</v>
      </c>
      <c r="DW34" s="4">
        <v>1</v>
      </c>
      <c r="DX34" s="8">
        <v>54.02</v>
      </c>
      <c r="DY34" s="4"/>
      <c r="DZ34" s="8"/>
      <c r="EA34" s="7"/>
      <c r="EB34" s="7"/>
      <c r="EC34" s="2" t="s">
        <v>138</v>
      </c>
      <c r="ED34" s="2" t="s">
        <v>127</v>
      </c>
      <c r="EE34" s="2" t="s">
        <v>377</v>
      </c>
      <c r="EF34" s="2" t="s">
        <v>589</v>
      </c>
      <c r="EG34" s="2" t="s">
        <v>141</v>
      </c>
      <c r="EH34" s="2" t="s">
        <v>130</v>
      </c>
      <c r="EI34" s="4">
        <v>2</v>
      </c>
      <c r="EJ34" s="8">
        <v>115.24</v>
      </c>
      <c r="EK34" s="4"/>
      <c r="EL34" s="8"/>
      <c r="EM34" s="7"/>
      <c r="EN34" s="7"/>
      <c r="EO34" s="2" t="s">
        <v>138</v>
      </c>
      <c r="EP34" s="2" t="s">
        <v>127</v>
      </c>
      <c r="EQ34" s="2" t="s">
        <v>512</v>
      </c>
      <c r="ER34" s="2" t="s">
        <v>715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138</v>
      </c>
      <c r="FB34" s="2" t="s">
        <v>127</v>
      </c>
      <c r="FC34" s="2" t="s">
        <v>232</v>
      </c>
      <c r="FD34" s="2" t="s">
        <v>130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147</v>
      </c>
      <c r="FN34" s="2" t="s">
        <v>127</v>
      </c>
      <c r="FO34" s="2" t="s">
        <v>130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256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138</v>
      </c>
      <c r="GL34" s="2" t="s">
        <v>127</v>
      </c>
      <c r="GM34" s="2" t="s">
        <v>299</v>
      </c>
      <c r="GN34" s="2" t="s">
        <v>716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204</v>
      </c>
      <c r="GX34" s="2" t="s">
        <v>127</v>
      </c>
      <c r="GY34" s="2" t="s">
        <v>130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138</v>
      </c>
      <c r="HJ34" s="2" t="s">
        <v>127</v>
      </c>
      <c r="HK34" s="2" t="s">
        <v>346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138</v>
      </c>
      <c r="HV34" s="2" t="s">
        <v>127</v>
      </c>
      <c r="HW34" s="2" t="s">
        <v>516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587</v>
      </c>
      <c r="IJ34" s="2" t="s">
        <v>717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138</v>
      </c>
      <c r="IT34" s="2" t="s">
        <v>127</v>
      </c>
      <c r="IU34" s="2" t="s">
        <v>306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168</v>
      </c>
      <c r="JF34" s="2" t="s">
        <v>127</v>
      </c>
      <c r="JG34" s="2" t="s">
        <v>130</v>
      </c>
      <c r="JH34" s="2" t="s">
        <v>130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168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168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168</v>
      </c>
      <c r="KP34" s="2" t="s">
        <v>170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169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168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168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168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168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168</v>
      </c>
      <c r="OH34" s="2" t="s">
        <v>170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168</v>
      </c>
      <c r="OT34" s="2" t="s">
        <v>127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168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168</v>
      </c>
      <c r="QP34" s="2" t="s">
        <v>170</v>
      </c>
      <c r="QQ34" s="2" t="s">
        <v>130</v>
      </c>
      <c r="QR34" s="2" t="s">
        <v>130</v>
      </c>
      <c r="QS34" s="2" t="s">
        <v>141</v>
      </c>
      <c r="QT34" s="2" t="s">
        <v>130</v>
      </c>
    </row>
    <row r="35">
      <c r="A35" s="2" t="s">
        <v>718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719</v>
      </c>
      <c r="G35" s="2" t="s">
        <v>719</v>
      </c>
      <c r="H35" s="2" t="s">
        <v>719</v>
      </c>
      <c r="I35" s="2" t="s">
        <v>720</v>
      </c>
      <c r="J35" s="2" t="s">
        <v>125</v>
      </c>
      <c r="K35" s="2" t="s">
        <v>521</v>
      </c>
      <c r="L35" s="3">
        <v>14.85</v>
      </c>
      <c r="M35" s="3">
        <v>15.59</v>
      </c>
      <c r="N35" s="3">
        <v>34.99</v>
      </c>
      <c r="O35" s="2" t="s">
        <v>127</v>
      </c>
      <c r="P35" s="2" t="s">
        <v>721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218</v>
      </c>
      <c r="V35" s="2" t="s">
        <v>181</v>
      </c>
      <c r="W35" s="2" t="s">
        <v>134</v>
      </c>
      <c r="X35" s="2" t="s">
        <v>182</v>
      </c>
      <c r="Y35" s="2" t="s">
        <v>722</v>
      </c>
      <c r="Z35" s="4">
        <v>62</v>
      </c>
      <c r="AA35" s="4">
        <f>=ROUNDDOWN(51.6666666666667,0)</f>
      </c>
      <c r="AB35" s="5">
        <v>1.2</v>
      </c>
      <c r="AC35" s="2" t="s">
        <v>130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13</v>
      </c>
      <c r="AQ35" s="8">
        <v>267.43</v>
      </c>
      <c r="AR35" s="4"/>
      <c r="AS35" s="8"/>
      <c r="AT35" s="7"/>
      <c r="AU35" s="7"/>
      <c r="AV35" s="4">
        <v>13</v>
      </c>
      <c r="AW35" s="8">
        <v>267.43</v>
      </c>
      <c r="AX35" s="4"/>
      <c r="AY35" s="8"/>
      <c r="AZ35" s="7"/>
      <c r="BA35" s="7"/>
      <c r="BB35" s="7">
        <v>1</v>
      </c>
      <c r="BC35" s="4">
        <v>13</v>
      </c>
      <c r="BD35" s="8">
        <v>267.43</v>
      </c>
      <c r="BE35" s="4"/>
      <c r="BF35" s="8"/>
      <c r="BG35" s="7"/>
      <c r="BH35" s="7"/>
      <c r="BI35" s="7">
        <v>1</v>
      </c>
      <c r="BJ35" s="4">
        <v>13</v>
      </c>
      <c r="BK35" s="8">
        <v>267.43</v>
      </c>
      <c r="BL35" s="2" t="s">
        <v>723</v>
      </c>
      <c r="BM35" s="7">
        <v>1</v>
      </c>
      <c r="BN35" s="7">
        <v>1</v>
      </c>
      <c r="BO35" s="4">
        <v>1</v>
      </c>
      <c r="BP35" s="8">
        <v>14.04</v>
      </c>
      <c r="BQ35" s="4"/>
      <c r="BR35" s="8"/>
      <c r="BS35" s="7"/>
      <c r="BT35" s="7"/>
      <c r="BU35" s="2" t="s">
        <v>138</v>
      </c>
      <c r="BV35" s="2" t="s">
        <v>127</v>
      </c>
      <c r="BW35" s="2" t="s">
        <v>724</v>
      </c>
      <c r="BX35" s="2" t="s">
        <v>725</v>
      </c>
      <c r="BY35" s="2" t="s">
        <v>141</v>
      </c>
      <c r="BZ35" s="2" t="s">
        <v>130</v>
      </c>
      <c r="CA35" s="4">
        <v>2</v>
      </c>
      <c r="CB35" s="8">
        <v>34.16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584</v>
      </c>
      <c r="CJ35" s="2" t="s">
        <v>529</v>
      </c>
      <c r="CK35" s="2" t="s">
        <v>141</v>
      </c>
      <c r="CL35" s="2" t="s">
        <v>130</v>
      </c>
      <c r="CM35" s="4">
        <v>1</v>
      </c>
      <c r="CN35" s="8">
        <v>35.24</v>
      </c>
      <c r="CO35" s="4"/>
      <c r="CP35" s="8"/>
      <c r="CQ35" s="7"/>
      <c r="CR35" s="7"/>
      <c r="CS35" s="2" t="s">
        <v>138</v>
      </c>
      <c r="CT35" s="2" t="s">
        <v>127</v>
      </c>
      <c r="CU35" s="2" t="s">
        <v>722</v>
      </c>
      <c r="CV35" s="2" t="s">
        <v>726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138</v>
      </c>
      <c r="DF35" s="2" t="s">
        <v>127</v>
      </c>
      <c r="DG35" s="2" t="s">
        <v>727</v>
      </c>
      <c r="DH35" s="2" t="s">
        <v>571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127</v>
      </c>
      <c r="DS35" s="2" t="s">
        <v>728</v>
      </c>
      <c r="DT35" s="2" t="s">
        <v>729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138</v>
      </c>
      <c r="ED35" s="2" t="s">
        <v>127</v>
      </c>
      <c r="EE35" s="2" t="s">
        <v>493</v>
      </c>
      <c r="EF35" s="2" t="s">
        <v>730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138</v>
      </c>
      <c r="EP35" s="2" t="s">
        <v>127</v>
      </c>
      <c r="EQ35" s="2" t="s">
        <v>293</v>
      </c>
      <c r="ER35" s="2" t="s">
        <v>731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138</v>
      </c>
      <c r="FB35" s="2" t="s">
        <v>127</v>
      </c>
      <c r="FC35" s="2" t="s">
        <v>232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168</v>
      </c>
      <c r="FN35" s="2" t="s">
        <v>127</v>
      </c>
      <c r="FO35" s="2" t="s">
        <v>130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138</v>
      </c>
      <c r="FZ35" s="2" t="s">
        <v>127</v>
      </c>
      <c r="GA35" s="2" t="s">
        <v>297</v>
      </c>
      <c r="GB35" s="2" t="s">
        <v>656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138</v>
      </c>
      <c r="GL35" s="2" t="s">
        <v>127</v>
      </c>
      <c r="GM35" s="2" t="s">
        <v>501</v>
      </c>
      <c r="GN35" s="2" t="s">
        <v>686</v>
      </c>
      <c r="GO35" s="2" t="s">
        <v>141</v>
      </c>
      <c r="GP35" s="2" t="s">
        <v>130</v>
      </c>
      <c r="GQ35" s="4">
        <v>8</v>
      </c>
      <c r="GR35" s="8">
        <v>168.4</v>
      </c>
      <c r="GS35" s="4"/>
      <c r="GT35" s="8"/>
      <c r="GU35" s="7"/>
      <c r="GV35" s="7"/>
      <c r="GW35" s="2" t="s">
        <v>138</v>
      </c>
      <c r="GX35" s="2" t="s">
        <v>127</v>
      </c>
      <c r="GY35" s="2" t="s">
        <v>155</v>
      </c>
      <c r="GZ35" s="2" t="s">
        <v>732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127</v>
      </c>
      <c r="HK35" s="2" t="s">
        <v>302</v>
      </c>
      <c r="HL35" s="2" t="s">
        <v>130</v>
      </c>
      <c r="HM35" s="2" t="s">
        <v>141</v>
      </c>
      <c r="HN35" s="2" t="s">
        <v>130</v>
      </c>
      <c r="HO35" s="4">
        <v>1</v>
      </c>
      <c r="HP35" s="8">
        <v>15.59</v>
      </c>
      <c r="HQ35" s="4"/>
      <c r="HR35" s="8"/>
      <c r="HS35" s="7"/>
      <c r="HT35" s="7"/>
      <c r="HU35" s="2" t="s">
        <v>138</v>
      </c>
      <c r="HV35" s="2" t="s">
        <v>127</v>
      </c>
      <c r="HW35" s="2" t="s">
        <v>240</v>
      </c>
      <c r="HX35" s="2" t="s">
        <v>585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127</v>
      </c>
      <c r="II35" s="2" t="s">
        <v>571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127</v>
      </c>
      <c r="IU35" s="2" t="s">
        <v>722</v>
      </c>
      <c r="IV35" s="2" t="s">
        <v>724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168</v>
      </c>
      <c r="JF35" s="2" t="s">
        <v>127</v>
      </c>
      <c r="JG35" s="2" t="s">
        <v>130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168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168</v>
      </c>
      <c r="KP35" s="2" t="s">
        <v>170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169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168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168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4"/>
      <c r="OB35" s="8"/>
      <c r="OC35" s="4"/>
      <c r="OD35" s="8"/>
      <c r="OE35" s="7"/>
      <c r="OF35" s="7"/>
      <c r="OG35" s="2" t="s">
        <v>138</v>
      </c>
      <c r="OH35" s="2" t="s">
        <v>170</v>
      </c>
      <c r="OI35" s="2" t="s">
        <v>171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168</v>
      </c>
      <c r="OT35" s="2" t="s">
        <v>127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138</v>
      </c>
      <c r="PF35" s="2" t="s">
        <v>127</v>
      </c>
      <c r="PG35" s="2" t="s">
        <v>172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138</v>
      </c>
      <c r="QP35" s="2" t="s">
        <v>170</v>
      </c>
      <c r="QQ35" s="2" t="s">
        <v>726</v>
      </c>
      <c r="QR35" s="2" t="s">
        <v>130</v>
      </c>
      <c r="QS35" s="2" t="s">
        <v>141</v>
      </c>
      <c r="QT35" s="2" t="s">
        <v>130</v>
      </c>
    </row>
    <row r="36">
      <c r="A36" s="2" t="s">
        <v>733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734</v>
      </c>
      <c r="G36" s="2" t="s">
        <v>734</v>
      </c>
      <c r="H36" s="2" t="s">
        <v>734</v>
      </c>
      <c r="I36" s="2" t="s">
        <v>735</v>
      </c>
      <c r="J36" s="2" t="s">
        <v>125</v>
      </c>
      <c r="K36" s="2" t="s">
        <v>521</v>
      </c>
      <c r="L36" s="3">
        <v>40.5</v>
      </c>
      <c r="M36" s="3">
        <v>42.53</v>
      </c>
      <c r="N36" s="3">
        <v>84.99</v>
      </c>
      <c r="O36" s="2" t="s">
        <v>127</v>
      </c>
      <c r="P36" s="2" t="s">
        <v>355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218</v>
      </c>
      <c r="V36" s="2" t="s">
        <v>219</v>
      </c>
      <c r="W36" s="2" t="s">
        <v>134</v>
      </c>
      <c r="X36" s="2" t="s">
        <v>522</v>
      </c>
      <c r="Y36" s="2" t="s">
        <v>346</v>
      </c>
      <c r="Z36" s="4">
        <v>92</v>
      </c>
      <c r="AA36" s="4">
        <f>=ROUNDDOWN(92,0)</f>
      </c>
      <c r="AB36" s="5">
        <v>1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6</v>
      </c>
      <c r="AQ36" s="8">
        <v>261.12</v>
      </c>
      <c r="AR36" s="4"/>
      <c r="AS36" s="8"/>
      <c r="AT36" s="7"/>
      <c r="AU36" s="7"/>
      <c r="AV36" s="4">
        <v>6</v>
      </c>
      <c r="AW36" s="8">
        <v>261.12</v>
      </c>
      <c r="AX36" s="4"/>
      <c r="AY36" s="8"/>
      <c r="AZ36" s="7"/>
      <c r="BA36" s="7"/>
      <c r="BB36" s="7">
        <v>1</v>
      </c>
      <c r="BC36" s="4">
        <v>6</v>
      </c>
      <c r="BD36" s="8">
        <v>261.12</v>
      </c>
      <c r="BE36" s="4"/>
      <c r="BF36" s="8"/>
      <c r="BG36" s="7"/>
      <c r="BH36" s="7"/>
      <c r="BI36" s="7">
        <v>1</v>
      </c>
      <c r="BJ36" s="4">
        <v>6</v>
      </c>
      <c r="BK36" s="8">
        <v>261.12</v>
      </c>
      <c r="BL36" s="2" t="s">
        <v>736</v>
      </c>
      <c r="BM36" s="7">
        <v>1</v>
      </c>
      <c r="BN36" s="7">
        <v>1</v>
      </c>
      <c r="BO36" s="4">
        <v>1</v>
      </c>
      <c r="BP36" s="8">
        <v>42.52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636</v>
      </c>
      <c r="BX36" s="2" t="s">
        <v>737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360</v>
      </c>
      <c r="CH36" s="2" t="s">
        <v>127</v>
      </c>
      <c r="CI36" s="2" t="s">
        <v>130</v>
      </c>
      <c r="CJ36" s="2" t="s">
        <v>130</v>
      </c>
      <c r="CK36" s="2" t="s">
        <v>141</v>
      </c>
      <c r="CL36" s="2" t="s">
        <v>130</v>
      </c>
      <c r="CM36" s="4">
        <v>3</v>
      </c>
      <c r="CN36" s="8">
        <v>123.34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342</v>
      </c>
      <c r="CV36" s="2" t="s">
        <v>738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138</v>
      </c>
      <c r="DF36" s="2" t="s">
        <v>127</v>
      </c>
      <c r="DG36" s="2" t="s">
        <v>363</v>
      </c>
      <c r="DH36" s="2" t="s">
        <v>130</v>
      </c>
      <c r="DI36" s="2" t="s">
        <v>141</v>
      </c>
      <c r="DJ36" s="2" t="s">
        <v>130</v>
      </c>
      <c r="DK36" s="4">
        <v>2</v>
      </c>
      <c r="DL36" s="8">
        <v>95.26</v>
      </c>
      <c r="DM36" s="4"/>
      <c r="DN36" s="8"/>
      <c r="DO36" s="7"/>
      <c r="DP36" s="7"/>
      <c r="DQ36" s="2" t="s">
        <v>138</v>
      </c>
      <c r="DR36" s="2" t="s">
        <v>127</v>
      </c>
      <c r="DS36" s="2" t="s">
        <v>739</v>
      </c>
      <c r="DT36" s="2" t="s">
        <v>699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168</v>
      </c>
      <c r="ED36" s="2" t="s">
        <v>127</v>
      </c>
      <c r="EE36" s="2" t="s">
        <v>130</v>
      </c>
      <c r="EF36" s="2" t="s">
        <v>130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256</v>
      </c>
      <c r="EP36" s="2" t="s">
        <v>127</v>
      </c>
      <c r="EQ36" s="2" t="s">
        <v>130</v>
      </c>
      <c r="ER36" s="2" t="s">
        <v>130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138</v>
      </c>
      <c r="FB36" s="2" t="s">
        <v>127</v>
      </c>
      <c r="FC36" s="2" t="s">
        <v>346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168</v>
      </c>
      <c r="FN36" s="2" t="s">
        <v>127</v>
      </c>
      <c r="FO36" s="2" t="s">
        <v>130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256</v>
      </c>
      <c r="FZ36" s="2" t="s">
        <v>127</v>
      </c>
      <c r="GA36" s="2" t="s">
        <v>130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168</v>
      </c>
      <c r="GL36" s="2" t="s">
        <v>127</v>
      </c>
      <c r="GM36" s="2" t="s">
        <v>130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168</v>
      </c>
      <c r="GX36" s="2" t="s">
        <v>127</v>
      </c>
      <c r="GY36" s="2" t="s">
        <v>130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256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168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147</v>
      </c>
      <c r="IH36" s="2" t="s">
        <v>127</v>
      </c>
      <c r="II36" s="2" t="s">
        <v>130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346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168</v>
      </c>
      <c r="JF36" s="2" t="s">
        <v>127</v>
      </c>
      <c r="JG36" s="2" t="s">
        <v>130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168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168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168</v>
      </c>
      <c r="KP36" s="2" t="s">
        <v>170</v>
      </c>
      <c r="KQ36" s="2" t="s">
        <v>130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168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168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168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168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130</v>
      </c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4"/>
      <c r="ON36" s="8"/>
      <c r="OO36" s="4"/>
      <c r="OP36" s="8"/>
      <c r="OQ36" s="7"/>
      <c r="OR36" s="7"/>
      <c r="OS36" s="2" t="s">
        <v>168</v>
      </c>
      <c r="OT36" s="2" t="s">
        <v>127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138</v>
      </c>
      <c r="PF36" s="2" t="s">
        <v>127</v>
      </c>
      <c r="PG36" s="2" t="s">
        <v>346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130</v>
      </c>
      <c r="QP36" s="2" t="s">
        <v>130</v>
      </c>
      <c r="QQ36" s="2" t="s">
        <v>130</v>
      </c>
      <c r="QR36" s="2" t="s">
        <v>130</v>
      </c>
      <c r="QS36" s="2" t="s">
        <v>130</v>
      </c>
      <c r="QT36" s="2" t="s">
        <v>130</v>
      </c>
    </row>
    <row r="37">
      <c r="A37" s="2" t="s">
        <v>740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741</v>
      </c>
      <c r="G37" s="2" t="s">
        <v>741</v>
      </c>
      <c r="H37" s="2" t="s">
        <v>741</v>
      </c>
      <c r="I37" s="2" t="s">
        <v>367</v>
      </c>
      <c r="J37" s="2" t="s">
        <v>125</v>
      </c>
      <c r="K37" s="2" t="s">
        <v>521</v>
      </c>
      <c r="L37" s="3">
        <v>64.06</v>
      </c>
      <c r="M37" s="3">
        <v>67.26</v>
      </c>
      <c r="N37" s="3">
        <v>139.99</v>
      </c>
      <c r="O37" s="2" t="s">
        <v>127</v>
      </c>
      <c r="P37" s="2" t="s">
        <v>311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130</v>
      </c>
      <c r="V37" s="2" t="s">
        <v>181</v>
      </c>
      <c r="W37" s="2" t="s">
        <v>182</v>
      </c>
      <c r="X37" s="2" t="s">
        <v>742</v>
      </c>
      <c r="Y37" s="2" t="s">
        <v>743</v>
      </c>
      <c r="Z37" s="4">
        <v>96</v>
      </c>
      <c r="AA37" s="4">
        <f>=ROUNDDOWN(32,0)</f>
      </c>
      <c r="AB37" s="5">
        <v>3</v>
      </c>
      <c r="AC37" s="2" t="s">
        <v>130</v>
      </c>
      <c r="AD37" s="4"/>
      <c r="AE37" s="4"/>
      <c r="AF37" s="6">
        <v>65</v>
      </c>
      <c r="AG37" s="6"/>
      <c r="AH37" s="7">
        <v>0.2286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3</v>
      </c>
      <c r="AQ37" s="8">
        <v>221.97</v>
      </c>
      <c r="AR37" s="4"/>
      <c r="AS37" s="8"/>
      <c r="AT37" s="7"/>
      <c r="AU37" s="7"/>
      <c r="AV37" s="4">
        <v>3</v>
      </c>
      <c r="AW37" s="8">
        <v>221.97</v>
      </c>
      <c r="AX37" s="4"/>
      <c r="AY37" s="8"/>
      <c r="AZ37" s="7"/>
      <c r="BA37" s="7"/>
      <c r="BB37" s="7">
        <v>1</v>
      </c>
      <c r="BC37" s="4">
        <v>3</v>
      </c>
      <c r="BD37" s="8">
        <v>221.97</v>
      </c>
      <c r="BE37" s="4"/>
      <c r="BF37" s="8"/>
      <c r="BG37" s="7"/>
      <c r="BH37" s="7"/>
      <c r="BI37" s="7">
        <v>1</v>
      </c>
      <c r="BJ37" s="4">
        <v>3</v>
      </c>
      <c r="BK37" s="8">
        <v>221.97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206</v>
      </c>
      <c r="BX37" s="2" t="s">
        <v>744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138</v>
      </c>
      <c r="CH37" s="2" t="s">
        <v>127</v>
      </c>
      <c r="CI37" s="2" t="s">
        <v>130</v>
      </c>
      <c r="CJ37" s="2" t="s">
        <v>745</v>
      </c>
      <c r="CK37" s="2" t="s">
        <v>141</v>
      </c>
      <c r="CL37" s="2" t="s">
        <v>130</v>
      </c>
      <c r="CM37" s="4">
        <v>3</v>
      </c>
      <c r="CN37" s="8">
        <v>221.97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746</v>
      </c>
      <c r="CV37" s="2" t="s">
        <v>747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138</v>
      </c>
      <c r="DF37" s="2" t="s">
        <v>127</v>
      </c>
      <c r="DG37" s="2" t="s">
        <v>748</v>
      </c>
      <c r="DH37" s="2" t="s">
        <v>749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127</v>
      </c>
      <c r="DS37" s="2" t="s">
        <v>321</v>
      </c>
      <c r="DT37" s="2" t="s">
        <v>750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170</v>
      </c>
      <c r="EE37" s="2" t="s">
        <v>751</v>
      </c>
      <c r="EF37" s="2" t="s">
        <v>752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138</v>
      </c>
      <c r="EP37" s="2" t="s">
        <v>127</v>
      </c>
      <c r="EQ37" s="2" t="s">
        <v>230</v>
      </c>
      <c r="ER37" s="2" t="s">
        <v>753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138</v>
      </c>
      <c r="FB37" s="2" t="s">
        <v>127</v>
      </c>
      <c r="FC37" s="2" t="s">
        <v>232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168</v>
      </c>
      <c r="FN37" s="2" t="s">
        <v>127</v>
      </c>
      <c r="FO37" s="2" t="s">
        <v>130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138</v>
      </c>
      <c r="FZ37" s="2" t="s">
        <v>127</v>
      </c>
      <c r="GA37" s="2" t="s">
        <v>325</v>
      </c>
      <c r="GB37" s="2" t="s">
        <v>754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169</v>
      </c>
      <c r="GL37" s="2" t="s">
        <v>127</v>
      </c>
      <c r="GM37" s="2" t="s">
        <v>130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138</v>
      </c>
      <c r="GX37" s="2" t="s">
        <v>127</v>
      </c>
      <c r="GY37" s="2" t="s">
        <v>755</v>
      </c>
      <c r="GZ37" s="2" t="s">
        <v>756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440</v>
      </c>
      <c r="HJ37" s="2" t="s">
        <v>127</v>
      </c>
      <c r="HK37" s="2" t="s">
        <v>757</v>
      </c>
      <c r="HL37" s="2" t="s">
        <v>652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440</v>
      </c>
      <c r="HV37" s="2" t="s">
        <v>127</v>
      </c>
      <c r="HW37" s="2" t="s">
        <v>161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127</v>
      </c>
      <c r="II37" s="2" t="s">
        <v>758</v>
      </c>
      <c r="IJ37" s="2" t="s">
        <v>759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760</v>
      </c>
      <c r="IV37" s="2" t="s">
        <v>761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168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130</v>
      </c>
      <c r="JR37" s="2" t="s">
        <v>130</v>
      </c>
      <c r="JS37" s="2" t="s">
        <v>130</v>
      </c>
      <c r="JT37" s="2" t="s">
        <v>130</v>
      </c>
      <c r="JU37" s="2" t="s">
        <v>130</v>
      </c>
      <c r="JV37" s="2" t="s">
        <v>130</v>
      </c>
      <c r="JW37" s="4"/>
      <c r="JX37" s="8"/>
      <c r="JY37" s="4"/>
      <c r="JZ37" s="8"/>
      <c r="KA37" s="7"/>
      <c r="KB37" s="7"/>
      <c r="KC37" s="2" t="s">
        <v>169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130</v>
      </c>
      <c r="KP37" s="2" t="s">
        <v>130</v>
      </c>
      <c r="KQ37" s="2" t="s">
        <v>130</v>
      </c>
      <c r="KR37" s="2" t="s">
        <v>130</v>
      </c>
      <c r="KS37" s="2" t="s">
        <v>130</v>
      </c>
      <c r="KT37" s="2" t="s">
        <v>130</v>
      </c>
      <c r="KU37" s="4"/>
      <c r="KV37" s="8"/>
      <c r="KW37" s="4"/>
      <c r="KX37" s="8"/>
      <c r="KY37" s="7"/>
      <c r="KZ37" s="7"/>
      <c r="LA37" s="2" t="s">
        <v>169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169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169</v>
      </c>
      <c r="LZ37" s="2" t="s">
        <v>127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169</v>
      </c>
      <c r="MX37" s="2" t="s">
        <v>170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169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169</v>
      </c>
      <c r="OH37" s="2" t="s">
        <v>170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130</v>
      </c>
      <c r="OT37" s="2" t="s">
        <v>130</v>
      </c>
      <c r="OU37" s="2" t="s">
        <v>130</v>
      </c>
      <c r="OV37" s="2" t="s">
        <v>130</v>
      </c>
      <c r="OW37" s="2" t="s">
        <v>130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138</v>
      </c>
      <c r="PR37" s="2" t="s">
        <v>170</v>
      </c>
      <c r="PS37" s="2" t="s">
        <v>762</v>
      </c>
      <c r="PT37" s="2" t="s">
        <v>130</v>
      </c>
      <c r="PU37" s="2" t="s">
        <v>141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138</v>
      </c>
      <c r="QP37" s="2" t="s">
        <v>170</v>
      </c>
      <c r="QQ37" s="2" t="s">
        <v>464</v>
      </c>
      <c r="QR37" s="2" t="s">
        <v>763</v>
      </c>
      <c r="QS37" s="2" t="s">
        <v>141</v>
      </c>
      <c r="QT37" s="2" t="s">
        <v>130</v>
      </c>
    </row>
    <row r="38">
      <c r="A38" s="2" t="s">
        <v>764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765</v>
      </c>
      <c r="G38" s="2" t="s">
        <v>765</v>
      </c>
      <c r="H38" s="2" t="s">
        <v>765</v>
      </c>
      <c r="I38" s="2" t="s">
        <v>309</v>
      </c>
      <c r="J38" s="2" t="s">
        <v>125</v>
      </c>
      <c r="K38" s="2" t="s">
        <v>407</v>
      </c>
      <c r="L38" s="3">
        <v>44.98</v>
      </c>
      <c r="M38" s="3">
        <v>47.23</v>
      </c>
      <c r="N38" s="3">
        <v>94.99</v>
      </c>
      <c r="O38" s="2" t="s">
        <v>766</v>
      </c>
      <c r="P38" s="2" t="s">
        <v>721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218</v>
      </c>
      <c r="V38" s="2" t="s">
        <v>219</v>
      </c>
      <c r="W38" s="2" t="s">
        <v>134</v>
      </c>
      <c r="X38" s="2" t="s">
        <v>130</v>
      </c>
      <c r="Y38" s="2" t="s">
        <v>678</v>
      </c>
      <c r="Z38" s="4"/>
      <c r="AA38" s="4">
        <f>=ROUNDDOWN({0},0)</f>
      </c>
      <c r="AB38" s="5">
        <v>0.6</v>
      </c>
      <c r="AC38" s="2" t="s">
        <v>130</v>
      </c>
      <c r="AD38" s="4"/>
      <c r="AE38" s="4"/>
      <c r="AF38" s="6">
        <v>65</v>
      </c>
      <c r="AG38" s="6"/>
      <c r="AH38" s="7">
        <v>0.5429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</v>
      </c>
      <c r="AQ38" s="8">
        <v>103.77</v>
      </c>
      <c r="AR38" s="4"/>
      <c r="AS38" s="8"/>
      <c r="AT38" s="7"/>
      <c r="AU38" s="7"/>
      <c r="AV38" s="4">
        <v>3</v>
      </c>
      <c r="AW38" s="8">
        <v>103.77</v>
      </c>
      <c r="AX38" s="4"/>
      <c r="AY38" s="8"/>
      <c r="AZ38" s="7"/>
      <c r="BA38" s="7"/>
      <c r="BB38" s="7">
        <v>1</v>
      </c>
      <c r="BC38" s="4">
        <v>3</v>
      </c>
      <c r="BD38" s="8">
        <v>103.77</v>
      </c>
      <c r="BE38" s="4"/>
      <c r="BF38" s="8"/>
      <c r="BG38" s="7"/>
      <c r="BH38" s="7"/>
      <c r="BI38" s="7">
        <v>1</v>
      </c>
      <c r="BJ38" s="4">
        <v>3</v>
      </c>
      <c r="BK38" s="8">
        <v>103.77</v>
      </c>
      <c r="BL38" s="2" t="s">
        <v>767</v>
      </c>
      <c r="BM38" s="7">
        <v>1</v>
      </c>
      <c r="BN38" s="7">
        <v>1</v>
      </c>
      <c r="BO38" s="4">
        <v>1</v>
      </c>
      <c r="BP38" s="8">
        <v>18.52</v>
      </c>
      <c r="BQ38" s="4"/>
      <c r="BR38" s="8"/>
      <c r="BS38" s="7"/>
      <c r="BT38" s="7"/>
      <c r="BU38" s="2" t="s">
        <v>138</v>
      </c>
      <c r="BV38" s="2" t="s">
        <v>170</v>
      </c>
      <c r="BW38" s="2" t="s">
        <v>371</v>
      </c>
      <c r="BX38" s="2" t="s">
        <v>768</v>
      </c>
      <c r="BY38" s="2" t="s">
        <v>141</v>
      </c>
      <c r="BZ38" s="2" t="s">
        <v>130</v>
      </c>
      <c r="CA38" s="4"/>
      <c r="CB38" s="8"/>
      <c r="CC38" s="4"/>
      <c r="CD38" s="8"/>
      <c r="CE38" s="7"/>
      <c r="CF38" s="7"/>
      <c r="CG38" s="2" t="s">
        <v>168</v>
      </c>
      <c r="CH38" s="2" t="s">
        <v>170</v>
      </c>
      <c r="CI38" s="2" t="s">
        <v>130</v>
      </c>
      <c r="CJ38" s="2" t="s">
        <v>130</v>
      </c>
      <c r="CK38" s="2" t="s">
        <v>141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170</v>
      </c>
      <c r="CU38" s="2" t="s">
        <v>678</v>
      </c>
      <c r="CV38" s="2" t="s">
        <v>769</v>
      </c>
      <c r="CW38" s="2" t="s">
        <v>141</v>
      </c>
      <c r="CX38" s="2" t="s">
        <v>130</v>
      </c>
      <c r="CY38" s="4">
        <v>1</v>
      </c>
      <c r="CZ38" s="8">
        <v>35.66</v>
      </c>
      <c r="DA38" s="4"/>
      <c r="DB38" s="8"/>
      <c r="DC38" s="7"/>
      <c r="DD38" s="7"/>
      <c r="DE38" s="2" t="s">
        <v>138</v>
      </c>
      <c r="DF38" s="2" t="s">
        <v>170</v>
      </c>
      <c r="DG38" s="2" t="s">
        <v>374</v>
      </c>
      <c r="DH38" s="2" t="s">
        <v>770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138</v>
      </c>
      <c r="DR38" s="2" t="s">
        <v>170</v>
      </c>
      <c r="DS38" s="2" t="s">
        <v>376</v>
      </c>
      <c r="DT38" s="2" t="s">
        <v>166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204</v>
      </c>
      <c r="ED38" s="2" t="s">
        <v>170</v>
      </c>
      <c r="EE38" s="2" t="s">
        <v>130</v>
      </c>
      <c r="EF38" s="2" t="s">
        <v>130</v>
      </c>
      <c r="EG38" s="2" t="s">
        <v>141</v>
      </c>
      <c r="EH38" s="2" t="s">
        <v>130</v>
      </c>
      <c r="EI38" s="4"/>
      <c r="EJ38" s="8"/>
      <c r="EK38" s="4"/>
      <c r="EL38" s="8"/>
      <c r="EM38" s="7"/>
      <c r="EN38" s="7"/>
      <c r="EO38" s="2" t="s">
        <v>138</v>
      </c>
      <c r="EP38" s="2" t="s">
        <v>170</v>
      </c>
      <c r="EQ38" s="2" t="s">
        <v>230</v>
      </c>
      <c r="ER38" s="2" t="s">
        <v>771</v>
      </c>
      <c r="ES38" s="2" t="s">
        <v>141</v>
      </c>
      <c r="ET38" s="2" t="s">
        <v>130</v>
      </c>
      <c r="EU38" s="4"/>
      <c r="EV38" s="8"/>
      <c r="EW38" s="4"/>
      <c r="EX38" s="8"/>
      <c r="EY38" s="7"/>
      <c r="EZ38" s="7"/>
      <c r="FA38" s="2" t="s">
        <v>256</v>
      </c>
      <c r="FB38" s="2" t="s">
        <v>170</v>
      </c>
      <c r="FC38" s="2" t="s">
        <v>232</v>
      </c>
      <c r="FD38" s="2" t="s">
        <v>130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168</v>
      </c>
      <c r="FN38" s="2" t="s">
        <v>170</v>
      </c>
      <c r="FO38" s="2" t="s">
        <v>130</v>
      </c>
      <c r="FP38" s="2" t="s">
        <v>130</v>
      </c>
      <c r="FQ38" s="2" t="s">
        <v>141</v>
      </c>
      <c r="FR38" s="2" t="s">
        <v>130</v>
      </c>
      <c r="FS38" s="4">
        <v>1</v>
      </c>
      <c r="FT38" s="8">
        <v>49.59</v>
      </c>
      <c r="FU38" s="4"/>
      <c r="FV38" s="8"/>
      <c r="FW38" s="7"/>
      <c r="FX38" s="7"/>
      <c r="FY38" s="2" t="s">
        <v>138</v>
      </c>
      <c r="FZ38" s="2" t="s">
        <v>170</v>
      </c>
      <c r="GA38" s="2" t="s">
        <v>207</v>
      </c>
      <c r="GB38" s="2" t="s">
        <v>772</v>
      </c>
      <c r="GC38" s="2" t="s">
        <v>141</v>
      </c>
      <c r="GD38" s="2" t="s">
        <v>130</v>
      </c>
      <c r="GE38" s="4"/>
      <c r="GF38" s="8"/>
      <c r="GG38" s="4"/>
      <c r="GH38" s="8"/>
      <c r="GI38" s="7"/>
      <c r="GJ38" s="7"/>
      <c r="GK38" s="2" t="s">
        <v>168</v>
      </c>
      <c r="GL38" s="2" t="s">
        <v>170</v>
      </c>
      <c r="GM38" s="2" t="s">
        <v>130</v>
      </c>
      <c r="GN38" s="2" t="s">
        <v>130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204</v>
      </c>
      <c r="GX38" s="2" t="s">
        <v>170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138</v>
      </c>
      <c r="HJ38" s="2" t="s">
        <v>170</v>
      </c>
      <c r="HK38" s="2" t="s">
        <v>381</v>
      </c>
      <c r="HL38" s="2" t="s">
        <v>130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168</v>
      </c>
      <c r="HV38" s="2" t="s">
        <v>170</v>
      </c>
      <c r="HW38" s="2" t="s">
        <v>130</v>
      </c>
      <c r="HX38" s="2" t="s">
        <v>130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138</v>
      </c>
      <c r="IH38" s="2" t="s">
        <v>170</v>
      </c>
      <c r="II38" s="2" t="s">
        <v>331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170</v>
      </c>
      <c r="IU38" s="2" t="s">
        <v>688</v>
      </c>
      <c r="IV38" s="2" t="s">
        <v>130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168</v>
      </c>
      <c r="JF38" s="2" t="s">
        <v>170</v>
      </c>
      <c r="JG38" s="2" t="s">
        <v>130</v>
      </c>
      <c r="JH38" s="2" t="s">
        <v>130</v>
      </c>
      <c r="JI38" s="2" t="s">
        <v>141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168</v>
      </c>
      <c r="KD38" s="2" t="s">
        <v>170</v>
      </c>
      <c r="KE38" s="2" t="s">
        <v>130</v>
      </c>
      <c r="KF38" s="2" t="s">
        <v>130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168</v>
      </c>
      <c r="KP38" s="2" t="s">
        <v>170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169</v>
      </c>
      <c r="LB38" s="2" t="s">
        <v>170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168</v>
      </c>
      <c r="LN38" s="2" t="s">
        <v>170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169</v>
      </c>
      <c r="LZ38" s="2" t="s">
        <v>170</v>
      </c>
      <c r="MA38" s="2" t="s">
        <v>130</v>
      </c>
      <c r="MB38" s="2" t="s">
        <v>130</v>
      </c>
      <c r="MC38" s="2" t="s">
        <v>141</v>
      </c>
      <c r="MD38" s="2" t="s">
        <v>130</v>
      </c>
      <c r="ME38" s="4"/>
      <c r="MF38" s="8"/>
      <c r="MG38" s="4"/>
      <c r="MH38" s="8"/>
      <c r="MI38" s="7"/>
      <c r="MJ38" s="7"/>
      <c r="MK38" s="2" t="s">
        <v>169</v>
      </c>
      <c r="ML38" s="2" t="s">
        <v>170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168</v>
      </c>
      <c r="MX38" s="2" t="s">
        <v>170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168</v>
      </c>
      <c r="NJ38" s="2" t="s">
        <v>170</v>
      </c>
      <c r="NK38" s="2" t="s">
        <v>130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168</v>
      </c>
      <c r="OH38" s="2" t="s">
        <v>170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168</v>
      </c>
      <c r="PR38" s="2" t="s">
        <v>170</v>
      </c>
      <c r="PS38" s="2" t="s">
        <v>130</v>
      </c>
      <c r="PT38" s="2" t="s">
        <v>130</v>
      </c>
      <c r="PU38" s="2" t="s">
        <v>141</v>
      </c>
      <c r="PV38" s="2" t="s">
        <v>130</v>
      </c>
      <c r="PW38" s="4"/>
      <c r="PX38" s="8"/>
      <c r="PY38" s="4"/>
      <c r="PZ38" s="8"/>
      <c r="QA38" s="7"/>
      <c r="QB38" s="7"/>
      <c r="QC38" s="2" t="s">
        <v>169</v>
      </c>
      <c r="QD38" s="2" t="s">
        <v>170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138</v>
      </c>
      <c r="QP38" s="2" t="s">
        <v>170</v>
      </c>
      <c r="QQ38" s="2" t="s">
        <v>386</v>
      </c>
      <c r="QR38" s="2" t="s">
        <v>773</v>
      </c>
      <c r="QS38" s="2" t="s">
        <v>141</v>
      </c>
      <c r="QT38" s="2" t="s">
        <v>130</v>
      </c>
    </row>
    <row r="39">
      <c r="A39" s="2" t="s">
        <v>774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775</v>
      </c>
      <c r="G39" s="2" t="s">
        <v>775</v>
      </c>
      <c r="H39" s="2" t="s">
        <v>775</v>
      </c>
      <c r="I39" s="2" t="s">
        <v>367</v>
      </c>
      <c r="J39" s="2" t="s">
        <v>125</v>
      </c>
      <c r="K39" s="2" t="s">
        <v>521</v>
      </c>
      <c r="L39" s="3">
        <v>44</v>
      </c>
      <c r="M39" s="3">
        <v>46.2</v>
      </c>
      <c r="N39" s="3">
        <v>89.99</v>
      </c>
      <c r="O39" s="2" t="s">
        <v>127</v>
      </c>
      <c r="P39" s="2" t="s">
        <v>355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218</v>
      </c>
      <c r="V39" s="2" t="s">
        <v>219</v>
      </c>
      <c r="W39" s="2" t="s">
        <v>356</v>
      </c>
      <c r="X39" s="2" t="s">
        <v>134</v>
      </c>
      <c r="Y39" s="2" t="s">
        <v>703</v>
      </c>
      <c r="Z39" s="4">
        <v>91</v>
      </c>
      <c r="AA39" s="4">
        <f>=ROUNDDOWN(30.3333333333333,0)</f>
      </c>
      <c r="AB39" s="5">
        <v>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359</v>
      </c>
      <c r="BX39" s="2" t="s">
        <v>130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360</v>
      </c>
      <c r="CH39" s="2" t="s">
        <v>127</v>
      </c>
      <c r="CI39" s="2" t="s">
        <v>130</v>
      </c>
      <c r="CJ39" s="2" t="s">
        <v>130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127</v>
      </c>
      <c r="CU39" s="2" t="s">
        <v>704</v>
      </c>
      <c r="CV39" s="2" t="s">
        <v>130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138</v>
      </c>
      <c r="DF39" s="2" t="s">
        <v>127</v>
      </c>
      <c r="DG39" s="2" t="s">
        <v>362</v>
      </c>
      <c r="DH39" s="2" t="s">
        <v>130</v>
      </c>
      <c r="DI39" s="2" t="s">
        <v>141</v>
      </c>
      <c r="DJ39" s="2" t="s">
        <v>130</v>
      </c>
      <c r="DK39" s="4"/>
      <c r="DL39" s="8"/>
      <c r="DM39" s="4"/>
      <c r="DN39" s="8"/>
      <c r="DO39" s="7"/>
      <c r="DP39" s="7"/>
      <c r="DQ39" s="2" t="s">
        <v>138</v>
      </c>
      <c r="DR39" s="2" t="s">
        <v>127</v>
      </c>
      <c r="DS39" s="2" t="s">
        <v>364</v>
      </c>
      <c r="DT39" s="2" t="s">
        <v>776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168</v>
      </c>
      <c r="ED39" s="2" t="s">
        <v>127</v>
      </c>
      <c r="EE39" s="2" t="s">
        <v>130</v>
      </c>
      <c r="EF39" s="2" t="s">
        <v>130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256</v>
      </c>
      <c r="EP39" s="2" t="s">
        <v>127</v>
      </c>
      <c r="EQ39" s="2" t="s">
        <v>130</v>
      </c>
      <c r="ER39" s="2" t="s">
        <v>130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127</v>
      </c>
      <c r="FC39" s="2" t="s">
        <v>642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147</v>
      </c>
      <c r="FN39" s="2" t="s">
        <v>127</v>
      </c>
      <c r="FO39" s="2" t="s">
        <v>130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138</v>
      </c>
      <c r="FZ39" s="2" t="s">
        <v>127</v>
      </c>
      <c r="GA39" s="2" t="s">
        <v>529</v>
      </c>
      <c r="GB39" s="2" t="s">
        <v>130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168</v>
      </c>
      <c r="GL39" s="2" t="s">
        <v>127</v>
      </c>
      <c r="GM39" s="2" t="s">
        <v>130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168</v>
      </c>
      <c r="GX39" s="2" t="s">
        <v>127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256</v>
      </c>
      <c r="HJ39" s="2" t="s">
        <v>127</v>
      </c>
      <c r="HK39" s="2" t="s">
        <v>130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168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147</v>
      </c>
      <c r="IH39" s="2" t="s">
        <v>127</v>
      </c>
      <c r="II39" s="2" t="s">
        <v>130</v>
      </c>
      <c r="IJ39" s="2" t="s">
        <v>130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127</v>
      </c>
      <c r="IU39" s="2" t="s">
        <v>704</v>
      </c>
      <c r="IV39" s="2" t="s">
        <v>415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168</v>
      </c>
      <c r="JF39" s="2" t="s">
        <v>127</v>
      </c>
      <c r="JG39" s="2" t="s">
        <v>130</v>
      </c>
      <c r="JH39" s="2" t="s">
        <v>130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168</v>
      </c>
      <c r="JR39" s="2" t="s">
        <v>127</v>
      </c>
      <c r="JS39" s="2" t="s">
        <v>130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168</v>
      </c>
      <c r="KD39" s="2" t="s">
        <v>127</v>
      </c>
      <c r="KE39" s="2" t="s">
        <v>130</v>
      </c>
      <c r="KF39" s="2" t="s">
        <v>130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168</v>
      </c>
      <c r="KP39" s="2" t="s">
        <v>170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169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168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169</v>
      </c>
      <c r="ML39" s="2" t="s">
        <v>127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168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168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168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168</v>
      </c>
      <c r="OT39" s="2" t="s">
        <v>127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138</v>
      </c>
      <c r="PF39" s="2" t="s">
        <v>127</v>
      </c>
      <c r="PG39" s="2" t="s">
        <v>704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169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777</v>
      </c>
      <c r="B40" s="2" t="s">
        <v>119</v>
      </c>
      <c r="C40" s="2" t="s">
        <v>120</v>
      </c>
      <c r="D40" s="2" t="s">
        <v>121</v>
      </c>
      <c r="E40" s="2" t="s">
        <v>778</v>
      </c>
      <c r="F40" s="2" t="s">
        <v>779</v>
      </c>
      <c r="G40" s="2" t="s">
        <v>130</v>
      </c>
      <c r="H40" s="2" t="s">
        <v>130</v>
      </c>
      <c r="I40" s="2" t="s">
        <v>130</v>
      </c>
      <c r="J40" s="2" t="s">
        <v>780</v>
      </c>
      <c r="K40" s="2" t="s">
        <v>390</v>
      </c>
      <c r="L40" s="3">
        <v>92.89</v>
      </c>
      <c r="M40" s="3"/>
      <c r="N40" s="3"/>
      <c r="O40" s="2" t="s">
        <v>781</v>
      </c>
      <c r="P40" s="2" t="s">
        <v>130</v>
      </c>
      <c r="Q40" s="2" t="s">
        <v>130</v>
      </c>
      <c r="R40" s="2" t="s">
        <v>31</v>
      </c>
      <c r="S40" s="2" t="s">
        <v>130</v>
      </c>
      <c r="T40" s="2" t="s">
        <v>130</v>
      </c>
      <c r="U40" s="2" t="s">
        <v>130</v>
      </c>
      <c r="V40" s="2" t="s">
        <v>130</v>
      </c>
      <c r="W40" s="2" t="s">
        <v>130</v>
      </c>
      <c r="X40" s="2" t="s">
        <v>130</v>
      </c>
      <c r="Y40" s="2" t="s">
        <v>130</v>
      </c>
      <c r="Z40" s="4"/>
      <c r="AA40" s="4">
        <f>=ROUNDDOWN({0},0)</f>
      </c>
      <c r="AB40" s="5"/>
      <c r="AC40" s="2" t="s">
        <v>130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782</v>
      </c>
      <c r="B41" s="2" t="s">
        <v>119</v>
      </c>
      <c r="C41" s="2" t="s">
        <v>120</v>
      </c>
      <c r="D41" s="2" t="s">
        <v>121</v>
      </c>
      <c r="E41" s="2" t="s">
        <v>778</v>
      </c>
      <c r="F41" s="2" t="s">
        <v>779</v>
      </c>
      <c r="G41" s="2" t="s">
        <v>130</v>
      </c>
      <c r="H41" s="2" t="s">
        <v>130</v>
      </c>
      <c r="I41" s="2" t="s">
        <v>130</v>
      </c>
      <c r="J41" s="2" t="s">
        <v>783</v>
      </c>
      <c r="K41" s="2" t="s">
        <v>784</v>
      </c>
      <c r="L41" s="3">
        <v>32.11</v>
      </c>
      <c r="M41" s="3"/>
      <c r="N41" s="3"/>
      <c r="O41" s="2" t="s">
        <v>781</v>
      </c>
      <c r="P41" s="2" t="s">
        <v>130</v>
      </c>
      <c r="Q41" s="2" t="s">
        <v>130</v>
      </c>
      <c r="R41" s="2" t="s">
        <v>31</v>
      </c>
      <c r="S41" s="2" t="s">
        <v>130</v>
      </c>
      <c r="T41" s="2" t="s">
        <v>130</v>
      </c>
      <c r="U41" s="2" t="s">
        <v>130</v>
      </c>
      <c r="V41" s="2" t="s">
        <v>130</v>
      </c>
      <c r="W41" s="2" t="s">
        <v>130</v>
      </c>
      <c r="X41" s="2" t="s">
        <v>130</v>
      </c>
      <c r="Y41" s="2" t="s">
        <v>130</v>
      </c>
      <c r="Z41" s="4"/>
      <c r="AA41" s="4">
        <f>=ROUNDDOWN({0},0)</f>
      </c>
      <c r="AB41" s="5"/>
      <c r="AC41" s="2" t="s">
        <v>130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130</v>
      </c>
      <c r="BV41" s="2" t="s">
        <v>130</v>
      </c>
      <c r="BW41" s="2" t="s">
        <v>130</v>
      </c>
      <c r="BX41" s="2" t="s">
        <v>130</v>
      </c>
      <c r="BY41" s="2" t="s">
        <v>130</v>
      </c>
      <c r="BZ41" s="2" t="s">
        <v>130</v>
      </c>
      <c r="CA41" s="4"/>
      <c r="CB41" s="8"/>
      <c r="CC41" s="4"/>
      <c r="CD41" s="8"/>
      <c r="CE41" s="7"/>
      <c r="CF41" s="7"/>
      <c r="CG41" s="2" t="s">
        <v>130</v>
      </c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4"/>
      <c r="CN41" s="8"/>
      <c r="CO41" s="4"/>
      <c r="CP41" s="8"/>
      <c r="CQ41" s="7"/>
      <c r="CR41" s="7"/>
      <c r="CS41" s="2" t="s">
        <v>130</v>
      </c>
      <c r="CT41" s="2" t="s">
        <v>130</v>
      </c>
      <c r="CU41" s="2" t="s">
        <v>130</v>
      </c>
      <c r="CV41" s="2" t="s">
        <v>130</v>
      </c>
      <c r="CW41" s="2" t="s">
        <v>130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785</v>
      </c>
      <c r="B42" s="2" t="s">
        <v>119</v>
      </c>
      <c r="C42" s="2" t="s">
        <v>120</v>
      </c>
      <c r="D42" s="2" t="s">
        <v>786</v>
      </c>
      <c r="E42" s="2" t="s">
        <v>787</v>
      </c>
      <c r="F42" s="2" t="s">
        <v>788</v>
      </c>
      <c r="G42" s="2" t="s">
        <v>788</v>
      </c>
      <c r="H42" s="2" t="s">
        <v>788</v>
      </c>
      <c r="I42" s="2" t="s">
        <v>789</v>
      </c>
      <c r="J42" s="2" t="s">
        <v>790</v>
      </c>
      <c r="K42" s="2" t="s">
        <v>791</v>
      </c>
      <c r="L42" s="3">
        <v>72</v>
      </c>
      <c r="M42" s="3">
        <v>75.6</v>
      </c>
      <c r="N42" s="3">
        <v>149.99</v>
      </c>
      <c r="O42" s="2" t="s">
        <v>127</v>
      </c>
      <c r="P42" s="2" t="s">
        <v>281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218</v>
      </c>
      <c r="V42" s="2" t="s">
        <v>219</v>
      </c>
      <c r="W42" s="2" t="s">
        <v>182</v>
      </c>
      <c r="X42" s="2" t="s">
        <v>792</v>
      </c>
      <c r="Y42" s="2" t="s">
        <v>793</v>
      </c>
      <c r="Z42" s="4"/>
      <c r="AA42" s="4">
        <f>=ROUNDDOWN({0},0)</f>
      </c>
      <c r="AB42" s="5">
        <v>11</v>
      </c>
      <c r="AC42" s="2" t="s">
        <v>136</v>
      </c>
      <c r="AD42" s="4">
        <v>120</v>
      </c>
      <c r="AE42" s="4">
        <v>320</v>
      </c>
      <c r="AF42" s="6">
        <v>63</v>
      </c>
      <c r="AG42" s="6"/>
      <c r="AH42" s="7">
        <v>0.2857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70</v>
      </c>
      <c r="AQ42" s="8">
        <v>5741.56</v>
      </c>
      <c r="AR42" s="4"/>
      <c r="AS42" s="8"/>
      <c r="AT42" s="7"/>
      <c r="AU42" s="7"/>
      <c r="AV42" s="4">
        <v>791</v>
      </c>
      <c r="AW42" s="8">
        <v>44008.82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0.1305</v>
      </c>
      <c r="BC42" s="4">
        <v>1039</v>
      </c>
      <c r="BD42" s="8">
        <v>57555.5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0.7646</v>
      </c>
      <c r="BJ42" s="4">
        <v>70</v>
      </c>
      <c r="BK42" s="8">
        <v>5741.56</v>
      </c>
      <c r="BL42" s="2" t="s">
        <v>794</v>
      </c>
      <c r="BM42" s="7">
        <v>1</v>
      </c>
      <c r="BN42" s="7">
        <v>1</v>
      </c>
      <c r="BO42" s="4">
        <v>5</v>
      </c>
      <c r="BP42" s="8">
        <v>347.76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578</v>
      </c>
      <c r="BX42" s="2" t="s">
        <v>795</v>
      </c>
      <c r="BY42" s="2" t="s">
        <v>141</v>
      </c>
      <c r="BZ42" s="2" t="s">
        <v>130</v>
      </c>
      <c r="CA42" s="4">
        <v>49</v>
      </c>
      <c r="CB42" s="8">
        <v>4057.2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130</v>
      </c>
      <c r="CJ42" s="2" t="s">
        <v>796</v>
      </c>
      <c r="CK42" s="2" t="s">
        <v>141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797</v>
      </c>
      <c r="CV42" s="2" t="s">
        <v>798</v>
      </c>
      <c r="CW42" s="2" t="s">
        <v>141</v>
      </c>
      <c r="CX42" s="2" t="s">
        <v>130</v>
      </c>
      <c r="CY42" s="4">
        <v>11</v>
      </c>
      <c r="CZ42" s="8">
        <v>914.76</v>
      </c>
      <c r="DA42" s="4"/>
      <c r="DB42" s="8"/>
      <c r="DC42" s="7"/>
      <c r="DD42" s="7"/>
      <c r="DE42" s="2" t="s">
        <v>138</v>
      </c>
      <c r="DF42" s="2" t="s">
        <v>127</v>
      </c>
      <c r="DG42" s="2" t="s">
        <v>580</v>
      </c>
      <c r="DH42" s="2" t="s">
        <v>799</v>
      </c>
      <c r="DI42" s="2" t="s">
        <v>141</v>
      </c>
      <c r="DJ42" s="2" t="s">
        <v>130</v>
      </c>
      <c r="DK42" s="4">
        <v>2</v>
      </c>
      <c r="DL42" s="8">
        <v>169.34</v>
      </c>
      <c r="DM42" s="4"/>
      <c r="DN42" s="8"/>
      <c r="DO42" s="7"/>
      <c r="DP42" s="7"/>
      <c r="DQ42" s="2" t="s">
        <v>138</v>
      </c>
      <c r="DR42" s="2" t="s">
        <v>127</v>
      </c>
      <c r="DS42" s="2" t="s">
        <v>658</v>
      </c>
      <c r="DT42" s="2" t="s">
        <v>800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147</v>
      </c>
      <c r="ED42" s="2" t="s">
        <v>127</v>
      </c>
      <c r="EE42" s="2" t="s">
        <v>130</v>
      </c>
      <c r="EF42" s="2" t="s">
        <v>130</v>
      </c>
      <c r="EG42" s="2" t="s">
        <v>141</v>
      </c>
      <c r="EH42" s="2" t="s">
        <v>130</v>
      </c>
      <c r="EI42" s="4">
        <v>2</v>
      </c>
      <c r="EJ42" s="8">
        <v>169.34</v>
      </c>
      <c r="EK42" s="4"/>
      <c r="EL42" s="8"/>
      <c r="EM42" s="7"/>
      <c r="EN42" s="7"/>
      <c r="EO42" s="2" t="s">
        <v>138</v>
      </c>
      <c r="EP42" s="2" t="s">
        <v>127</v>
      </c>
      <c r="EQ42" s="2" t="s">
        <v>512</v>
      </c>
      <c r="ER42" s="2" t="s">
        <v>801</v>
      </c>
      <c r="ES42" s="2" t="s">
        <v>141</v>
      </c>
      <c r="ET42" s="2" t="s">
        <v>130</v>
      </c>
      <c r="EU42" s="4">
        <v>1</v>
      </c>
      <c r="EV42" s="8">
        <v>83.16</v>
      </c>
      <c r="EW42" s="4"/>
      <c r="EX42" s="8"/>
      <c r="EY42" s="7"/>
      <c r="EZ42" s="7"/>
      <c r="FA42" s="2" t="s">
        <v>138</v>
      </c>
      <c r="FB42" s="2" t="s">
        <v>127</v>
      </c>
      <c r="FC42" s="2" t="s">
        <v>300</v>
      </c>
      <c r="FD42" s="2" t="s">
        <v>344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147</v>
      </c>
      <c r="FN42" s="2" t="s">
        <v>127</v>
      </c>
      <c r="FO42" s="2" t="s">
        <v>130</v>
      </c>
      <c r="FP42" s="2" t="s">
        <v>130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256</v>
      </c>
      <c r="FZ42" s="2" t="s">
        <v>127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138</v>
      </c>
      <c r="GL42" s="2" t="s">
        <v>127</v>
      </c>
      <c r="GM42" s="2" t="s">
        <v>299</v>
      </c>
      <c r="GN42" s="2" t="s">
        <v>130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204</v>
      </c>
      <c r="GX42" s="2" t="s">
        <v>127</v>
      </c>
      <c r="GY42" s="2" t="s">
        <v>130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256</v>
      </c>
      <c r="HJ42" s="2" t="s">
        <v>127</v>
      </c>
      <c r="HK42" s="2" t="s">
        <v>130</v>
      </c>
      <c r="HL42" s="2" t="s">
        <v>130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138</v>
      </c>
      <c r="HV42" s="2" t="s">
        <v>127</v>
      </c>
      <c r="HW42" s="2" t="s">
        <v>516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138</v>
      </c>
      <c r="IH42" s="2" t="s">
        <v>127</v>
      </c>
      <c r="II42" s="2" t="s">
        <v>587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138</v>
      </c>
      <c r="IT42" s="2" t="s">
        <v>127</v>
      </c>
      <c r="IU42" s="2" t="s">
        <v>797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168</v>
      </c>
      <c r="JF42" s="2" t="s">
        <v>127</v>
      </c>
      <c r="JG42" s="2" t="s">
        <v>130</v>
      </c>
      <c r="JH42" s="2" t="s">
        <v>130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168</v>
      </c>
      <c r="JR42" s="2" t="s">
        <v>127</v>
      </c>
      <c r="JS42" s="2" t="s">
        <v>130</v>
      </c>
      <c r="JT42" s="2" t="s">
        <v>130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168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168</v>
      </c>
      <c r="KP42" s="2" t="s">
        <v>170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169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168</v>
      </c>
      <c r="LN42" s="2" t="s">
        <v>127</v>
      </c>
      <c r="LO42" s="2" t="s">
        <v>130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168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168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168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168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168</v>
      </c>
      <c r="OH42" s="2" t="s">
        <v>170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168</v>
      </c>
      <c r="OT42" s="2" t="s">
        <v>127</v>
      </c>
      <c r="OU42" s="2" t="s">
        <v>130</v>
      </c>
      <c r="OV42" s="2" t="s">
        <v>130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138</v>
      </c>
      <c r="PF42" s="2" t="s">
        <v>127</v>
      </c>
      <c r="PG42" s="2" t="s">
        <v>797</v>
      </c>
      <c r="PH42" s="2" t="s">
        <v>130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169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168</v>
      </c>
      <c r="QP42" s="2" t="s">
        <v>170</v>
      </c>
      <c r="QQ42" s="2" t="s">
        <v>130</v>
      </c>
      <c r="QR42" s="2" t="s">
        <v>130</v>
      </c>
      <c r="QS42" s="2" t="s">
        <v>141</v>
      </c>
      <c r="QT42" s="2" t="s">
        <v>130</v>
      </c>
    </row>
    <row r="43">
      <c r="A43" s="2" t="s">
        <v>802</v>
      </c>
      <c r="B43" s="2" t="s">
        <v>119</v>
      </c>
      <c r="C43" s="2" t="s">
        <v>120</v>
      </c>
      <c r="D43" s="2" t="s">
        <v>786</v>
      </c>
      <c r="E43" s="2" t="s">
        <v>787</v>
      </c>
      <c r="F43" s="2" t="s">
        <v>788</v>
      </c>
      <c r="G43" s="2" t="s">
        <v>788</v>
      </c>
      <c r="H43" s="2" t="s">
        <v>788</v>
      </c>
      <c r="I43" s="2" t="s">
        <v>803</v>
      </c>
      <c r="J43" s="2" t="s">
        <v>804</v>
      </c>
      <c r="K43" s="2" t="s">
        <v>791</v>
      </c>
      <c r="L43" s="3">
        <v>47.52</v>
      </c>
      <c r="M43" s="3">
        <v>49.9</v>
      </c>
      <c r="N43" s="3">
        <v>109.99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805</v>
      </c>
      <c r="T43" s="2" t="s">
        <v>130</v>
      </c>
      <c r="U43" s="2" t="s">
        <v>218</v>
      </c>
      <c r="V43" s="2" t="s">
        <v>181</v>
      </c>
      <c r="W43" s="2" t="s">
        <v>182</v>
      </c>
      <c r="X43" s="2" t="s">
        <v>792</v>
      </c>
      <c r="Y43" s="2" t="s">
        <v>258</v>
      </c>
      <c r="Z43" s="4">
        <v>808</v>
      </c>
      <c r="AA43" s="4">
        <f>=ROUNDDOWN(18.3636363636364,0)</f>
      </c>
      <c r="AB43" s="5">
        <v>44</v>
      </c>
      <c r="AC43" s="2" t="s">
        <v>283</v>
      </c>
      <c r="AD43" s="4">
        <v>180</v>
      </c>
      <c r="AE43" s="4">
        <v>180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721</v>
      </c>
      <c r="AQ43" s="8">
        <v>38267.26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0.8695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721</v>
      </c>
      <c r="BK43" s="8">
        <v>38267.26</v>
      </c>
      <c r="BL43" s="2" t="s">
        <v>806</v>
      </c>
      <c r="BM43" s="7">
        <v>1</v>
      </c>
      <c r="BN43" s="7">
        <v>1</v>
      </c>
      <c r="BO43" s="4">
        <v>17</v>
      </c>
      <c r="BP43" s="8">
        <v>698.23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807</v>
      </c>
      <c r="BX43" s="2" t="s">
        <v>808</v>
      </c>
      <c r="BY43" s="2" t="s">
        <v>141</v>
      </c>
      <c r="BZ43" s="2" t="s">
        <v>130</v>
      </c>
      <c r="CA43" s="4">
        <v>404</v>
      </c>
      <c r="CB43" s="8">
        <v>20850.44</v>
      </c>
      <c r="CC43" s="4"/>
      <c r="CD43" s="8"/>
      <c r="CE43" s="7"/>
      <c r="CF43" s="7"/>
      <c r="CG43" s="2" t="s">
        <v>138</v>
      </c>
      <c r="CH43" s="2" t="s">
        <v>127</v>
      </c>
      <c r="CI43" s="2" t="s">
        <v>130</v>
      </c>
      <c r="CJ43" s="2" t="s">
        <v>809</v>
      </c>
      <c r="CK43" s="2" t="s">
        <v>141</v>
      </c>
      <c r="CL43" s="2" t="s">
        <v>130</v>
      </c>
      <c r="CM43" s="4">
        <v>10</v>
      </c>
      <c r="CN43" s="8">
        <v>567.28</v>
      </c>
      <c r="CO43" s="4"/>
      <c r="CP43" s="8"/>
      <c r="CQ43" s="7"/>
      <c r="CR43" s="7"/>
      <c r="CS43" s="2" t="s">
        <v>138</v>
      </c>
      <c r="CT43" s="2" t="s">
        <v>127</v>
      </c>
      <c r="CU43" s="2" t="s">
        <v>810</v>
      </c>
      <c r="CV43" s="2" t="s">
        <v>811</v>
      </c>
      <c r="CW43" s="2" t="s">
        <v>141</v>
      </c>
      <c r="CX43" s="2" t="s">
        <v>130</v>
      </c>
      <c r="CY43" s="4">
        <v>114</v>
      </c>
      <c r="CZ43" s="8">
        <v>6604.02</v>
      </c>
      <c r="DA43" s="4"/>
      <c r="DB43" s="8"/>
      <c r="DC43" s="7"/>
      <c r="DD43" s="7"/>
      <c r="DE43" s="2" t="s">
        <v>138</v>
      </c>
      <c r="DF43" s="2" t="s">
        <v>127</v>
      </c>
      <c r="DG43" s="2" t="s">
        <v>812</v>
      </c>
      <c r="DH43" s="2" t="s">
        <v>813</v>
      </c>
      <c r="DI43" s="2" t="s">
        <v>141</v>
      </c>
      <c r="DJ43" s="2" t="s">
        <v>130</v>
      </c>
      <c r="DK43" s="4">
        <v>2</v>
      </c>
      <c r="DL43" s="8">
        <v>118.06</v>
      </c>
      <c r="DM43" s="4"/>
      <c r="DN43" s="8"/>
      <c r="DO43" s="7"/>
      <c r="DP43" s="7"/>
      <c r="DQ43" s="2" t="s">
        <v>138</v>
      </c>
      <c r="DR43" s="2" t="s">
        <v>127</v>
      </c>
      <c r="DS43" s="2" t="s">
        <v>193</v>
      </c>
      <c r="DT43" s="2" t="s">
        <v>814</v>
      </c>
      <c r="DU43" s="2" t="s">
        <v>141</v>
      </c>
      <c r="DV43" s="2" t="s">
        <v>130</v>
      </c>
      <c r="DW43" s="4">
        <v>14</v>
      </c>
      <c r="DX43" s="8">
        <v>733.46</v>
      </c>
      <c r="DY43" s="4"/>
      <c r="DZ43" s="8"/>
      <c r="EA43" s="7"/>
      <c r="EB43" s="7"/>
      <c r="EC43" s="2" t="s">
        <v>138</v>
      </c>
      <c r="ED43" s="2" t="s">
        <v>127</v>
      </c>
      <c r="EE43" s="2" t="s">
        <v>261</v>
      </c>
      <c r="EF43" s="2" t="s">
        <v>815</v>
      </c>
      <c r="EG43" s="2" t="s">
        <v>141</v>
      </c>
      <c r="EH43" s="2" t="s">
        <v>130</v>
      </c>
      <c r="EI43" s="4">
        <v>11</v>
      </c>
      <c r="EJ43" s="8">
        <v>641.52</v>
      </c>
      <c r="EK43" s="4"/>
      <c r="EL43" s="8"/>
      <c r="EM43" s="7"/>
      <c r="EN43" s="7"/>
      <c r="EO43" s="2" t="s">
        <v>138</v>
      </c>
      <c r="EP43" s="2" t="s">
        <v>127</v>
      </c>
      <c r="EQ43" s="2" t="s">
        <v>149</v>
      </c>
      <c r="ER43" s="2" t="s">
        <v>816</v>
      </c>
      <c r="ES43" s="2" t="s">
        <v>141</v>
      </c>
      <c r="ET43" s="2" t="s">
        <v>130</v>
      </c>
      <c r="EU43" s="4">
        <v>46</v>
      </c>
      <c r="EV43" s="8">
        <v>2524.94</v>
      </c>
      <c r="EW43" s="4"/>
      <c r="EX43" s="8"/>
      <c r="EY43" s="7"/>
      <c r="EZ43" s="7"/>
      <c r="FA43" s="2" t="s">
        <v>138</v>
      </c>
      <c r="FB43" s="2" t="s">
        <v>127</v>
      </c>
      <c r="FC43" s="2" t="s">
        <v>151</v>
      </c>
      <c r="FD43" s="2" t="s">
        <v>817</v>
      </c>
      <c r="FE43" s="2" t="s">
        <v>141</v>
      </c>
      <c r="FF43" s="2" t="s">
        <v>130</v>
      </c>
      <c r="FG43" s="4">
        <v>60</v>
      </c>
      <c r="FH43" s="8">
        <v>3233.4</v>
      </c>
      <c r="FI43" s="4"/>
      <c r="FJ43" s="8"/>
      <c r="FK43" s="7"/>
      <c r="FL43" s="7"/>
      <c r="FM43" s="2" t="s">
        <v>138</v>
      </c>
      <c r="FN43" s="2" t="s">
        <v>127</v>
      </c>
      <c r="FO43" s="2" t="s">
        <v>652</v>
      </c>
      <c r="FP43" s="2" t="s">
        <v>486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138</v>
      </c>
      <c r="FZ43" s="2" t="s">
        <v>170</v>
      </c>
      <c r="GA43" s="2" t="s">
        <v>818</v>
      </c>
      <c r="GB43" s="2" t="s">
        <v>819</v>
      </c>
      <c r="GC43" s="2" t="s">
        <v>141</v>
      </c>
      <c r="GD43" s="2" t="s">
        <v>130</v>
      </c>
      <c r="GE43" s="4">
        <v>6</v>
      </c>
      <c r="GF43" s="8">
        <v>313.62</v>
      </c>
      <c r="GG43" s="4"/>
      <c r="GH43" s="8"/>
      <c r="GI43" s="7"/>
      <c r="GJ43" s="7"/>
      <c r="GK43" s="2" t="s">
        <v>138</v>
      </c>
      <c r="GL43" s="2" t="s">
        <v>127</v>
      </c>
      <c r="GM43" s="2" t="s">
        <v>202</v>
      </c>
      <c r="GN43" s="2" t="s">
        <v>820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138</v>
      </c>
      <c r="GX43" s="2" t="s">
        <v>127</v>
      </c>
      <c r="GY43" s="2" t="s">
        <v>268</v>
      </c>
      <c r="GZ43" s="2" t="s">
        <v>821</v>
      </c>
      <c r="HA43" s="2" t="s">
        <v>141</v>
      </c>
      <c r="HB43" s="2" t="s">
        <v>130</v>
      </c>
      <c r="HC43" s="4">
        <v>32</v>
      </c>
      <c r="HD43" s="8">
        <v>1724.48</v>
      </c>
      <c r="HE43" s="4"/>
      <c r="HF43" s="8"/>
      <c r="HG43" s="7"/>
      <c r="HH43" s="7"/>
      <c r="HI43" s="2" t="s">
        <v>138</v>
      </c>
      <c r="HJ43" s="2" t="s">
        <v>127</v>
      </c>
      <c r="HK43" s="2" t="s">
        <v>205</v>
      </c>
      <c r="HL43" s="2" t="s">
        <v>822</v>
      </c>
      <c r="HM43" s="2" t="s">
        <v>141</v>
      </c>
      <c r="HN43" s="2" t="s">
        <v>130</v>
      </c>
      <c r="HO43" s="4">
        <v>4</v>
      </c>
      <c r="HP43" s="8">
        <v>199.6</v>
      </c>
      <c r="HQ43" s="4"/>
      <c r="HR43" s="8"/>
      <c r="HS43" s="7"/>
      <c r="HT43" s="7"/>
      <c r="HU43" s="2" t="s">
        <v>138</v>
      </c>
      <c r="HV43" s="2" t="s">
        <v>127</v>
      </c>
      <c r="HW43" s="2" t="s">
        <v>823</v>
      </c>
      <c r="HX43" s="2" t="s">
        <v>824</v>
      </c>
      <c r="HY43" s="2" t="s">
        <v>141</v>
      </c>
      <c r="HZ43" s="2" t="s">
        <v>130</v>
      </c>
      <c r="IA43" s="4">
        <v>1</v>
      </c>
      <c r="IB43" s="8">
        <v>58.21</v>
      </c>
      <c r="IC43" s="4"/>
      <c r="ID43" s="8"/>
      <c r="IE43" s="7"/>
      <c r="IF43" s="7"/>
      <c r="IG43" s="2" t="s">
        <v>138</v>
      </c>
      <c r="IH43" s="2" t="s">
        <v>127</v>
      </c>
      <c r="II43" s="2" t="s">
        <v>208</v>
      </c>
      <c r="IJ43" s="2" t="s">
        <v>825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810</v>
      </c>
      <c r="IV43" s="2" t="s">
        <v>814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168</v>
      </c>
      <c r="JF43" s="2" t="s">
        <v>127</v>
      </c>
      <c r="JG43" s="2" t="s">
        <v>130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168</v>
      </c>
      <c r="KD43" s="2" t="s">
        <v>127</v>
      </c>
      <c r="KE43" s="2" t="s">
        <v>130</v>
      </c>
      <c r="KF43" s="2" t="s">
        <v>130</v>
      </c>
      <c r="KG43" s="2" t="s">
        <v>141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169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168</v>
      </c>
      <c r="LN43" s="2" t="s">
        <v>127</v>
      </c>
      <c r="LO43" s="2" t="s">
        <v>130</v>
      </c>
      <c r="LP43" s="2" t="s">
        <v>130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168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168</v>
      </c>
      <c r="MX43" s="2" t="s">
        <v>170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168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138</v>
      </c>
      <c r="OH43" s="2" t="s">
        <v>170</v>
      </c>
      <c r="OI43" s="2" t="s">
        <v>211</v>
      </c>
      <c r="OJ43" s="2" t="s">
        <v>826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138</v>
      </c>
      <c r="PF43" s="2" t="s">
        <v>127</v>
      </c>
      <c r="PG43" s="2" t="s">
        <v>172</v>
      </c>
      <c r="PH43" s="2" t="s">
        <v>130</v>
      </c>
      <c r="PI43" s="2" t="s">
        <v>141</v>
      </c>
      <c r="PJ43" s="2" t="s">
        <v>130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827</v>
      </c>
      <c r="PT43" s="2" t="s">
        <v>828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168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170</v>
      </c>
      <c r="QQ43" s="2" t="s">
        <v>829</v>
      </c>
      <c r="QR43" s="2" t="s">
        <v>763</v>
      </c>
      <c r="QS43" s="2" t="s">
        <v>141</v>
      </c>
      <c r="QT43" s="2" t="s">
        <v>130</v>
      </c>
    </row>
    <row r="44">
      <c r="A44" s="2" t="s">
        <v>830</v>
      </c>
      <c r="B44" s="2" t="s">
        <v>119</v>
      </c>
      <c r="C44" s="2" t="s">
        <v>120</v>
      </c>
      <c r="D44" s="2" t="s">
        <v>786</v>
      </c>
      <c r="E44" s="2" t="s">
        <v>787</v>
      </c>
      <c r="F44" s="2" t="s">
        <v>788</v>
      </c>
      <c r="G44" s="2" t="s">
        <v>788</v>
      </c>
      <c r="H44" s="2" t="s">
        <v>788</v>
      </c>
      <c r="I44" s="2" t="s">
        <v>803</v>
      </c>
      <c r="J44" s="2" t="s">
        <v>804</v>
      </c>
      <c r="K44" s="2" t="s">
        <v>831</v>
      </c>
      <c r="L44" s="3">
        <v>47.52</v>
      </c>
      <c r="M44" s="3">
        <v>49.9</v>
      </c>
      <c r="N44" s="3">
        <v>109.99</v>
      </c>
      <c r="O44" s="2" t="s">
        <v>127</v>
      </c>
      <c r="P44" s="2" t="s">
        <v>311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218</v>
      </c>
      <c r="V44" s="2" t="s">
        <v>219</v>
      </c>
      <c r="W44" s="2" t="s">
        <v>182</v>
      </c>
      <c r="X44" s="2" t="s">
        <v>792</v>
      </c>
      <c r="Y44" s="2" t="s">
        <v>832</v>
      </c>
      <c r="Z44" s="4">
        <v>314</v>
      </c>
      <c r="AA44" s="4">
        <f>=ROUNDDOWN(47.5757575757576,0)</f>
      </c>
      <c r="AB44" s="5">
        <v>6.6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101</v>
      </c>
      <c r="AQ44" s="8">
        <v>5651.04</v>
      </c>
      <c r="AR44" s="4"/>
      <c r="AS44" s="8"/>
      <c r="AT44" s="7"/>
      <c r="AU44" s="7"/>
      <c r="AV44" s="4">
        <v>101</v>
      </c>
      <c r="AW44" s="8">
        <v>5651.04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0.0982</v>
      </c>
      <c r="BJ44" s="4">
        <v>101</v>
      </c>
      <c r="BK44" s="8">
        <v>5651.04</v>
      </c>
      <c r="BL44" s="2" t="s">
        <v>833</v>
      </c>
      <c r="BM44" s="7">
        <v>1</v>
      </c>
      <c r="BN44" s="7">
        <v>1</v>
      </c>
      <c r="BO44" s="4">
        <v>5</v>
      </c>
      <c r="BP44" s="8">
        <v>238.15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834</v>
      </c>
      <c r="BX44" s="2" t="s">
        <v>835</v>
      </c>
      <c r="BY44" s="2" t="s">
        <v>141</v>
      </c>
      <c r="BZ44" s="2" t="s">
        <v>130</v>
      </c>
      <c r="CA44" s="4">
        <v>45</v>
      </c>
      <c r="CB44" s="8">
        <v>2582.1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130</v>
      </c>
      <c r="CJ44" s="2" t="s">
        <v>130</v>
      </c>
      <c r="CK44" s="2" t="s">
        <v>141</v>
      </c>
      <c r="CL44" s="2" t="s">
        <v>130</v>
      </c>
      <c r="CM44" s="4">
        <v>6</v>
      </c>
      <c r="CN44" s="8">
        <v>426.43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832</v>
      </c>
      <c r="CV44" s="2" t="s">
        <v>836</v>
      </c>
      <c r="CW44" s="2" t="s">
        <v>141</v>
      </c>
      <c r="CX44" s="2" t="s">
        <v>130</v>
      </c>
      <c r="CY44" s="4">
        <v>12</v>
      </c>
      <c r="CZ44" s="8">
        <v>695.16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837</v>
      </c>
      <c r="DH44" s="2" t="s">
        <v>838</v>
      </c>
      <c r="DI44" s="2" t="s">
        <v>141</v>
      </c>
      <c r="DJ44" s="2" t="s">
        <v>130</v>
      </c>
      <c r="DK44" s="4">
        <v>7</v>
      </c>
      <c r="DL44" s="8">
        <v>306.95</v>
      </c>
      <c r="DM44" s="4"/>
      <c r="DN44" s="8"/>
      <c r="DO44" s="7"/>
      <c r="DP44" s="7"/>
      <c r="DQ44" s="2" t="s">
        <v>138</v>
      </c>
      <c r="DR44" s="2" t="s">
        <v>127</v>
      </c>
      <c r="DS44" s="2" t="s">
        <v>839</v>
      </c>
      <c r="DT44" s="2" t="s">
        <v>840</v>
      </c>
      <c r="DU44" s="2" t="s">
        <v>141</v>
      </c>
      <c r="DV44" s="2" t="s">
        <v>130</v>
      </c>
      <c r="DW44" s="4">
        <v>6</v>
      </c>
      <c r="DX44" s="8">
        <v>314.34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195</v>
      </c>
      <c r="EF44" s="2" t="s">
        <v>841</v>
      </c>
      <c r="EG44" s="2" t="s">
        <v>141</v>
      </c>
      <c r="EH44" s="2" t="s">
        <v>130</v>
      </c>
      <c r="EI44" s="4">
        <v>3</v>
      </c>
      <c r="EJ44" s="8">
        <v>182.94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197</v>
      </c>
      <c r="ER44" s="2" t="s">
        <v>842</v>
      </c>
      <c r="ES44" s="2" t="s">
        <v>141</v>
      </c>
      <c r="ET44" s="2" t="s">
        <v>130</v>
      </c>
      <c r="EU44" s="4">
        <v>5</v>
      </c>
      <c r="EV44" s="8">
        <v>274.45</v>
      </c>
      <c r="EW44" s="4"/>
      <c r="EX44" s="8"/>
      <c r="EY44" s="7"/>
      <c r="EZ44" s="7"/>
      <c r="FA44" s="2" t="s">
        <v>138</v>
      </c>
      <c r="FB44" s="2" t="s">
        <v>127</v>
      </c>
      <c r="FC44" s="2" t="s">
        <v>151</v>
      </c>
      <c r="FD44" s="2" t="s">
        <v>588</v>
      </c>
      <c r="FE44" s="2" t="s">
        <v>141</v>
      </c>
      <c r="FF44" s="2" t="s">
        <v>130</v>
      </c>
      <c r="FG44" s="4">
        <v>8</v>
      </c>
      <c r="FH44" s="8">
        <v>431.12</v>
      </c>
      <c r="FI44" s="4"/>
      <c r="FJ44" s="8"/>
      <c r="FK44" s="7"/>
      <c r="FL44" s="7"/>
      <c r="FM44" s="2" t="s">
        <v>138</v>
      </c>
      <c r="FN44" s="2" t="s">
        <v>127</v>
      </c>
      <c r="FO44" s="2" t="s">
        <v>652</v>
      </c>
      <c r="FP44" s="2" t="s">
        <v>843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138</v>
      </c>
      <c r="FZ44" s="2" t="s">
        <v>170</v>
      </c>
      <c r="GA44" s="2" t="s">
        <v>233</v>
      </c>
      <c r="GB44" s="2" t="s">
        <v>238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138</v>
      </c>
      <c r="GL44" s="2" t="s">
        <v>127</v>
      </c>
      <c r="GM44" s="2" t="s">
        <v>155</v>
      </c>
      <c r="GN44" s="2" t="s">
        <v>326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204</v>
      </c>
      <c r="GX44" s="2" t="s">
        <v>127</v>
      </c>
      <c r="GY44" s="2" t="s">
        <v>130</v>
      </c>
      <c r="GZ44" s="2" t="s">
        <v>130</v>
      </c>
      <c r="HA44" s="2" t="s">
        <v>141</v>
      </c>
      <c r="HB44" s="2" t="s">
        <v>130</v>
      </c>
      <c r="HC44" s="4">
        <v>4</v>
      </c>
      <c r="HD44" s="8">
        <v>199.4</v>
      </c>
      <c r="HE44" s="4"/>
      <c r="HF44" s="8"/>
      <c r="HG44" s="7"/>
      <c r="HH44" s="7"/>
      <c r="HI44" s="2" t="s">
        <v>138</v>
      </c>
      <c r="HJ44" s="2" t="s">
        <v>127</v>
      </c>
      <c r="HK44" s="2" t="s">
        <v>844</v>
      </c>
      <c r="HL44" s="2" t="s">
        <v>845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127</v>
      </c>
      <c r="HW44" s="2" t="s">
        <v>161</v>
      </c>
      <c r="HX44" s="2" t="s">
        <v>487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846</v>
      </c>
      <c r="IJ44" s="2" t="s">
        <v>346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138</v>
      </c>
      <c r="IT44" s="2" t="s">
        <v>127</v>
      </c>
      <c r="IU44" s="2" t="s">
        <v>832</v>
      </c>
      <c r="IV44" s="2" t="s">
        <v>847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168</v>
      </c>
      <c r="JF44" s="2" t="s">
        <v>127</v>
      </c>
      <c r="JG44" s="2" t="s">
        <v>130</v>
      </c>
      <c r="JH44" s="2" t="s">
        <v>130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168</v>
      </c>
      <c r="KD44" s="2" t="s">
        <v>127</v>
      </c>
      <c r="KE44" s="2" t="s">
        <v>130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169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168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169</v>
      </c>
      <c r="LZ44" s="2" t="s">
        <v>127</v>
      </c>
      <c r="MA44" s="2" t="s">
        <v>130</v>
      </c>
      <c r="MB44" s="2" t="s">
        <v>130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168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168</v>
      </c>
      <c r="MX44" s="2" t="s">
        <v>170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168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138</v>
      </c>
      <c r="OH44" s="2" t="s">
        <v>170</v>
      </c>
      <c r="OI44" s="2" t="s">
        <v>626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138</v>
      </c>
      <c r="PF44" s="2" t="s">
        <v>127</v>
      </c>
      <c r="PG44" s="2" t="s">
        <v>172</v>
      </c>
      <c r="PH44" s="2" t="s">
        <v>130</v>
      </c>
      <c r="PI44" s="2" t="s">
        <v>141</v>
      </c>
      <c r="PJ44" s="2" t="s">
        <v>130</v>
      </c>
      <c r="PK44" s="4"/>
      <c r="PL44" s="8"/>
      <c r="PM44" s="4"/>
      <c r="PN44" s="8"/>
      <c r="PO44" s="7"/>
      <c r="PP44" s="7"/>
      <c r="PQ44" s="2" t="s">
        <v>256</v>
      </c>
      <c r="PR44" s="2" t="s">
        <v>170</v>
      </c>
      <c r="PS44" s="2" t="s">
        <v>130</v>
      </c>
      <c r="PT44" s="2" t="s">
        <v>130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169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170</v>
      </c>
      <c r="QQ44" s="2" t="s">
        <v>848</v>
      </c>
      <c r="QR44" s="2" t="s">
        <v>849</v>
      </c>
      <c r="QS44" s="2" t="s">
        <v>141</v>
      </c>
      <c r="QT44" s="2" t="s">
        <v>130</v>
      </c>
    </row>
    <row r="45">
      <c r="A45" s="2" t="s">
        <v>850</v>
      </c>
      <c r="B45" s="2" t="s">
        <v>119</v>
      </c>
      <c r="C45" s="2" t="s">
        <v>120</v>
      </c>
      <c r="D45" s="2" t="s">
        <v>786</v>
      </c>
      <c r="E45" s="2" t="s">
        <v>787</v>
      </c>
      <c r="F45" s="2" t="s">
        <v>788</v>
      </c>
      <c r="G45" s="2" t="s">
        <v>788</v>
      </c>
      <c r="H45" s="2" t="s">
        <v>788</v>
      </c>
      <c r="I45" s="2" t="s">
        <v>803</v>
      </c>
      <c r="J45" s="2" t="s">
        <v>804</v>
      </c>
      <c r="K45" s="2" t="s">
        <v>851</v>
      </c>
      <c r="L45" s="3">
        <v>47.52</v>
      </c>
      <c r="M45" s="3">
        <v>49.9</v>
      </c>
      <c r="N45" s="3">
        <v>109.99</v>
      </c>
      <c r="O45" s="2" t="s">
        <v>127</v>
      </c>
      <c r="P45" s="2" t="s">
        <v>281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218</v>
      </c>
      <c r="V45" s="2" t="s">
        <v>219</v>
      </c>
      <c r="W45" s="2" t="s">
        <v>182</v>
      </c>
      <c r="X45" s="2" t="s">
        <v>792</v>
      </c>
      <c r="Y45" s="2" t="s">
        <v>832</v>
      </c>
      <c r="Z45" s="4">
        <v>629</v>
      </c>
      <c r="AA45" s="4">
        <f>=ROUNDDOWN(89.8571428571428,0)</f>
      </c>
      <c r="AB45" s="5">
        <v>7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102</v>
      </c>
      <c r="AQ45" s="8">
        <v>5508.13</v>
      </c>
      <c r="AR45" s="4"/>
      <c r="AS45" s="8"/>
      <c r="AT45" s="7"/>
      <c r="AU45" s="7"/>
      <c r="AV45" s="4">
        <v>102</v>
      </c>
      <c r="AW45" s="8">
        <v>5508.13</v>
      </c>
      <c r="AX45" s="4"/>
      <c r="AY45" s="8"/>
      <c r="AZ45" s="7"/>
      <c r="BA45" s="7"/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0.0957</v>
      </c>
      <c r="BJ45" s="4">
        <v>102</v>
      </c>
      <c r="BK45" s="8">
        <v>5508.13</v>
      </c>
      <c r="BL45" s="2" t="s">
        <v>852</v>
      </c>
      <c r="BM45" s="7">
        <v>1</v>
      </c>
      <c r="BN45" s="7">
        <v>1</v>
      </c>
      <c r="BO45" s="4">
        <v>13</v>
      </c>
      <c r="BP45" s="8">
        <v>540.59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834</v>
      </c>
      <c r="BX45" s="2" t="s">
        <v>853</v>
      </c>
      <c r="BY45" s="2" t="s">
        <v>141</v>
      </c>
      <c r="BZ45" s="2" t="s">
        <v>130</v>
      </c>
      <c r="CA45" s="4">
        <v>39</v>
      </c>
      <c r="CB45" s="8">
        <v>2368.08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130</v>
      </c>
      <c r="CJ45" s="2" t="s">
        <v>130</v>
      </c>
      <c r="CK45" s="2" t="s">
        <v>141</v>
      </c>
      <c r="CL45" s="2" t="s">
        <v>130</v>
      </c>
      <c r="CM45" s="4">
        <v>6</v>
      </c>
      <c r="CN45" s="8">
        <v>299.4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832</v>
      </c>
      <c r="CV45" s="2" t="s">
        <v>854</v>
      </c>
      <c r="CW45" s="2" t="s">
        <v>141</v>
      </c>
      <c r="CX45" s="2" t="s">
        <v>130</v>
      </c>
      <c r="CY45" s="4">
        <v>7</v>
      </c>
      <c r="CZ45" s="8">
        <v>405.51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837</v>
      </c>
      <c r="DH45" s="2" t="s">
        <v>455</v>
      </c>
      <c r="DI45" s="2" t="s">
        <v>141</v>
      </c>
      <c r="DJ45" s="2" t="s">
        <v>130</v>
      </c>
      <c r="DK45" s="4">
        <v>3</v>
      </c>
      <c r="DL45" s="8">
        <v>130.89</v>
      </c>
      <c r="DM45" s="4"/>
      <c r="DN45" s="8"/>
      <c r="DO45" s="7"/>
      <c r="DP45" s="7"/>
      <c r="DQ45" s="2" t="s">
        <v>138</v>
      </c>
      <c r="DR45" s="2" t="s">
        <v>127</v>
      </c>
      <c r="DS45" s="2" t="s">
        <v>839</v>
      </c>
      <c r="DT45" s="2" t="s">
        <v>855</v>
      </c>
      <c r="DU45" s="2" t="s">
        <v>141</v>
      </c>
      <c r="DV45" s="2" t="s">
        <v>130</v>
      </c>
      <c r="DW45" s="4">
        <v>15</v>
      </c>
      <c r="DX45" s="8">
        <v>785.85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856</v>
      </c>
      <c r="EF45" s="2" t="s">
        <v>857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138</v>
      </c>
      <c r="EP45" s="2" t="s">
        <v>148</v>
      </c>
      <c r="EQ45" s="2" t="s">
        <v>197</v>
      </c>
      <c r="ER45" s="2" t="s">
        <v>858</v>
      </c>
      <c r="ES45" s="2" t="s">
        <v>141</v>
      </c>
      <c r="ET45" s="2" t="s">
        <v>130</v>
      </c>
      <c r="EU45" s="4">
        <v>4</v>
      </c>
      <c r="EV45" s="8">
        <v>219.56</v>
      </c>
      <c r="EW45" s="4"/>
      <c r="EX45" s="8"/>
      <c r="EY45" s="7"/>
      <c r="EZ45" s="7"/>
      <c r="FA45" s="2" t="s">
        <v>138</v>
      </c>
      <c r="FB45" s="2" t="s">
        <v>127</v>
      </c>
      <c r="FC45" s="2" t="s">
        <v>232</v>
      </c>
      <c r="FD45" s="2" t="s">
        <v>859</v>
      </c>
      <c r="FE45" s="2" t="s">
        <v>141</v>
      </c>
      <c r="FF45" s="2" t="s">
        <v>130</v>
      </c>
      <c r="FG45" s="4">
        <v>5</v>
      </c>
      <c r="FH45" s="8">
        <v>269.45</v>
      </c>
      <c r="FI45" s="4"/>
      <c r="FJ45" s="8"/>
      <c r="FK45" s="7"/>
      <c r="FL45" s="7"/>
      <c r="FM45" s="2" t="s">
        <v>138</v>
      </c>
      <c r="FN45" s="2" t="s">
        <v>127</v>
      </c>
      <c r="FO45" s="2" t="s">
        <v>652</v>
      </c>
      <c r="FP45" s="2" t="s">
        <v>860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170</v>
      </c>
      <c r="GA45" s="2" t="s">
        <v>233</v>
      </c>
      <c r="GB45" s="2" t="s">
        <v>861</v>
      </c>
      <c r="GC45" s="2" t="s">
        <v>141</v>
      </c>
      <c r="GD45" s="2" t="s">
        <v>130</v>
      </c>
      <c r="GE45" s="4">
        <v>1</v>
      </c>
      <c r="GF45" s="8">
        <v>52.27</v>
      </c>
      <c r="GG45" s="4"/>
      <c r="GH45" s="8"/>
      <c r="GI45" s="7"/>
      <c r="GJ45" s="7"/>
      <c r="GK45" s="2" t="s">
        <v>138</v>
      </c>
      <c r="GL45" s="2" t="s">
        <v>127</v>
      </c>
      <c r="GM45" s="2" t="s">
        <v>155</v>
      </c>
      <c r="GN45" s="2" t="s">
        <v>862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204</v>
      </c>
      <c r="GX45" s="2" t="s">
        <v>127</v>
      </c>
      <c r="GY45" s="2" t="s">
        <v>130</v>
      </c>
      <c r="GZ45" s="2" t="s">
        <v>130</v>
      </c>
      <c r="HA45" s="2" t="s">
        <v>141</v>
      </c>
      <c r="HB45" s="2" t="s">
        <v>130</v>
      </c>
      <c r="HC45" s="4">
        <v>9</v>
      </c>
      <c r="HD45" s="8">
        <v>436.53</v>
      </c>
      <c r="HE45" s="4"/>
      <c r="HF45" s="8"/>
      <c r="HG45" s="7"/>
      <c r="HH45" s="7"/>
      <c r="HI45" s="2" t="s">
        <v>138</v>
      </c>
      <c r="HJ45" s="2" t="s">
        <v>127</v>
      </c>
      <c r="HK45" s="2" t="s">
        <v>844</v>
      </c>
      <c r="HL45" s="2" t="s">
        <v>863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440</v>
      </c>
      <c r="HV45" s="2" t="s">
        <v>127</v>
      </c>
      <c r="HW45" s="2" t="s">
        <v>161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846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127</v>
      </c>
      <c r="IU45" s="2" t="s">
        <v>832</v>
      </c>
      <c r="IV45" s="2" t="s">
        <v>864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168</v>
      </c>
      <c r="JF45" s="2" t="s">
        <v>127</v>
      </c>
      <c r="JG45" s="2" t="s">
        <v>130</v>
      </c>
      <c r="JH45" s="2" t="s">
        <v>130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168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130</v>
      </c>
      <c r="KP45" s="2" t="s">
        <v>130</v>
      </c>
      <c r="KQ45" s="2" t="s">
        <v>130</v>
      </c>
      <c r="KR45" s="2" t="s">
        <v>130</v>
      </c>
      <c r="KS45" s="2" t="s">
        <v>130</v>
      </c>
      <c r="KT45" s="2" t="s">
        <v>130</v>
      </c>
      <c r="KU45" s="4"/>
      <c r="KV45" s="8"/>
      <c r="KW45" s="4"/>
      <c r="KX45" s="8"/>
      <c r="KY45" s="7"/>
      <c r="KZ45" s="7"/>
      <c r="LA45" s="2" t="s">
        <v>169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168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168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168</v>
      </c>
      <c r="MX45" s="2" t="s">
        <v>170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168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138</v>
      </c>
      <c r="OH45" s="2" t="s">
        <v>170</v>
      </c>
      <c r="OI45" s="2" t="s">
        <v>626</v>
      </c>
      <c r="OJ45" s="2" t="s">
        <v>865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138</v>
      </c>
      <c r="PF45" s="2" t="s">
        <v>127</v>
      </c>
      <c r="PG45" s="2" t="s">
        <v>172</v>
      </c>
      <c r="PH45" s="2" t="s">
        <v>130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256</v>
      </c>
      <c r="PR45" s="2" t="s">
        <v>170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168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170</v>
      </c>
      <c r="QQ45" s="2" t="s">
        <v>848</v>
      </c>
      <c r="QR45" s="2" t="s">
        <v>866</v>
      </c>
      <c r="QS45" s="2" t="s">
        <v>141</v>
      </c>
      <c r="QT45" s="2" t="s">
        <v>130</v>
      </c>
    </row>
    <row r="46">
      <c r="A46" s="2" t="s">
        <v>867</v>
      </c>
      <c r="B46" s="2" t="s">
        <v>119</v>
      </c>
      <c r="C46" s="2" t="s">
        <v>120</v>
      </c>
      <c r="D46" s="2" t="s">
        <v>786</v>
      </c>
      <c r="E46" s="2" t="s">
        <v>787</v>
      </c>
      <c r="F46" s="2" t="s">
        <v>788</v>
      </c>
      <c r="G46" s="2" t="s">
        <v>788</v>
      </c>
      <c r="H46" s="2" t="s">
        <v>788</v>
      </c>
      <c r="I46" s="2" t="s">
        <v>803</v>
      </c>
      <c r="J46" s="2" t="s">
        <v>804</v>
      </c>
      <c r="K46" s="2" t="s">
        <v>868</v>
      </c>
      <c r="L46" s="3">
        <v>47.52</v>
      </c>
      <c r="M46" s="3">
        <v>49.9</v>
      </c>
      <c r="N46" s="3">
        <v>109.99</v>
      </c>
      <c r="O46" s="2" t="s">
        <v>127</v>
      </c>
      <c r="P46" s="2" t="s">
        <v>311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218</v>
      </c>
      <c r="V46" s="2" t="s">
        <v>219</v>
      </c>
      <c r="W46" s="2" t="s">
        <v>182</v>
      </c>
      <c r="X46" s="2" t="s">
        <v>792</v>
      </c>
      <c r="Y46" s="2" t="s">
        <v>239</v>
      </c>
      <c r="Z46" s="4">
        <v>181</v>
      </c>
      <c r="AA46" s="4">
        <f>=ROUNDDOWN(60.3333333333333,0)</f>
      </c>
      <c r="AB46" s="5">
        <v>3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28</v>
      </c>
      <c r="AQ46" s="8">
        <v>1555.91</v>
      </c>
      <c r="AR46" s="4"/>
      <c r="AS46" s="8"/>
      <c r="AT46" s="7"/>
      <c r="AU46" s="7"/>
      <c r="AV46" s="4">
        <v>28</v>
      </c>
      <c r="AW46" s="8">
        <v>1555.91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0.027</v>
      </c>
      <c r="BJ46" s="4">
        <v>28</v>
      </c>
      <c r="BK46" s="8">
        <v>1555.91</v>
      </c>
      <c r="BL46" s="2" t="s">
        <v>869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127</v>
      </c>
      <c r="BW46" s="2" t="s">
        <v>668</v>
      </c>
      <c r="BX46" s="2" t="s">
        <v>870</v>
      </c>
      <c r="BY46" s="2" t="s">
        <v>141</v>
      </c>
      <c r="BZ46" s="2" t="s">
        <v>130</v>
      </c>
      <c r="CA46" s="4">
        <v>11</v>
      </c>
      <c r="CB46" s="8">
        <v>631.18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130</v>
      </c>
      <c r="CJ46" s="2" t="s">
        <v>130</v>
      </c>
      <c r="CK46" s="2" t="s">
        <v>141</v>
      </c>
      <c r="CL46" s="2" t="s">
        <v>130</v>
      </c>
      <c r="CM46" s="4">
        <v>8</v>
      </c>
      <c r="CN46" s="8">
        <v>414.68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239</v>
      </c>
      <c r="CV46" s="2" t="s">
        <v>871</v>
      </c>
      <c r="CW46" s="2" t="s">
        <v>141</v>
      </c>
      <c r="CX46" s="2" t="s">
        <v>130</v>
      </c>
      <c r="CY46" s="4">
        <v>2</v>
      </c>
      <c r="CZ46" s="8">
        <v>115.86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872</v>
      </c>
      <c r="DH46" s="2" t="s">
        <v>873</v>
      </c>
      <c r="DI46" s="2" t="s">
        <v>141</v>
      </c>
      <c r="DJ46" s="2" t="s">
        <v>130</v>
      </c>
      <c r="DK46" s="4"/>
      <c r="DL46" s="8"/>
      <c r="DM46" s="4"/>
      <c r="DN46" s="8"/>
      <c r="DO46" s="7"/>
      <c r="DP46" s="7"/>
      <c r="DQ46" s="2" t="s">
        <v>138</v>
      </c>
      <c r="DR46" s="2" t="s">
        <v>127</v>
      </c>
      <c r="DS46" s="2" t="s">
        <v>874</v>
      </c>
      <c r="DT46" s="2" t="s">
        <v>875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204</v>
      </c>
      <c r="ED46" s="2" t="s">
        <v>127</v>
      </c>
      <c r="EE46" s="2" t="s">
        <v>130</v>
      </c>
      <c r="EF46" s="2" t="s">
        <v>130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138</v>
      </c>
      <c r="EP46" s="2" t="s">
        <v>127</v>
      </c>
      <c r="EQ46" s="2" t="s">
        <v>293</v>
      </c>
      <c r="ER46" s="2" t="s">
        <v>506</v>
      </c>
      <c r="ES46" s="2" t="s">
        <v>141</v>
      </c>
      <c r="ET46" s="2" t="s">
        <v>130</v>
      </c>
      <c r="EU46" s="4">
        <v>4</v>
      </c>
      <c r="EV46" s="8">
        <v>219.56</v>
      </c>
      <c r="EW46" s="4"/>
      <c r="EX46" s="8"/>
      <c r="EY46" s="7"/>
      <c r="EZ46" s="7"/>
      <c r="FA46" s="2" t="s">
        <v>138</v>
      </c>
      <c r="FB46" s="2" t="s">
        <v>127</v>
      </c>
      <c r="FC46" s="2" t="s">
        <v>232</v>
      </c>
      <c r="FD46" s="2" t="s">
        <v>876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127</v>
      </c>
      <c r="FO46" s="2" t="s">
        <v>877</v>
      </c>
      <c r="FP46" s="2" t="s">
        <v>130</v>
      </c>
      <c r="FQ46" s="2" t="s">
        <v>141</v>
      </c>
      <c r="FR46" s="2" t="s">
        <v>130</v>
      </c>
      <c r="FS46" s="4">
        <v>3</v>
      </c>
      <c r="FT46" s="8">
        <v>174.63</v>
      </c>
      <c r="FU46" s="4"/>
      <c r="FV46" s="8"/>
      <c r="FW46" s="7"/>
      <c r="FX46" s="7"/>
      <c r="FY46" s="2" t="s">
        <v>138</v>
      </c>
      <c r="FZ46" s="2" t="s">
        <v>127</v>
      </c>
      <c r="GA46" s="2" t="s">
        <v>297</v>
      </c>
      <c r="GB46" s="2" t="s">
        <v>878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138</v>
      </c>
      <c r="GL46" s="2" t="s">
        <v>127</v>
      </c>
      <c r="GM46" s="2" t="s">
        <v>155</v>
      </c>
      <c r="GN46" s="2" t="s">
        <v>130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168</v>
      </c>
      <c r="GX46" s="2" t="s">
        <v>127</v>
      </c>
      <c r="GY46" s="2" t="s">
        <v>130</v>
      </c>
      <c r="GZ46" s="2" t="s">
        <v>130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302</v>
      </c>
      <c r="HL46" s="2" t="s">
        <v>879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127</v>
      </c>
      <c r="HW46" s="2" t="s">
        <v>240</v>
      </c>
      <c r="HX46" s="2" t="s">
        <v>880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571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127</v>
      </c>
      <c r="IU46" s="2" t="s">
        <v>239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168</v>
      </c>
      <c r="JF46" s="2" t="s">
        <v>127</v>
      </c>
      <c r="JG46" s="2" t="s">
        <v>130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168</v>
      </c>
      <c r="KD46" s="2" t="s">
        <v>127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168</v>
      </c>
      <c r="KP46" s="2" t="s">
        <v>170</v>
      </c>
      <c r="KQ46" s="2" t="s">
        <v>130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169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168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168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168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138</v>
      </c>
      <c r="OH46" s="2" t="s">
        <v>170</v>
      </c>
      <c r="OI46" s="2" t="s">
        <v>171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168</v>
      </c>
      <c r="OT46" s="2" t="s">
        <v>127</v>
      </c>
      <c r="OU46" s="2" t="s">
        <v>130</v>
      </c>
      <c r="OV46" s="2" t="s">
        <v>130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138</v>
      </c>
      <c r="PF46" s="2" t="s">
        <v>127</v>
      </c>
      <c r="PG46" s="2" t="s">
        <v>172</v>
      </c>
      <c r="PH46" s="2" t="s">
        <v>130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168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170</v>
      </c>
      <c r="QQ46" s="2" t="s">
        <v>881</v>
      </c>
      <c r="QR46" s="2" t="s">
        <v>770</v>
      </c>
      <c r="QS46" s="2" t="s">
        <v>141</v>
      </c>
      <c r="QT46" s="2" t="s">
        <v>130</v>
      </c>
    </row>
    <row r="47">
      <c r="A47" s="2" t="s">
        <v>882</v>
      </c>
      <c r="B47" s="2" t="s">
        <v>119</v>
      </c>
      <c r="C47" s="2" t="s">
        <v>120</v>
      </c>
      <c r="D47" s="2" t="s">
        <v>786</v>
      </c>
      <c r="E47" s="2" t="s">
        <v>787</v>
      </c>
      <c r="F47" s="2" t="s">
        <v>788</v>
      </c>
      <c r="G47" s="2" t="s">
        <v>788</v>
      </c>
      <c r="H47" s="2" t="s">
        <v>788</v>
      </c>
      <c r="I47" s="2" t="s">
        <v>803</v>
      </c>
      <c r="J47" s="2" t="s">
        <v>804</v>
      </c>
      <c r="K47" s="2" t="s">
        <v>883</v>
      </c>
      <c r="L47" s="3">
        <v>47.52</v>
      </c>
      <c r="M47" s="3">
        <v>49.9</v>
      </c>
      <c r="N47" s="3">
        <v>109.99</v>
      </c>
      <c r="O47" s="2" t="s">
        <v>127</v>
      </c>
      <c r="P47" s="2" t="s">
        <v>311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218</v>
      </c>
      <c r="V47" s="2" t="s">
        <v>219</v>
      </c>
      <c r="W47" s="2" t="s">
        <v>182</v>
      </c>
      <c r="X47" s="2" t="s">
        <v>792</v>
      </c>
      <c r="Y47" s="2" t="s">
        <v>317</v>
      </c>
      <c r="Z47" s="4">
        <v>62</v>
      </c>
      <c r="AA47" s="4">
        <f>=ROUNDDOWN(38.75,0)</f>
      </c>
      <c r="AB47" s="5">
        <v>1.6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17</v>
      </c>
      <c r="AQ47" s="8">
        <v>831.6</v>
      </c>
      <c r="AR47" s="4"/>
      <c r="AS47" s="8"/>
      <c r="AT47" s="7"/>
      <c r="AU47" s="7"/>
      <c r="AV47" s="4">
        <v>17</v>
      </c>
      <c r="AW47" s="8">
        <v>831.6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0.0144</v>
      </c>
      <c r="BJ47" s="4">
        <v>17</v>
      </c>
      <c r="BK47" s="8">
        <v>831.6</v>
      </c>
      <c r="BL47" s="2" t="s">
        <v>884</v>
      </c>
      <c r="BM47" s="7">
        <v>1</v>
      </c>
      <c r="BN47" s="7">
        <v>1</v>
      </c>
      <c r="BO47" s="4">
        <v>8</v>
      </c>
      <c r="BP47" s="8">
        <v>361.79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798</v>
      </c>
      <c r="BX47" s="2" t="s">
        <v>885</v>
      </c>
      <c r="BY47" s="2" t="s">
        <v>141</v>
      </c>
      <c r="BZ47" s="2" t="s">
        <v>130</v>
      </c>
      <c r="CA47" s="4">
        <v>7</v>
      </c>
      <c r="CB47" s="8">
        <v>382.55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130</v>
      </c>
      <c r="CJ47" s="2" t="s">
        <v>686</v>
      </c>
      <c r="CK47" s="2" t="s">
        <v>141</v>
      </c>
      <c r="CL47" s="2" t="s">
        <v>130</v>
      </c>
      <c r="CM47" s="4"/>
      <c r="CN47" s="8"/>
      <c r="CO47" s="4"/>
      <c r="CP47" s="8"/>
      <c r="CQ47" s="7"/>
      <c r="CR47" s="7"/>
      <c r="CS47" s="2" t="s">
        <v>138</v>
      </c>
      <c r="CT47" s="2" t="s">
        <v>127</v>
      </c>
      <c r="CU47" s="2" t="s">
        <v>304</v>
      </c>
      <c r="CV47" s="2" t="s">
        <v>130</v>
      </c>
      <c r="CW47" s="2" t="s">
        <v>141</v>
      </c>
      <c r="CX47" s="2" t="s">
        <v>130</v>
      </c>
      <c r="CY47" s="4"/>
      <c r="CZ47" s="8"/>
      <c r="DA47" s="4"/>
      <c r="DB47" s="8"/>
      <c r="DC47" s="7"/>
      <c r="DD47" s="7"/>
      <c r="DE47" s="2" t="s">
        <v>138</v>
      </c>
      <c r="DF47" s="2" t="s">
        <v>127</v>
      </c>
      <c r="DG47" s="2" t="s">
        <v>587</v>
      </c>
      <c r="DH47" s="2" t="s">
        <v>886</v>
      </c>
      <c r="DI47" s="2" t="s">
        <v>141</v>
      </c>
      <c r="DJ47" s="2" t="s">
        <v>130</v>
      </c>
      <c r="DK47" s="4">
        <v>2</v>
      </c>
      <c r="DL47" s="8">
        <v>87.26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658</v>
      </c>
      <c r="DT47" s="2" t="s">
        <v>887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204</v>
      </c>
      <c r="ED47" s="2" t="s">
        <v>127</v>
      </c>
      <c r="EE47" s="2" t="s">
        <v>130</v>
      </c>
      <c r="EF47" s="2" t="s">
        <v>130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138</v>
      </c>
      <c r="EP47" s="2" t="s">
        <v>127</v>
      </c>
      <c r="EQ47" s="2" t="s">
        <v>512</v>
      </c>
      <c r="ER47" s="2" t="s">
        <v>130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138</v>
      </c>
      <c r="FB47" s="2" t="s">
        <v>127</v>
      </c>
      <c r="FC47" s="2" t="s">
        <v>232</v>
      </c>
      <c r="FD47" s="2" t="s">
        <v>130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147</v>
      </c>
      <c r="FN47" s="2" t="s">
        <v>127</v>
      </c>
      <c r="FO47" s="2" t="s">
        <v>130</v>
      </c>
      <c r="FP47" s="2" t="s">
        <v>130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256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168</v>
      </c>
      <c r="GL47" s="2" t="s">
        <v>127</v>
      </c>
      <c r="GM47" s="2" t="s">
        <v>130</v>
      </c>
      <c r="GN47" s="2" t="s">
        <v>130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168</v>
      </c>
      <c r="GX47" s="2" t="s">
        <v>127</v>
      </c>
      <c r="GY47" s="2" t="s">
        <v>130</v>
      </c>
      <c r="GZ47" s="2" t="s">
        <v>130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256</v>
      </c>
      <c r="HJ47" s="2" t="s">
        <v>127</v>
      </c>
      <c r="HK47" s="2" t="s">
        <v>130</v>
      </c>
      <c r="HL47" s="2" t="s">
        <v>130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168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147</v>
      </c>
      <c r="IH47" s="2" t="s">
        <v>127</v>
      </c>
      <c r="II47" s="2" t="s">
        <v>130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304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168</v>
      </c>
      <c r="JF47" s="2" t="s">
        <v>127</v>
      </c>
      <c r="JG47" s="2" t="s">
        <v>130</v>
      </c>
      <c r="JH47" s="2" t="s">
        <v>130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168</v>
      </c>
      <c r="JR47" s="2" t="s">
        <v>127</v>
      </c>
      <c r="JS47" s="2" t="s">
        <v>130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168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168</v>
      </c>
      <c r="KP47" s="2" t="s">
        <v>170</v>
      </c>
      <c r="KQ47" s="2" t="s">
        <v>130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169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168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168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168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168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168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168</v>
      </c>
      <c r="OH47" s="2" t="s">
        <v>170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168</v>
      </c>
      <c r="OT47" s="2" t="s">
        <v>127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138</v>
      </c>
      <c r="PF47" s="2" t="s">
        <v>127</v>
      </c>
      <c r="PG47" s="2" t="s">
        <v>304</v>
      </c>
      <c r="PH47" s="2" t="s">
        <v>130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168</v>
      </c>
      <c r="QP47" s="2" t="s">
        <v>170</v>
      </c>
      <c r="QQ47" s="2" t="s">
        <v>130</v>
      </c>
      <c r="QR47" s="2" t="s">
        <v>130</v>
      </c>
      <c r="QS47" s="2" t="s">
        <v>141</v>
      </c>
      <c r="QT47" s="2" t="s">
        <v>130</v>
      </c>
    </row>
    <row r="48">
      <c r="A48" s="2" t="s">
        <v>888</v>
      </c>
      <c r="B48" s="2" t="s">
        <v>119</v>
      </c>
      <c r="C48" s="2" t="s">
        <v>120</v>
      </c>
      <c r="D48" s="2" t="s">
        <v>786</v>
      </c>
      <c r="E48" s="2" t="s">
        <v>787</v>
      </c>
      <c r="F48" s="2" t="s">
        <v>889</v>
      </c>
      <c r="G48" s="2" t="s">
        <v>889</v>
      </c>
      <c r="H48" s="2" t="s">
        <v>889</v>
      </c>
      <c r="I48" s="2" t="s">
        <v>890</v>
      </c>
      <c r="J48" s="2" t="s">
        <v>125</v>
      </c>
      <c r="K48" s="2" t="s">
        <v>891</v>
      </c>
      <c r="L48" s="3">
        <v>33.5</v>
      </c>
      <c r="M48" s="3">
        <v>35.18</v>
      </c>
      <c r="N48" s="3">
        <v>69.99</v>
      </c>
      <c r="O48" s="2" t="s">
        <v>892</v>
      </c>
      <c r="P48" s="2" t="s">
        <v>721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218</v>
      </c>
      <c r="V48" s="2" t="s">
        <v>219</v>
      </c>
      <c r="W48" s="2" t="s">
        <v>134</v>
      </c>
      <c r="X48" s="2" t="s">
        <v>893</v>
      </c>
      <c r="Y48" s="2" t="s">
        <v>894</v>
      </c>
      <c r="Z48" s="4">
        <v>32</v>
      </c>
      <c r="AA48" s="4">
        <f>=ROUNDDOWN(32,0)</f>
      </c>
      <c r="AB48" s="5">
        <v>1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14</v>
      </c>
      <c r="AQ48" s="8">
        <v>832.88</v>
      </c>
      <c r="AR48" s="4"/>
      <c r="AS48" s="8"/>
      <c r="AT48" s="7"/>
      <c r="AU48" s="7"/>
      <c r="AV48" s="4">
        <v>14</v>
      </c>
      <c r="AW48" s="8">
        <v>832.88</v>
      </c>
      <c r="AX48" s="4"/>
      <c r="AY48" s="8"/>
      <c r="AZ48" s="7"/>
      <c r="BA48" s="7"/>
      <c r="BB48" s="7">
        <v>1</v>
      </c>
      <c r="BC48" s="4">
        <v>14</v>
      </c>
      <c r="BD48" s="8">
        <v>832.88</v>
      </c>
      <c r="BE48" s="4"/>
      <c r="BF48" s="8"/>
      <c r="BG48" s="7"/>
      <c r="BH48" s="7"/>
      <c r="BI48" s="7">
        <v>1</v>
      </c>
      <c r="BJ48" s="4">
        <v>14</v>
      </c>
      <c r="BK48" s="8">
        <v>832.88</v>
      </c>
      <c r="BL48" s="2" t="s">
        <v>895</v>
      </c>
      <c r="BM48" s="7">
        <v>1</v>
      </c>
      <c r="BN48" s="7">
        <v>1</v>
      </c>
      <c r="BO48" s="4">
        <v>4</v>
      </c>
      <c r="BP48" s="8">
        <v>192.96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896</v>
      </c>
      <c r="BX48" s="2" t="s">
        <v>379</v>
      </c>
      <c r="BY48" s="2" t="s">
        <v>141</v>
      </c>
      <c r="BZ48" s="2" t="s">
        <v>130</v>
      </c>
      <c r="CA48" s="4">
        <v>5</v>
      </c>
      <c r="CB48" s="8">
        <v>385.25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130</v>
      </c>
      <c r="CJ48" s="2" t="s">
        <v>561</v>
      </c>
      <c r="CK48" s="2" t="s">
        <v>141</v>
      </c>
      <c r="CL48" s="2" t="s">
        <v>130</v>
      </c>
      <c r="CM48" s="4"/>
      <c r="CN48" s="8"/>
      <c r="CO48" s="4"/>
      <c r="CP48" s="8"/>
      <c r="CQ48" s="7"/>
      <c r="CR48" s="7"/>
      <c r="CS48" s="2" t="s">
        <v>138</v>
      </c>
      <c r="CT48" s="2" t="s">
        <v>127</v>
      </c>
      <c r="CU48" s="2" t="s">
        <v>897</v>
      </c>
      <c r="CV48" s="2" t="s">
        <v>898</v>
      </c>
      <c r="CW48" s="2" t="s">
        <v>141</v>
      </c>
      <c r="CX48" s="2" t="s">
        <v>130</v>
      </c>
      <c r="CY48" s="4"/>
      <c r="CZ48" s="8"/>
      <c r="DA48" s="4"/>
      <c r="DB48" s="8"/>
      <c r="DC48" s="7"/>
      <c r="DD48" s="7"/>
      <c r="DE48" s="2" t="s">
        <v>138</v>
      </c>
      <c r="DF48" s="2" t="s">
        <v>127</v>
      </c>
      <c r="DG48" s="2" t="s">
        <v>899</v>
      </c>
      <c r="DH48" s="2" t="s">
        <v>770</v>
      </c>
      <c r="DI48" s="2" t="s">
        <v>141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127</v>
      </c>
      <c r="DS48" s="2" t="s">
        <v>900</v>
      </c>
      <c r="DT48" s="2" t="s">
        <v>130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147</v>
      </c>
      <c r="ED48" s="2" t="s">
        <v>127</v>
      </c>
      <c r="EE48" s="2" t="s">
        <v>130</v>
      </c>
      <c r="EF48" s="2" t="s">
        <v>130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138</v>
      </c>
      <c r="EP48" s="2" t="s">
        <v>127</v>
      </c>
      <c r="EQ48" s="2" t="s">
        <v>293</v>
      </c>
      <c r="ER48" s="2" t="s">
        <v>130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256</v>
      </c>
      <c r="FB48" s="2" t="s">
        <v>127</v>
      </c>
      <c r="FC48" s="2" t="s">
        <v>232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138</v>
      </c>
      <c r="FN48" s="2" t="s">
        <v>127</v>
      </c>
      <c r="FO48" s="2" t="s">
        <v>877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297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168</v>
      </c>
      <c r="GL48" s="2" t="s">
        <v>127</v>
      </c>
      <c r="GM48" s="2" t="s">
        <v>130</v>
      </c>
      <c r="GN48" s="2" t="s">
        <v>130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138</v>
      </c>
      <c r="GX48" s="2" t="s">
        <v>127</v>
      </c>
      <c r="GY48" s="2" t="s">
        <v>727</v>
      </c>
      <c r="GZ48" s="2" t="s">
        <v>513</v>
      </c>
      <c r="HA48" s="2" t="s">
        <v>141</v>
      </c>
      <c r="HB48" s="2" t="s">
        <v>130</v>
      </c>
      <c r="HC48" s="4">
        <v>3</v>
      </c>
      <c r="HD48" s="8">
        <v>113.97</v>
      </c>
      <c r="HE48" s="4"/>
      <c r="HF48" s="8"/>
      <c r="HG48" s="7"/>
      <c r="HH48" s="7"/>
      <c r="HI48" s="2" t="s">
        <v>138</v>
      </c>
      <c r="HJ48" s="2" t="s">
        <v>127</v>
      </c>
      <c r="HK48" s="2" t="s">
        <v>569</v>
      </c>
      <c r="HL48" s="2" t="s">
        <v>901</v>
      </c>
      <c r="HM48" s="2" t="s">
        <v>141</v>
      </c>
      <c r="HN48" s="2" t="s">
        <v>130</v>
      </c>
      <c r="HO48" s="4">
        <v>2</v>
      </c>
      <c r="HP48" s="8">
        <v>140.7</v>
      </c>
      <c r="HQ48" s="4"/>
      <c r="HR48" s="8"/>
      <c r="HS48" s="7"/>
      <c r="HT48" s="7"/>
      <c r="HU48" s="2" t="s">
        <v>138</v>
      </c>
      <c r="HV48" s="2" t="s">
        <v>127</v>
      </c>
      <c r="HW48" s="2" t="s">
        <v>240</v>
      </c>
      <c r="HX48" s="2" t="s">
        <v>658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127</v>
      </c>
      <c r="II48" s="2" t="s">
        <v>571</v>
      </c>
      <c r="IJ48" s="2" t="s">
        <v>497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897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168</v>
      </c>
      <c r="JF48" s="2" t="s">
        <v>127</v>
      </c>
      <c r="JG48" s="2" t="s">
        <v>130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168</v>
      </c>
      <c r="KD48" s="2" t="s">
        <v>127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168</v>
      </c>
      <c r="KP48" s="2" t="s">
        <v>170</v>
      </c>
      <c r="KQ48" s="2" t="s">
        <v>130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169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168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127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168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138</v>
      </c>
      <c r="OH48" s="2" t="s">
        <v>170</v>
      </c>
      <c r="OI48" s="2" t="s">
        <v>171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168</v>
      </c>
      <c r="OT48" s="2" t="s">
        <v>127</v>
      </c>
      <c r="OU48" s="2" t="s">
        <v>130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138</v>
      </c>
      <c r="PF48" s="2" t="s">
        <v>127</v>
      </c>
      <c r="PG48" s="2" t="s">
        <v>172</v>
      </c>
      <c r="PH48" s="2" t="s">
        <v>130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170</v>
      </c>
      <c r="QQ48" s="2" t="s">
        <v>900</v>
      </c>
      <c r="QR48" s="2" t="s">
        <v>902</v>
      </c>
      <c r="QS48" s="2" t="s">
        <v>141</v>
      </c>
      <c r="QT48" s="2" t="s">
        <v>130</v>
      </c>
    </row>
    <row r="49">
      <c r="A49" s="2" t="s">
        <v>903</v>
      </c>
      <c r="B49" s="2" t="s">
        <v>119</v>
      </c>
      <c r="C49" s="2" t="s">
        <v>120</v>
      </c>
      <c r="D49" s="2" t="s">
        <v>786</v>
      </c>
      <c r="E49" s="2" t="s">
        <v>787</v>
      </c>
      <c r="F49" s="2" t="s">
        <v>904</v>
      </c>
      <c r="G49" s="2" t="s">
        <v>904</v>
      </c>
      <c r="H49" s="2" t="s">
        <v>904</v>
      </c>
      <c r="I49" s="2" t="s">
        <v>905</v>
      </c>
      <c r="J49" s="2" t="s">
        <v>125</v>
      </c>
      <c r="K49" s="2" t="s">
        <v>906</v>
      </c>
      <c r="L49" s="3">
        <v>16.43</v>
      </c>
      <c r="M49" s="3">
        <v>17.25</v>
      </c>
      <c r="N49" s="3">
        <v>34.99</v>
      </c>
      <c r="O49" s="2" t="s">
        <v>892</v>
      </c>
      <c r="P49" s="2" t="s">
        <v>721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218</v>
      </c>
      <c r="V49" s="2" t="s">
        <v>219</v>
      </c>
      <c r="W49" s="2" t="s">
        <v>133</v>
      </c>
      <c r="X49" s="2" t="s">
        <v>130</v>
      </c>
      <c r="Y49" s="2" t="s">
        <v>381</v>
      </c>
      <c r="Z49" s="4">
        <v>137</v>
      </c>
      <c r="AA49" s="4">
        <f>=ROUNDDOWN(85.625,0)</f>
      </c>
      <c r="AB49" s="5">
        <v>1.6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9</v>
      </c>
      <c r="AQ49" s="8">
        <v>419.22</v>
      </c>
      <c r="AR49" s="4"/>
      <c r="AS49" s="8"/>
      <c r="AT49" s="7"/>
      <c r="AU49" s="7"/>
      <c r="AV49" s="4">
        <v>9</v>
      </c>
      <c r="AW49" s="8">
        <v>419.22</v>
      </c>
      <c r="AX49" s="4"/>
      <c r="AY49" s="8"/>
      <c r="AZ49" s="7"/>
      <c r="BA49" s="7"/>
      <c r="BB49" s="7">
        <v>1</v>
      </c>
      <c r="BC49" s="4">
        <v>9</v>
      </c>
      <c r="BD49" s="8">
        <v>419.22</v>
      </c>
      <c r="BE49" s="4"/>
      <c r="BF49" s="8"/>
      <c r="BG49" s="7"/>
      <c r="BH49" s="7"/>
      <c r="BI49" s="7">
        <v>1</v>
      </c>
      <c r="BJ49" s="4">
        <v>9</v>
      </c>
      <c r="BK49" s="8">
        <v>419.22</v>
      </c>
      <c r="BL49" s="2" t="s">
        <v>907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484</v>
      </c>
      <c r="BX49" s="2" t="s">
        <v>908</v>
      </c>
      <c r="BY49" s="2" t="s">
        <v>141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130</v>
      </c>
      <c r="CJ49" s="2" t="s">
        <v>130</v>
      </c>
      <c r="CK49" s="2" t="s">
        <v>141</v>
      </c>
      <c r="CL49" s="2" t="s">
        <v>130</v>
      </c>
      <c r="CM49" s="4">
        <v>3</v>
      </c>
      <c r="CN49" s="8">
        <v>139.74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381</v>
      </c>
      <c r="CV49" s="2" t="s">
        <v>909</v>
      </c>
      <c r="CW49" s="2" t="s">
        <v>141</v>
      </c>
      <c r="CX49" s="2" t="s">
        <v>130</v>
      </c>
      <c r="CY49" s="4"/>
      <c r="CZ49" s="8"/>
      <c r="DA49" s="4"/>
      <c r="DB49" s="8"/>
      <c r="DC49" s="7"/>
      <c r="DD49" s="7"/>
      <c r="DE49" s="2" t="s">
        <v>138</v>
      </c>
      <c r="DF49" s="2" t="s">
        <v>127</v>
      </c>
      <c r="DG49" s="2" t="s">
        <v>665</v>
      </c>
      <c r="DH49" s="2" t="s">
        <v>770</v>
      </c>
      <c r="DI49" s="2" t="s">
        <v>141</v>
      </c>
      <c r="DJ49" s="2" t="s">
        <v>130</v>
      </c>
      <c r="DK49" s="4"/>
      <c r="DL49" s="8"/>
      <c r="DM49" s="4"/>
      <c r="DN49" s="8"/>
      <c r="DO49" s="7"/>
      <c r="DP49" s="7"/>
      <c r="DQ49" s="2" t="s">
        <v>138</v>
      </c>
      <c r="DR49" s="2" t="s">
        <v>127</v>
      </c>
      <c r="DS49" s="2" t="s">
        <v>666</v>
      </c>
      <c r="DT49" s="2" t="s">
        <v>910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204</v>
      </c>
      <c r="ED49" s="2" t="s">
        <v>127</v>
      </c>
      <c r="EE49" s="2" t="s">
        <v>130</v>
      </c>
      <c r="EF49" s="2" t="s">
        <v>130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138</v>
      </c>
      <c r="EP49" s="2" t="s">
        <v>127</v>
      </c>
      <c r="EQ49" s="2" t="s">
        <v>230</v>
      </c>
      <c r="ER49" s="2" t="s">
        <v>732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256</v>
      </c>
      <c r="FB49" s="2" t="s">
        <v>127</v>
      </c>
      <c r="FC49" s="2" t="s">
        <v>232</v>
      </c>
      <c r="FD49" s="2" t="s">
        <v>130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127</v>
      </c>
      <c r="FO49" s="2" t="s">
        <v>877</v>
      </c>
      <c r="FP49" s="2" t="s">
        <v>130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207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168</v>
      </c>
      <c r="GL49" s="2" t="s">
        <v>127</v>
      </c>
      <c r="GM49" s="2" t="s">
        <v>130</v>
      </c>
      <c r="GN49" s="2" t="s">
        <v>130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138</v>
      </c>
      <c r="GX49" s="2" t="s">
        <v>127</v>
      </c>
      <c r="GY49" s="2" t="s">
        <v>911</v>
      </c>
      <c r="GZ49" s="2" t="s">
        <v>912</v>
      </c>
      <c r="HA49" s="2" t="s">
        <v>141</v>
      </c>
      <c r="HB49" s="2" t="s">
        <v>130</v>
      </c>
      <c r="HC49" s="4">
        <v>6</v>
      </c>
      <c r="HD49" s="8">
        <v>279.48</v>
      </c>
      <c r="HE49" s="4"/>
      <c r="HF49" s="8"/>
      <c r="HG49" s="7"/>
      <c r="HH49" s="7"/>
      <c r="HI49" s="2" t="s">
        <v>138</v>
      </c>
      <c r="HJ49" s="2" t="s">
        <v>127</v>
      </c>
      <c r="HK49" s="2" t="s">
        <v>913</v>
      </c>
      <c r="HL49" s="2" t="s">
        <v>878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168</v>
      </c>
      <c r="HV49" s="2" t="s">
        <v>127</v>
      </c>
      <c r="HW49" s="2" t="s">
        <v>130</v>
      </c>
      <c r="HX49" s="2" t="s">
        <v>130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571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138</v>
      </c>
      <c r="IT49" s="2" t="s">
        <v>127</v>
      </c>
      <c r="IU49" s="2" t="s">
        <v>673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168</v>
      </c>
      <c r="JF49" s="2" t="s">
        <v>127</v>
      </c>
      <c r="JG49" s="2" t="s">
        <v>130</v>
      </c>
      <c r="JH49" s="2" t="s">
        <v>130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168</v>
      </c>
      <c r="KD49" s="2" t="s">
        <v>127</v>
      </c>
      <c r="KE49" s="2" t="s">
        <v>130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168</v>
      </c>
      <c r="KP49" s="2" t="s">
        <v>170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169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168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168</v>
      </c>
      <c r="MX49" s="2" t="s">
        <v>170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168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138</v>
      </c>
      <c r="OH49" s="2" t="s">
        <v>170</v>
      </c>
      <c r="OI49" s="2" t="s">
        <v>626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168</v>
      </c>
      <c r="OT49" s="2" t="s">
        <v>127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168</v>
      </c>
      <c r="PR49" s="2" t="s">
        <v>170</v>
      </c>
      <c r="PS49" s="2" t="s">
        <v>130</v>
      </c>
      <c r="PT49" s="2" t="s">
        <v>130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169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170</v>
      </c>
      <c r="QQ49" s="2" t="s">
        <v>496</v>
      </c>
      <c r="QR49" s="2" t="s">
        <v>914</v>
      </c>
      <c r="QS49" s="2" t="s">
        <v>141</v>
      </c>
      <c r="QT49" s="2" t="s">
        <v>130</v>
      </c>
    </row>
    <row r="50">
      <c r="A50" s="2" t="s">
        <v>915</v>
      </c>
      <c r="B50" s="2" t="s">
        <v>119</v>
      </c>
      <c r="C50" s="2" t="s">
        <v>120</v>
      </c>
      <c r="D50" s="2" t="s">
        <v>786</v>
      </c>
      <c r="E50" s="2" t="s">
        <v>787</v>
      </c>
      <c r="F50" s="2" t="s">
        <v>916</v>
      </c>
      <c r="G50" s="2" t="s">
        <v>916</v>
      </c>
      <c r="H50" s="2" t="s">
        <v>916</v>
      </c>
      <c r="I50" s="2" t="s">
        <v>917</v>
      </c>
      <c r="J50" s="2" t="s">
        <v>125</v>
      </c>
      <c r="K50" s="2" t="s">
        <v>891</v>
      </c>
      <c r="L50" s="3">
        <v>35.5</v>
      </c>
      <c r="M50" s="3">
        <v>37.28</v>
      </c>
      <c r="N50" s="3">
        <v>74.99</v>
      </c>
      <c r="O50" s="2" t="s">
        <v>892</v>
      </c>
      <c r="P50" s="2" t="s">
        <v>721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218</v>
      </c>
      <c r="V50" s="2" t="s">
        <v>219</v>
      </c>
      <c r="W50" s="2" t="s">
        <v>792</v>
      </c>
      <c r="X50" s="2" t="s">
        <v>893</v>
      </c>
      <c r="Y50" s="2" t="s">
        <v>894</v>
      </c>
      <c r="Z50" s="4">
        <v>49</v>
      </c>
      <c r="AA50" s="4">
        <f>=ROUNDDOWN(24.5,0)</f>
      </c>
      <c r="AB50" s="5">
        <v>2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</v>
      </c>
      <c r="AQ50" s="8">
        <v>227.84</v>
      </c>
      <c r="AR50" s="4"/>
      <c r="AS50" s="8"/>
      <c r="AT50" s="7"/>
      <c r="AU50" s="7"/>
      <c r="AV50" s="4">
        <v>4</v>
      </c>
      <c r="AW50" s="8">
        <v>227.84</v>
      </c>
      <c r="AX50" s="4"/>
      <c r="AY50" s="8"/>
      <c r="AZ50" s="7"/>
      <c r="BA50" s="7"/>
      <c r="BB50" s="7">
        <v>1</v>
      </c>
      <c r="BC50" s="4">
        <v>4</v>
      </c>
      <c r="BD50" s="8">
        <v>227.84</v>
      </c>
      <c r="BE50" s="4"/>
      <c r="BF50" s="8"/>
      <c r="BG50" s="7"/>
      <c r="BH50" s="7"/>
      <c r="BI50" s="7">
        <v>1</v>
      </c>
      <c r="BJ50" s="4">
        <v>4</v>
      </c>
      <c r="BK50" s="8">
        <v>227.84</v>
      </c>
      <c r="BL50" s="2" t="s">
        <v>918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127</v>
      </c>
      <c r="BW50" s="2" t="s">
        <v>896</v>
      </c>
      <c r="BX50" s="2" t="s">
        <v>729</v>
      </c>
      <c r="BY50" s="2" t="s">
        <v>141</v>
      </c>
      <c r="BZ50" s="2" t="s">
        <v>130</v>
      </c>
      <c r="CA50" s="4">
        <v>1</v>
      </c>
      <c r="CB50" s="8">
        <v>57.15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130</v>
      </c>
      <c r="CJ50" s="2" t="s">
        <v>561</v>
      </c>
      <c r="CK50" s="2" t="s">
        <v>141</v>
      </c>
      <c r="CL50" s="2" t="s">
        <v>130</v>
      </c>
      <c r="CM50" s="4"/>
      <c r="CN50" s="8"/>
      <c r="CO50" s="4"/>
      <c r="CP50" s="8"/>
      <c r="CQ50" s="7"/>
      <c r="CR50" s="7"/>
      <c r="CS50" s="2" t="s">
        <v>138</v>
      </c>
      <c r="CT50" s="2" t="s">
        <v>127</v>
      </c>
      <c r="CU50" s="2" t="s">
        <v>897</v>
      </c>
      <c r="CV50" s="2" t="s">
        <v>919</v>
      </c>
      <c r="CW50" s="2" t="s">
        <v>141</v>
      </c>
      <c r="CX50" s="2" t="s">
        <v>130</v>
      </c>
      <c r="CY50" s="4"/>
      <c r="CZ50" s="8"/>
      <c r="DA50" s="4"/>
      <c r="DB50" s="8"/>
      <c r="DC50" s="7"/>
      <c r="DD50" s="7"/>
      <c r="DE50" s="2" t="s">
        <v>138</v>
      </c>
      <c r="DF50" s="2" t="s">
        <v>127</v>
      </c>
      <c r="DG50" s="2" t="s">
        <v>899</v>
      </c>
      <c r="DH50" s="2" t="s">
        <v>920</v>
      </c>
      <c r="DI50" s="2" t="s">
        <v>141</v>
      </c>
      <c r="DJ50" s="2" t="s">
        <v>130</v>
      </c>
      <c r="DK50" s="4">
        <v>2</v>
      </c>
      <c r="DL50" s="8">
        <v>90.18</v>
      </c>
      <c r="DM50" s="4"/>
      <c r="DN50" s="8"/>
      <c r="DO50" s="7"/>
      <c r="DP50" s="7"/>
      <c r="DQ50" s="2" t="s">
        <v>138</v>
      </c>
      <c r="DR50" s="2" t="s">
        <v>127</v>
      </c>
      <c r="DS50" s="2" t="s">
        <v>900</v>
      </c>
      <c r="DT50" s="2" t="s">
        <v>921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204</v>
      </c>
      <c r="ED50" s="2" t="s">
        <v>127</v>
      </c>
      <c r="EE50" s="2" t="s">
        <v>130</v>
      </c>
      <c r="EF50" s="2" t="s">
        <v>130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138</v>
      </c>
      <c r="EP50" s="2" t="s">
        <v>127</v>
      </c>
      <c r="EQ50" s="2" t="s">
        <v>293</v>
      </c>
      <c r="ER50" s="2" t="s">
        <v>287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256</v>
      </c>
      <c r="FB50" s="2" t="s">
        <v>127</v>
      </c>
      <c r="FC50" s="2" t="s">
        <v>232</v>
      </c>
      <c r="FD50" s="2" t="s">
        <v>130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168</v>
      </c>
      <c r="FN50" s="2" t="s">
        <v>127</v>
      </c>
      <c r="FO50" s="2" t="s">
        <v>130</v>
      </c>
      <c r="FP50" s="2" t="s">
        <v>130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138</v>
      </c>
      <c r="FZ50" s="2" t="s">
        <v>127</v>
      </c>
      <c r="GA50" s="2" t="s">
        <v>297</v>
      </c>
      <c r="GB50" s="2" t="s">
        <v>570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168</v>
      </c>
      <c r="GL50" s="2" t="s">
        <v>127</v>
      </c>
      <c r="GM50" s="2" t="s">
        <v>130</v>
      </c>
      <c r="GN50" s="2" t="s">
        <v>130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727</v>
      </c>
      <c r="GZ50" s="2" t="s">
        <v>922</v>
      </c>
      <c r="HA50" s="2" t="s">
        <v>141</v>
      </c>
      <c r="HB50" s="2" t="s">
        <v>130</v>
      </c>
      <c r="HC50" s="4">
        <v>1</v>
      </c>
      <c r="HD50" s="8">
        <v>80.51</v>
      </c>
      <c r="HE50" s="4"/>
      <c r="HF50" s="8"/>
      <c r="HG50" s="7"/>
      <c r="HH50" s="7"/>
      <c r="HI50" s="2" t="s">
        <v>138</v>
      </c>
      <c r="HJ50" s="2" t="s">
        <v>127</v>
      </c>
      <c r="HK50" s="2" t="s">
        <v>569</v>
      </c>
      <c r="HL50" s="2" t="s">
        <v>923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240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571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127</v>
      </c>
      <c r="IU50" s="2" t="s">
        <v>897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168</v>
      </c>
      <c r="JF50" s="2" t="s">
        <v>127</v>
      </c>
      <c r="JG50" s="2" t="s">
        <v>130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168</v>
      </c>
      <c r="KD50" s="2" t="s">
        <v>127</v>
      </c>
      <c r="KE50" s="2" t="s">
        <v>130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168</v>
      </c>
      <c r="KP50" s="2" t="s">
        <v>170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169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168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168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4"/>
      <c r="OB50" s="8"/>
      <c r="OC50" s="4"/>
      <c r="OD50" s="8"/>
      <c r="OE50" s="7"/>
      <c r="OF50" s="7"/>
      <c r="OG50" s="2" t="s">
        <v>138</v>
      </c>
      <c r="OH50" s="2" t="s">
        <v>170</v>
      </c>
      <c r="OI50" s="2" t="s">
        <v>171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168</v>
      </c>
      <c r="OT50" s="2" t="s">
        <v>127</v>
      </c>
      <c r="OU50" s="2" t="s">
        <v>130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138</v>
      </c>
      <c r="PF50" s="2" t="s">
        <v>127</v>
      </c>
      <c r="PG50" s="2" t="s">
        <v>172</v>
      </c>
      <c r="PH50" s="2" t="s">
        <v>130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170</v>
      </c>
      <c r="QQ50" s="2" t="s">
        <v>900</v>
      </c>
      <c r="QR50" s="2" t="s">
        <v>130</v>
      </c>
      <c r="QS50" s="2" t="s">
        <v>141</v>
      </c>
      <c r="QT50" s="2" t="s">
        <v>130</v>
      </c>
    </row>
    <row r="51">
      <c r="A51" s="2" t="s">
        <v>924</v>
      </c>
      <c r="B51" s="2" t="s">
        <v>119</v>
      </c>
      <c r="C51" s="2" t="s">
        <v>120</v>
      </c>
      <c r="D51" s="2" t="s">
        <v>786</v>
      </c>
      <c r="E51" s="2" t="s">
        <v>787</v>
      </c>
      <c r="F51" s="2" t="s">
        <v>925</v>
      </c>
      <c r="G51" s="2" t="s">
        <v>925</v>
      </c>
      <c r="H51" s="2" t="s">
        <v>925</v>
      </c>
      <c r="I51" s="2" t="s">
        <v>926</v>
      </c>
      <c r="J51" s="2" t="s">
        <v>125</v>
      </c>
      <c r="K51" s="2" t="s">
        <v>927</v>
      </c>
      <c r="L51" s="3">
        <v>24.8</v>
      </c>
      <c r="M51" s="3">
        <v>26.04</v>
      </c>
      <c r="N51" s="3">
        <v>49.99</v>
      </c>
      <c r="O51" s="2" t="s">
        <v>892</v>
      </c>
      <c r="P51" s="2" t="s">
        <v>721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218</v>
      </c>
      <c r="V51" s="2" t="s">
        <v>219</v>
      </c>
      <c r="W51" s="2" t="s">
        <v>134</v>
      </c>
      <c r="X51" s="2" t="s">
        <v>893</v>
      </c>
      <c r="Y51" s="2" t="s">
        <v>894</v>
      </c>
      <c r="Z51" s="4">
        <v>82</v>
      </c>
      <c r="AA51" s="4">
        <f>=ROUNDDOWN({0},0)</f>
      </c>
      <c r="AB51" s="5"/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2</v>
      </c>
      <c r="AQ51" s="8">
        <v>136.72</v>
      </c>
      <c r="AR51" s="4"/>
      <c r="AS51" s="8"/>
      <c r="AT51" s="7"/>
      <c r="AU51" s="7"/>
      <c r="AV51" s="4">
        <v>2</v>
      </c>
      <c r="AW51" s="8">
        <v>136.72</v>
      </c>
      <c r="AX51" s="4"/>
      <c r="AY51" s="8"/>
      <c r="AZ51" s="7"/>
      <c r="BA51" s="7"/>
      <c r="BB51" s="7">
        <v>1</v>
      </c>
      <c r="BC51" s="4">
        <v>2</v>
      </c>
      <c r="BD51" s="8">
        <v>136.72</v>
      </c>
      <c r="BE51" s="4"/>
      <c r="BF51" s="8"/>
      <c r="BG51" s="7"/>
      <c r="BH51" s="7"/>
      <c r="BI51" s="7">
        <v>1</v>
      </c>
      <c r="BJ51" s="4">
        <v>2</v>
      </c>
      <c r="BK51" s="8">
        <v>136.72</v>
      </c>
      <c r="BL51" s="2" t="s">
        <v>25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127</v>
      </c>
      <c r="BW51" s="2" t="s">
        <v>896</v>
      </c>
      <c r="BX51" s="2" t="s">
        <v>130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256</v>
      </c>
      <c r="CH51" s="2" t="s">
        <v>127</v>
      </c>
      <c r="CI51" s="2" t="s">
        <v>130</v>
      </c>
      <c r="CJ51" s="2" t="s">
        <v>130</v>
      </c>
      <c r="CK51" s="2" t="s">
        <v>141</v>
      </c>
      <c r="CL51" s="2" t="s">
        <v>130</v>
      </c>
      <c r="CM51" s="4"/>
      <c r="CN51" s="8"/>
      <c r="CO51" s="4"/>
      <c r="CP51" s="8"/>
      <c r="CQ51" s="7"/>
      <c r="CR51" s="7"/>
      <c r="CS51" s="2" t="s">
        <v>138</v>
      </c>
      <c r="CT51" s="2" t="s">
        <v>127</v>
      </c>
      <c r="CU51" s="2" t="s">
        <v>897</v>
      </c>
      <c r="CV51" s="2" t="s">
        <v>919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138</v>
      </c>
      <c r="DF51" s="2" t="s">
        <v>127</v>
      </c>
      <c r="DG51" s="2" t="s">
        <v>899</v>
      </c>
      <c r="DH51" s="2" t="s">
        <v>625</v>
      </c>
      <c r="DI51" s="2" t="s">
        <v>141</v>
      </c>
      <c r="DJ51" s="2" t="s">
        <v>130</v>
      </c>
      <c r="DK51" s="4"/>
      <c r="DL51" s="8"/>
      <c r="DM51" s="4"/>
      <c r="DN51" s="8"/>
      <c r="DO51" s="7"/>
      <c r="DP51" s="7"/>
      <c r="DQ51" s="2" t="s">
        <v>138</v>
      </c>
      <c r="DR51" s="2" t="s">
        <v>127</v>
      </c>
      <c r="DS51" s="2" t="s">
        <v>900</v>
      </c>
      <c r="DT51" s="2" t="s">
        <v>130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127</v>
      </c>
      <c r="EE51" s="2" t="s">
        <v>493</v>
      </c>
      <c r="EF51" s="2" t="s">
        <v>130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293</v>
      </c>
      <c r="ER51" s="2" t="s">
        <v>130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256</v>
      </c>
      <c r="FB51" s="2" t="s">
        <v>127</v>
      </c>
      <c r="FC51" s="2" t="s">
        <v>232</v>
      </c>
      <c r="FD51" s="2" t="s">
        <v>130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138</v>
      </c>
      <c r="FN51" s="2" t="s">
        <v>127</v>
      </c>
      <c r="FO51" s="2" t="s">
        <v>877</v>
      </c>
      <c r="FP51" s="2" t="s">
        <v>130</v>
      </c>
      <c r="FQ51" s="2" t="s">
        <v>141</v>
      </c>
      <c r="FR51" s="2" t="s">
        <v>130</v>
      </c>
      <c r="FS51" s="4">
        <v>2</v>
      </c>
      <c r="FT51" s="8">
        <v>136.72</v>
      </c>
      <c r="FU51" s="4"/>
      <c r="FV51" s="8"/>
      <c r="FW51" s="7"/>
      <c r="FX51" s="7"/>
      <c r="FY51" s="2" t="s">
        <v>138</v>
      </c>
      <c r="FZ51" s="2" t="s">
        <v>127</v>
      </c>
      <c r="GA51" s="2" t="s">
        <v>297</v>
      </c>
      <c r="GB51" s="2" t="s">
        <v>928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168</v>
      </c>
      <c r="GL51" s="2" t="s">
        <v>127</v>
      </c>
      <c r="GM51" s="2" t="s">
        <v>130</v>
      </c>
      <c r="GN51" s="2" t="s">
        <v>130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204</v>
      </c>
      <c r="GX51" s="2" t="s">
        <v>127</v>
      </c>
      <c r="GY51" s="2" t="s">
        <v>130</v>
      </c>
      <c r="GZ51" s="2" t="s">
        <v>130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569</v>
      </c>
      <c r="HL51" s="2" t="s">
        <v>130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168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571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127</v>
      </c>
      <c r="IU51" s="2" t="s">
        <v>897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168</v>
      </c>
      <c r="JF51" s="2" t="s">
        <v>127</v>
      </c>
      <c r="JG51" s="2" t="s">
        <v>130</v>
      </c>
      <c r="JH51" s="2" t="s">
        <v>130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130</v>
      </c>
      <c r="JR51" s="2" t="s">
        <v>130</v>
      </c>
      <c r="JS51" s="2" t="s">
        <v>130</v>
      </c>
      <c r="JT51" s="2" t="s">
        <v>130</v>
      </c>
      <c r="JU51" s="2" t="s">
        <v>130</v>
      </c>
      <c r="JV51" s="2" t="s">
        <v>130</v>
      </c>
      <c r="JW51" s="4"/>
      <c r="JX51" s="8"/>
      <c r="JY51" s="4"/>
      <c r="JZ51" s="8"/>
      <c r="KA51" s="7"/>
      <c r="KB51" s="7"/>
      <c r="KC51" s="2" t="s">
        <v>168</v>
      </c>
      <c r="KD51" s="2" t="s">
        <v>127</v>
      </c>
      <c r="KE51" s="2" t="s">
        <v>130</v>
      </c>
      <c r="KF51" s="2" t="s">
        <v>130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168</v>
      </c>
      <c r="KP51" s="2" t="s">
        <v>170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169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168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168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138</v>
      </c>
      <c r="OH51" s="2" t="s">
        <v>170</v>
      </c>
      <c r="OI51" s="2" t="s">
        <v>171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168</v>
      </c>
      <c r="OT51" s="2" t="s">
        <v>127</v>
      </c>
      <c r="OU51" s="2" t="s">
        <v>130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169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170</v>
      </c>
      <c r="QQ51" s="2" t="s">
        <v>900</v>
      </c>
      <c r="QR51" s="2" t="s">
        <v>130</v>
      </c>
      <c r="QS51" s="2" t="s">
        <v>141</v>
      </c>
      <c r="QT51" s="2" t="s">
        <v>130</v>
      </c>
    </row>
    <row r="52">
      <c r="A52" s="2" t="s">
        <v>929</v>
      </c>
      <c r="B52" s="2" t="s">
        <v>119</v>
      </c>
      <c r="C52" s="2" t="s">
        <v>120</v>
      </c>
      <c r="D52" s="2" t="s">
        <v>786</v>
      </c>
      <c r="E52" s="2" t="s">
        <v>787</v>
      </c>
      <c r="F52" s="2" t="s">
        <v>930</v>
      </c>
      <c r="G52" s="2" t="s">
        <v>930</v>
      </c>
      <c r="H52" s="2" t="s">
        <v>930</v>
      </c>
      <c r="I52" s="2" t="s">
        <v>931</v>
      </c>
      <c r="J52" s="2" t="s">
        <v>125</v>
      </c>
      <c r="K52" s="2" t="s">
        <v>310</v>
      </c>
      <c r="L52" s="3">
        <v>18.18</v>
      </c>
      <c r="M52" s="3">
        <v>19.09</v>
      </c>
      <c r="N52" s="3">
        <v>39.99</v>
      </c>
      <c r="O52" s="2" t="s">
        <v>892</v>
      </c>
      <c r="P52" s="2" t="s">
        <v>721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218</v>
      </c>
      <c r="V52" s="2" t="s">
        <v>219</v>
      </c>
      <c r="W52" s="2" t="s">
        <v>134</v>
      </c>
      <c r="X52" s="2" t="s">
        <v>130</v>
      </c>
      <c r="Y52" s="2" t="s">
        <v>932</v>
      </c>
      <c r="Z52" s="4">
        <v>100</v>
      </c>
      <c r="AA52" s="4">
        <f>=ROUNDDOWN(66.6666666666667,0)</f>
      </c>
      <c r="AB52" s="5">
        <v>1.5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</v>
      </c>
      <c r="AQ52" s="8">
        <v>96.76</v>
      </c>
      <c r="AR52" s="4"/>
      <c r="AS52" s="8"/>
      <c r="AT52" s="7"/>
      <c r="AU52" s="7"/>
      <c r="AV52" s="4">
        <v>2</v>
      </c>
      <c r="AW52" s="8">
        <v>96.76</v>
      </c>
      <c r="AX52" s="4"/>
      <c r="AY52" s="8"/>
      <c r="AZ52" s="7"/>
      <c r="BA52" s="7"/>
      <c r="BB52" s="7">
        <v>1</v>
      </c>
      <c r="BC52" s="4">
        <v>2</v>
      </c>
      <c r="BD52" s="8">
        <v>96.76</v>
      </c>
      <c r="BE52" s="4"/>
      <c r="BF52" s="8"/>
      <c r="BG52" s="7"/>
      <c r="BH52" s="7"/>
      <c r="BI52" s="7">
        <v>1</v>
      </c>
      <c r="BJ52" s="4">
        <v>2</v>
      </c>
      <c r="BK52" s="8">
        <v>96.76</v>
      </c>
      <c r="BL52" s="2" t="s">
        <v>933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127</v>
      </c>
      <c r="BW52" s="2" t="s">
        <v>934</v>
      </c>
      <c r="BX52" s="2" t="s">
        <v>130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138</v>
      </c>
      <c r="CH52" s="2" t="s">
        <v>127</v>
      </c>
      <c r="CI52" s="2" t="s">
        <v>130</v>
      </c>
      <c r="CJ52" s="2" t="s">
        <v>130</v>
      </c>
      <c r="CK52" s="2" t="s">
        <v>141</v>
      </c>
      <c r="CL52" s="2" t="s">
        <v>130</v>
      </c>
      <c r="CM52" s="4">
        <v>1</v>
      </c>
      <c r="CN52" s="8">
        <v>63.63</v>
      </c>
      <c r="CO52" s="4"/>
      <c r="CP52" s="8"/>
      <c r="CQ52" s="7"/>
      <c r="CR52" s="7"/>
      <c r="CS52" s="2" t="s">
        <v>138</v>
      </c>
      <c r="CT52" s="2" t="s">
        <v>127</v>
      </c>
      <c r="CU52" s="2" t="s">
        <v>376</v>
      </c>
      <c r="CV52" s="2" t="s">
        <v>212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138</v>
      </c>
      <c r="DF52" s="2" t="s">
        <v>127</v>
      </c>
      <c r="DG52" s="2" t="s">
        <v>935</v>
      </c>
      <c r="DH52" s="2" t="s">
        <v>130</v>
      </c>
      <c r="DI52" s="2" t="s">
        <v>141</v>
      </c>
      <c r="DJ52" s="2" t="s">
        <v>130</v>
      </c>
      <c r="DK52" s="4">
        <v>1</v>
      </c>
      <c r="DL52" s="8">
        <v>33.13</v>
      </c>
      <c r="DM52" s="4"/>
      <c r="DN52" s="8"/>
      <c r="DO52" s="7"/>
      <c r="DP52" s="7"/>
      <c r="DQ52" s="2" t="s">
        <v>138</v>
      </c>
      <c r="DR52" s="2" t="s">
        <v>127</v>
      </c>
      <c r="DS52" s="2" t="s">
        <v>935</v>
      </c>
      <c r="DT52" s="2" t="s">
        <v>436</v>
      </c>
      <c r="DU52" s="2" t="s">
        <v>141</v>
      </c>
      <c r="DV52" s="2" t="s">
        <v>130</v>
      </c>
      <c r="DW52" s="4"/>
      <c r="DX52" s="8"/>
      <c r="DY52" s="4"/>
      <c r="DZ52" s="8"/>
      <c r="EA52" s="7"/>
      <c r="EB52" s="7"/>
      <c r="EC52" s="2" t="s">
        <v>204</v>
      </c>
      <c r="ED52" s="2" t="s">
        <v>127</v>
      </c>
      <c r="EE52" s="2" t="s">
        <v>130</v>
      </c>
      <c r="EF52" s="2" t="s">
        <v>130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138</v>
      </c>
      <c r="EP52" s="2" t="s">
        <v>127</v>
      </c>
      <c r="EQ52" s="2" t="s">
        <v>230</v>
      </c>
      <c r="ER52" s="2" t="s">
        <v>130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256</v>
      </c>
      <c r="FB52" s="2" t="s">
        <v>127</v>
      </c>
      <c r="FC52" s="2" t="s">
        <v>232</v>
      </c>
      <c r="FD52" s="2" t="s">
        <v>130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138</v>
      </c>
      <c r="FN52" s="2" t="s">
        <v>127</v>
      </c>
      <c r="FO52" s="2" t="s">
        <v>877</v>
      </c>
      <c r="FP52" s="2" t="s">
        <v>130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138</v>
      </c>
      <c r="FZ52" s="2" t="s">
        <v>127</v>
      </c>
      <c r="GA52" s="2" t="s">
        <v>207</v>
      </c>
      <c r="GB52" s="2" t="s">
        <v>130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168</v>
      </c>
      <c r="GL52" s="2" t="s">
        <v>127</v>
      </c>
      <c r="GM52" s="2" t="s">
        <v>130</v>
      </c>
      <c r="GN52" s="2" t="s">
        <v>130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204</v>
      </c>
      <c r="GX52" s="2" t="s">
        <v>127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127</v>
      </c>
      <c r="HK52" s="2" t="s">
        <v>490</v>
      </c>
      <c r="HL52" s="2" t="s">
        <v>130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168</v>
      </c>
      <c r="HV52" s="2" t="s">
        <v>127</v>
      </c>
      <c r="HW52" s="2" t="s">
        <v>130</v>
      </c>
      <c r="HX52" s="2" t="s">
        <v>130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138</v>
      </c>
      <c r="IH52" s="2" t="s">
        <v>127</v>
      </c>
      <c r="II52" s="2" t="s">
        <v>331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127</v>
      </c>
      <c r="IU52" s="2" t="s">
        <v>376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168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168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168</v>
      </c>
      <c r="KP52" s="2" t="s">
        <v>170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169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168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168</v>
      </c>
      <c r="MX52" s="2" t="s">
        <v>170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168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138</v>
      </c>
      <c r="OH52" s="2" t="s">
        <v>170</v>
      </c>
      <c r="OI52" s="2" t="s">
        <v>626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130</v>
      </c>
      <c r="OT52" s="2" t="s">
        <v>130</v>
      </c>
      <c r="OU52" s="2" t="s">
        <v>130</v>
      </c>
      <c r="OV52" s="2" t="s">
        <v>130</v>
      </c>
      <c r="OW52" s="2" t="s">
        <v>130</v>
      </c>
      <c r="OX52" s="2" t="s">
        <v>130</v>
      </c>
      <c r="OY52" s="4"/>
      <c r="OZ52" s="8"/>
      <c r="PA52" s="4"/>
      <c r="PB52" s="8"/>
      <c r="PC52" s="7"/>
      <c r="PD52" s="7"/>
      <c r="PE52" s="2" t="s">
        <v>138</v>
      </c>
      <c r="PF52" s="2" t="s">
        <v>127</v>
      </c>
      <c r="PG52" s="2" t="s">
        <v>172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168</v>
      </c>
      <c r="PR52" s="2" t="s">
        <v>170</v>
      </c>
      <c r="PS52" s="2" t="s">
        <v>130</v>
      </c>
      <c r="PT52" s="2" t="s">
        <v>130</v>
      </c>
      <c r="PU52" s="2" t="s">
        <v>141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170</v>
      </c>
      <c r="QQ52" s="2" t="s">
        <v>376</v>
      </c>
      <c r="QR52" s="2" t="s">
        <v>130</v>
      </c>
      <c r="QS52" s="2" t="s">
        <v>141</v>
      </c>
      <c r="QT52" s="2" t="s">
        <v>130</v>
      </c>
    </row>
    <row r="53">
      <c r="A53" s="2" t="s">
        <v>936</v>
      </c>
      <c r="B53" s="2" t="s">
        <v>119</v>
      </c>
      <c r="C53" s="2" t="s">
        <v>120</v>
      </c>
      <c r="D53" s="2" t="s">
        <v>786</v>
      </c>
      <c r="E53" s="2" t="s">
        <v>787</v>
      </c>
      <c r="F53" s="2" t="s">
        <v>937</v>
      </c>
      <c r="G53" s="2" t="s">
        <v>937</v>
      </c>
      <c r="H53" s="2" t="s">
        <v>937</v>
      </c>
      <c r="I53" s="2" t="s">
        <v>938</v>
      </c>
      <c r="J53" s="2" t="s">
        <v>125</v>
      </c>
      <c r="K53" s="2" t="s">
        <v>939</v>
      </c>
      <c r="L53" s="3">
        <v>34.32</v>
      </c>
      <c r="M53" s="3">
        <v>36.04</v>
      </c>
      <c r="N53" s="3">
        <v>69.99</v>
      </c>
      <c r="O53" s="2" t="s">
        <v>892</v>
      </c>
      <c r="P53" s="2" t="s">
        <v>721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218</v>
      </c>
      <c r="V53" s="2" t="s">
        <v>219</v>
      </c>
      <c r="W53" s="2" t="s">
        <v>134</v>
      </c>
      <c r="X53" s="2" t="s">
        <v>130</v>
      </c>
      <c r="Y53" s="2" t="s">
        <v>940</v>
      </c>
      <c r="Z53" s="4">
        <v>178</v>
      </c>
      <c r="AA53" s="4">
        <f>=ROUNDDOWN({0},0)</f>
      </c>
      <c r="AB53" s="5"/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</v>
      </c>
      <c r="AQ53" s="8">
        <v>61.94</v>
      </c>
      <c r="AR53" s="4"/>
      <c r="AS53" s="8"/>
      <c r="AT53" s="7"/>
      <c r="AU53" s="7"/>
      <c r="AV53" s="4">
        <v>2</v>
      </c>
      <c r="AW53" s="8">
        <v>61.94</v>
      </c>
      <c r="AX53" s="4"/>
      <c r="AY53" s="8"/>
      <c r="AZ53" s="7"/>
      <c r="BA53" s="7"/>
      <c r="BB53" s="7">
        <v>1</v>
      </c>
      <c r="BC53" s="4">
        <v>2</v>
      </c>
      <c r="BD53" s="8">
        <v>61.94</v>
      </c>
      <c r="BE53" s="4"/>
      <c r="BF53" s="8"/>
      <c r="BG53" s="7"/>
      <c r="BH53" s="7"/>
      <c r="BI53" s="7">
        <v>1</v>
      </c>
      <c r="BJ53" s="4">
        <v>2</v>
      </c>
      <c r="BK53" s="8">
        <v>61.94</v>
      </c>
      <c r="BL53" s="2" t="s">
        <v>16</v>
      </c>
      <c r="BM53" s="7">
        <v>1</v>
      </c>
      <c r="BN53" s="7">
        <v>1</v>
      </c>
      <c r="BO53" s="4">
        <v>2</v>
      </c>
      <c r="BP53" s="8">
        <v>61.94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941</v>
      </c>
      <c r="BX53" s="2" t="s">
        <v>942</v>
      </c>
      <c r="BY53" s="2" t="s">
        <v>141</v>
      </c>
      <c r="BZ53" s="2" t="s">
        <v>130</v>
      </c>
      <c r="CA53" s="4"/>
      <c r="CB53" s="8"/>
      <c r="CC53" s="4"/>
      <c r="CD53" s="8"/>
      <c r="CE53" s="7"/>
      <c r="CF53" s="7"/>
      <c r="CG53" s="2" t="s">
        <v>138</v>
      </c>
      <c r="CH53" s="2" t="s">
        <v>127</v>
      </c>
      <c r="CI53" s="2" t="s">
        <v>130</v>
      </c>
      <c r="CJ53" s="2" t="s">
        <v>130</v>
      </c>
      <c r="CK53" s="2" t="s">
        <v>141</v>
      </c>
      <c r="CL53" s="2" t="s">
        <v>130</v>
      </c>
      <c r="CM53" s="4"/>
      <c r="CN53" s="8"/>
      <c r="CO53" s="4"/>
      <c r="CP53" s="8"/>
      <c r="CQ53" s="7"/>
      <c r="CR53" s="7"/>
      <c r="CS53" s="2" t="s">
        <v>138</v>
      </c>
      <c r="CT53" s="2" t="s">
        <v>127</v>
      </c>
      <c r="CU53" s="2" t="s">
        <v>940</v>
      </c>
      <c r="CV53" s="2" t="s">
        <v>943</v>
      </c>
      <c r="CW53" s="2" t="s">
        <v>141</v>
      </c>
      <c r="CX53" s="2" t="s">
        <v>130</v>
      </c>
      <c r="CY53" s="4"/>
      <c r="CZ53" s="8"/>
      <c r="DA53" s="4"/>
      <c r="DB53" s="8"/>
      <c r="DC53" s="7"/>
      <c r="DD53" s="7"/>
      <c r="DE53" s="2" t="s">
        <v>138</v>
      </c>
      <c r="DF53" s="2" t="s">
        <v>127</v>
      </c>
      <c r="DG53" s="2" t="s">
        <v>940</v>
      </c>
      <c r="DH53" s="2" t="s">
        <v>944</v>
      </c>
      <c r="DI53" s="2" t="s">
        <v>141</v>
      </c>
      <c r="DJ53" s="2" t="s">
        <v>130</v>
      </c>
      <c r="DK53" s="4"/>
      <c r="DL53" s="8"/>
      <c r="DM53" s="4"/>
      <c r="DN53" s="8"/>
      <c r="DO53" s="7"/>
      <c r="DP53" s="7"/>
      <c r="DQ53" s="2" t="s">
        <v>138</v>
      </c>
      <c r="DR53" s="2" t="s">
        <v>127</v>
      </c>
      <c r="DS53" s="2" t="s">
        <v>945</v>
      </c>
      <c r="DT53" s="2" t="s">
        <v>130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204</v>
      </c>
      <c r="ED53" s="2" t="s">
        <v>127</v>
      </c>
      <c r="EE53" s="2" t="s">
        <v>130</v>
      </c>
      <c r="EF53" s="2" t="s">
        <v>130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138</v>
      </c>
      <c r="EP53" s="2" t="s">
        <v>127</v>
      </c>
      <c r="EQ53" s="2" t="s">
        <v>230</v>
      </c>
      <c r="ER53" s="2" t="s">
        <v>946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256</v>
      </c>
      <c r="FB53" s="2" t="s">
        <v>127</v>
      </c>
      <c r="FC53" s="2" t="s">
        <v>232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168</v>
      </c>
      <c r="FN53" s="2" t="s">
        <v>127</v>
      </c>
      <c r="FO53" s="2" t="s">
        <v>130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138</v>
      </c>
      <c r="FZ53" s="2" t="s">
        <v>170</v>
      </c>
      <c r="GA53" s="2" t="s">
        <v>947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168</v>
      </c>
      <c r="GL53" s="2" t="s">
        <v>127</v>
      </c>
      <c r="GM53" s="2" t="s">
        <v>130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236</v>
      </c>
      <c r="GZ53" s="2" t="s">
        <v>130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138</v>
      </c>
      <c r="HJ53" s="2" t="s">
        <v>127</v>
      </c>
      <c r="HK53" s="2" t="s">
        <v>327</v>
      </c>
      <c r="HL53" s="2" t="s">
        <v>948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168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138</v>
      </c>
      <c r="IH53" s="2" t="s">
        <v>127</v>
      </c>
      <c r="II53" s="2" t="s">
        <v>949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127</v>
      </c>
      <c r="IU53" s="2" t="s">
        <v>940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138</v>
      </c>
      <c r="JF53" s="2" t="s">
        <v>127</v>
      </c>
      <c r="JG53" s="2" t="s">
        <v>166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168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130</v>
      </c>
      <c r="KP53" s="2" t="s">
        <v>130</v>
      </c>
      <c r="KQ53" s="2" t="s">
        <v>130</v>
      </c>
      <c r="KR53" s="2" t="s">
        <v>130</v>
      </c>
      <c r="KS53" s="2" t="s">
        <v>130</v>
      </c>
      <c r="KT53" s="2" t="s">
        <v>130</v>
      </c>
      <c r="KU53" s="4"/>
      <c r="KV53" s="8"/>
      <c r="KW53" s="4"/>
      <c r="KX53" s="8"/>
      <c r="KY53" s="7"/>
      <c r="KZ53" s="7"/>
      <c r="LA53" s="2" t="s">
        <v>169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168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169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168</v>
      </c>
      <c r="MX53" s="2" t="s">
        <v>170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168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138</v>
      </c>
      <c r="OH53" s="2" t="s">
        <v>170</v>
      </c>
      <c r="OI53" s="2" t="s">
        <v>626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168</v>
      </c>
      <c r="PR53" s="2" t="s">
        <v>170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170</v>
      </c>
      <c r="QQ53" s="2" t="s">
        <v>203</v>
      </c>
      <c r="QR53" s="2" t="s">
        <v>950</v>
      </c>
      <c r="QS53" s="2" t="s">
        <v>141</v>
      </c>
      <c r="QT53" s="2" t="s">
        <v>130</v>
      </c>
    </row>
    <row r="54">
      <c r="A54" s="2" t="s">
        <v>951</v>
      </c>
      <c r="B54" s="2" t="s">
        <v>119</v>
      </c>
      <c r="C54" s="2" t="s">
        <v>120</v>
      </c>
      <c r="D54" s="2" t="s">
        <v>786</v>
      </c>
      <c r="E54" s="2" t="s">
        <v>787</v>
      </c>
      <c r="F54" s="2" t="s">
        <v>952</v>
      </c>
      <c r="G54" s="2" t="s">
        <v>952</v>
      </c>
      <c r="H54" s="2" t="s">
        <v>952</v>
      </c>
      <c r="I54" s="2" t="s">
        <v>953</v>
      </c>
      <c r="J54" s="2" t="s">
        <v>125</v>
      </c>
      <c r="K54" s="2" t="s">
        <v>954</v>
      </c>
      <c r="L54" s="3">
        <v>22.42</v>
      </c>
      <c r="M54" s="3">
        <v>23.54</v>
      </c>
      <c r="N54" s="3">
        <v>47.99</v>
      </c>
      <c r="O54" s="2" t="s">
        <v>892</v>
      </c>
      <c r="P54" s="2" t="s">
        <v>721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218</v>
      </c>
      <c r="V54" s="2" t="s">
        <v>219</v>
      </c>
      <c r="W54" s="2" t="s">
        <v>134</v>
      </c>
      <c r="X54" s="2" t="s">
        <v>130</v>
      </c>
      <c r="Y54" s="2" t="s">
        <v>932</v>
      </c>
      <c r="Z54" s="4">
        <v>95</v>
      </c>
      <c r="AA54" s="4">
        <f>=ROUNDDOWN(95,0)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127</v>
      </c>
      <c r="BW54" s="2" t="s">
        <v>934</v>
      </c>
      <c r="BX54" s="2" t="s">
        <v>565</v>
      </c>
      <c r="BY54" s="2" t="s">
        <v>141</v>
      </c>
      <c r="BZ54" s="2" t="s">
        <v>130</v>
      </c>
      <c r="CA54" s="4"/>
      <c r="CB54" s="8"/>
      <c r="CC54" s="4"/>
      <c r="CD54" s="8"/>
      <c r="CE54" s="7"/>
      <c r="CF54" s="7"/>
      <c r="CG54" s="2" t="s">
        <v>138</v>
      </c>
      <c r="CH54" s="2" t="s">
        <v>127</v>
      </c>
      <c r="CI54" s="2" t="s">
        <v>130</v>
      </c>
      <c r="CJ54" s="2" t="s">
        <v>130</v>
      </c>
      <c r="CK54" s="2" t="s">
        <v>141</v>
      </c>
      <c r="CL54" s="2" t="s">
        <v>130</v>
      </c>
      <c r="CM54" s="4"/>
      <c r="CN54" s="8"/>
      <c r="CO54" s="4"/>
      <c r="CP54" s="8"/>
      <c r="CQ54" s="7"/>
      <c r="CR54" s="7"/>
      <c r="CS54" s="2" t="s">
        <v>138</v>
      </c>
      <c r="CT54" s="2" t="s">
        <v>127</v>
      </c>
      <c r="CU54" s="2" t="s">
        <v>376</v>
      </c>
      <c r="CV54" s="2" t="s">
        <v>561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138</v>
      </c>
      <c r="DF54" s="2" t="s">
        <v>127</v>
      </c>
      <c r="DG54" s="2" t="s">
        <v>935</v>
      </c>
      <c r="DH54" s="2" t="s">
        <v>130</v>
      </c>
      <c r="DI54" s="2" t="s">
        <v>141</v>
      </c>
      <c r="DJ54" s="2" t="s">
        <v>130</v>
      </c>
      <c r="DK54" s="4"/>
      <c r="DL54" s="8"/>
      <c r="DM54" s="4"/>
      <c r="DN54" s="8"/>
      <c r="DO54" s="7"/>
      <c r="DP54" s="7"/>
      <c r="DQ54" s="2" t="s">
        <v>138</v>
      </c>
      <c r="DR54" s="2" t="s">
        <v>127</v>
      </c>
      <c r="DS54" s="2" t="s">
        <v>935</v>
      </c>
      <c r="DT54" s="2" t="s">
        <v>674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204</v>
      </c>
      <c r="ED54" s="2" t="s">
        <v>127</v>
      </c>
      <c r="EE54" s="2" t="s">
        <v>130</v>
      </c>
      <c r="EF54" s="2" t="s">
        <v>130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138</v>
      </c>
      <c r="EP54" s="2" t="s">
        <v>127</v>
      </c>
      <c r="EQ54" s="2" t="s">
        <v>230</v>
      </c>
      <c r="ER54" s="2" t="s">
        <v>130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256</v>
      </c>
      <c r="FB54" s="2" t="s">
        <v>127</v>
      </c>
      <c r="FC54" s="2" t="s">
        <v>232</v>
      </c>
      <c r="FD54" s="2" t="s">
        <v>130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168</v>
      </c>
      <c r="FN54" s="2" t="s">
        <v>127</v>
      </c>
      <c r="FO54" s="2" t="s">
        <v>130</v>
      </c>
      <c r="FP54" s="2" t="s">
        <v>130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138</v>
      </c>
      <c r="FZ54" s="2" t="s">
        <v>127</v>
      </c>
      <c r="GA54" s="2" t="s">
        <v>207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168</v>
      </c>
      <c r="GL54" s="2" t="s">
        <v>127</v>
      </c>
      <c r="GM54" s="2" t="s">
        <v>130</v>
      </c>
      <c r="GN54" s="2" t="s">
        <v>130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204</v>
      </c>
      <c r="GX54" s="2" t="s">
        <v>127</v>
      </c>
      <c r="GY54" s="2" t="s">
        <v>130</v>
      </c>
      <c r="GZ54" s="2" t="s">
        <v>130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138</v>
      </c>
      <c r="HJ54" s="2" t="s">
        <v>127</v>
      </c>
      <c r="HK54" s="2" t="s">
        <v>490</v>
      </c>
      <c r="HL54" s="2" t="s">
        <v>130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168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331</v>
      </c>
      <c r="IJ54" s="2" t="s">
        <v>130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127</v>
      </c>
      <c r="IU54" s="2" t="s">
        <v>376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168</v>
      </c>
      <c r="JF54" s="2" t="s">
        <v>127</v>
      </c>
      <c r="JG54" s="2" t="s">
        <v>130</v>
      </c>
      <c r="JH54" s="2" t="s">
        <v>130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168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168</v>
      </c>
      <c r="KP54" s="2" t="s">
        <v>170</v>
      </c>
      <c r="KQ54" s="2" t="s">
        <v>130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169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168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127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168</v>
      </c>
      <c r="MX54" s="2" t="s">
        <v>170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168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138</v>
      </c>
      <c r="OH54" s="2" t="s">
        <v>170</v>
      </c>
      <c r="OI54" s="2" t="s">
        <v>626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168</v>
      </c>
      <c r="PR54" s="2" t="s">
        <v>170</v>
      </c>
      <c r="PS54" s="2" t="s">
        <v>130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170</v>
      </c>
      <c r="QQ54" s="2" t="s">
        <v>376</v>
      </c>
      <c r="QR54" s="2" t="s">
        <v>130</v>
      </c>
      <c r="QS54" s="2" t="s">
        <v>141</v>
      </c>
      <c r="QT54" s="2" t="s">
        <v>130</v>
      </c>
    </row>
    <row r="55">
      <c r="A55" s="2" t="s">
        <v>955</v>
      </c>
      <c r="B55" s="2" t="s">
        <v>119</v>
      </c>
      <c r="C55" s="2" t="s">
        <v>120</v>
      </c>
      <c r="D55" s="2" t="s">
        <v>786</v>
      </c>
      <c r="E55" s="2" t="s">
        <v>787</v>
      </c>
      <c r="F55" s="2" t="s">
        <v>956</v>
      </c>
      <c r="G55" s="2" t="s">
        <v>956</v>
      </c>
      <c r="H55" s="2" t="s">
        <v>956</v>
      </c>
      <c r="I55" s="2" t="s">
        <v>957</v>
      </c>
      <c r="J55" s="2" t="s">
        <v>125</v>
      </c>
      <c r="K55" s="2" t="s">
        <v>891</v>
      </c>
      <c r="L55" s="3">
        <v>40.5</v>
      </c>
      <c r="M55" s="3">
        <v>42.52</v>
      </c>
      <c r="N55" s="3">
        <v>94.99</v>
      </c>
      <c r="O55" s="2" t="s">
        <v>892</v>
      </c>
      <c r="P55" s="2" t="s">
        <v>721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218</v>
      </c>
      <c r="V55" s="2" t="s">
        <v>219</v>
      </c>
      <c r="W55" s="2" t="s">
        <v>134</v>
      </c>
      <c r="X55" s="2" t="s">
        <v>893</v>
      </c>
      <c r="Y55" s="2" t="s">
        <v>894</v>
      </c>
      <c r="Z55" s="4">
        <v>74</v>
      </c>
      <c r="AA55" s="4">
        <f>=ROUNDDOWN(37,0)</f>
      </c>
      <c r="AB55" s="5">
        <v>2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896</v>
      </c>
      <c r="BX55" s="2" t="s">
        <v>958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138</v>
      </c>
      <c r="CH55" s="2" t="s">
        <v>127</v>
      </c>
      <c r="CI55" s="2" t="s">
        <v>130</v>
      </c>
      <c r="CJ55" s="2" t="s">
        <v>959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138</v>
      </c>
      <c r="CT55" s="2" t="s">
        <v>127</v>
      </c>
      <c r="CU55" s="2" t="s">
        <v>897</v>
      </c>
      <c r="CV55" s="2" t="s">
        <v>960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138</v>
      </c>
      <c r="DF55" s="2" t="s">
        <v>127</v>
      </c>
      <c r="DG55" s="2" t="s">
        <v>899</v>
      </c>
      <c r="DH55" s="2" t="s">
        <v>130</v>
      </c>
      <c r="DI55" s="2" t="s">
        <v>141</v>
      </c>
      <c r="DJ55" s="2" t="s">
        <v>130</v>
      </c>
      <c r="DK55" s="4"/>
      <c r="DL55" s="8"/>
      <c r="DM55" s="4"/>
      <c r="DN55" s="8"/>
      <c r="DO55" s="7"/>
      <c r="DP55" s="7"/>
      <c r="DQ55" s="2" t="s">
        <v>138</v>
      </c>
      <c r="DR55" s="2" t="s">
        <v>127</v>
      </c>
      <c r="DS55" s="2" t="s">
        <v>900</v>
      </c>
      <c r="DT55" s="2" t="s">
        <v>961</v>
      </c>
      <c r="DU55" s="2" t="s">
        <v>141</v>
      </c>
      <c r="DV55" s="2" t="s">
        <v>130</v>
      </c>
      <c r="DW55" s="4"/>
      <c r="DX55" s="8"/>
      <c r="DY55" s="4"/>
      <c r="DZ55" s="8"/>
      <c r="EA55" s="7"/>
      <c r="EB55" s="7"/>
      <c r="EC55" s="2" t="s">
        <v>204</v>
      </c>
      <c r="ED55" s="2" t="s">
        <v>127</v>
      </c>
      <c r="EE55" s="2" t="s">
        <v>130</v>
      </c>
      <c r="EF55" s="2" t="s">
        <v>130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138</v>
      </c>
      <c r="EP55" s="2" t="s">
        <v>127</v>
      </c>
      <c r="EQ55" s="2" t="s">
        <v>293</v>
      </c>
      <c r="ER55" s="2" t="s">
        <v>962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256</v>
      </c>
      <c r="FB55" s="2" t="s">
        <v>127</v>
      </c>
      <c r="FC55" s="2" t="s">
        <v>232</v>
      </c>
      <c r="FD55" s="2" t="s">
        <v>130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138</v>
      </c>
      <c r="FN55" s="2" t="s">
        <v>127</v>
      </c>
      <c r="FO55" s="2" t="s">
        <v>877</v>
      </c>
      <c r="FP55" s="2" t="s">
        <v>130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138</v>
      </c>
      <c r="FZ55" s="2" t="s">
        <v>127</v>
      </c>
      <c r="GA55" s="2" t="s">
        <v>297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168</v>
      </c>
      <c r="GL55" s="2" t="s">
        <v>127</v>
      </c>
      <c r="GM55" s="2" t="s">
        <v>130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138</v>
      </c>
      <c r="GX55" s="2" t="s">
        <v>127</v>
      </c>
      <c r="GY55" s="2" t="s">
        <v>727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138</v>
      </c>
      <c r="HJ55" s="2" t="s">
        <v>127</v>
      </c>
      <c r="HK55" s="2" t="s">
        <v>569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168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571</v>
      </c>
      <c r="IJ55" s="2" t="s">
        <v>963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127</v>
      </c>
      <c r="IU55" s="2" t="s">
        <v>897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168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168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168</v>
      </c>
      <c r="KP55" s="2" t="s">
        <v>170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169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168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168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138</v>
      </c>
      <c r="OH55" s="2" t="s">
        <v>170</v>
      </c>
      <c r="OI55" s="2" t="s">
        <v>171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168</v>
      </c>
      <c r="OT55" s="2" t="s">
        <v>127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138</v>
      </c>
      <c r="PF55" s="2" t="s">
        <v>127</v>
      </c>
      <c r="PG55" s="2" t="s">
        <v>172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900</v>
      </c>
      <c r="QR55" s="2" t="s">
        <v>130</v>
      </c>
      <c r="QS55" s="2" t="s">
        <v>141</v>
      </c>
      <c r="QT55" s="2" t="s">
        <v>130</v>
      </c>
    </row>
    <row r="56">
      <c r="A56" s="2" t="s">
        <v>964</v>
      </c>
      <c r="B56" s="2" t="s">
        <v>119</v>
      </c>
      <c r="C56" s="2" t="s">
        <v>120</v>
      </c>
      <c r="D56" s="2" t="s">
        <v>965</v>
      </c>
      <c r="E56" s="2" t="s">
        <v>966</v>
      </c>
      <c r="F56" s="2" t="s">
        <v>967</v>
      </c>
      <c r="G56" s="2" t="s">
        <v>967</v>
      </c>
      <c r="H56" s="2" t="s">
        <v>967</v>
      </c>
      <c r="I56" s="2" t="s">
        <v>968</v>
      </c>
      <c r="J56" s="2" t="s">
        <v>125</v>
      </c>
      <c r="K56" s="2" t="s">
        <v>521</v>
      </c>
      <c r="L56" s="3">
        <v>125.15</v>
      </c>
      <c r="M56" s="3">
        <v>131.41</v>
      </c>
      <c r="N56" s="3">
        <v>279.99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219</v>
      </c>
      <c r="W56" s="2" t="s">
        <v>182</v>
      </c>
      <c r="X56" s="2" t="s">
        <v>130</v>
      </c>
      <c r="Y56" s="2" t="s">
        <v>969</v>
      </c>
      <c r="Z56" s="4">
        <v>431</v>
      </c>
      <c r="AA56" s="4">
        <f>=ROUNDDOWN(28.7333333333333,0)</f>
      </c>
      <c r="AB56" s="5">
        <v>15</v>
      </c>
      <c r="AC56" s="2" t="s">
        <v>283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127</v>
      </c>
      <c r="AQ56" s="8">
        <v>17324.47</v>
      </c>
      <c r="AR56" s="4"/>
      <c r="AS56" s="8"/>
      <c r="AT56" s="7"/>
      <c r="AU56" s="7"/>
      <c r="AV56" s="4">
        <v>127</v>
      </c>
      <c r="AW56" s="8">
        <v>17324.47</v>
      </c>
      <c r="AX56" s="4"/>
      <c r="AY56" s="8"/>
      <c r="AZ56" s="7"/>
      <c r="BA56" s="7"/>
      <c r="BB56" s="7">
        <v>1</v>
      </c>
      <c r="BC56" s="4">
        <v>127</v>
      </c>
      <c r="BD56" s="8">
        <v>17324.47</v>
      </c>
      <c r="BE56" s="4"/>
      <c r="BF56" s="8"/>
      <c r="BG56" s="7"/>
      <c r="BH56" s="7"/>
      <c r="BI56" s="7">
        <v>1</v>
      </c>
      <c r="BJ56" s="4">
        <v>127</v>
      </c>
      <c r="BK56" s="8">
        <v>17324.47</v>
      </c>
      <c r="BL56" s="2" t="s">
        <v>970</v>
      </c>
      <c r="BM56" s="7">
        <v>1</v>
      </c>
      <c r="BN56" s="7">
        <v>1</v>
      </c>
      <c r="BO56" s="4">
        <v>50</v>
      </c>
      <c r="BP56" s="8">
        <v>5931.06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971</v>
      </c>
      <c r="BX56" s="2" t="s">
        <v>266</v>
      </c>
      <c r="BY56" s="2" t="s">
        <v>141</v>
      </c>
      <c r="BZ56" s="2" t="s">
        <v>130</v>
      </c>
      <c r="CA56" s="4">
        <v>40</v>
      </c>
      <c r="CB56" s="8">
        <v>6044.8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130</v>
      </c>
      <c r="CJ56" s="2" t="s">
        <v>972</v>
      </c>
      <c r="CK56" s="2" t="s">
        <v>141</v>
      </c>
      <c r="CL56" s="2" t="s">
        <v>130</v>
      </c>
      <c r="CM56" s="4">
        <v>5</v>
      </c>
      <c r="CN56" s="8">
        <v>801.11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538</v>
      </c>
      <c r="CV56" s="2" t="s">
        <v>973</v>
      </c>
      <c r="CW56" s="2" t="s">
        <v>141</v>
      </c>
      <c r="CX56" s="2" t="s">
        <v>130</v>
      </c>
      <c r="CY56" s="4">
        <v>11</v>
      </c>
      <c r="CZ56" s="8">
        <v>1657.26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974</v>
      </c>
      <c r="DH56" s="2" t="s">
        <v>142</v>
      </c>
      <c r="DI56" s="2" t="s">
        <v>141</v>
      </c>
      <c r="DJ56" s="2" t="s">
        <v>130</v>
      </c>
      <c r="DK56" s="4">
        <v>3</v>
      </c>
      <c r="DL56" s="8">
        <v>354.9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975</v>
      </c>
      <c r="DT56" s="2" t="s">
        <v>976</v>
      </c>
      <c r="DU56" s="2" t="s">
        <v>141</v>
      </c>
      <c r="DV56" s="2" t="s">
        <v>130</v>
      </c>
      <c r="DW56" s="4">
        <v>5</v>
      </c>
      <c r="DX56" s="8">
        <v>689.9</v>
      </c>
      <c r="DY56" s="4"/>
      <c r="DZ56" s="8"/>
      <c r="EA56" s="7"/>
      <c r="EB56" s="7"/>
      <c r="EC56" s="2" t="s">
        <v>138</v>
      </c>
      <c r="ED56" s="2" t="s">
        <v>127</v>
      </c>
      <c r="EE56" s="2" t="s">
        <v>977</v>
      </c>
      <c r="EF56" s="2" t="s">
        <v>978</v>
      </c>
      <c r="EG56" s="2" t="s">
        <v>141</v>
      </c>
      <c r="EH56" s="2" t="s">
        <v>130</v>
      </c>
      <c r="EI56" s="4">
        <v>1</v>
      </c>
      <c r="EJ56" s="8">
        <v>157.83</v>
      </c>
      <c r="EK56" s="4"/>
      <c r="EL56" s="8"/>
      <c r="EM56" s="7"/>
      <c r="EN56" s="7"/>
      <c r="EO56" s="2" t="s">
        <v>138</v>
      </c>
      <c r="EP56" s="2" t="s">
        <v>148</v>
      </c>
      <c r="EQ56" s="2" t="s">
        <v>977</v>
      </c>
      <c r="ER56" s="2" t="s">
        <v>979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138</v>
      </c>
      <c r="FB56" s="2" t="s">
        <v>127</v>
      </c>
      <c r="FC56" s="2" t="s">
        <v>151</v>
      </c>
      <c r="FD56" s="2" t="s">
        <v>130</v>
      </c>
      <c r="FE56" s="2" t="s">
        <v>141</v>
      </c>
      <c r="FF56" s="2" t="s">
        <v>130</v>
      </c>
      <c r="FG56" s="4">
        <v>6</v>
      </c>
      <c r="FH56" s="8">
        <v>851.52</v>
      </c>
      <c r="FI56" s="4"/>
      <c r="FJ56" s="8"/>
      <c r="FK56" s="7"/>
      <c r="FL56" s="7"/>
      <c r="FM56" s="2" t="s">
        <v>138</v>
      </c>
      <c r="FN56" s="2" t="s">
        <v>127</v>
      </c>
      <c r="FO56" s="2" t="s">
        <v>652</v>
      </c>
      <c r="FP56" s="2" t="s">
        <v>674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138</v>
      </c>
      <c r="FZ56" s="2" t="s">
        <v>127</v>
      </c>
      <c r="GA56" s="2" t="s">
        <v>980</v>
      </c>
      <c r="GB56" s="2" t="s">
        <v>981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138</v>
      </c>
      <c r="GL56" s="2" t="s">
        <v>127</v>
      </c>
      <c r="GM56" s="2" t="s">
        <v>202</v>
      </c>
      <c r="GN56" s="2" t="s">
        <v>982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204</v>
      </c>
      <c r="GX56" s="2" t="s">
        <v>127</v>
      </c>
      <c r="GY56" s="2" t="s">
        <v>130</v>
      </c>
      <c r="GZ56" s="2" t="s">
        <v>130</v>
      </c>
      <c r="HA56" s="2" t="s">
        <v>141</v>
      </c>
      <c r="HB56" s="2" t="s">
        <v>130</v>
      </c>
      <c r="HC56" s="4">
        <v>1</v>
      </c>
      <c r="HD56" s="8">
        <v>141.92</v>
      </c>
      <c r="HE56" s="4"/>
      <c r="HF56" s="8"/>
      <c r="HG56" s="7"/>
      <c r="HH56" s="7"/>
      <c r="HI56" s="2" t="s">
        <v>138</v>
      </c>
      <c r="HJ56" s="2" t="s">
        <v>127</v>
      </c>
      <c r="HK56" s="2" t="s">
        <v>205</v>
      </c>
      <c r="HL56" s="2" t="s">
        <v>983</v>
      </c>
      <c r="HM56" s="2" t="s">
        <v>141</v>
      </c>
      <c r="HN56" s="2" t="s">
        <v>130</v>
      </c>
      <c r="HO56" s="4">
        <v>3</v>
      </c>
      <c r="HP56" s="8">
        <v>394.23</v>
      </c>
      <c r="HQ56" s="4"/>
      <c r="HR56" s="8"/>
      <c r="HS56" s="7"/>
      <c r="HT56" s="7"/>
      <c r="HU56" s="2" t="s">
        <v>138</v>
      </c>
      <c r="HV56" s="2" t="s">
        <v>127</v>
      </c>
      <c r="HW56" s="2" t="s">
        <v>161</v>
      </c>
      <c r="HX56" s="2" t="s">
        <v>328</v>
      </c>
      <c r="HY56" s="2" t="s">
        <v>141</v>
      </c>
      <c r="HZ56" s="2" t="s">
        <v>130</v>
      </c>
      <c r="IA56" s="4">
        <v>2</v>
      </c>
      <c r="IB56" s="8">
        <v>299.94</v>
      </c>
      <c r="IC56" s="4"/>
      <c r="ID56" s="8"/>
      <c r="IE56" s="7"/>
      <c r="IF56" s="7"/>
      <c r="IG56" s="2" t="s">
        <v>138</v>
      </c>
      <c r="IH56" s="2" t="s">
        <v>127</v>
      </c>
      <c r="II56" s="2" t="s">
        <v>208</v>
      </c>
      <c r="IJ56" s="2" t="s">
        <v>984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138</v>
      </c>
      <c r="IT56" s="2" t="s">
        <v>127</v>
      </c>
      <c r="IU56" s="2" t="s">
        <v>538</v>
      </c>
      <c r="IV56" s="2" t="s">
        <v>985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168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168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169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168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168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168</v>
      </c>
      <c r="MX56" s="2" t="s">
        <v>170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168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138</v>
      </c>
      <c r="OH56" s="2" t="s">
        <v>170</v>
      </c>
      <c r="OI56" s="2" t="s">
        <v>211</v>
      </c>
      <c r="OJ56" s="2" t="s">
        <v>611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138</v>
      </c>
      <c r="PF56" s="2" t="s">
        <v>127</v>
      </c>
      <c r="PG56" s="2" t="s">
        <v>172</v>
      </c>
      <c r="PH56" s="2" t="s">
        <v>716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138</v>
      </c>
      <c r="PR56" s="2" t="s">
        <v>170</v>
      </c>
      <c r="PS56" s="2" t="s">
        <v>275</v>
      </c>
      <c r="PT56" s="2" t="s">
        <v>130</v>
      </c>
      <c r="PU56" s="2" t="s">
        <v>141</v>
      </c>
      <c r="PV56" s="2" t="s">
        <v>130</v>
      </c>
      <c r="PW56" s="4"/>
      <c r="PX56" s="8"/>
      <c r="PY56" s="4"/>
      <c r="PZ56" s="8"/>
      <c r="QA56" s="7"/>
      <c r="QB56" s="7"/>
      <c r="QC56" s="2" t="s">
        <v>168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170</v>
      </c>
      <c r="QQ56" s="2" t="s">
        <v>986</v>
      </c>
      <c r="QR56" s="2" t="s">
        <v>987</v>
      </c>
      <c r="QS56" s="2" t="s">
        <v>141</v>
      </c>
      <c r="QT56" s="2" t="s">
        <v>130</v>
      </c>
    </row>
    <row r="57">
      <c r="A57" s="2" t="s">
        <v>988</v>
      </c>
      <c r="B57" s="2" t="s">
        <v>119</v>
      </c>
      <c r="C57" s="2" t="s">
        <v>120</v>
      </c>
      <c r="D57" s="2" t="s">
        <v>965</v>
      </c>
      <c r="E57" s="2" t="s">
        <v>966</v>
      </c>
      <c r="F57" s="2" t="s">
        <v>989</v>
      </c>
      <c r="G57" s="2" t="s">
        <v>989</v>
      </c>
      <c r="H57" s="2" t="s">
        <v>989</v>
      </c>
      <c r="I57" s="2" t="s">
        <v>990</v>
      </c>
      <c r="J57" s="2" t="s">
        <v>125</v>
      </c>
      <c r="K57" s="2" t="s">
        <v>991</v>
      </c>
      <c r="L57" s="3">
        <v>130.68</v>
      </c>
      <c r="M57" s="3">
        <v>137.21</v>
      </c>
      <c r="N57" s="3">
        <v>299.99</v>
      </c>
      <c r="O57" s="2" t="s">
        <v>127</v>
      </c>
      <c r="P57" s="2" t="s">
        <v>281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218</v>
      </c>
      <c r="V57" s="2" t="s">
        <v>181</v>
      </c>
      <c r="W57" s="2" t="s">
        <v>182</v>
      </c>
      <c r="X57" s="2" t="s">
        <v>130</v>
      </c>
      <c r="Y57" s="2" t="s">
        <v>992</v>
      </c>
      <c r="Z57" s="4">
        <v>261</v>
      </c>
      <c r="AA57" s="4">
        <f>=ROUNDDOWN(37.2857142857143,0)</f>
      </c>
      <c r="AB57" s="5">
        <v>7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77</v>
      </c>
      <c r="AQ57" s="8">
        <v>10632.39</v>
      </c>
      <c r="AR57" s="4"/>
      <c r="AS57" s="8"/>
      <c r="AT57" s="7"/>
      <c r="AU57" s="7"/>
      <c r="AV57" s="4">
        <v>77</v>
      </c>
      <c r="AW57" s="8">
        <v>10632.39</v>
      </c>
      <c r="AX57" s="4"/>
      <c r="AY57" s="8"/>
      <c r="AZ57" s="7"/>
      <c r="BA57" s="7"/>
      <c r="BB57" s="7">
        <v>1</v>
      </c>
      <c r="BC57" s="4">
        <v>77</v>
      </c>
      <c r="BD57" s="8">
        <v>10632.39</v>
      </c>
      <c r="BE57" s="4"/>
      <c r="BF57" s="8"/>
      <c r="BG57" s="7"/>
      <c r="BH57" s="7"/>
      <c r="BI57" s="7">
        <v>1</v>
      </c>
      <c r="BJ57" s="4">
        <v>77</v>
      </c>
      <c r="BK57" s="8">
        <v>10632.39</v>
      </c>
      <c r="BL57" s="2" t="s">
        <v>993</v>
      </c>
      <c r="BM57" s="7">
        <v>1</v>
      </c>
      <c r="BN57" s="7">
        <v>1</v>
      </c>
      <c r="BO57" s="4">
        <v>37</v>
      </c>
      <c r="BP57" s="8">
        <v>4619.62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994</v>
      </c>
      <c r="BX57" s="2" t="s">
        <v>995</v>
      </c>
      <c r="BY57" s="2" t="s">
        <v>141</v>
      </c>
      <c r="BZ57" s="2" t="s">
        <v>130</v>
      </c>
      <c r="CA57" s="4">
        <v>5</v>
      </c>
      <c r="CB57" s="8">
        <v>788.95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130</v>
      </c>
      <c r="CJ57" s="2" t="s">
        <v>996</v>
      </c>
      <c r="CK57" s="2" t="s">
        <v>141</v>
      </c>
      <c r="CL57" s="2" t="s">
        <v>130</v>
      </c>
      <c r="CM57" s="4">
        <v>5</v>
      </c>
      <c r="CN57" s="8">
        <v>740.95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992</v>
      </c>
      <c r="CV57" s="2" t="s">
        <v>997</v>
      </c>
      <c r="CW57" s="2" t="s">
        <v>141</v>
      </c>
      <c r="CX57" s="2" t="s">
        <v>130</v>
      </c>
      <c r="CY57" s="4">
        <v>4</v>
      </c>
      <c r="CZ57" s="8">
        <v>612.6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604</v>
      </c>
      <c r="DH57" s="2" t="s">
        <v>998</v>
      </c>
      <c r="DI57" s="2" t="s">
        <v>141</v>
      </c>
      <c r="DJ57" s="2" t="s">
        <v>130</v>
      </c>
      <c r="DK57" s="4">
        <v>1</v>
      </c>
      <c r="DL57" s="8">
        <v>124.3</v>
      </c>
      <c r="DM57" s="4"/>
      <c r="DN57" s="8"/>
      <c r="DO57" s="7"/>
      <c r="DP57" s="7"/>
      <c r="DQ57" s="2" t="s">
        <v>138</v>
      </c>
      <c r="DR57" s="2" t="s">
        <v>127</v>
      </c>
      <c r="DS57" s="2" t="s">
        <v>999</v>
      </c>
      <c r="DT57" s="2" t="s">
        <v>1000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170</v>
      </c>
      <c r="EE57" s="2" t="s">
        <v>751</v>
      </c>
      <c r="EF57" s="2" t="s">
        <v>752</v>
      </c>
      <c r="EG57" s="2" t="s">
        <v>141</v>
      </c>
      <c r="EH57" s="2" t="s">
        <v>130</v>
      </c>
      <c r="EI57" s="4">
        <v>2</v>
      </c>
      <c r="EJ57" s="8">
        <v>306.3</v>
      </c>
      <c r="EK57" s="4"/>
      <c r="EL57" s="8"/>
      <c r="EM57" s="7"/>
      <c r="EN57" s="7"/>
      <c r="EO57" s="2" t="s">
        <v>138</v>
      </c>
      <c r="EP57" s="2" t="s">
        <v>148</v>
      </c>
      <c r="EQ57" s="2" t="s">
        <v>604</v>
      </c>
      <c r="ER57" s="2" t="s">
        <v>1001</v>
      </c>
      <c r="ES57" s="2" t="s">
        <v>141</v>
      </c>
      <c r="ET57" s="2" t="s">
        <v>130</v>
      </c>
      <c r="EU57" s="4">
        <v>13</v>
      </c>
      <c r="EV57" s="8">
        <v>1962.22</v>
      </c>
      <c r="EW57" s="4"/>
      <c r="EX57" s="8"/>
      <c r="EY57" s="7"/>
      <c r="EZ57" s="7"/>
      <c r="FA57" s="2" t="s">
        <v>138</v>
      </c>
      <c r="FB57" s="2" t="s">
        <v>127</v>
      </c>
      <c r="FC57" s="2" t="s">
        <v>151</v>
      </c>
      <c r="FD57" s="2" t="s">
        <v>382</v>
      </c>
      <c r="FE57" s="2" t="s">
        <v>141</v>
      </c>
      <c r="FF57" s="2" t="s">
        <v>130</v>
      </c>
      <c r="FG57" s="4">
        <v>8</v>
      </c>
      <c r="FH57" s="8">
        <v>1185.52</v>
      </c>
      <c r="FI57" s="4"/>
      <c r="FJ57" s="8"/>
      <c r="FK57" s="7"/>
      <c r="FL57" s="7"/>
      <c r="FM57" s="2" t="s">
        <v>138</v>
      </c>
      <c r="FN57" s="2" t="s">
        <v>127</v>
      </c>
      <c r="FO57" s="2" t="s">
        <v>652</v>
      </c>
      <c r="FP57" s="2" t="s">
        <v>486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204</v>
      </c>
      <c r="FZ57" s="2" t="s">
        <v>170</v>
      </c>
      <c r="GA57" s="2" t="s">
        <v>130</v>
      </c>
      <c r="GB57" s="2" t="s">
        <v>130</v>
      </c>
      <c r="GC57" s="2" t="s">
        <v>141</v>
      </c>
      <c r="GD57" s="2" t="s">
        <v>130</v>
      </c>
      <c r="GE57" s="4">
        <v>1</v>
      </c>
      <c r="GF57" s="8">
        <v>143.74</v>
      </c>
      <c r="GG57" s="4"/>
      <c r="GH57" s="8"/>
      <c r="GI57" s="7"/>
      <c r="GJ57" s="7"/>
      <c r="GK57" s="2" t="s">
        <v>138</v>
      </c>
      <c r="GL57" s="2" t="s">
        <v>127</v>
      </c>
      <c r="GM57" s="2" t="s">
        <v>1002</v>
      </c>
      <c r="GN57" s="2" t="s">
        <v>1003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204</v>
      </c>
      <c r="GX57" s="2" t="s">
        <v>127</v>
      </c>
      <c r="GY57" s="2" t="s">
        <v>130</v>
      </c>
      <c r="GZ57" s="2" t="s">
        <v>130</v>
      </c>
      <c r="HA57" s="2" t="s">
        <v>141</v>
      </c>
      <c r="HB57" s="2" t="s">
        <v>130</v>
      </c>
      <c r="HC57" s="4">
        <v>1</v>
      </c>
      <c r="HD57" s="8">
        <v>148.19</v>
      </c>
      <c r="HE57" s="4"/>
      <c r="HF57" s="8"/>
      <c r="HG57" s="7"/>
      <c r="HH57" s="7"/>
      <c r="HI57" s="2" t="s">
        <v>138</v>
      </c>
      <c r="HJ57" s="2" t="s">
        <v>127</v>
      </c>
      <c r="HK57" s="2" t="s">
        <v>1004</v>
      </c>
      <c r="HL57" s="2" t="s">
        <v>1005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138</v>
      </c>
      <c r="HV57" s="2" t="s">
        <v>127</v>
      </c>
      <c r="HW57" s="2" t="s">
        <v>161</v>
      </c>
      <c r="HX57" s="2" t="s">
        <v>1006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1007</v>
      </c>
      <c r="IJ57" s="2" t="s">
        <v>495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127</v>
      </c>
      <c r="IU57" s="2" t="s">
        <v>548</v>
      </c>
      <c r="IV57" s="2" t="s">
        <v>275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168</v>
      </c>
      <c r="JF57" s="2" t="s">
        <v>127</v>
      </c>
      <c r="JG57" s="2" t="s">
        <v>130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130</v>
      </c>
      <c r="JR57" s="2" t="s">
        <v>130</v>
      </c>
      <c r="JS57" s="2" t="s">
        <v>130</v>
      </c>
      <c r="JT57" s="2" t="s">
        <v>130</v>
      </c>
      <c r="JU57" s="2" t="s">
        <v>130</v>
      </c>
      <c r="JV57" s="2" t="s">
        <v>130</v>
      </c>
      <c r="JW57" s="4"/>
      <c r="JX57" s="8"/>
      <c r="JY57" s="4"/>
      <c r="JZ57" s="8"/>
      <c r="KA57" s="7"/>
      <c r="KB57" s="7"/>
      <c r="KC57" s="2" t="s">
        <v>168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130</v>
      </c>
      <c r="KP57" s="2" t="s">
        <v>130</v>
      </c>
      <c r="KQ57" s="2" t="s">
        <v>130</v>
      </c>
      <c r="KR57" s="2" t="s">
        <v>130</v>
      </c>
      <c r="KS57" s="2" t="s">
        <v>130</v>
      </c>
      <c r="KT57" s="2" t="s">
        <v>130</v>
      </c>
      <c r="KU57" s="4"/>
      <c r="KV57" s="8"/>
      <c r="KW57" s="4"/>
      <c r="KX57" s="8"/>
      <c r="KY57" s="7"/>
      <c r="KZ57" s="7"/>
      <c r="LA57" s="2" t="s">
        <v>169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168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168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168</v>
      </c>
      <c r="MX57" s="2" t="s">
        <v>170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168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138</v>
      </c>
      <c r="OH57" s="2" t="s">
        <v>170</v>
      </c>
      <c r="OI57" s="2" t="s">
        <v>211</v>
      </c>
      <c r="OJ57" s="2" t="s">
        <v>1008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138</v>
      </c>
      <c r="PF57" s="2" t="s">
        <v>127</v>
      </c>
      <c r="PG57" s="2" t="s">
        <v>172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138</v>
      </c>
      <c r="PR57" s="2" t="s">
        <v>170</v>
      </c>
      <c r="PS57" s="2" t="s">
        <v>213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138</v>
      </c>
      <c r="QP57" s="2" t="s">
        <v>170</v>
      </c>
      <c r="QQ57" s="2" t="s">
        <v>1009</v>
      </c>
      <c r="QR57" s="2" t="s">
        <v>987</v>
      </c>
      <c r="QS57" s="2" t="s">
        <v>141</v>
      </c>
      <c r="QT57" s="2" t="s">
        <v>130</v>
      </c>
    </row>
    <row r="58">
      <c r="A58" s="2" t="s">
        <v>1010</v>
      </c>
      <c r="B58" s="2" t="s">
        <v>119</v>
      </c>
      <c r="C58" s="2" t="s">
        <v>120</v>
      </c>
      <c r="D58" s="2" t="s">
        <v>965</v>
      </c>
      <c r="E58" s="2" t="s">
        <v>966</v>
      </c>
      <c r="F58" s="2" t="s">
        <v>1011</v>
      </c>
      <c r="G58" s="2" t="s">
        <v>1011</v>
      </c>
      <c r="H58" s="2" t="s">
        <v>1011</v>
      </c>
      <c r="I58" s="2" t="s">
        <v>1012</v>
      </c>
      <c r="J58" s="2" t="s">
        <v>125</v>
      </c>
      <c r="K58" s="2" t="s">
        <v>1013</v>
      </c>
      <c r="L58" s="3">
        <v>267.67</v>
      </c>
      <c r="M58" s="3">
        <v>281.05</v>
      </c>
      <c r="N58" s="3">
        <v>609.99</v>
      </c>
      <c r="O58" s="2" t="s">
        <v>127</v>
      </c>
      <c r="P58" s="2" t="s">
        <v>217</v>
      </c>
      <c r="Q58" s="2" t="s">
        <v>129</v>
      </c>
      <c r="R58" s="2" t="s">
        <v>130</v>
      </c>
      <c r="S58" s="2" t="s">
        <v>1014</v>
      </c>
      <c r="T58" s="2" t="s">
        <v>130</v>
      </c>
      <c r="U58" s="2" t="s">
        <v>130</v>
      </c>
      <c r="V58" s="2" t="s">
        <v>132</v>
      </c>
      <c r="W58" s="2" t="s">
        <v>663</v>
      </c>
      <c r="X58" s="2" t="s">
        <v>130</v>
      </c>
      <c r="Y58" s="2" t="s">
        <v>1015</v>
      </c>
      <c r="Z58" s="4">
        <v>70</v>
      </c>
      <c r="AA58" s="4">
        <f>=ROUNDDOWN(53.8461538461538,0)</f>
      </c>
      <c r="AB58" s="5">
        <v>1.3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1</v>
      </c>
      <c r="AP58" s="4">
        <v>12</v>
      </c>
      <c r="AQ58" s="8">
        <v>2868.48</v>
      </c>
      <c r="AR58" s="4"/>
      <c r="AS58" s="8"/>
      <c r="AT58" s="7"/>
      <c r="AU58" s="7"/>
      <c r="AV58" s="4">
        <v>12</v>
      </c>
      <c r="AW58" s="8">
        <v>2868.48</v>
      </c>
      <c r="AX58" s="4"/>
      <c r="AY58" s="8"/>
      <c r="AZ58" s="7"/>
      <c r="BA58" s="7"/>
      <c r="BB58" s="7">
        <v>1</v>
      </c>
      <c r="BC58" s="4">
        <v>25</v>
      </c>
      <c r="BD58" s="8">
        <v>5751.96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0.4987</v>
      </c>
      <c r="BJ58" s="4">
        <v>12</v>
      </c>
      <c r="BK58" s="8">
        <v>2868.48</v>
      </c>
      <c r="BL58" s="2" t="s">
        <v>1016</v>
      </c>
      <c r="BM58" s="7">
        <v>1</v>
      </c>
      <c r="BN58" s="7">
        <v>1</v>
      </c>
      <c r="BO58" s="4">
        <v>10</v>
      </c>
      <c r="BP58" s="8">
        <v>2247.37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1017</v>
      </c>
      <c r="BX58" s="2" t="s">
        <v>1018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1019</v>
      </c>
      <c r="CH58" s="2" t="s">
        <v>170</v>
      </c>
      <c r="CI58" s="2" t="s">
        <v>130</v>
      </c>
      <c r="CJ58" s="2" t="s">
        <v>1020</v>
      </c>
      <c r="CK58" s="2" t="s">
        <v>1021</v>
      </c>
      <c r="CL58" s="2" t="s">
        <v>130</v>
      </c>
      <c r="CM58" s="4">
        <v>1</v>
      </c>
      <c r="CN58" s="8">
        <v>317.58</v>
      </c>
      <c r="CO58" s="4"/>
      <c r="CP58" s="8"/>
      <c r="CQ58" s="7"/>
      <c r="CR58" s="7"/>
      <c r="CS58" s="2" t="s">
        <v>138</v>
      </c>
      <c r="CT58" s="2" t="s">
        <v>127</v>
      </c>
      <c r="CU58" s="2" t="s">
        <v>1022</v>
      </c>
      <c r="CV58" s="2" t="s">
        <v>1023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1024</v>
      </c>
      <c r="DH58" s="2" t="s">
        <v>1025</v>
      </c>
      <c r="DI58" s="2" t="s">
        <v>141</v>
      </c>
      <c r="DJ58" s="2" t="s">
        <v>130</v>
      </c>
      <c r="DK58" s="4"/>
      <c r="DL58" s="8"/>
      <c r="DM58" s="4"/>
      <c r="DN58" s="8"/>
      <c r="DO58" s="7"/>
      <c r="DP58" s="7"/>
      <c r="DQ58" s="2" t="s">
        <v>138</v>
      </c>
      <c r="DR58" s="2" t="s">
        <v>127</v>
      </c>
      <c r="DS58" s="2" t="s">
        <v>1026</v>
      </c>
      <c r="DT58" s="2" t="s">
        <v>1027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147</v>
      </c>
      <c r="ED58" s="2" t="s">
        <v>127</v>
      </c>
      <c r="EE58" s="2" t="s">
        <v>130</v>
      </c>
      <c r="EF58" s="2" t="s">
        <v>130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256</v>
      </c>
      <c r="EP58" s="2" t="s">
        <v>127</v>
      </c>
      <c r="EQ58" s="2" t="s">
        <v>604</v>
      </c>
      <c r="ER58" s="2" t="s">
        <v>1028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127</v>
      </c>
      <c r="FC58" s="2" t="s">
        <v>232</v>
      </c>
      <c r="FD58" s="2" t="s">
        <v>130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652</v>
      </c>
      <c r="FP58" s="2" t="s">
        <v>1029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138</v>
      </c>
      <c r="FZ58" s="2" t="s">
        <v>170</v>
      </c>
      <c r="GA58" s="2" t="s">
        <v>1030</v>
      </c>
      <c r="GB58" s="2" t="s">
        <v>1031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202</v>
      </c>
      <c r="GN58" s="2" t="s">
        <v>1032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268</v>
      </c>
      <c r="GZ58" s="2" t="s">
        <v>1033</v>
      </c>
      <c r="HA58" s="2" t="s">
        <v>141</v>
      </c>
      <c r="HB58" s="2" t="s">
        <v>130</v>
      </c>
      <c r="HC58" s="4">
        <v>1</v>
      </c>
      <c r="HD58" s="8">
        <v>303.53</v>
      </c>
      <c r="HE58" s="4"/>
      <c r="HF58" s="8"/>
      <c r="HG58" s="7"/>
      <c r="HH58" s="7"/>
      <c r="HI58" s="2" t="s">
        <v>138</v>
      </c>
      <c r="HJ58" s="2" t="s">
        <v>127</v>
      </c>
      <c r="HK58" s="2" t="s">
        <v>466</v>
      </c>
      <c r="HL58" s="2" t="s">
        <v>1034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440</v>
      </c>
      <c r="HV58" s="2" t="s">
        <v>127</v>
      </c>
      <c r="HW58" s="2" t="s">
        <v>161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138</v>
      </c>
      <c r="IH58" s="2" t="s">
        <v>127</v>
      </c>
      <c r="II58" s="2" t="s">
        <v>1035</v>
      </c>
      <c r="IJ58" s="2" t="s">
        <v>1036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138</v>
      </c>
      <c r="IT58" s="2" t="s">
        <v>127</v>
      </c>
      <c r="IU58" s="2" t="s">
        <v>1022</v>
      </c>
      <c r="IV58" s="2" t="s">
        <v>1037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168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168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130</v>
      </c>
      <c r="KP58" s="2" t="s">
        <v>130</v>
      </c>
      <c r="KQ58" s="2" t="s">
        <v>130</v>
      </c>
      <c r="KR58" s="2" t="s">
        <v>130</v>
      </c>
      <c r="KS58" s="2" t="s">
        <v>130</v>
      </c>
      <c r="KT58" s="2" t="s">
        <v>130</v>
      </c>
      <c r="KU58" s="4"/>
      <c r="KV58" s="8"/>
      <c r="KW58" s="4"/>
      <c r="KX58" s="8"/>
      <c r="KY58" s="7"/>
      <c r="KZ58" s="7"/>
      <c r="LA58" s="2" t="s">
        <v>169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168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168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168</v>
      </c>
      <c r="MX58" s="2" t="s">
        <v>170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168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138</v>
      </c>
      <c r="OH58" s="2" t="s">
        <v>170</v>
      </c>
      <c r="OI58" s="2" t="s">
        <v>211</v>
      </c>
      <c r="OJ58" s="2" t="s">
        <v>1038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138</v>
      </c>
      <c r="PF58" s="2" t="s">
        <v>127</v>
      </c>
      <c r="PG58" s="2" t="s">
        <v>172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138</v>
      </c>
      <c r="PR58" s="2" t="s">
        <v>170</v>
      </c>
      <c r="PS58" s="2" t="s">
        <v>275</v>
      </c>
      <c r="PT58" s="2" t="s">
        <v>130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168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170</v>
      </c>
      <c r="QQ58" s="2" t="s">
        <v>755</v>
      </c>
      <c r="QR58" s="2" t="s">
        <v>130</v>
      </c>
      <c r="QS58" s="2" t="s">
        <v>141</v>
      </c>
      <c r="QT58" s="2" t="s">
        <v>130</v>
      </c>
    </row>
    <row r="59">
      <c r="A59" s="2" t="s">
        <v>1039</v>
      </c>
      <c r="B59" s="2" t="s">
        <v>119</v>
      </c>
      <c r="C59" s="2" t="s">
        <v>120</v>
      </c>
      <c r="D59" s="2" t="s">
        <v>965</v>
      </c>
      <c r="E59" s="2" t="s">
        <v>966</v>
      </c>
      <c r="F59" s="2" t="s">
        <v>1011</v>
      </c>
      <c r="G59" s="2" t="s">
        <v>1011</v>
      </c>
      <c r="H59" s="2" t="s">
        <v>1011</v>
      </c>
      <c r="I59" s="2" t="s">
        <v>1012</v>
      </c>
      <c r="J59" s="2" t="s">
        <v>125</v>
      </c>
      <c r="K59" s="2" t="s">
        <v>407</v>
      </c>
      <c r="L59" s="3">
        <v>267.67</v>
      </c>
      <c r="M59" s="3">
        <v>281.05</v>
      </c>
      <c r="N59" s="3">
        <v>609.99</v>
      </c>
      <c r="O59" s="2" t="s">
        <v>127</v>
      </c>
      <c r="P59" s="2" t="s">
        <v>311</v>
      </c>
      <c r="Q59" s="2" t="s">
        <v>129</v>
      </c>
      <c r="R59" s="2" t="s">
        <v>130</v>
      </c>
      <c r="S59" s="2" t="s">
        <v>1040</v>
      </c>
      <c r="T59" s="2" t="s">
        <v>130</v>
      </c>
      <c r="U59" s="2" t="s">
        <v>130</v>
      </c>
      <c r="V59" s="2" t="s">
        <v>132</v>
      </c>
      <c r="W59" s="2" t="s">
        <v>134</v>
      </c>
      <c r="X59" s="2" t="s">
        <v>130</v>
      </c>
      <c r="Y59" s="2" t="s">
        <v>1041</v>
      </c>
      <c r="Z59" s="4">
        <v>85</v>
      </c>
      <c r="AA59" s="4">
        <f>=ROUNDDOWN(141.666666666667,0)</f>
      </c>
      <c r="AB59" s="5">
        <v>0.6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6</v>
      </c>
      <c r="AQ59" s="8">
        <v>1551.33</v>
      </c>
      <c r="AR59" s="4"/>
      <c r="AS59" s="8"/>
      <c r="AT59" s="7"/>
      <c r="AU59" s="7"/>
      <c r="AV59" s="4">
        <v>6</v>
      </c>
      <c r="AW59" s="8">
        <v>1551.33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0.2697</v>
      </c>
      <c r="BJ59" s="4">
        <v>6</v>
      </c>
      <c r="BK59" s="8">
        <v>1551.33</v>
      </c>
      <c r="BL59" s="2" t="s">
        <v>1042</v>
      </c>
      <c r="BM59" s="7">
        <v>1</v>
      </c>
      <c r="BN59" s="7">
        <v>1</v>
      </c>
      <c r="BO59" s="4">
        <v>3</v>
      </c>
      <c r="BP59" s="8">
        <v>631.7</v>
      </c>
      <c r="BQ59" s="4"/>
      <c r="BR59" s="8"/>
      <c r="BS59" s="7"/>
      <c r="BT59" s="7"/>
      <c r="BU59" s="2" t="s">
        <v>138</v>
      </c>
      <c r="BV59" s="2" t="s">
        <v>127</v>
      </c>
      <c r="BW59" s="2" t="s">
        <v>452</v>
      </c>
      <c r="BX59" s="2" t="s">
        <v>1043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1019</v>
      </c>
      <c r="CH59" s="2" t="s">
        <v>127</v>
      </c>
      <c r="CI59" s="2" t="s">
        <v>130</v>
      </c>
      <c r="CJ59" s="2" t="s">
        <v>1044</v>
      </c>
      <c r="CK59" s="2" t="s">
        <v>1021</v>
      </c>
      <c r="CL59" s="2" t="s">
        <v>130</v>
      </c>
      <c r="CM59" s="4"/>
      <c r="CN59" s="8"/>
      <c r="CO59" s="4"/>
      <c r="CP59" s="8"/>
      <c r="CQ59" s="7"/>
      <c r="CR59" s="7"/>
      <c r="CS59" s="2" t="s">
        <v>138</v>
      </c>
      <c r="CT59" s="2" t="s">
        <v>127</v>
      </c>
      <c r="CU59" s="2" t="s">
        <v>143</v>
      </c>
      <c r="CV59" s="2" t="s">
        <v>1045</v>
      </c>
      <c r="CW59" s="2" t="s">
        <v>141</v>
      </c>
      <c r="CX59" s="2" t="s">
        <v>130</v>
      </c>
      <c r="CY59" s="4">
        <v>2</v>
      </c>
      <c r="CZ59" s="8">
        <v>622.68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143</v>
      </c>
      <c r="DH59" s="2" t="s">
        <v>1046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138</v>
      </c>
      <c r="DR59" s="2" t="s">
        <v>127</v>
      </c>
      <c r="DS59" s="2" t="s">
        <v>145</v>
      </c>
      <c r="DT59" s="2" t="s">
        <v>1047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138</v>
      </c>
      <c r="ED59" s="2" t="s">
        <v>170</v>
      </c>
      <c r="EE59" s="2" t="s">
        <v>1048</v>
      </c>
      <c r="EF59" s="2" t="s">
        <v>1049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138</v>
      </c>
      <c r="EP59" s="2" t="s">
        <v>127</v>
      </c>
      <c r="EQ59" s="2" t="s">
        <v>149</v>
      </c>
      <c r="ER59" s="2" t="s">
        <v>1050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138</v>
      </c>
      <c r="FB59" s="2" t="s">
        <v>127</v>
      </c>
      <c r="FC59" s="2" t="s">
        <v>232</v>
      </c>
      <c r="FD59" s="2" t="s">
        <v>130</v>
      </c>
      <c r="FE59" s="2" t="s">
        <v>141</v>
      </c>
      <c r="FF59" s="2" t="s">
        <v>130</v>
      </c>
      <c r="FG59" s="4">
        <v>1</v>
      </c>
      <c r="FH59" s="8">
        <v>296.95</v>
      </c>
      <c r="FI59" s="4"/>
      <c r="FJ59" s="8"/>
      <c r="FK59" s="7"/>
      <c r="FL59" s="7"/>
      <c r="FM59" s="2" t="s">
        <v>138</v>
      </c>
      <c r="FN59" s="2" t="s">
        <v>127</v>
      </c>
      <c r="FO59" s="2" t="s">
        <v>652</v>
      </c>
      <c r="FP59" s="2" t="s">
        <v>1051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138</v>
      </c>
      <c r="FZ59" s="2" t="s">
        <v>170</v>
      </c>
      <c r="GA59" s="2" t="s">
        <v>1052</v>
      </c>
      <c r="GB59" s="2" t="s">
        <v>1053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127</v>
      </c>
      <c r="GM59" s="2" t="s">
        <v>1054</v>
      </c>
      <c r="GN59" s="2" t="s">
        <v>1055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268</v>
      </c>
      <c r="GZ59" s="2" t="s">
        <v>760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138</v>
      </c>
      <c r="HJ59" s="2" t="s">
        <v>127</v>
      </c>
      <c r="HK59" s="2" t="s">
        <v>159</v>
      </c>
      <c r="HL59" s="2" t="s">
        <v>467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127</v>
      </c>
      <c r="HW59" s="2" t="s">
        <v>161</v>
      </c>
      <c r="HX59" s="2" t="s">
        <v>480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163</v>
      </c>
      <c r="IJ59" s="2" t="s">
        <v>452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127</v>
      </c>
      <c r="IU59" s="2" t="s">
        <v>143</v>
      </c>
      <c r="IV59" s="2" t="s">
        <v>457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168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168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130</v>
      </c>
      <c r="KP59" s="2" t="s">
        <v>130</v>
      </c>
      <c r="KQ59" s="2" t="s">
        <v>130</v>
      </c>
      <c r="KR59" s="2" t="s">
        <v>130</v>
      </c>
      <c r="KS59" s="2" t="s">
        <v>130</v>
      </c>
      <c r="KT59" s="2" t="s">
        <v>130</v>
      </c>
      <c r="KU59" s="4"/>
      <c r="KV59" s="8"/>
      <c r="KW59" s="4"/>
      <c r="KX59" s="8"/>
      <c r="KY59" s="7"/>
      <c r="KZ59" s="7"/>
      <c r="LA59" s="2" t="s">
        <v>169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168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168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168</v>
      </c>
      <c r="MX59" s="2" t="s">
        <v>170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168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138</v>
      </c>
      <c r="OH59" s="2" t="s">
        <v>170</v>
      </c>
      <c r="OI59" s="2" t="s">
        <v>1056</v>
      </c>
      <c r="OJ59" s="2" t="s">
        <v>1057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138</v>
      </c>
      <c r="PF59" s="2" t="s">
        <v>127</v>
      </c>
      <c r="PG59" s="2" t="s">
        <v>172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138</v>
      </c>
      <c r="PR59" s="2" t="s">
        <v>170</v>
      </c>
      <c r="PS59" s="2" t="s">
        <v>173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170</v>
      </c>
      <c r="QQ59" s="2" t="s">
        <v>755</v>
      </c>
      <c r="QR59" s="2" t="s">
        <v>1058</v>
      </c>
      <c r="QS59" s="2" t="s">
        <v>141</v>
      </c>
      <c r="QT59" s="2" t="s">
        <v>130</v>
      </c>
    </row>
    <row r="60">
      <c r="A60" s="2" t="s">
        <v>1059</v>
      </c>
      <c r="B60" s="2" t="s">
        <v>119</v>
      </c>
      <c r="C60" s="2" t="s">
        <v>120</v>
      </c>
      <c r="D60" s="2" t="s">
        <v>965</v>
      </c>
      <c r="E60" s="2" t="s">
        <v>966</v>
      </c>
      <c r="F60" s="2" t="s">
        <v>1011</v>
      </c>
      <c r="G60" s="2" t="s">
        <v>1011</v>
      </c>
      <c r="H60" s="2" t="s">
        <v>1011</v>
      </c>
      <c r="I60" s="2" t="s">
        <v>1012</v>
      </c>
      <c r="J60" s="2" t="s">
        <v>125</v>
      </c>
      <c r="K60" s="2" t="s">
        <v>1060</v>
      </c>
      <c r="L60" s="3">
        <v>133.84</v>
      </c>
      <c r="M60" s="3">
        <v>140.53</v>
      </c>
      <c r="N60" s="3">
        <v>304.99</v>
      </c>
      <c r="O60" s="2" t="s">
        <v>892</v>
      </c>
      <c r="P60" s="2" t="s">
        <v>721</v>
      </c>
      <c r="Q60" s="2" t="s">
        <v>129</v>
      </c>
      <c r="R60" s="2" t="s">
        <v>130</v>
      </c>
      <c r="S60" s="2" t="s">
        <v>1014</v>
      </c>
      <c r="T60" s="2" t="s">
        <v>130</v>
      </c>
      <c r="U60" s="2" t="s">
        <v>130</v>
      </c>
      <c r="V60" s="2" t="s">
        <v>132</v>
      </c>
      <c r="W60" s="2" t="s">
        <v>134</v>
      </c>
      <c r="X60" s="2" t="s">
        <v>130</v>
      </c>
      <c r="Y60" s="2" t="s">
        <v>427</v>
      </c>
      <c r="Z60" s="4">
        <v>19</v>
      </c>
      <c r="AA60" s="4">
        <f>=ROUNDDOWN(31.6666666666667,0)</f>
      </c>
      <c r="AB60" s="5">
        <v>0.6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7</v>
      </c>
      <c r="AQ60" s="8">
        <v>1332.15</v>
      </c>
      <c r="AR60" s="4"/>
      <c r="AS60" s="8"/>
      <c r="AT60" s="7"/>
      <c r="AU60" s="7"/>
      <c r="AV60" s="4">
        <v>7</v>
      </c>
      <c r="AW60" s="8">
        <v>1332.15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0.2316</v>
      </c>
      <c r="BJ60" s="4">
        <v>7</v>
      </c>
      <c r="BK60" s="8">
        <v>1332.15</v>
      </c>
      <c r="BL60" s="2" t="s">
        <v>1061</v>
      </c>
      <c r="BM60" s="7">
        <v>1</v>
      </c>
      <c r="BN60" s="7">
        <v>1</v>
      </c>
      <c r="BO60" s="4">
        <v>2</v>
      </c>
      <c r="BP60" s="8">
        <v>291.56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452</v>
      </c>
      <c r="BX60" s="2" t="s">
        <v>1062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1019</v>
      </c>
      <c r="CH60" s="2" t="s">
        <v>170</v>
      </c>
      <c r="CI60" s="2" t="s">
        <v>130</v>
      </c>
      <c r="CJ60" s="2" t="s">
        <v>1063</v>
      </c>
      <c r="CK60" s="2" t="s">
        <v>1021</v>
      </c>
      <c r="CL60" s="2" t="s">
        <v>130</v>
      </c>
      <c r="CM60" s="4"/>
      <c r="CN60" s="8"/>
      <c r="CO60" s="4"/>
      <c r="CP60" s="8"/>
      <c r="CQ60" s="7"/>
      <c r="CR60" s="7"/>
      <c r="CS60" s="2" t="s">
        <v>138</v>
      </c>
      <c r="CT60" s="2" t="s">
        <v>127</v>
      </c>
      <c r="CU60" s="2" t="s">
        <v>143</v>
      </c>
      <c r="CV60" s="2" t="s">
        <v>1064</v>
      </c>
      <c r="CW60" s="2" t="s">
        <v>141</v>
      </c>
      <c r="CX60" s="2" t="s">
        <v>130</v>
      </c>
      <c r="CY60" s="4">
        <v>1</v>
      </c>
      <c r="CZ60" s="8">
        <v>270.73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457</v>
      </c>
      <c r="DH60" s="2" t="s">
        <v>1065</v>
      </c>
      <c r="DI60" s="2" t="s">
        <v>141</v>
      </c>
      <c r="DJ60" s="2" t="s">
        <v>130</v>
      </c>
      <c r="DK60" s="4">
        <v>2</v>
      </c>
      <c r="DL60" s="8">
        <v>321.14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145</v>
      </c>
      <c r="DT60" s="2" t="s">
        <v>1066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138</v>
      </c>
      <c r="ED60" s="2" t="s">
        <v>170</v>
      </c>
      <c r="EE60" s="2" t="s">
        <v>751</v>
      </c>
      <c r="EF60" s="2" t="s">
        <v>1067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138</v>
      </c>
      <c r="EP60" s="2" t="s">
        <v>127</v>
      </c>
      <c r="EQ60" s="2" t="s">
        <v>149</v>
      </c>
      <c r="ER60" s="2" t="s">
        <v>1068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256</v>
      </c>
      <c r="FB60" s="2" t="s">
        <v>127</v>
      </c>
      <c r="FC60" s="2" t="s">
        <v>232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138</v>
      </c>
      <c r="FN60" s="2" t="s">
        <v>127</v>
      </c>
      <c r="FO60" s="2" t="s">
        <v>652</v>
      </c>
      <c r="FP60" s="2" t="s">
        <v>1069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138</v>
      </c>
      <c r="FZ60" s="2" t="s">
        <v>170</v>
      </c>
      <c r="GA60" s="2" t="s">
        <v>1052</v>
      </c>
      <c r="GB60" s="2" t="s">
        <v>1070</v>
      </c>
      <c r="GC60" s="2" t="s">
        <v>141</v>
      </c>
      <c r="GD60" s="2" t="s">
        <v>130</v>
      </c>
      <c r="GE60" s="4">
        <v>1</v>
      </c>
      <c r="GF60" s="8">
        <v>151.77</v>
      </c>
      <c r="GG60" s="4"/>
      <c r="GH60" s="8"/>
      <c r="GI60" s="7"/>
      <c r="GJ60" s="7"/>
      <c r="GK60" s="2" t="s">
        <v>138</v>
      </c>
      <c r="GL60" s="2" t="s">
        <v>127</v>
      </c>
      <c r="GM60" s="2" t="s">
        <v>501</v>
      </c>
      <c r="GN60" s="2" t="s">
        <v>1071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268</v>
      </c>
      <c r="GZ60" s="2" t="s">
        <v>1072</v>
      </c>
      <c r="HA60" s="2" t="s">
        <v>141</v>
      </c>
      <c r="HB60" s="2" t="s">
        <v>130</v>
      </c>
      <c r="HC60" s="4">
        <v>1</v>
      </c>
      <c r="HD60" s="8">
        <v>296.95</v>
      </c>
      <c r="HE60" s="4"/>
      <c r="HF60" s="8"/>
      <c r="HG60" s="7"/>
      <c r="HH60" s="7"/>
      <c r="HI60" s="2" t="s">
        <v>138</v>
      </c>
      <c r="HJ60" s="2" t="s">
        <v>127</v>
      </c>
      <c r="HK60" s="2" t="s">
        <v>159</v>
      </c>
      <c r="HL60" s="2" t="s">
        <v>1073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127</v>
      </c>
      <c r="HW60" s="2" t="s">
        <v>494</v>
      </c>
      <c r="HX60" s="2" t="s">
        <v>1074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138</v>
      </c>
      <c r="IH60" s="2" t="s">
        <v>127</v>
      </c>
      <c r="II60" s="2" t="s">
        <v>163</v>
      </c>
      <c r="IJ60" s="2" t="s">
        <v>1043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127</v>
      </c>
      <c r="IU60" s="2" t="s">
        <v>143</v>
      </c>
      <c r="IV60" s="2" t="s">
        <v>1075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138</v>
      </c>
      <c r="JF60" s="2" t="s">
        <v>127</v>
      </c>
      <c r="JG60" s="2" t="s">
        <v>166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168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130</v>
      </c>
      <c r="KP60" s="2" t="s">
        <v>130</v>
      </c>
      <c r="KQ60" s="2" t="s">
        <v>130</v>
      </c>
      <c r="KR60" s="2" t="s">
        <v>130</v>
      </c>
      <c r="KS60" s="2" t="s">
        <v>130</v>
      </c>
      <c r="KT60" s="2" t="s">
        <v>130</v>
      </c>
      <c r="KU60" s="4"/>
      <c r="KV60" s="8"/>
      <c r="KW60" s="4"/>
      <c r="KX60" s="8"/>
      <c r="KY60" s="7"/>
      <c r="KZ60" s="7"/>
      <c r="LA60" s="2" t="s">
        <v>169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168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168</v>
      </c>
      <c r="MX60" s="2" t="s">
        <v>170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168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138</v>
      </c>
      <c r="OH60" s="2" t="s">
        <v>170</v>
      </c>
      <c r="OI60" s="2" t="s">
        <v>171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138</v>
      </c>
      <c r="PF60" s="2" t="s">
        <v>127</v>
      </c>
      <c r="PG60" s="2" t="s">
        <v>172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138</v>
      </c>
      <c r="PR60" s="2" t="s">
        <v>170</v>
      </c>
      <c r="PS60" s="2" t="s">
        <v>173</v>
      </c>
      <c r="PT60" s="2" t="s">
        <v>130</v>
      </c>
      <c r="PU60" s="2" t="s">
        <v>141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170</v>
      </c>
      <c r="QQ60" s="2" t="s">
        <v>755</v>
      </c>
      <c r="QR60" s="2" t="s">
        <v>130</v>
      </c>
      <c r="QS60" s="2" t="s">
        <v>141</v>
      </c>
      <c r="QT60" s="2" t="s">
        <v>130</v>
      </c>
    </row>
    <row r="61">
      <c r="A61" s="2" t="s">
        <v>1076</v>
      </c>
      <c r="B61" s="2" t="s">
        <v>119</v>
      </c>
      <c r="C61" s="2" t="s">
        <v>120</v>
      </c>
      <c r="D61" s="2" t="s">
        <v>965</v>
      </c>
      <c r="E61" s="2" t="s">
        <v>966</v>
      </c>
      <c r="F61" s="2" t="s">
        <v>1077</v>
      </c>
      <c r="G61" s="2" t="s">
        <v>1077</v>
      </c>
      <c r="H61" s="2" t="s">
        <v>1077</v>
      </c>
      <c r="I61" s="2" t="s">
        <v>1078</v>
      </c>
      <c r="J61" s="2" t="s">
        <v>125</v>
      </c>
      <c r="K61" s="2" t="s">
        <v>407</v>
      </c>
      <c r="L61" s="3">
        <v>64.3</v>
      </c>
      <c r="M61" s="3">
        <v>67.52</v>
      </c>
      <c r="N61" s="3">
        <v>159.99</v>
      </c>
      <c r="O61" s="2" t="s">
        <v>127</v>
      </c>
      <c r="P61" s="2" t="s">
        <v>721</v>
      </c>
      <c r="Q61" s="2" t="s">
        <v>129</v>
      </c>
      <c r="R61" s="2" t="s">
        <v>130</v>
      </c>
      <c r="S61" s="2" t="s">
        <v>1079</v>
      </c>
      <c r="T61" s="2" t="s">
        <v>130</v>
      </c>
      <c r="U61" s="2" t="s">
        <v>130</v>
      </c>
      <c r="V61" s="2" t="s">
        <v>132</v>
      </c>
      <c r="W61" s="2" t="s">
        <v>134</v>
      </c>
      <c r="X61" s="2" t="s">
        <v>130</v>
      </c>
      <c r="Y61" s="2" t="s">
        <v>427</v>
      </c>
      <c r="Z61" s="4">
        <v>130</v>
      </c>
      <c r="AA61" s="4">
        <f>=ROUNDDOWN(260,0)</f>
      </c>
      <c r="AB61" s="5">
        <v>0.5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11</v>
      </c>
      <c r="AQ61" s="8">
        <v>1292.59</v>
      </c>
      <c r="AR61" s="4"/>
      <c r="AS61" s="8"/>
      <c r="AT61" s="7"/>
      <c r="AU61" s="7"/>
      <c r="AV61" s="4">
        <v>11</v>
      </c>
      <c r="AW61" s="8">
        <v>1292.59</v>
      </c>
      <c r="AX61" s="4"/>
      <c r="AY61" s="8"/>
      <c r="AZ61" s="7"/>
      <c r="BA61" s="7"/>
      <c r="BB61" s="7">
        <v>1</v>
      </c>
      <c r="BC61" s="4">
        <v>20</v>
      </c>
      <c r="BD61" s="8">
        <v>2477.18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0.5218</v>
      </c>
      <c r="BJ61" s="4">
        <v>11</v>
      </c>
      <c r="BK61" s="8">
        <v>1292.59</v>
      </c>
      <c r="BL61" s="2" t="s">
        <v>1080</v>
      </c>
      <c r="BM61" s="7">
        <v>1</v>
      </c>
      <c r="BN61" s="7">
        <v>1</v>
      </c>
      <c r="BO61" s="4">
        <v>5</v>
      </c>
      <c r="BP61" s="8">
        <v>389.94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452</v>
      </c>
      <c r="BX61" s="2" t="s">
        <v>1081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537</v>
      </c>
      <c r="CH61" s="2" t="s">
        <v>170</v>
      </c>
      <c r="CI61" s="2" t="s">
        <v>130</v>
      </c>
      <c r="CJ61" s="2" t="s">
        <v>1082</v>
      </c>
      <c r="CK61" s="2" t="s">
        <v>1021</v>
      </c>
      <c r="CL61" s="2" t="s">
        <v>130</v>
      </c>
      <c r="CM61" s="4">
        <v>5</v>
      </c>
      <c r="CN61" s="8">
        <v>829.73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143</v>
      </c>
      <c r="CV61" s="2" t="s">
        <v>1083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138</v>
      </c>
      <c r="DF61" s="2" t="s">
        <v>127</v>
      </c>
      <c r="DG61" s="2" t="s">
        <v>457</v>
      </c>
      <c r="DH61" s="2" t="s">
        <v>1084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145</v>
      </c>
      <c r="DT61" s="2" t="s">
        <v>1085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147</v>
      </c>
      <c r="ED61" s="2" t="s">
        <v>127</v>
      </c>
      <c r="EE61" s="2" t="s">
        <v>130</v>
      </c>
      <c r="EF61" s="2" t="s">
        <v>130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138</v>
      </c>
      <c r="EP61" s="2" t="s">
        <v>127</v>
      </c>
      <c r="EQ61" s="2" t="s">
        <v>149</v>
      </c>
      <c r="ER61" s="2" t="s">
        <v>1086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138</v>
      </c>
      <c r="FB61" s="2" t="s">
        <v>127</v>
      </c>
      <c r="FC61" s="2" t="s">
        <v>232</v>
      </c>
      <c r="FD61" s="2" t="s">
        <v>130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138</v>
      </c>
      <c r="FN61" s="2" t="s">
        <v>127</v>
      </c>
      <c r="FO61" s="2" t="s">
        <v>652</v>
      </c>
      <c r="FP61" s="2" t="s">
        <v>1087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170</v>
      </c>
      <c r="GA61" s="2" t="s">
        <v>1052</v>
      </c>
      <c r="GB61" s="2" t="s">
        <v>1088</v>
      </c>
      <c r="GC61" s="2" t="s">
        <v>141</v>
      </c>
      <c r="GD61" s="2" t="s">
        <v>130</v>
      </c>
      <c r="GE61" s="4">
        <v>1</v>
      </c>
      <c r="GF61" s="8">
        <v>72.92</v>
      </c>
      <c r="GG61" s="4"/>
      <c r="GH61" s="8"/>
      <c r="GI61" s="7"/>
      <c r="GJ61" s="7"/>
      <c r="GK61" s="2" t="s">
        <v>138</v>
      </c>
      <c r="GL61" s="2" t="s">
        <v>127</v>
      </c>
      <c r="GM61" s="2" t="s">
        <v>202</v>
      </c>
      <c r="GN61" s="2" t="s">
        <v>1089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268</v>
      </c>
      <c r="GZ61" s="2" t="s">
        <v>821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138</v>
      </c>
      <c r="HJ61" s="2" t="s">
        <v>127</v>
      </c>
      <c r="HK61" s="2" t="s">
        <v>159</v>
      </c>
      <c r="HL61" s="2" t="s">
        <v>1090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161</v>
      </c>
      <c r="HX61" s="2" t="s">
        <v>417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163</v>
      </c>
      <c r="IJ61" s="2" t="s">
        <v>1091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127</v>
      </c>
      <c r="IU61" s="2" t="s">
        <v>143</v>
      </c>
      <c r="IV61" s="2" t="s">
        <v>1092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168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130</v>
      </c>
      <c r="JR61" s="2" t="s">
        <v>130</v>
      </c>
      <c r="JS61" s="2" t="s">
        <v>130</v>
      </c>
      <c r="JT61" s="2" t="s">
        <v>130</v>
      </c>
      <c r="JU61" s="2" t="s">
        <v>130</v>
      </c>
      <c r="JV61" s="2" t="s">
        <v>130</v>
      </c>
      <c r="JW61" s="4"/>
      <c r="JX61" s="8"/>
      <c r="JY61" s="4"/>
      <c r="JZ61" s="8"/>
      <c r="KA61" s="7"/>
      <c r="KB61" s="7"/>
      <c r="KC61" s="2" t="s">
        <v>168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130</v>
      </c>
      <c r="KP61" s="2" t="s">
        <v>130</v>
      </c>
      <c r="KQ61" s="2" t="s">
        <v>130</v>
      </c>
      <c r="KR61" s="2" t="s">
        <v>130</v>
      </c>
      <c r="KS61" s="2" t="s">
        <v>130</v>
      </c>
      <c r="KT61" s="2" t="s">
        <v>130</v>
      </c>
      <c r="KU61" s="4"/>
      <c r="KV61" s="8"/>
      <c r="KW61" s="4"/>
      <c r="KX61" s="8"/>
      <c r="KY61" s="7"/>
      <c r="KZ61" s="7"/>
      <c r="LA61" s="2" t="s">
        <v>169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168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168</v>
      </c>
      <c r="MX61" s="2" t="s">
        <v>170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168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138</v>
      </c>
      <c r="OH61" s="2" t="s">
        <v>170</v>
      </c>
      <c r="OI61" s="2" t="s">
        <v>211</v>
      </c>
      <c r="OJ61" s="2" t="s">
        <v>1093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138</v>
      </c>
      <c r="PF61" s="2" t="s">
        <v>127</v>
      </c>
      <c r="PG61" s="2" t="s">
        <v>172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138</v>
      </c>
      <c r="PR61" s="2" t="s">
        <v>170</v>
      </c>
      <c r="PS61" s="2" t="s">
        <v>173</v>
      </c>
      <c r="PT61" s="2" t="s">
        <v>130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138</v>
      </c>
      <c r="QP61" s="2" t="s">
        <v>170</v>
      </c>
      <c r="QQ61" s="2" t="s">
        <v>755</v>
      </c>
      <c r="QR61" s="2" t="s">
        <v>130</v>
      </c>
      <c r="QS61" s="2" t="s">
        <v>141</v>
      </c>
      <c r="QT61" s="2" t="s">
        <v>130</v>
      </c>
    </row>
    <row r="62">
      <c r="A62" s="2" t="s">
        <v>1094</v>
      </c>
      <c r="B62" s="2" t="s">
        <v>119</v>
      </c>
      <c r="C62" s="2" t="s">
        <v>120</v>
      </c>
      <c r="D62" s="2" t="s">
        <v>965</v>
      </c>
      <c r="E62" s="2" t="s">
        <v>966</v>
      </c>
      <c r="F62" s="2" t="s">
        <v>1077</v>
      </c>
      <c r="G62" s="2" t="s">
        <v>1077</v>
      </c>
      <c r="H62" s="2" t="s">
        <v>1077</v>
      </c>
      <c r="I62" s="2" t="s">
        <v>1078</v>
      </c>
      <c r="J62" s="2" t="s">
        <v>125</v>
      </c>
      <c r="K62" s="2" t="s">
        <v>1060</v>
      </c>
      <c r="L62" s="3">
        <v>64.3</v>
      </c>
      <c r="M62" s="3">
        <v>67.52</v>
      </c>
      <c r="N62" s="3">
        <v>159.99</v>
      </c>
      <c r="O62" s="2" t="s">
        <v>892</v>
      </c>
      <c r="P62" s="2" t="s">
        <v>721</v>
      </c>
      <c r="Q62" s="2" t="s">
        <v>129</v>
      </c>
      <c r="R62" s="2" t="s">
        <v>130</v>
      </c>
      <c r="S62" s="2" t="s">
        <v>1095</v>
      </c>
      <c r="T62" s="2" t="s">
        <v>130</v>
      </c>
      <c r="U62" s="2" t="s">
        <v>130</v>
      </c>
      <c r="V62" s="2" t="s">
        <v>132</v>
      </c>
      <c r="W62" s="2" t="s">
        <v>134</v>
      </c>
      <c r="X62" s="2" t="s">
        <v>130</v>
      </c>
      <c r="Y62" s="2" t="s">
        <v>427</v>
      </c>
      <c r="Z62" s="4">
        <v>8</v>
      </c>
      <c r="AA62" s="4">
        <f>=ROUNDDOWN(5.71428571428571,0)</f>
      </c>
      <c r="AB62" s="5">
        <v>1.4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9</v>
      </c>
      <c r="AQ62" s="8">
        <v>1184.59</v>
      </c>
      <c r="AR62" s="4"/>
      <c r="AS62" s="8"/>
      <c r="AT62" s="7"/>
      <c r="AU62" s="7"/>
      <c r="AV62" s="4">
        <v>9</v>
      </c>
      <c r="AW62" s="8">
        <v>1184.59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0.4782</v>
      </c>
      <c r="BJ62" s="4">
        <v>9</v>
      </c>
      <c r="BK62" s="8">
        <v>1184.59</v>
      </c>
      <c r="BL62" s="2" t="s">
        <v>534</v>
      </c>
      <c r="BM62" s="7">
        <v>1</v>
      </c>
      <c r="BN62" s="7">
        <v>1</v>
      </c>
      <c r="BO62" s="4">
        <v>2</v>
      </c>
      <c r="BP62" s="8">
        <v>174.79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452</v>
      </c>
      <c r="BX62" s="2" t="s">
        <v>1096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537</v>
      </c>
      <c r="CH62" s="2" t="s">
        <v>170</v>
      </c>
      <c r="CI62" s="2" t="s">
        <v>130</v>
      </c>
      <c r="CJ62" s="2" t="s">
        <v>1082</v>
      </c>
      <c r="CK62" s="2" t="s">
        <v>1021</v>
      </c>
      <c r="CL62" s="2" t="s">
        <v>130</v>
      </c>
      <c r="CM62" s="4">
        <v>4</v>
      </c>
      <c r="CN62" s="8">
        <v>540.12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143</v>
      </c>
      <c r="CV62" s="2" t="s">
        <v>1097</v>
      </c>
      <c r="CW62" s="2" t="s">
        <v>141</v>
      </c>
      <c r="CX62" s="2" t="s">
        <v>130</v>
      </c>
      <c r="CY62" s="4">
        <v>3</v>
      </c>
      <c r="CZ62" s="8">
        <v>469.68</v>
      </c>
      <c r="DA62" s="4"/>
      <c r="DB62" s="8"/>
      <c r="DC62" s="7"/>
      <c r="DD62" s="7"/>
      <c r="DE62" s="2" t="s">
        <v>138</v>
      </c>
      <c r="DF62" s="2" t="s">
        <v>127</v>
      </c>
      <c r="DG62" s="2" t="s">
        <v>457</v>
      </c>
      <c r="DH62" s="2" t="s">
        <v>1084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138</v>
      </c>
      <c r="DR62" s="2" t="s">
        <v>127</v>
      </c>
      <c r="DS62" s="2" t="s">
        <v>145</v>
      </c>
      <c r="DT62" s="2" t="s">
        <v>1098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170</v>
      </c>
      <c r="EE62" s="2" t="s">
        <v>269</v>
      </c>
      <c r="EF62" s="2" t="s">
        <v>1099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138</v>
      </c>
      <c r="EP62" s="2" t="s">
        <v>127</v>
      </c>
      <c r="EQ62" s="2" t="s">
        <v>149</v>
      </c>
      <c r="ER62" s="2" t="s">
        <v>1100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256</v>
      </c>
      <c r="FB62" s="2" t="s">
        <v>127</v>
      </c>
      <c r="FC62" s="2" t="s">
        <v>232</v>
      </c>
      <c r="FD62" s="2" t="s">
        <v>130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170</v>
      </c>
      <c r="FO62" s="2" t="s">
        <v>652</v>
      </c>
      <c r="FP62" s="2" t="s">
        <v>1101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138</v>
      </c>
      <c r="FZ62" s="2" t="s">
        <v>170</v>
      </c>
      <c r="GA62" s="2" t="s">
        <v>1052</v>
      </c>
      <c r="GB62" s="2" t="s">
        <v>1102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202</v>
      </c>
      <c r="GN62" s="2" t="s">
        <v>1103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138</v>
      </c>
      <c r="GX62" s="2" t="s">
        <v>127</v>
      </c>
      <c r="GY62" s="2" t="s">
        <v>268</v>
      </c>
      <c r="GZ62" s="2" t="s">
        <v>1104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138</v>
      </c>
      <c r="HJ62" s="2" t="s">
        <v>127</v>
      </c>
      <c r="HK62" s="2" t="s">
        <v>159</v>
      </c>
      <c r="HL62" s="2" t="s">
        <v>1068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161</v>
      </c>
      <c r="HX62" s="2" t="s">
        <v>1074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138</v>
      </c>
      <c r="IH62" s="2" t="s">
        <v>127</v>
      </c>
      <c r="II62" s="2" t="s">
        <v>163</v>
      </c>
      <c r="IJ62" s="2" t="s">
        <v>1091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127</v>
      </c>
      <c r="IU62" s="2" t="s">
        <v>143</v>
      </c>
      <c r="IV62" s="2" t="s">
        <v>1105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168</v>
      </c>
      <c r="JF62" s="2" t="s">
        <v>127</v>
      </c>
      <c r="JG62" s="2" t="s">
        <v>130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168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130</v>
      </c>
      <c r="KP62" s="2" t="s">
        <v>130</v>
      </c>
      <c r="KQ62" s="2" t="s">
        <v>130</v>
      </c>
      <c r="KR62" s="2" t="s">
        <v>130</v>
      </c>
      <c r="KS62" s="2" t="s">
        <v>130</v>
      </c>
      <c r="KT62" s="2" t="s">
        <v>130</v>
      </c>
      <c r="KU62" s="4"/>
      <c r="KV62" s="8"/>
      <c r="KW62" s="4"/>
      <c r="KX62" s="8"/>
      <c r="KY62" s="7"/>
      <c r="KZ62" s="7"/>
      <c r="LA62" s="2" t="s">
        <v>169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168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169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168</v>
      </c>
      <c r="MX62" s="2" t="s">
        <v>170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168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138</v>
      </c>
      <c r="OH62" s="2" t="s">
        <v>170</v>
      </c>
      <c r="OI62" s="2" t="s">
        <v>211</v>
      </c>
      <c r="OJ62" s="2" t="s">
        <v>1106</v>
      </c>
      <c r="OK62" s="2" t="s">
        <v>141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138</v>
      </c>
      <c r="PF62" s="2" t="s">
        <v>127</v>
      </c>
      <c r="PG62" s="2" t="s">
        <v>172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173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169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170</v>
      </c>
      <c r="QQ62" s="2" t="s">
        <v>755</v>
      </c>
      <c r="QR62" s="2" t="s">
        <v>130</v>
      </c>
      <c r="QS62" s="2" t="s">
        <v>141</v>
      </c>
      <c r="QT62" s="2" t="s">
        <v>130</v>
      </c>
    </row>
    <row r="63">
      <c r="A63" s="2" t="s">
        <v>1107</v>
      </c>
      <c r="B63" s="2" t="s">
        <v>119</v>
      </c>
      <c r="C63" s="2" t="s">
        <v>120</v>
      </c>
      <c r="D63" s="2" t="s">
        <v>965</v>
      </c>
      <c r="E63" s="2" t="s">
        <v>966</v>
      </c>
      <c r="F63" s="2" t="s">
        <v>1108</v>
      </c>
      <c r="G63" s="2" t="s">
        <v>1108</v>
      </c>
      <c r="H63" s="2" t="s">
        <v>1108</v>
      </c>
      <c r="I63" s="2" t="s">
        <v>1109</v>
      </c>
      <c r="J63" s="2" t="s">
        <v>125</v>
      </c>
      <c r="K63" s="2" t="s">
        <v>1110</v>
      </c>
      <c r="L63" s="3">
        <v>116.24</v>
      </c>
      <c r="M63" s="3">
        <v>122.05</v>
      </c>
      <c r="N63" s="3">
        <v>264.99</v>
      </c>
      <c r="O63" s="2" t="s">
        <v>127</v>
      </c>
      <c r="P63" s="2" t="s">
        <v>217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218</v>
      </c>
      <c r="V63" s="2" t="s">
        <v>219</v>
      </c>
      <c r="W63" s="2" t="s">
        <v>663</v>
      </c>
      <c r="X63" s="2" t="s">
        <v>130</v>
      </c>
      <c r="Y63" s="2" t="s">
        <v>381</v>
      </c>
      <c r="Z63" s="4">
        <v>102</v>
      </c>
      <c r="AA63" s="4">
        <f>=ROUNDDOWN(46.3636363636364,0)</f>
      </c>
      <c r="AB63" s="5">
        <v>2.2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9</v>
      </c>
      <c r="AQ63" s="8">
        <v>1246.18</v>
      </c>
      <c r="AR63" s="4"/>
      <c r="AS63" s="8"/>
      <c r="AT63" s="7"/>
      <c r="AU63" s="7"/>
      <c r="AV63" s="4">
        <v>9</v>
      </c>
      <c r="AW63" s="8">
        <v>1246.18</v>
      </c>
      <c r="AX63" s="4"/>
      <c r="AY63" s="8"/>
      <c r="AZ63" s="7"/>
      <c r="BA63" s="7"/>
      <c r="BB63" s="7">
        <v>1</v>
      </c>
      <c r="BC63" s="4">
        <v>9</v>
      </c>
      <c r="BD63" s="8">
        <v>1246.18</v>
      </c>
      <c r="BE63" s="4"/>
      <c r="BF63" s="8"/>
      <c r="BG63" s="7"/>
      <c r="BH63" s="7"/>
      <c r="BI63" s="7">
        <v>1</v>
      </c>
      <c r="BJ63" s="4">
        <v>9</v>
      </c>
      <c r="BK63" s="8">
        <v>1246.18</v>
      </c>
      <c r="BL63" s="2" t="s">
        <v>1111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484</v>
      </c>
      <c r="BX63" s="2" t="s">
        <v>1112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130</v>
      </c>
      <c r="CJ63" s="2" t="s">
        <v>130</v>
      </c>
      <c r="CK63" s="2" t="s">
        <v>141</v>
      </c>
      <c r="CL63" s="2" t="s">
        <v>130</v>
      </c>
      <c r="CM63" s="4">
        <v>2</v>
      </c>
      <c r="CN63" s="8">
        <v>285.59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381</v>
      </c>
      <c r="CV63" s="2" t="s">
        <v>486</v>
      </c>
      <c r="CW63" s="2" t="s">
        <v>141</v>
      </c>
      <c r="CX63" s="2" t="s">
        <v>130</v>
      </c>
      <c r="CY63" s="4">
        <v>2</v>
      </c>
      <c r="CZ63" s="8">
        <v>290.34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1113</v>
      </c>
      <c r="DH63" s="2" t="s">
        <v>1114</v>
      </c>
      <c r="DI63" s="2" t="s">
        <v>141</v>
      </c>
      <c r="DJ63" s="2" t="s">
        <v>130</v>
      </c>
      <c r="DK63" s="4"/>
      <c r="DL63" s="8"/>
      <c r="DM63" s="4"/>
      <c r="DN63" s="8"/>
      <c r="DO63" s="7"/>
      <c r="DP63" s="7"/>
      <c r="DQ63" s="2" t="s">
        <v>138</v>
      </c>
      <c r="DR63" s="2" t="s">
        <v>127</v>
      </c>
      <c r="DS63" s="2" t="s">
        <v>666</v>
      </c>
      <c r="DT63" s="2" t="s">
        <v>277</v>
      </c>
      <c r="DU63" s="2" t="s">
        <v>141</v>
      </c>
      <c r="DV63" s="2" t="s">
        <v>130</v>
      </c>
      <c r="DW63" s="4">
        <v>1</v>
      </c>
      <c r="DX63" s="8">
        <v>128.15</v>
      </c>
      <c r="DY63" s="4"/>
      <c r="DZ63" s="8"/>
      <c r="EA63" s="7"/>
      <c r="EB63" s="7"/>
      <c r="EC63" s="2" t="s">
        <v>138</v>
      </c>
      <c r="ED63" s="2" t="s">
        <v>127</v>
      </c>
      <c r="EE63" s="2" t="s">
        <v>328</v>
      </c>
      <c r="EF63" s="2" t="s">
        <v>1115</v>
      </c>
      <c r="EG63" s="2" t="s">
        <v>141</v>
      </c>
      <c r="EH63" s="2" t="s">
        <v>130</v>
      </c>
      <c r="EI63" s="4">
        <v>1</v>
      </c>
      <c r="EJ63" s="8">
        <v>156.41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230</v>
      </c>
      <c r="ER63" s="2" t="s">
        <v>1116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138</v>
      </c>
      <c r="FB63" s="2" t="s">
        <v>127</v>
      </c>
      <c r="FC63" s="2" t="s">
        <v>232</v>
      </c>
      <c r="FD63" s="2" t="s">
        <v>130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138</v>
      </c>
      <c r="FN63" s="2" t="s">
        <v>127</v>
      </c>
      <c r="FO63" s="2" t="s">
        <v>877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138</v>
      </c>
      <c r="FZ63" s="2" t="s">
        <v>127</v>
      </c>
      <c r="GA63" s="2" t="s">
        <v>207</v>
      </c>
      <c r="GB63" s="2" t="s">
        <v>1117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138</v>
      </c>
      <c r="GL63" s="2" t="s">
        <v>127</v>
      </c>
      <c r="GM63" s="2" t="s">
        <v>155</v>
      </c>
      <c r="GN63" s="2" t="s">
        <v>568</v>
      </c>
      <c r="GO63" s="2" t="s">
        <v>141</v>
      </c>
      <c r="GP63" s="2" t="s">
        <v>130</v>
      </c>
      <c r="GQ63" s="4">
        <v>2</v>
      </c>
      <c r="GR63" s="8">
        <v>263.64</v>
      </c>
      <c r="GS63" s="4"/>
      <c r="GT63" s="8"/>
      <c r="GU63" s="7"/>
      <c r="GV63" s="7"/>
      <c r="GW63" s="2" t="s">
        <v>138</v>
      </c>
      <c r="GX63" s="2" t="s">
        <v>127</v>
      </c>
      <c r="GY63" s="2" t="s">
        <v>489</v>
      </c>
      <c r="GZ63" s="2" t="s">
        <v>1118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138</v>
      </c>
      <c r="HJ63" s="2" t="s">
        <v>127</v>
      </c>
      <c r="HK63" s="2" t="s">
        <v>490</v>
      </c>
      <c r="HL63" s="2" t="s">
        <v>130</v>
      </c>
      <c r="HM63" s="2" t="s">
        <v>141</v>
      </c>
      <c r="HN63" s="2" t="s">
        <v>130</v>
      </c>
      <c r="HO63" s="4">
        <v>1</v>
      </c>
      <c r="HP63" s="8">
        <v>122.05</v>
      </c>
      <c r="HQ63" s="4"/>
      <c r="HR63" s="8"/>
      <c r="HS63" s="7"/>
      <c r="HT63" s="7"/>
      <c r="HU63" s="2" t="s">
        <v>138</v>
      </c>
      <c r="HV63" s="2" t="s">
        <v>127</v>
      </c>
      <c r="HW63" s="2" t="s">
        <v>516</v>
      </c>
      <c r="HX63" s="2" t="s">
        <v>586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138</v>
      </c>
      <c r="IH63" s="2" t="s">
        <v>127</v>
      </c>
      <c r="II63" s="2" t="s">
        <v>571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138</v>
      </c>
      <c r="IT63" s="2" t="s">
        <v>127</v>
      </c>
      <c r="IU63" s="2" t="s">
        <v>673</v>
      </c>
      <c r="IV63" s="2" t="s">
        <v>666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168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168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168</v>
      </c>
      <c r="KP63" s="2" t="s">
        <v>170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169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168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168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168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168</v>
      </c>
      <c r="OH63" s="2" t="s">
        <v>170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168</v>
      </c>
      <c r="OT63" s="2" t="s">
        <v>127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138</v>
      </c>
      <c r="PF63" s="2" t="s">
        <v>127</v>
      </c>
      <c r="PG63" s="2" t="s">
        <v>172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168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170</v>
      </c>
      <c r="QQ63" s="2" t="s">
        <v>496</v>
      </c>
      <c r="QR63" s="2" t="s">
        <v>1119</v>
      </c>
      <c r="QS63" s="2" t="s">
        <v>141</v>
      </c>
      <c r="QT63" s="2" t="s">
        <v>130</v>
      </c>
    </row>
    <row r="64">
      <c r="A64" s="2" t="s">
        <v>1120</v>
      </c>
      <c r="B64" s="2" t="s">
        <v>119</v>
      </c>
      <c r="C64" s="2" t="s">
        <v>120</v>
      </c>
      <c r="D64" s="2" t="s">
        <v>965</v>
      </c>
      <c r="E64" s="2" t="s">
        <v>966</v>
      </c>
      <c r="F64" s="2" t="s">
        <v>1121</v>
      </c>
      <c r="G64" s="2" t="s">
        <v>1121</v>
      </c>
      <c r="H64" s="2" t="s">
        <v>1121</v>
      </c>
      <c r="I64" s="2" t="s">
        <v>1122</v>
      </c>
      <c r="J64" s="2" t="s">
        <v>125</v>
      </c>
      <c r="K64" s="2" t="s">
        <v>1123</v>
      </c>
      <c r="L64" s="3">
        <v>51.84</v>
      </c>
      <c r="M64" s="3">
        <v>54.43</v>
      </c>
      <c r="N64" s="3">
        <v>119.99</v>
      </c>
      <c r="O64" s="2" t="s">
        <v>766</v>
      </c>
      <c r="P64" s="2" t="s">
        <v>721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218</v>
      </c>
      <c r="V64" s="2" t="s">
        <v>219</v>
      </c>
      <c r="W64" s="2" t="s">
        <v>134</v>
      </c>
      <c r="X64" s="2" t="s">
        <v>130</v>
      </c>
      <c r="Y64" s="2" t="s">
        <v>943</v>
      </c>
      <c r="Z64" s="4">
        <v>8</v>
      </c>
      <c r="AA64" s="4">
        <f>=ROUNDDOWN(2.66666666666667,0)</f>
      </c>
      <c r="AB64" s="5">
        <v>3</v>
      </c>
      <c r="AC64" s="2" t="s">
        <v>130</v>
      </c>
      <c r="AD64" s="4"/>
      <c r="AE64" s="4"/>
      <c r="AF64" s="6">
        <v>65</v>
      </c>
      <c r="AG64" s="6"/>
      <c r="AH64" s="7">
        <v>0.9571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11</v>
      </c>
      <c r="AQ64" s="8">
        <v>802.73</v>
      </c>
      <c r="AR64" s="4"/>
      <c r="AS64" s="8"/>
      <c r="AT64" s="7"/>
      <c r="AU64" s="7"/>
      <c r="AV64" s="4">
        <v>11</v>
      </c>
      <c r="AW64" s="8">
        <v>802.73</v>
      </c>
      <c r="AX64" s="4"/>
      <c r="AY64" s="8"/>
      <c r="AZ64" s="7"/>
      <c r="BA64" s="7"/>
      <c r="BB64" s="7">
        <v>1</v>
      </c>
      <c r="BC64" s="4">
        <v>11</v>
      </c>
      <c r="BD64" s="8">
        <v>802.73</v>
      </c>
      <c r="BE64" s="4"/>
      <c r="BF64" s="8"/>
      <c r="BG64" s="7"/>
      <c r="BH64" s="7"/>
      <c r="BI64" s="7">
        <v>1</v>
      </c>
      <c r="BJ64" s="4">
        <v>11</v>
      </c>
      <c r="BK64" s="8">
        <v>802.73</v>
      </c>
      <c r="BL64" s="2" t="s">
        <v>1124</v>
      </c>
      <c r="BM64" s="7">
        <v>1</v>
      </c>
      <c r="BN64" s="7">
        <v>1</v>
      </c>
      <c r="BO64" s="4">
        <v>3</v>
      </c>
      <c r="BP64" s="8">
        <v>126.27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1125</v>
      </c>
      <c r="BX64" s="2" t="s">
        <v>401</v>
      </c>
      <c r="BY64" s="2" t="s">
        <v>141</v>
      </c>
      <c r="BZ64" s="2" t="s">
        <v>130</v>
      </c>
      <c r="CA64" s="4">
        <v>1</v>
      </c>
      <c r="CB64" s="8">
        <v>103.04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130</v>
      </c>
      <c r="CJ64" s="2" t="s">
        <v>130</v>
      </c>
      <c r="CK64" s="2" t="s">
        <v>141</v>
      </c>
      <c r="CL64" s="2" t="s">
        <v>130</v>
      </c>
      <c r="CM64" s="4"/>
      <c r="CN64" s="8"/>
      <c r="CO64" s="4"/>
      <c r="CP64" s="8"/>
      <c r="CQ64" s="7"/>
      <c r="CR64" s="7"/>
      <c r="CS64" s="2" t="s">
        <v>138</v>
      </c>
      <c r="CT64" s="2" t="s">
        <v>170</v>
      </c>
      <c r="CU64" s="2" t="s">
        <v>943</v>
      </c>
      <c r="CV64" s="2" t="s">
        <v>1126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138</v>
      </c>
      <c r="DF64" s="2" t="s">
        <v>127</v>
      </c>
      <c r="DG64" s="2" t="s">
        <v>1125</v>
      </c>
      <c r="DH64" s="2" t="s">
        <v>1127</v>
      </c>
      <c r="DI64" s="2" t="s">
        <v>141</v>
      </c>
      <c r="DJ64" s="2" t="s">
        <v>130</v>
      </c>
      <c r="DK64" s="4"/>
      <c r="DL64" s="8"/>
      <c r="DM64" s="4"/>
      <c r="DN64" s="8"/>
      <c r="DO64" s="7"/>
      <c r="DP64" s="7"/>
      <c r="DQ64" s="2" t="s">
        <v>138</v>
      </c>
      <c r="DR64" s="2" t="s">
        <v>127</v>
      </c>
      <c r="DS64" s="2" t="s">
        <v>1128</v>
      </c>
      <c r="DT64" s="2" t="s">
        <v>1129</v>
      </c>
      <c r="DU64" s="2" t="s">
        <v>141</v>
      </c>
      <c r="DV64" s="2" t="s">
        <v>130</v>
      </c>
      <c r="DW64" s="4">
        <v>5</v>
      </c>
      <c r="DX64" s="8">
        <v>342.95</v>
      </c>
      <c r="DY64" s="4"/>
      <c r="DZ64" s="8"/>
      <c r="EA64" s="7"/>
      <c r="EB64" s="7"/>
      <c r="EC64" s="2" t="s">
        <v>138</v>
      </c>
      <c r="ED64" s="2" t="s">
        <v>127</v>
      </c>
      <c r="EE64" s="2" t="s">
        <v>1130</v>
      </c>
      <c r="EF64" s="2" t="s">
        <v>487</v>
      </c>
      <c r="EG64" s="2" t="s">
        <v>141</v>
      </c>
      <c r="EH64" s="2" t="s">
        <v>130</v>
      </c>
      <c r="EI64" s="4">
        <v>1</v>
      </c>
      <c r="EJ64" s="8">
        <v>112.9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230</v>
      </c>
      <c r="ER64" s="2" t="s">
        <v>239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256</v>
      </c>
      <c r="FB64" s="2" t="s">
        <v>127</v>
      </c>
      <c r="FC64" s="2" t="s">
        <v>232</v>
      </c>
      <c r="FD64" s="2" t="s">
        <v>130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168</v>
      </c>
      <c r="FN64" s="2" t="s">
        <v>127</v>
      </c>
      <c r="FO64" s="2" t="s">
        <v>130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138</v>
      </c>
      <c r="FZ64" s="2" t="s">
        <v>127</v>
      </c>
      <c r="GA64" s="2" t="s">
        <v>207</v>
      </c>
      <c r="GB64" s="2" t="s">
        <v>1131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168</v>
      </c>
      <c r="GL64" s="2" t="s">
        <v>127</v>
      </c>
      <c r="GM64" s="2" t="s">
        <v>130</v>
      </c>
      <c r="GN64" s="2" t="s">
        <v>130</v>
      </c>
      <c r="GO64" s="2" t="s">
        <v>141</v>
      </c>
      <c r="GP64" s="2" t="s">
        <v>130</v>
      </c>
      <c r="GQ64" s="4">
        <v>1</v>
      </c>
      <c r="GR64" s="8">
        <v>117.57</v>
      </c>
      <c r="GS64" s="4"/>
      <c r="GT64" s="8"/>
      <c r="GU64" s="7"/>
      <c r="GV64" s="7"/>
      <c r="GW64" s="2" t="s">
        <v>138</v>
      </c>
      <c r="GX64" s="2" t="s">
        <v>127</v>
      </c>
      <c r="GY64" s="2" t="s">
        <v>911</v>
      </c>
      <c r="GZ64" s="2" t="s">
        <v>321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138</v>
      </c>
      <c r="HJ64" s="2" t="s">
        <v>127</v>
      </c>
      <c r="HK64" s="2" t="s">
        <v>490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168</v>
      </c>
      <c r="HV64" s="2" t="s">
        <v>127</v>
      </c>
      <c r="HW64" s="2" t="s">
        <v>130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138</v>
      </c>
      <c r="IH64" s="2" t="s">
        <v>127</v>
      </c>
      <c r="II64" s="2" t="s">
        <v>571</v>
      </c>
      <c r="IJ64" s="2" t="s">
        <v>1132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138</v>
      </c>
      <c r="IT64" s="2" t="s">
        <v>127</v>
      </c>
      <c r="IU64" s="2" t="s">
        <v>1133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168</v>
      </c>
      <c r="JF64" s="2" t="s">
        <v>127</v>
      </c>
      <c r="JG64" s="2" t="s">
        <v>130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168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168</v>
      </c>
      <c r="KP64" s="2" t="s">
        <v>170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169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168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168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138</v>
      </c>
      <c r="OH64" s="2" t="s">
        <v>170</v>
      </c>
      <c r="OI64" s="2" t="s">
        <v>626</v>
      </c>
      <c r="OJ64" s="2" t="s">
        <v>685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168</v>
      </c>
      <c r="OT64" s="2" t="s">
        <v>127</v>
      </c>
      <c r="OU64" s="2" t="s">
        <v>130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138</v>
      </c>
      <c r="PF64" s="2" t="s">
        <v>127</v>
      </c>
      <c r="PG64" s="2" t="s">
        <v>172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170</v>
      </c>
      <c r="QQ64" s="2" t="s">
        <v>1134</v>
      </c>
      <c r="QR64" s="2" t="s">
        <v>130</v>
      </c>
      <c r="QS64" s="2" t="s">
        <v>141</v>
      </c>
      <c r="QT64" s="2" t="s">
        <v>130</v>
      </c>
    </row>
    <row r="65">
      <c r="A65" s="2" t="s">
        <v>1135</v>
      </c>
      <c r="B65" s="2" t="s">
        <v>119</v>
      </c>
      <c r="C65" s="2" t="s">
        <v>120</v>
      </c>
      <c r="D65" s="2" t="s">
        <v>965</v>
      </c>
      <c r="E65" s="2" t="s">
        <v>966</v>
      </c>
      <c r="F65" s="2" t="s">
        <v>1136</v>
      </c>
      <c r="G65" s="2" t="s">
        <v>1136</v>
      </c>
      <c r="H65" s="2" t="s">
        <v>1136</v>
      </c>
      <c r="I65" s="2" t="s">
        <v>1137</v>
      </c>
      <c r="J65" s="2" t="s">
        <v>125</v>
      </c>
      <c r="K65" s="2" t="s">
        <v>1138</v>
      </c>
      <c r="L65" s="3">
        <v>51.75</v>
      </c>
      <c r="M65" s="3">
        <v>54.34</v>
      </c>
      <c r="N65" s="3">
        <v>117.99</v>
      </c>
      <c r="O65" s="2" t="s">
        <v>892</v>
      </c>
      <c r="P65" s="2" t="s">
        <v>721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130</v>
      </c>
      <c r="V65" s="2" t="s">
        <v>219</v>
      </c>
      <c r="W65" s="2" t="s">
        <v>133</v>
      </c>
      <c r="X65" s="2" t="s">
        <v>130</v>
      </c>
      <c r="Y65" s="2" t="s">
        <v>943</v>
      </c>
      <c r="Z65" s="4">
        <v>36</v>
      </c>
      <c r="AA65" s="4">
        <f>=ROUNDDOWN(18,0)</f>
      </c>
      <c r="AB65" s="5">
        <v>2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3</v>
      </c>
      <c r="AQ65" s="8">
        <v>202.34</v>
      </c>
      <c r="AR65" s="4"/>
      <c r="AS65" s="8"/>
      <c r="AT65" s="7"/>
      <c r="AU65" s="7"/>
      <c r="AV65" s="4">
        <v>3</v>
      </c>
      <c r="AW65" s="8">
        <v>202.34</v>
      </c>
      <c r="AX65" s="4"/>
      <c r="AY65" s="8"/>
      <c r="AZ65" s="7"/>
      <c r="BA65" s="7"/>
      <c r="BB65" s="7">
        <v>1</v>
      </c>
      <c r="BC65" s="4">
        <v>3</v>
      </c>
      <c r="BD65" s="8">
        <v>202.34</v>
      </c>
      <c r="BE65" s="4"/>
      <c r="BF65" s="8"/>
      <c r="BG65" s="7"/>
      <c r="BH65" s="7"/>
      <c r="BI65" s="7">
        <v>1</v>
      </c>
      <c r="BJ65" s="4">
        <v>3</v>
      </c>
      <c r="BK65" s="8">
        <v>202.34</v>
      </c>
      <c r="BL65" s="2" t="s">
        <v>1139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127</v>
      </c>
      <c r="BW65" s="2" t="s">
        <v>495</v>
      </c>
      <c r="BX65" s="2" t="s">
        <v>622</v>
      </c>
      <c r="BY65" s="2" t="s">
        <v>141</v>
      </c>
      <c r="BZ65" s="2" t="s">
        <v>130</v>
      </c>
      <c r="CA65" s="4">
        <v>3</v>
      </c>
      <c r="CB65" s="8">
        <v>202.34</v>
      </c>
      <c r="CC65" s="4"/>
      <c r="CD65" s="8"/>
      <c r="CE65" s="7"/>
      <c r="CF65" s="7"/>
      <c r="CG65" s="2" t="s">
        <v>138</v>
      </c>
      <c r="CH65" s="2" t="s">
        <v>127</v>
      </c>
      <c r="CI65" s="2" t="s">
        <v>130</v>
      </c>
      <c r="CJ65" s="2" t="s">
        <v>130</v>
      </c>
      <c r="CK65" s="2" t="s">
        <v>141</v>
      </c>
      <c r="CL65" s="2" t="s">
        <v>130</v>
      </c>
      <c r="CM65" s="4"/>
      <c r="CN65" s="8"/>
      <c r="CO65" s="4"/>
      <c r="CP65" s="8"/>
      <c r="CQ65" s="7"/>
      <c r="CR65" s="7"/>
      <c r="CS65" s="2" t="s">
        <v>138</v>
      </c>
      <c r="CT65" s="2" t="s">
        <v>127</v>
      </c>
      <c r="CU65" s="2" t="s">
        <v>943</v>
      </c>
      <c r="CV65" s="2" t="s">
        <v>948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138</v>
      </c>
      <c r="DF65" s="2" t="s">
        <v>127</v>
      </c>
      <c r="DG65" s="2" t="s">
        <v>495</v>
      </c>
      <c r="DH65" s="2" t="s">
        <v>1140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138</v>
      </c>
      <c r="DR65" s="2" t="s">
        <v>127</v>
      </c>
      <c r="DS65" s="2" t="s">
        <v>495</v>
      </c>
      <c r="DT65" s="2" t="s">
        <v>1129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127</v>
      </c>
      <c r="EE65" s="2" t="s">
        <v>495</v>
      </c>
      <c r="EF65" s="2" t="s">
        <v>1141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138</v>
      </c>
      <c r="EP65" s="2" t="s">
        <v>127</v>
      </c>
      <c r="EQ65" s="2" t="s">
        <v>230</v>
      </c>
      <c r="ER65" s="2" t="s">
        <v>487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256</v>
      </c>
      <c r="FB65" s="2" t="s">
        <v>127</v>
      </c>
      <c r="FC65" s="2" t="s">
        <v>232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138</v>
      </c>
      <c r="FN65" s="2" t="s">
        <v>127</v>
      </c>
      <c r="FO65" s="2" t="s">
        <v>877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138</v>
      </c>
      <c r="FZ65" s="2" t="s">
        <v>127</v>
      </c>
      <c r="GA65" s="2" t="s">
        <v>207</v>
      </c>
      <c r="GB65" s="2" t="s">
        <v>921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168</v>
      </c>
      <c r="GL65" s="2" t="s">
        <v>127</v>
      </c>
      <c r="GM65" s="2" t="s">
        <v>130</v>
      </c>
      <c r="GN65" s="2" t="s">
        <v>130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138</v>
      </c>
      <c r="GX65" s="2" t="s">
        <v>127</v>
      </c>
      <c r="GY65" s="2" t="s">
        <v>911</v>
      </c>
      <c r="GZ65" s="2" t="s">
        <v>898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138</v>
      </c>
      <c r="HJ65" s="2" t="s">
        <v>127</v>
      </c>
      <c r="HK65" s="2" t="s">
        <v>490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168</v>
      </c>
      <c r="HV65" s="2" t="s">
        <v>127</v>
      </c>
      <c r="HW65" s="2" t="s">
        <v>130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138</v>
      </c>
      <c r="IH65" s="2" t="s">
        <v>127</v>
      </c>
      <c r="II65" s="2" t="s">
        <v>571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138</v>
      </c>
      <c r="IT65" s="2" t="s">
        <v>127</v>
      </c>
      <c r="IU65" s="2" t="s">
        <v>495</v>
      </c>
      <c r="IV65" s="2" t="s">
        <v>288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168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130</v>
      </c>
      <c r="JR65" s="2" t="s">
        <v>130</v>
      </c>
      <c r="JS65" s="2" t="s">
        <v>130</v>
      </c>
      <c r="JT65" s="2" t="s">
        <v>130</v>
      </c>
      <c r="JU65" s="2" t="s">
        <v>130</v>
      </c>
      <c r="JV65" s="2" t="s">
        <v>130</v>
      </c>
      <c r="JW65" s="4"/>
      <c r="JX65" s="8"/>
      <c r="JY65" s="4"/>
      <c r="JZ65" s="8"/>
      <c r="KA65" s="7"/>
      <c r="KB65" s="7"/>
      <c r="KC65" s="2" t="s">
        <v>168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168</v>
      </c>
      <c r="KP65" s="2" t="s">
        <v>170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169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168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168</v>
      </c>
      <c r="MX65" s="2" t="s">
        <v>170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168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138</v>
      </c>
      <c r="OH65" s="2" t="s">
        <v>170</v>
      </c>
      <c r="OI65" s="2" t="s">
        <v>626</v>
      </c>
      <c r="OJ65" s="2" t="s">
        <v>922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168</v>
      </c>
      <c r="OT65" s="2" t="s">
        <v>127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138</v>
      </c>
      <c r="PF65" s="2" t="s">
        <v>127</v>
      </c>
      <c r="PG65" s="2" t="s">
        <v>172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168</v>
      </c>
      <c r="PR65" s="2" t="s">
        <v>170</v>
      </c>
      <c r="PS65" s="2" t="s">
        <v>130</v>
      </c>
      <c r="PT65" s="2" t="s">
        <v>130</v>
      </c>
      <c r="PU65" s="2" t="s">
        <v>141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138</v>
      </c>
      <c r="QP65" s="2" t="s">
        <v>170</v>
      </c>
      <c r="QQ65" s="2" t="s">
        <v>1134</v>
      </c>
      <c r="QR65" s="2" t="s">
        <v>1142</v>
      </c>
      <c r="QS65" s="2" t="s">
        <v>141</v>
      </c>
      <c r="QT65" s="2" t="s">
        <v>130</v>
      </c>
    </row>
    <row r="66">
      <c r="A66" s="2" t="s">
        <v>1143</v>
      </c>
      <c r="B66" s="2" t="s">
        <v>119</v>
      </c>
      <c r="C66" s="2" t="s">
        <v>120</v>
      </c>
      <c r="D66" s="2" t="s">
        <v>965</v>
      </c>
      <c r="E66" s="2" t="s">
        <v>966</v>
      </c>
      <c r="F66" s="2" t="s">
        <v>1144</v>
      </c>
      <c r="G66" s="2" t="s">
        <v>1144</v>
      </c>
      <c r="H66" s="2" t="s">
        <v>1144</v>
      </c>
      <c r="I66" s="2" t="s">
        <v>1145</v>
      </c>
      <c r="J66" s="2" t="s">
        <v>125</v>
      </c>
      <c r="K66" s="2" t="s">
        <v>1146</v>
      </c>
      <c r="L66" s="3">
        <v>30.66</v>
      </c>
      <c r="M66" s="3">
        <v>32.19</v>
      </c>
      <c r="N66" s="3">
        <v>69.99</v>
      </c>
      <c r="O66" s="2" t="s">
        <v>892</v>
      </c>
      <c r="P66" s="2" t="s">
        <v>721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218</v>
      </c>
      <c r="V66" s="2" t="s">
        <v>219</v>
      </c>
      <c r="W66" s="2" t="s">
        <v>134</v>
      </c>
      <c r="X66" s="2" t="s">
        <v>130</v>
      </c>
      <c r="Y66" s="2" t="s">
        <v>943</v>
      </c>
      <c r="Z66" s="4">
        <v>54</v>
      </c>
      <c r="AA66" s="4">
        <f>=ROUNDDOWN(90,0)</f>
      </c>
      <c r="AB66" s="5">
        <v>0.6</v>
      </c>
      <c r="AC66" s="2" t="s">
        <v>130</v>
      </c>
      <c r="AD66" s="4"/>
      <c r="AE66" s="4"/>
      <c r="AF66" s="6">
        <v>65</v>
      </c>
      <c r="AG66" s="6"/>
      <c r="AH66" s="7">
        <v>0.9571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3</v>
      </c>
      <c r="AQ66" s="8">
        <v>197.56</v>
      </c>
      <c r="AR66" s="4"/>
      <c r="AS66" s="8"/>
      <c r="AT66" s="7"/>
      <c r="AU66" s="7"/>
      <c r="AV66" s="4">
        <v>3</v>
      </c>
      <c r="AW66" s="8">
        <v>197.56</v>
      </c>
      <c r="AX66" s="4"/>
      <c r="AY66" s="8"/>
      <c r="AZ66" s="7"/>
      <c r="BA66" s="7"/>
      <c r="BB66" s="7">
        <v>1</v>
      </c>
      <c r="BC66" s="4">
        <v>3</v>
      </c>
      <c r="BD66" s="8">
        <v>197.56</v>
      </c>
      <c r="BE66" s="4"/>
      <c r="BF66" s="8"/>
      <c r="BG66" s="7"/>
      <c r="BH66" s="7"/>
      <c r="BI66" s="7">
        <v>1</v>
      </c>
      <c r="BJ66" s="4">
        <v>3</v>
      </c>
      <c r="BK66" s="8">
        <v>197.56</v>
      </c>
      <c r="BL66" s="2" t="s">
        <v>1147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138</v>
      </c>
      <c r="BV66" s="2" t="s">
        <v>127</v>
      </c>
      <c r="BW66" s="2" t="s">
        <v>1125</v>
      </c>
      <c r="BX66" s="2" t="s">
        <v>1148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138</v>
      </c>
      <c r="CH66" s="2" t="s">
        <v>127</v>
      </c>
      <c r="CI66" s="2" t="s">
        <v>130</v>
      </c>
      <c r="CJ66" s="2" t="s">
        <v>130</v>
      </c>
      <c r="CK66" s="2" t="s">
        <v>141</v>
      </c>
      <c r="CL66" s="2" t="s">
        <v>130</v>
      </c>
      <c r="CM66" s="4"/>
      <c r="CN66" s="8"/>
      <c r="CO66" s="4"/>
      <c r="CP66" s="8"/>
      <c r="CQ66" s="7"/>
      <c r="CR66" s="7"/>
      <c r="CS66" s="2" t="s">
        <v>138</v>
      </c>
      <c r="CT66" s="2" t="s">
        <v>170</v>
      </c>
      <c r="CU66" s="2" t="s">
        <v>943</v>
      </c>
      <c r="CV66" s="2" t="s">
        <v>948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138</v>
      </c>
      <c r="DF66" s="2" t="s">
        <v>127</v>
      </c>
      <c r="DG66" s="2" t="s">
        <v>1125</v>
      </c>
      <c r="DH66" s="2" t="s">
        <v>1149</v>
      </c>
      <c r="DI66" s="2" t="s">
        <v>141</v>
      </c>
      <c r="DJ66" s="2" t="s">
        <v>130</v>
      </c>
      <c r="DK66" s="4">
        <v>1</v>
      </c>
      <c r="DL66" s="8">
        <v>24.68</v>
      </c>
      <c r="DM66" s="4"/>
      <c r="DN66" s="8"/>
      <c r="DO66" s="7"/>
      <c r="DP66" s="7"/>
      <c r="DQ66" s="2" t="s">
        <v>138</v>
      </c>
      <c r="DR66" s="2" t="s">
        <v>127</v>
      </c>
      <c r="DS66" s="2" t="s">
        <v>1128</v>
      </c>
      <c r="DT66" s="2" t="s">
        <v>1150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170</v>
      </c>
      <c r="EE66" s="2" t="s">
        <v>1151</v>
      </c>
      <c r="EF66" s="2" t="s">
        <v>1152</v>
      </c>
      <c r="EG66" s="2" t="s">
        <v>141</v>
      </c>
      <c r="EH66" s="2" t="s">
        <v>130</v>
      </c>
      <c r="EI66" s="4">
        <v>2</v>
      </c>
      <c r="EJ66" s="8">
        <v>172.88</v>
      </c>
      <c r="EK66" s="4"/>
      <c r="EL66" s="8"/>
      <c r="EM66" s="7"/>
      <c r="EN66" s="7"/>
      <c r="EO66" s="2" t="s">
        <v>138</v>
      </c>
      <c r="EP66" s="2" t="s">
        <v>127</v>
      </c>
      <c r="EQ66" s="2" t="s">
        <v>230</v>
      </c>
      <c r="ER66" s="2" t="s">
        <v>1153</v>
      </c>
      <c r="ES66" s="2" t="s">
        <v>141</v>
      </c>
      <c r="ET66" s="2" t="s">
        <v>130</v>
      </c>
      <c r="EU66" s="4"/>
      <c r="EV66" s="8"/>
      <c r="EW66" s="4"/>
      <c r="EX66" s="8"/>
      <c r="EY66" s="7"/>
      <c r="EZ66" s="7"/>
      <c r="FA66" s="2" t="s">
        <v>256</v>
      </c>
      <c r="FB66" s="2" t="s">
        <v>127</v>
      </c>
      <c r="FC66" s="2" t="s">
        <v>232</v>
      </c>
      <c r="FD66" s="2" t="s">
        <v>130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138</v>
      </c>
      <c r="FN66" s="2" t="s">
        <v>127</v>
      </c>
      <c r="FO66" s="2" t="s">
        <v>877</v>
      </c>
      <c r="FP66" s="2" t="s">
        <v>130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138</v>
      </c>
      <c r="FZ66" s="2" t="s">
        <v>127</v>
      </c>
      <c r="GA66" s="2" t="s">
        <v>207</v>
      </c>
      <c r="GB66" s="2" t="s">
        <v>585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168</v>
      </c>
      <c r="GL66" s="2" t="s">
        <v>127</v>
      </c>
      <c r="GM66" s="2" t="s">
        <v>130</v>
      </c>
      <c r="GN66" s="2" t="s">
        <v>130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138</v>
      </c>
      <c r="GX66" s="2" t="s">
        <v>127</v>
      </c>
      <c r="GY66" s="2" t="s">
        <v>911</v>
      </c>
      <c r="GZ66" s="2" t="s">
        <v>1154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138</v>
      </c>
      <c r="HJ66" s="2" t="s">
        <v>127</v>
      </c>
      <c r="HK66" s="2" t="s">
        <v>490</v>
      </c>
      <c r="HL66" s="2" t="s">
        <v>549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168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138</v>
      </c>
      <c r="IH66" s="2" t="s">
        <v>127</v>
      </c>
      <c r="II66" s="2" t="s">
        <v>571</v>
      </c>
      <c r="IJ66" s="2" t="s">
        <v>566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138</v>
      </c>
      <c r="IT66" s="2" t="s">
        <v>127</v>
      </c>
      <c r="IU66" s="2" t="s">
        <v>495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168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168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168</v>
      </c>
      <c r="KP66" s="2" t="s">
        <v>170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169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168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127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168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138</v>
      </c>
      <c r="OH66" s="2" t="s">
        <v>170</v>
      </c>
      <c r="OI66" s="2" t="s">
        <v>626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168</v>
      </c>
      <c r="OT66" s="2" t="s">
        <v>127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170</v>
      </c>
      <c r="QQ66" s="2" t="s">
        <v>1134</v>
      </c>
      <c r="QR66" s="2" t="s">
        <v>130</v>
      </c>
      <c r="QS66" s="2" t="s">
        <v>141</v>
      </c>
      <c r="QT66" s="2" t="s">
        <v>130</v>
      </c>
    </row>
    <row r="67">
      <c r="A67" s="2" t="s">
        <v>1155</v>
      </c>
      <c r="B67" s="2" t="s">
        <v>119</v>
      </c>
      <c r="C67" s="2" t="s">
        <v>120</v>
      </c>
      <c r="D67" s="2" t="s">
        <v>965</v>
      </c>
      <c r="E67" s="2" t="s">
        <v>966</v>
      </c>
      <c r="F67" s="2" t="s">
        <v>1156</v>
      </c>
      <c r="G67" s="2" t="s">
        <v>1156</v>
      </c>
      <c r="H67" s="2" t="s">
        <v>1156</v>
      </c>
      <c r="I67" s="2" t="s">
        <v>1157</v>
      </c>
      <c r="J67" s="2" t="s">
        <v>1158</v>
      </c>
      <c r="K67" s="2" t="s">
        <v>407</v>
      </c>
      <c r="L67" s="3">
        <v>31.95</v>
      </c>
      <c r="M67" s="3">
        <v>33.55</v>
      </c>
      <c r="N67" s="3">
        <v>74.99</v>
      </c>
      <c r="O67" s="2" t="s">
        <v>892</v>
      </c>
      <c r="P67" s="2" t="s">
        <v>721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219</v>
      </c>
      <c r="W67" s="2" t="s">
        <v>134</v>
      </c>
      <c r="X67" s="2" t="s">
        <v>182</v>
      </c>
      <c r="Y67" s="2" t="s">
        <v>1159</v>
      </c>
      <c r="Z67" s="4">
        <v>60</v>
      </c>
      <c r="AA67" s="4">
        <f>=ROUNDDOWN(60,0)</f>
      </c>
      <c r="AB67" s="5">
        <v>1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3</v>
      </c>
      <c r="AQ67" s="8">
        <v>154.13</v>
      </c>
      <c r="AR67" s="4"/>
      <c r="AS67" s="8"/>
      <c r="AT67" s="7"/>
      <c r="AU67" s="7"/>
      <c r="AV67" s="4">
        <v>3</v>
      </c>
      <c r="AW67" s="8">
        <v>154.13</v>
      </c>
      <c r="AX67" s="4"/>
      <c r="AY67" s="8"/>
      <c r="AZ67" s="7"/>
      <c r="BA67" s="7"/>
      <c r="BB67" s="7">
        <v>1</v>
      </c>
      <c r="BC67" s="4">
        <v>3</v>
      </c>
      <c r="BD67" s="8">
        <v>154.13</v>
      </c>
      <c r="BE67" s="4"/>
      <c r="BF67" s="8"/>
      <c r="BG67" s="7"/>
      <c r="BH67" s="7"/>
      <c r="BI67" s="7">
        <v>1</v>
      </c>
      <c r="BJ67" s="4">
        <v>3</v>
      </c>
      <c r="BK67" s="8">
        <v>154.13</v>
      </c>
      <c r="BL67" s="2" t="s">
        <v>1160</v>
      </c>
      <c r="BM67" s="7">
        <v>1</v>
      </c>
      <c r="BN67" s="7">
        <v>1</v>
      </c>
      <c r="BO67" s="4">
        <v>1</v>
      </c>
      <c r="BP67" s="8">
        <v>35.41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1129</v>
      </c>
      <c r="BX67" s="2" t="s">
        <v>504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138</v>
      </c>
      <c r="CH67" s="2" t="s">
        <v>127</v>
      </c>
      <c r="CI67" s="2" t="s">
        <v>130</v>
      </c>
      <c r="CJ67" s="2" t="s">
        <v>561</v>
      </c>
      <c r="CK67" s="2" t="s">
        <v>141</v>
      </c>
      <c r="CL67" s="2" t="s">
        <v>130</v>
      </c>
      <c r="CM67" s="4"/>
      <c r="CN67" s="8"/>
      <c r="CO67" s="4"/>
      <c r="CP67" s="8"/>
      <c r="CQ67" s="7"/>
      <c r="CR67" s="7"/>
      <c r="CS67" s="2" t="s">
        <v>138</v>
      </c>
      <c r="CT67" s="2" t="s">
        <v>127</v>
      </c>
      <c r="CU67" s="2" t="s">
        <v>1159</v>
      </c>
      <c r="CV67" s="2" t="s">
        <v>1161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138</v>
      </c>
      <c r="DF67" s="2" t="s">
        <v>127</v>
      </c>
      <c r="DG67" s="2" t="s">
        <v>1162</v>
      </c>
      <c r="DH67" s="2" t="s">
        <v>1127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127</v>
      </c>
      <c r="DS67" s="2" t="s">
        <v>1159</v>
      </c>
      <c r="DT67" s="2" t="s">
        <v>347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138</v>
      </c>
      <c r="ED67" s="2" t="s">
        <v>127</v>
      </c>
      <c r="EE67" s="2" t="s">
        <v>493</v>
      </c>
      <c r="EF67" s="2" t="s">
        <v>130</v>
      </c>
      <c r="EG67" s="2" t="s">
        <v>141</v>
      </c>
      <c r="EH67" s="2" t="s">
        <v>130</v>
      </c>
      <c r="EI67" s="4">
        <v>1</v>
      </c>
      <c r="EJ67" s="8">
        <v>83.5</v>
      </c>
      <c r="EK67" s="4"/>
      <c r="EL67" s="8"/>
      <c r="EM67" s="7"/>
      <c r="EN67" s="7"/>
      <c r="EO67" s="2" t="s">
        <v>138</v>
      </c>
      <c r="EP67" s="2" t="s">
        <v>127</v>
      </c>
      <c r="EQ67" s="2" t="s">
        <v>293</v>
      </c>
      <c r="ER67" s="2" t="s">
        <v>625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256</v>
      </c>
      <c r="FB67" s="2" t="s">
        <v>127</v>
      </c>
      <c r="FC67" s="2" t="s">
        <v>232</v>
      </c>
      <c r="FD67" s="2" t="s">
        <v>130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168</v>
      </c>
      <c r="FN67" s="2" t="s">
        <v>127</v>
      </c>
      <c r="FO67" s="2" t="s">
        <v>130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138</v>
      </c>
      <c r="FZ67" s="2" t="s">
        <v>127</v>
      </c>
      <c r="GA67" s="2" t="s">
        <v>297</v>
      </c>
      <c r="GB67" s="2" t="s">
        <v>130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168</v>
      </c>
      <c r="GL67" s="2" t="s">
        <v>127</v>
      </c>
      <c r="GM67" s="2" t="s">
        <v>130</v>
      </c>
      <c r="GN67" s="2" t="s">
        <v>130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204</v>
      </c>
      <c r="GX67" s="2" t="s">
        <v>127</v>
      </c>
      <c r="GY67" s="2" t="s">
        <v>130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127</v>
      </c>
      <c r="HK67" s="2" t="s">
        <v>302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240</v>
      </c>
      <c r="HX67" s="2" t="s">
        <v>130</v>
      </c>
      <c r="HY67" s="2" t="s">
        <v>141</v>
      </c>
      <c r="HZ67" s="2" t="s">
        <v>130</v>
      </c>
      <c r="IA67" s="4">
        <v>1</v>
      </c>
      <c r="IB67" s="8">
        <v>35.22</v>
      </c>
      <c r="IC67" s="4"/>
      <c r="ID67" s="8"/>
      <c r="IE67" s="7"/>
      <c r="IF67" s="7"/>
      <c r="IG67" s="2" t="s">
        <v>138</v>
      </c>
      <c r="IH67" s="2" t="s">
        <v>127</v>
      </c>
      <c r="II67" s="2" t="s">
        <v>571</v>
      </c>
      <c r="IJ67" s="2" t="s">
        <v>514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138</v>
      </c>
      <c r="IT67" s="2" t="s">
        <v>127</v>
      </c>
      <c r="IU67" s="2" t="s">
        <v>1159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168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168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168</v>
      </c>
      <c r="KP67" s="2" t="s">
        <v>170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169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168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127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168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138</v>
      </c>
      <c r="OH67" s="2" t="s">
        <v>170</v>
      </c>
      <c r="OI67" s="2" t="s">
        <v>171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168</v>
      </c>
      <c r="OT67" s="2" t="s">
        <v>127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138</v>
      </c>
      <c r="PF67" s="2" t="s">
        <v>127</v>
      </c>
      <c r="PG67" s="2" t="s">
        <v>172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138</v>
      </c>
      <c r="QP67" s="2" t="s">
        <v>170</v>
      </c>
      <c r="QQ67" s="2" t="s">
        <v>572</v>
      </c>
      <c r="QR67" s="2" t="s">
        <v>130</v>
      </c>
      <c r="QS67" s="2" t="s">
        <v>141</v>
      </c>
      <c r="QT67" s="2" t="s">
        <v>130</v>
      </c>
    </row>
    <row r="68">
      <c r="A68" s="2" t="s">
        <v>1163</v>
      </c>
      <c r="B68" s="2" t="s">
        <v>119</v>
      </c>
      <c r="C68" s="2" t="s">
        <v>120</v>
      </c>
      <c r="D68" s="2" t="s">
        <v>965</v>
      </c>
      <c r="E68" s="2" t="s">
        <v>966</v>
      </c>
      <c r="F68" s="2" t="s">
        <v>1164</v>
      </c>
      <c r="G68" s="2" t="s">
        <v>1164</v>
      </c>
      <c r="H68" s="2" t="s">
        <v>1164</v>
      </c>
      <c r="I68" s="2" t="s">
        <v>1165</v>
      </c>
      <c r="J68" s="2" t="s">
        <v>125</v>
      </c>
      <c r="K68" s="2" t="s">
        <v>1166</v>
      </c>
      <c r="L68" s="3">
        <v>132</v>
      </c>
      <c r="M68" s="3">
        <v>138.6</v>
      </c>
      <c r="N68" s="3">
        <v>279.99</v>
      </c>
      <c r="O68" s="2" t="s">
        <v>127</v>
      </c>
      <c r="P68" s="2" t="s">
        <v>217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218</v>
      </c>
      <c r="V68" s="2" t="s">
        <v>219</v>
      </c>
      <c r="W68" s="2" t="s">
        <v>792</v>
      </c>
      <c r="X68" s="2" t="s">
        <v>522</v>
      </c>
      <c r="Y68" s="2" t="s">
        <v>419</v>
      </c>
      <c r="Z68" s="4">
        <v>83</v>
      </c>
      <c r="AA68" s="4">
        <f>=ROUNDDOWN(83,0)</f>
      </c>
      <c r="AB68" s="5">
        <v>1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</v>
      </c>
      <c r="AQ68" s="8">
        <v>138.6</v>
      </c>
      <c r="AR68" s="4"/>
      <c r="AS68" s="8"/>
      <c r="AT68" s="7"/>
      <c r="AU68" s="7"/>
      <c r="AV68" s="4">
        <v>1</v>
      </c>
      <c r="AW68" s="8">
        <v>138.6</v>
      </c>
      <c r="AX68" s="4"/>
      <c r="AY68" s="8"/>
      <c r="AZ68" s="7"/>
      <c r="BA68" s="7"/>
      <c r="BB68" s="7">
        <v>1</v>
      </c>
      <c r="BC68" s="4">
        <v>1</v>
      </c>
      <c r="BD68" s="8">
        <v>138.6</v>
      </c>
      <c r="BE68" s="4"/>
      <c r="BF68" s="8"/>
      <c r="BG68" s="7"/>
      <c r="BH68" s="7"/>
      <c r="BI68" s="7">
        <v>1</v>
      </c>
      <c r="BJ68" s="4">
        <v>1</v>
      </c>
      <c r="BK68" s="8">
        <v>138.6</v>
      </c>
      <c r="BL68" s="2" t="s">
        <v>16</v>
      </c>
      <c r="BM68" s="7">
        <v>1</v>
      </c>
      <c r="BN68" s="7">
        <v>1</v>
      </c>
      <c r="BO68" s="4">
        <v>1</v>
      </c>
      <c r="BP68" s="8">
        <v>138.6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1167</v>
      </c>
      <c r="BX68" s="2" t="s">
        <v>578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256</v>
      </c>
      <c r="CH68" s="2" t="s">
        <v>127</v>
      </c>
      <c r="CI68" s="2" t="s">
        <v>130</v>
      </c>
      <c r="CJ68" s="2" t="s">
        <v>130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138</v>
      </c>
      <c r="CT68" s="2" t="s">
        <v>127</v>
      </c>
      <c r="CU68" s="2" t="s">
        <v>1168</v>
      </c>
      <c r="CV68" s="2" t="s">
        <v>1169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138</v>
      </c>
      <c r="DF68" s="2" t="s">
        <v>127</v>
      </c>
      <c r="DG68" s="2" t="s">
        <v>1170</v>
      </c>
      <c r="DH68" s="2" t="s">
        <v>349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138</v>
      </c>
      <c r="DR68" s="2" t="s">
        <v>127</v>
      </c>
      <c r="DS68" s="2" t="s">
        <v>1171</v>
      </c>
      <c r="DT68" s="2" t="s">
        <v>130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204</v>
      </c>
      <c r="ED68" s="2" t="s">
        <v>127</v>
      </c>
      <c r="EE68" s="2" t="s">
        <v>130</v>
      </c>
      <c r="EF68" s="2" t="s">
        <v>130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138</v>
      </c>
      <c r="EP68" s="2" t="s">
        <v>127</v>
      </c>
      <c r="EQ68" s="2" t="s">
        <v>512</v>
      </c>
      <c r="ER68" s="2" t="s">
        <v>586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138</v>
      </c>
      <c r="FB68" s="2" t="s">
        <v>127</v>
      </c>
      <c r="FC68" s="2" t="s">
        <v>232</v>
      </c>
      <c r="FD68" s="2" t="s">
        <v>130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147</v>
      </c>
      <c r="FN68" s="2" t="s">
        <v>127</v>
      </c>
      <c r="FO68" s="2" t="s">
        <v>130</v>
      </c>
      <c r="FP68" s="2" t="s">
        <v>130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256</v>
      </c>
      <c r="FZ68" s="2" t="s">
        <v>127</v>
      </c>
      <c r="GA68" s="2" t="s">
        <v>130</v>
      </c>
      <c r="GB68" s="2" t="s">
        <v>130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138</v>
      </c>
      <c r="GL68" s="2" t="s">
        <v>127</v>
      </c>
      <c r="GM68" s="2" t="s">
        <v>299</v>
      </c>
      <c r="GN68" s="2" t="s">
        <v>130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204</v>
      </c>
      <c r="GX68" s="2" t="s">
        <v>127</v>
      </c>
      <c r="GY68" s="2" t="s">
        <v>130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256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516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127</v>
      </c>
      <c r="II68" s="2" t="s">
        <v>518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138</v>
      </c>
      <c r="IT68" s="2" t="s">
        <v>127</v>
      </c>
      <c r="IU68" s="2" t="s">
        <v>1168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168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168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168</v>
      </c>
      <c r="KP68" s="2" t="s">
        <v>170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169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168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168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168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168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168</v>
      </c>
      <c r="OH68" s="2" t="s">
        <v>170</v>
      </c>
      <c r="OI68" s="2" t="s">
        <v>130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168</v>
      </c>
      <c r="OT68" s="2" t="s">
        <v>127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138</v>
      </c>
      <c r="PF68" s="2" t="s">
        <v>127</v>
      </c>
      <c r="PG68" s="2" t="s">
        <v>172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168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168</v>
      </c>
      <c r="QP68" s="2" t="s">
        <v>170</v>
      </c>
      <c r="QQ68" s="2" t="s">
        <v>130</v>
      </c>
      <c r="QR68" s="2" t="s">
        <v>130</v>
      </c>
      <c r="QS68" s="2" t="s">
        <v>141</v>
      </c>
      <c r="QT68" s="2" t="s">
        <v>130</v>
      </c>
    </row>
    <row r="69">
      <c r="A69" s="2" t="s">
        <v>1172</v>
      </c>
      <c r="B69" s="2" t="s">
        <v>119</v>
      </c>
      <c r="C69" s="2" t="s">
        <v>120</v>
      </c>
      <c r="D69" s="2" t="s">
        <v>965</v>
      </c>
      <c r="E69" s="2" t="s">
        <v>966</v>
      </c>
      <c r="F69" s="2" t="s">
        <v>1173</v>
      </c>
      <c r="G69" s="2" t="s">
        <v>1173</v>
      </c>
      <c r="H69" s="2" t="s">
        <v>1173</v>
      </c>
      <c r="I69" s="2" t="s">
        <v>1174</v>
      </c>
      <c r="J69" s="2" t="s">
        <v>125</v>
      </c>
      <c r="K69" s="2" t="s">
        <v>1175</v>
      </c>
      <c r="L69" s="3">
        <v>44.39</v>
      </c>
      <c r="M69" s="3">
        <v>46.61</v>
      </c>
      <c r="N69" s="3">
        <v>99.99</v>
      </c>
      <c r="O69" s="2" t="s">
        <v>892</v>
      </c>
      <c r="P69" s="2" t="s">
        <v>721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218</v>
      </c>
      <c r="V69" s="2" t="s">
        <v>219</v>
      </c>
      <c r="W69" s="2" t="s">
        <v>134</v>
      </c>
      <c r="X69" s="2" t="s">
        <v>1176</v>
      </c>
      <c r="Y69" s="2" t="s">
        <v>1159</v>
      </c>
      <c r="Z69" s="4">
        <v>85</v>
      </c>
      <c r="AA69" s="4">
        <f>=ROUNDDOWN({0},0)</f>
      </c>
      <c r="AB69" s="5"/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</v>
      </c>
      <c r="AQ69" s="8">
        <v>113.48</v>
      </c>
      <c r="AR69" s="4"/>
      <c r="AS69" s="8"/>
      <c r="AT69" s="7"/>
      <c r="AU69" s="7"/>
      <c r="AV69" s="4">
        <v>1</v>
      </c>
      <c r="AW69" s="8">
        <v>113.48</v>
      </c>
      <c r="AX69" s="4"/>
      <c r="AY69" s="8"/>
      <c r="AZ69" s="7"/>
      <c r="BA69" s="7"/>
      <c r="BB69" s="7">
        <v>1</v>
      </c>
      <c r="BC69" s="4">
        <v>1</v>
      </c>
      <c r="BD69" s="8">
        <v>113.48</v>
      </c>
      <c r="BE69" s="4"/>
      <c r="BF69" s="8"/>
      <c r="BG69" s="7"/>
      <c r="BH69" s="7"/>
      <c r="BI69" s="7">
        <v>1</v>
      </c>
      <c r="BJ69" s="4">
        <v>1</v>
      </c>
      <c r="BK69" s="8">
        <v>113.48</v>
      </c>
      <c r="BL69" s="2" t="s">
        <v>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127</v>
      </c>
      <c r="BW69" s="2" t="s">
        <v>1129</v>
      </c>
      <c r="BX69" s="2" t="s">
        <v>1177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138</v>
      </c>
      <c r="CH69" s="2" t="s">
        <v>127</v>
      </c>
      <c r="CI69" s="2" t="s">
        <v>130</v>
      </c>
      <c r="CJ69" s="2" t="s">
        <v>561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138</v>
      </c>
      <c r="CT69" s="2" t="s">
        <v>127</v>
      </c>
      <c r="CU69" s="2" t="s">
        <v>1159</v>
      </c>
      <c r="CV69" s="2" t="s">
        <v>1178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138</v>
      </c>
      <c r="DF69" s="2" t="s">
        <v>127</v>
      </c>
      <c r="DG69" s="2" t="s">
        <v>1179</v>
      </c>
      <c r="DH69" s="2" t="s">
        <v>325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138</v>
      </c>
      <c r="DR69" s="2" t="s">
        <v>127</v>
      </c>
      <c r="DS69" s="2" t="s">
        <v>1159</v>
      </c>
      <c r="DT69" s="2" t="s">
        <v>491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204</v>
      </c>
      <c r="ED69" s="2" t="s">
        <v>127</v>
      </c>
      <c r="EE69" s="2" t="s">
        <v>130</v>
      </c>
      <c r="EF69" s="2" t="s">
        <v>130</v>
      </c>
      <c r="EG69" s="2" t="s">
        <v>141</v>
      </c>
      <c r="EH69" s="2" t="s">
        <v>130</v>
      </c>
      <c r="EI69" s="4">
        <v>1</v>
      </c>
      <c r="EJ69" s="8">
        <v>113.48</v>
      </c>
      <c r="EK69" s="4"/>
      <c r="EL69" s="8"/>
      <c r="EM69" s="7"/>
      <c r="EN69" s="7"/>
      <c r="EO69" s="2" t="s">
        <v>138</v>
      </c>
      <c r="EP69" s="2" t="s">
        <v>127</v>
      </c>
      <c r="EQ69" s="2" t="s">
        <v>293</v>
      </c>
      <c r="ER69" s="2" t="s">
        <v>1071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256</v>
      </c>
      <c r="FB69" s="2" t="s">
        <v>127</v>
      </c>
      <c r="FC69" s="2" t="s">
        <v>232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168</v>
      </c>
      <c r="FN69" s="2" t="s">
        <v>127</v>
      </c>
      <c r="FO69" s="2" t="s">
        <v>130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138</v>
      </c>
      <c r="FZ69" s="2" t="s">
        <v>127</v>
      </c>
      <c r="GA69" s="2" t="s">
        <v>297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168</v>
      </c>
      <c r="GL69" s="2" t="s">
        <v>127</v>
      </c>
      <c r="GM69" s="2" t="s">
        <v>130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168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138</v>
      </c>
      <c r="HJ69" s="2" t="s">
        <v>127</v>
      </c>
      <c r="HK69" s="2" t="s">
        <v>302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168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571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138</v>
      </c>
      <c r="IT69" s="2" t="s">
        <v>127</v>
      </c>
      <c r="IU69" s="2" t="s">
        <v>1159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168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168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168</v>
      </c>
      <c r="KP69" s="2" t="s">
        <v>170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169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168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168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138</v>
      </c>
      <c r="OH69" s="2" t="s">
        <v>170</v>
      </c>
      <c r="OI69" s="2" t="s">
        <v>171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168</v>
      </c>
      <c r="OT69" s="2" t="s">
        <v>127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138</v>
      </c>
      <c r="PF69" s="2" t="s">
        <v>127</v>
      </c>
      <c r="PG69" s="2" t="s">
        <v>172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170</v>
      </c>
      <c r="QQ69" s="2" t="s">
        <v>572</v>
      </c>
      <c r="QR69" s="2" t="s">
        <v>130</v>
      </c>
      <c r="QS69" s="2" t="s">
        <v>141</v>
      </c>
      <c r="QT69" s="2" t="s">
        <v>130</v>
      </c>
    </row>
    <row r="70">
      <c r="A70" s="2" t="s">
        <v>1180</v>
      </c>
      <c r="B70" s="2" t="s">
        <v>119</v>
      </c>
      <c r="C70" s="2" t="s">
        <v>120</v>
      </c>
      <c r="D70" s="2" t="s">
        <v>965</v>
      </c>
      <c r="E70" s="2" t="s">
        <v>966</v>
      </c>
      <c r="F70" s="2" t="s">
        <v>1181</v>
      </c>
      <c r="G70" s="2" t="s">
        <v>1181</v>
      </c>
      <c r="H70" s="2" t="s">
        <v>1181</v>
      </c>
      <c r="I70" s="2" t="s">
        <v>1182</v>
      </c>
      <c r="J70" s="2" t="s">
        <v>125</v>
      </c>
      <c r="K70" s="2" t="s">
        <v>1013</v>
      </c>
      <c r="L70" s="3">
        <v>42.75</v>
      </c>
      <c r="M70" s="3">
        <v>44.89</v>
      </c>
      <c r="N70" s="3">
        <v>99.99</v>
      </c>
      <c r="O70" s="2" t="s">
        <v>892</v>
      </c>
      <c r="P70" s="2" t="s">
        <v>721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218</v>
      </c>
      <c r="V70" s="2" t="s">
        <v>219</v>
      </c>
      <c r="W70" s="2" t="s">
        <v>1183</v>
      </c>
      <c r="X70" s="2" t="s">
        <v>134</v>
      </c>
      <c r="Y70" s="2" t="s">
        <v>872</v>
      </c>
      <c r="Z70" s="4">
        <v>67</v>
      </c>
      <c r="AA70" s="4">
        <f>=ROUNDDOWN(111.666666666667,0)</f>
      </c>
      <c r="AB70" s="5">
        <v>0.6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3</v>
      </c>
      <c r="AQ70" s="8">
        <v>100.3</v>
      </c>
      <c r="AR70" s="4"/>
      <c r="AS70" s="8"/>
      <c r="AT70" s="7"/>
      <c r="AU70" s="7"/>
      <c r="AV70" s="4">
        <v>3</v>
      </c>
      <c r="AW70" s="8">
        <v>100.3</v>
      </c>
      <c r="AX70" s="4"/>
      <c r="AY70" s="8"/>
      <c r="AZ70" s="7"/>
      <c r="BA70" s="7"/>
      <c r="BB70" s="7">
        <v>1</v>
      </c>
      <c r="BC70" s="4">
        <v>3</v>
      </c>
      <c r="BD70" s="8">
        <v>100.3</v>
      </c>
      <c r="BE70" s="4"/>
      <c r="BF70" s="8"/>
      <c r="BG70" s="7"/>
      <c r="BH70" s="7"/>
      <c r="BI70" s="7">
        <v>1</v>
      </c>
      <c r="BJ70" s="4">
        <v>3</v>
      </c>
      <c r="BK70" s="8">
        <v>100.3</v>
      </c>
      <c r="BL70" s="2" t="s">
        <v>1184</v>
      </c>
      <c r="BM70" s="7">
        <v>1</v>
      </c>
      <c r="BN70" s="7">
        <v>1</v>
      </c>
      <c r="BO70" s="4">
        <v>2</v>
      </c>
      <c r="BP70" s="8">
        <v>68.23</v>
      </c>
      <c r="BQ70" s="4"/>
      <c r="BR70" s="8"/>
      <c r="BS70" s="7"/>
      <c r="BT70" s="7"/>
      <c r="BU70" s="2" t="s">
        <v>138</v>
      </c>
      <c r="BV70" s="2" t="s">
        <v>127</v>
      </c>
      <c r="BW70" s="2" t="s">
        <v>668</v>
      </c>
      <c r="BX70" s="2" t="s">
        <v>1185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138</v>
      </c>
      <c r="CH70" s="2" t="s">
        <v>127</v>
      </c>
      <c r="CI70" s="2" t="s">
        <v>130</v>
      </c>
      <c r="CJ70" s="2" t="s">
        <v>561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138</v>
      </c>
      <c r="CT70" s="2" t="s">
        <v>127</v>
      </c>
      <c r="CU70" s="2" t="s">
        <v>239</v>
      </c>
      <c r="CV70" s="2" t="s">
        <v>292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1186</v>
      </c>
      <c r="DH70" s="2" t="s">
        <v>348</v>
      </c>
      <c r="DI70" s="2" t="s">
        <v>141</v>
      </c>
      <c r="DJ70" s="2" t="s">
        <v>130</v>
      </c>
      <c r="DK70" s="4">
        <v>1</v>
      </c>
      <c r="DL70" s="8">
        <v>32.07</v>
      </c>
      <c r="DM70" s="4"/>
      <c r="DN70" s="8"/>
      <c r="DO70" s="7"/>
      <c r="DP70" s="7"/>
      <c r="DQ70" s="2" t="s">
        <v>138</v>
      </c>
      <c r="DR70" s="2" t="s">
        <v>127</v>
      </c>
      <c r="DS70" s="2" t="s">
        <v>900</v>
      </c>
      <c r="DT70" s="2" t="s">
        <v>1187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138</v>
      </c>
      <c r="ED70" s="2" t="s">
        <v>170</v>
      </c>
      <c r="EE70" s="2" t="s">
        <v>493</v>
      </c>
      <c r="EF70" s="2" t="s">
        <v>1188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138</v>
      </c>
      <c r="EP70" s="2" t="s">
        <v>127</v>
      </c>
      <c r="EQ70" s="2" t="s">
        <v>293</v>
      </c>
      <c r="ER70" s="2" t="s">
        <v>152</v>
      </c>
      <c r="ES70" s="2" t="s">
        <v>141</v>
      </c>
      <c r="ET70" s="2" t="s">
        <v>130</v>
      </c>
      <c r="EU70" s="4"/>
      <c r="EV70" s="8"/>
      <c r="EW70" s="4"/>
      <c r="EX70" s="8"/>
      <c r="EY70" s="7"/>
      <c r="EZ70" s="7"/>
      <c r="FA70" s="2" t="s">
        <v>256</v>
      </c>
      <c r="FB70" s="2" t="s">
        <v>127</v>
      </c>
      <c r="FC70" s="2" t="s">
        <v>232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168</v>
      </c>
      <c r="FN70" s="2" t="s">
        <v>127</v>
      </c>
      <c r="FO70" s="2" t="s">
        <v>130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138</v>
      </c>
      <c r="FZ70" s="2" t="s">
        <v>127</v>
      </c>
      <c r="GA70" s="2" t="s">
        <v>297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168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168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138</v>
      </c>
      <c r="HJ70" s="2" t="s">
        <v>127</v>
      </c>
      <c r="HK70" s="2" t="s">
        <v>302</v>
      </c>
      <c r="HL70" s="2" t="s">
        <v>1189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168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127</v>
      </c>
      <c r="II70" s="2" t="s">
        <v>571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239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168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130</v>
      </c>
      <c r="JR70" s="2" t="s">
        <v>130</v>
      </c>
      <c r="JS70" s="2" t="s">
        <v>130</v>
      </c>
      <c r="JT70" s="2" t="s">
        <v>130</v>
      </c>
      <c r="JU70" s="2" t="s">
        <v>130</v>
      </c>
      <c r="JV70" s="2" t="s">
        <v>130</v>
      </c>
      <c r="JW70" s="4"/>
      <c r="JX70" s="8"/>
      <c r="JY70" s="4"/>
      <c r="JZ70" s="8"/>
      <c r="KA70" s="7"/>
      <c r="KB70" s="7"/>
      <c r="KC70" s="2" t="s">
        <v>168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168</v>
      </c>
      <c r="KP70" s="2" t="s">
        <v>170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169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168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168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138</v>
      </c>
      <c r="OH70" s="2" t="s">
        <v>170</v>
      </c>
      <c r="OI70" s="2" t="s">
        <v>171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168</v>
      </c>
      <c r="OT70" s="2" t="s">
        <v>127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138</v>
      </c>
      <c r="PF70" s="2" t="s">
        <v>127</v>
      </c>
      <c r="PG70" s="2" t="s">
        <v>172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138</v>
      </c>
      <c r="QP70" s="2" t="s">
        <v>170</v>
      </c>
      <c r="QQ70" s="2" t="s">
        <v>881</v>
      </c>
      <c r="QR70" s="2" t="s">
        <v>130</v>
      </c>
      <c r="QS70" s="2" t="s">
        <v>141</v>
      </c>
      <c r="QT70" s="2" t="s">
        <v>130</v>
      </c>
    </row>
    <row r="71">
      <c r="A71" s="2" t="s">
        <v>1190</v>
      </c>
      <c r="B71" s="2" t="s">
        <v>119</v>
      </c>
      <c r="C71" s="2" t="s">
        <v>120</v>
      </c>
      <c r="D71" s="2" t="s">
        <v>965</v>
      </c>
      <c r="E71" s="2" t="s">
        <v>966</v>
      </c>
      <c r="F71" s="2" t="s">
        <v>1191</v>
      </c>
      <c r="G71" s="2" t="s">
        <v>1191</v>
      </c>
      <c r="H71" s="2" t="s">
        <v>1191</v>
      </c>
      <c r="I71" s="2" t="s">
        <v>1192</v>
      </c>
      <c r="J71" s="2" t="s">
        <v>125</v>
      </c>
      <c r="K71" s="2" t="s">
        <v>1193</v>
      </c>
      <c r="L71" s="3">
        <v>54.72</v>
      </c>
      <c r="M71" s="3">
        <v>57.46</v>
      </c>
      <c r="N71" s="3">
        <v>127.99</v>
      </c>
      <c r="O71" s="2" t="s">
        <v>892</v>
      </c>
      <c r="P71" s="2" t="s">
        <v>721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218</v>
      </c>
      <c r="V71" s="2" t="s">
        <v>219</v>
      </c>
      <c r="W71" s="2" t="s">
        <v>134</v>
      </c>
      <c r="X71" s="2" t="s">
        <v>133</v>
      </c>
      <c r="Y71" s="2" t="s">
        <v>872</v>
      </c>
      <c r="Z71" s="4">
        <v>92</v>
      </c>
      <c r="AA71" s="4">
        <f>=ROUNDDOWN({0},0)</f>
      </c>
      <c r="AB71" s="5"/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127</v>
      </c>
      <c r="BW71" s="2" t="s">
        <v>668</v>
      </c>
      <c r="BX71" s="2" t="s">
        <v>1194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138</v>
      </c>
      <c r="CH71" s="2" t="s">
        <v>127</v>
      </c>
      <c r="CI71" s="2" t="s">
        <v>130</v>
      </c>
      <c r="CJ71" s="2" t="s">
        <v>130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138</v>
      </c>
      <c r="CT71" s="2" t="s">
        <v>127</v>
      </c>
      <c r="CU71" s="2" t="s">
        <v>239</v>
      </c>
      <c r="CV71" s="2" t="s">
        <v>306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138</v>
      </c>
      <c r="DF71" s="2" t="s">
        <v>127</v>
      </c>
      <c r="DG71" s="2" t="s">
        <v>1186</v>
      </c>
      <c r="DH71" s="2" t="s">
        <v>345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138</v>
      </c>
      <c r="DR71" s="2" t="s">
        <v>127</v>
      </c>
      <c r="DS71" s="2" t="s">
        <v>900</v>
      </c>
      <c r="DT71" s="2" t="s">
        <v>130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204</v>
      </c>
      <c r="ED71" s="2" t="s">
        <v>127</v>
      </c>
      <c r="EE71" s="2" t="s">
        <v>130</v>
      </c>
      <c r="EF71" s="2" t="s">
        <v>130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204</v>
      </c>
      <c r="EP71" s="2" t="s">
        <v>127</v>
      </c>
      <c r="EQ71" s="2" t="s">
        <v>130</v>
      </c>
      <c r="ER71" s="2" t="s">
        <v>130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256</v>
      </c>
      <c r="FB71" s="2" t="s">
        <v>127</v>
      </c>
      <c r="FC71" s="2" t="s">
        <v>232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168</v>
      </c>
      <c r="FN71" s="2" t="s">
        <v>127</v>
      </c>
      <c r="FO71" s="2" t="s">
        <v>130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138</v>
      </c>
      <c r="FZ71" s="2" t="s">
        <v>127</v>
      </c>
      <c r="GA71" s="2" t="s">
        <v>297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168</v>
      </c>
      <c r="GL71" s="2" t="s">
        <v>127</v>
      </c>
      <c r="GM71" s="2" t="s">
        <v>130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168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569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168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127</v>
      </c>
      <c r="II71" s="2" t="s">
        <v>571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138</v>
      </c>
      <c r="IT71" s="2" t="s">
        <v>127</v>
      </c>
      <c r="IU71" s="2" t="s">
        <v>239</v>
      </c>
      <c r="IV71" s="2" t="s">
        <v>347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168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168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168</v>
      </c>
      <c r="KP71" s="2" t="s">
        <v>170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169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168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127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168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138</v>
      </c>
      <c r="OH71" s="2" t="s">
        <v>170</v>
      </c>
      <c r="OI71" s="2" t="s">
        <v>171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168</v>
      </c>
      <c r="OT71" s="2" t="s">
        <v>127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138</v>
      </c>
      <c r="PF71" s="2" t="s">
        <v>127</v>
      </c>
      <c r="PG71" s="2" t="s">
        <v>172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138</v>
      </c>
      <c r="QP71" s="2" t="s">
        <v>170</v>
      </c>
      <c r="QQ71" s="2" t="s">
        <v>881</v>
      </c>
      <c r="QR71" s="2" t="s">
        <v>130</v>
      </c>
      <c r="QS71" s="2" t="s">
        <v>141</v>
      </c>
      <c r="QT71" s="2" t="s">
        <v>130</v>
      </c>
    </row>
    <row r="72">
      <c r="A72" s="2" t="s">
        <v>1195</v>
      </c>
      <c r="B72" s="2" t="s">
        <v>119</v>
      </c>
      <c r="C72" s="2" t="s">
        <v>120</v>
      </c>
      <c r="D72" s="2" t="s">
        <v>965</v>
      </c>
      <c r="E72" s="2" t="s">
        <v>966</v>
      </c>
      <c r="F72" s="2" t="s">
        <v>1196</v>
      </c>
      <c r="G72" s="2" t="s">
        <v>1196</v>
      </c>
      <c r="H72" s="2" t="s">
        <v>1196</v>
      </c>
      <c r="I72" s="2" t="s">
        <v>1197</v>
      </c>
      <c r="J72" s="2" t="s">
        <v>125</v>
      </c>
      <c r="K72" s="2" t="s">
        <v>791</v>
      </c>
      <c r="L72" s="3">
        <v>145</v>
      </c>
      <c r="M72" s="3">
        <v>152.25</v>
      </c>
      <c r="N72" s="3">
        <v>299</v>
      </c>
      <c r="O72" s="2" t="s">
        <v>127</v>
      </c>
      <c r="P72" s="2" t="s">
        <v>217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218</v>
      </c>
      <c r="V72" s="2" t="s">
        <v>219</v>
      </c>
      <c r="W72" s="2" t="s">
        <v>134</v>
      </c>
      <c r="X72" s="2" t="s">
        <v>133</v>
      </c>
      <c r="Y72" s="2" t="s">
        <v>793</v>
      </c>
      <c r="Z72" s="4">
        <v>87</v>
      </c>
      <c r="AA72" s="4">
        <f>=ROUNDDOWN(87,0)</f>
      </c>
      <c r="AB72" s="5">
        <v>1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127</v>
      </c>
      <c r="BW72" s="2" t="s">
        <v>578</v>
      </c>
      <c r="BX72" s="2" t="s">
        <v>130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256</v>
      </c>
      <c r="CH72" s="2" t="s">
        <v>127</v>
      </c>
      <c r="CI72" s="2" t="s">
        <v>130</v>
      </c>
      <c r="CJ72" s="2" t="s">
        <v>130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127</v>
      </c>
      <c r="CU72" s="2" t="s">
        <v>797</v>
      </c>
      <c r="CV72" s="2" t="s">
        <v>241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138</v>
      </c>
      <c r="DF72" s="2" t="s">
        <v>127</v>
      </c>
      <c r="DG72" s="2" t="s">
        <v>580</v>
      </c>
      <c r="DH72" s="2" t="s">
        <v>130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138</v>
      </c>
      <c r="DR72" s="2" t="s">
        <v>127</v>
      </c>
      <c r="DS72" s="2" t="s">
        <v>581</v>
      </c>
      <c r="DT72" s="2" t="s">
        <v>130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147</v>
      </c>
      <c r="ED72" s="2" t="s">
        <v>127</v>
      </c>
      <c r="EE72" s="2" t="s">
        <v>130</v>
      </c>
      <c r="EF72" s="2" t="s">
        <v>130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138</v>
      </c>
      <c r="EP72" s="2" t="s">
        <v>127</v>
      </c>
      <c r="EQ72" s="2" t="s">
        <v>512</v>
      </c>
      <c r="ER72" s="2" t="s">
        <v>130</v>
      </c>
      <c r="ES72" s="2" t="s">
        <v>141</v>
      </c>
      <c r="ET72" s="2" t="s">
        <v>130</v>
      </c>
      <c r="EU72" s="4"/>
      <c r="EV72" s="8"/>
      <c r="EW72" s="4"/>
      <c r="EX72" s="8"/>
      <c r="EY72" s="7"/>
      <c r="EZ72" s="7"/>
      <c r="FA72" s="2" t="s">
        <v>138</v>
      </c>
      <c r="FB72" s="2" t="s">
        <v>127</v>
      </c>
      <c r="FC72" s="2" t="s">
        <v>232</v>
      </c>
      <c r="FD72" s="2" t="s">
        <v>130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147</v>
      </c>
      <c r="FN72" s="2" t="s">
        <v>127</v>
      </c>
      <c r="FO72" s="2" t="s">
        <v>130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256</v>
      </c>
      <c r="FZ72" s="2" t="s">
        <v>127</v>
      </c>
      <c r="GA72" s="2" t="s">
        <v>130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138</v>
      </c>
      <c r="GL72" s="2" t="s">
        <v>127</v>
      </c>
      <c r="GM72" s="2" t="s">
        <v>299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204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256</v>
      </c>
      <c r="HJ72" s="2" t="s">
        <v>127</v>
      </c>
      <c r="HK72" s="2" t="s">
        <v>130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138</v>
      </c>
      <c r="HV72" s="2" t="s">
        <v>127</v>
      </c>
      <c r="HW72" s="2" t="s">
        <v>516</v>
      </c>
      <c r="HX72" s="2" t="s">
        <v>696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138</v>
      </c>
      <c r="IH72" s="2" t="s">
        <v>127</v>
      </c>
      <c r="II72" s="2" t="s">
        <v>587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138</v>
      </c>
      <c r="IT72" s="2" t="s">
        <v>127</v>
      </c>
      <c r="IU72" s="2" t="s">
        <v>797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168</v>
      </c>
      <c r="JF72" s="2" t="s">
        <v>127</v>
      </c>
      <c r="JG72" s="2" t="s">
        <v>130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168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168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168</v>
      </c>
      <c r="KP72" s="2" t="s">
        <v>170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169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168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168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168</v>
      </c>
      <c r="MX72" s="2" t="s">
        <v>127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168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168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168</v>
      </c>
      <c r="OH72" s="2" t="s">
        <v>170</v>
      </c>
      <c r="OI72" s="2" t="s">
        <v>130</v>
      </c>
      <c r="OJ72" s="2" t="s">
        <v>130</v>
      </c>
      <c r="OK72" s="2" t="s">
        <v>141</v>
      </c>
      <c r="OL72" s="2" t="s">
        <v>130</v>
      </c>
      <c r="OM72" s="4"/>
      <c r="ON72" s="8"/>
      <c r="OO72" s="4"/>
      <c r="OP72" s="8"/>
      <c r="OQ72" s="7"/>
      <c r="OR72" s="7"/>
      <c r="OS72" s="2" t="s">
        <v>168</v>
      </c>
      <c r="OT72" s="2" t="s">
        <v>127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138</v>
      </c>
      <c r="PF72" s="2" t="s">
        <v>127</v>
      </c>
      <c r="PG72" s="2" t="s">
        <v>797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168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168</v>
      </c>
      <c r="QP72" s="2" t="s">
        <v>170</v>
      </c>
      <c r="QQ72" s="2" t="s">
        <v>130</v>
      </c>
      <c r="QR72" s="2" t="s">
        <v>130</v>
      </c>
      <c r="QS72" s="2" t="s">
        <v>141</v>
      </c>
      <c r="QT72" s="2" t="s">
        <v>130</v>
      </c>
    </row>
    <row r="73">
      <c r="A73" s="2" t="s">
        <v>1198</v>
      </c>
      <c r="B73" s="2" t="s">
        <v>119</v>
      </c>
      <c r="C73" s="2" t="s">
        <v>120</v>
      </c>
      <c r="D73" s="2" t="s">
        <v>965</v>
      </c>
      <c r="E73" s="2" t="s">
        <v>966</v>
      </c>
      <c r="F73" s="2" t="s">
        <v>1199</v>
      </c>
      <c r="G73" s="2" t="s">
        <v>1199</v>
      </c>
      <c r="H73" s="2" t="s">
        <v>1199</v>
      </c>
      <c r="I73" s="2" t="s">
        <v>1200</v>
      </c>
      <c r="J73" s="2" t="s">
        <v>125</v>
      </c>
      <c r="K73" s="2" t="s">
        <v>1146</v>
      </c>
      <c r="L73" s="3">
        <v>136</v>
      </c>
      <c r="M73" s="3">
        <v>142.8</v>
      </c>
      <c r="N73" s="3">
        <v>279.99</v>
      </c>
      <c r="O73" s="2" t="s">
        <v>127</v>
      </c>
      <c r="P73" s="2" t="s">
        <v>355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218</v>
      </c>
      <c r="V73" s="2" t="s">
        <v>219</v>
      </c>
      <c r="W73" s="2" t="s">
        <v>182</v>
      </c>
      <c r="X73" s="2" t="s">
        <v>134</v>
      </c>
      <c r="Y73" s="2" t="s">
        <v>1201</v>
      </c>
      <c r="Z73" s="4">
        <v>135</v>
      </c>
      <c r="AA73" s="4">
        <f>=ROUNDDOWN(675,0)</f>
      </c>
      <c r="AB73" s="5">
        <v>0.2</v>
      </c>
      <c r="AC73" s="2" t="s">
        <v>130</v>
      </c>
      <c r="AD73" s="4"/>
      <c r="AE73" s="4"/>
      <c r="AF73" s="6">
        <v>72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127</v>
      </c>
      <c r="BW73" s="2" t="s">
        <v>636</v>
      </c>
      <c r="BX73" s="2" t="s">
        <v>130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360</v>
      </c>
      <c r="CH73" s="2" t="s">
        <v>127</v>
      </c>
      <c r="CI73" s="2" t="s">
        <v>130</v>
      </c>
      <c r="CJ73" s="2" t="s">
        <v>130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138</v>
      </c>
      <c r="CT73" s="2" t="s">
        <v>127</v>
      </c>
      <c r="CU73" s="2" t="s">
        <v>694</v>
      </c>
      <c r="CV73" s="2" t="s">
        <v>130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138</v>
      </c>
      <c r="DF73" s="2" t="s">
        <v>127</v>
      </c>
      <c r="DG73" s="2" t="s">
        <v>363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138</v>
      </c>
      <c r="DR73" s="2" t="s">
        <v>127</v>
      </c>
      <c r="DS73" s="2" t="s">
        <v>739</v>
      </c>
      <c r="DT73" s="2" t="s">
        <v>130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168</v>
      </c>
      <c r="ED73" s="2" t="s">
        <v>127</v>
      </c>
      <c r="EE73" s="2" t="s">
        <v>130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256</v>
      </c>
      <c r="EP73" s="2" t="s">
        <v>127</v>
      </c>
      <c r="EQ73" s="2" t="s">
        <v>130</v>
      </c>
      <c r="ER73" s="2" t="s">
        <v>130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138</v>
      </c>
      <c r="FB73" s="2" t="s">
        <v>127</v>
      </c>
      <c r="FC73" s="2" t="s">
        <v>636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168</v>
      </c>
      <c r="FN73" s="2" t="s">
        <v>127</v>
      </c>
      <c r="FO73" s="2" t="s">
        <v>130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256</v>
      </c>
      <c r="FZ73" s="2" t="s">
        <v>127</v>
      </c>
      <c r="GA73" s="2" t="s">
        <v>130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168</v>
      </c>
      <c r="GL73" s="2" t="s">
        <v>127</v>
      </c>
      <c r="GM73" s="2" t="s">
        <v>130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168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256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168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147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138</v>
      </c>
      <c r="IT73" s="2" t="s">
        <v>127</v>
      </c>
      <c r="IU73" s="2" t="s">
        <v>694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168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168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168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168</v>
      </c>
      <c r="KP73" s="2" t="s">
        <v>170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168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168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168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168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168</v>
      </c>
      <c r="OT73" s="2" t="s">
        <v>127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138</v>
      </c>
      <c r="PF73" s="2" t="s">
        <v>127</v>
      </c>
      <c r="PG73" s="2" t="s">
        <v>694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130</v>
      </c>
      <c r="QP73" s="2" t="s">
        <v>130</v>
      </c>
      <c r="QQ73" s="2" t="s">
        <v>130</v>
      </c>
      <c r="QR73" s="2" t="s">
        <v>130</v>
      </c>
      <c r="QS73" s="2" t="s">
        <v>130</v>
      </c>
      <c r="QT73" s="2" t="s">
        <v>130</v>
      </c>
    </row>
    <row r="74">
      <c r="A74" s="2" t="s">
        <v>1202</v>
      </c>
      <c r="B74" s="2" t="s">
        <v>119</v>
      </c>
      <c r="C74" s="2" t="s">
        <v>120</v>
      </c>
      <c r="D74" s="2" t="s">
        <v>965</v>
      </c>
      <c r="E74" s="2" t="s">
        <v>966</v>
      </c>
      <c r="F74" s="2" t="s">
        <v>1203</v>
      </c>
      <c r="G74" s="2" t="s">
        <v>1203</v>
      </c>
      <c r="H74" s="2" t="s">
        <v>1203</v>
      </c>
      <c r="I74" s="2" t="s">
        <v>1204</v>
      </c>
      <c r="J74" s="2" t="s">
        <v>125</v>
      </c>
      <c r="K74" s="2" t="s">
        <v>1205</v>
      </c>
      <c r="L74" s="3">
        <v>34.96</v>
      </c>
      <c r="M74" s="3">
        <v>36.71</v>
      </c>
      <c r="N74" s="3">
        <v>79.99</v>
      </c>
      <c r="O74" s="2" t="s">
        <v>892</v>
      </c>
      <c r="P74" s="2" t="s">
        <v>721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218</v>
      </c>
      <c r="V74" s="2" t="s">
        <v>219</v>
      </c>
      <c r="W74" s="2" t="s">
        <v>134</v>
      </c>
      <c r="X74" s="2" t="s">
        <v>133</v>
      </c>
      <c r="Y74" s="2" t="s">
        <v>872</v>
      </c>
      <c r="Z74" s="4">
        <v>97</v>
      </c>
      <c r="AA74" s="4">
        <f>=ROUNDDOWN({0},0)</f>
      </c>
      <c r="AB74" s="5"/>
      <c r="AC74" s="2" t="s">
        <v>130</v>
      </c>
      <c r="AD74" s="4"/>
      <c r="AE74" s="4"/>
      <c r="AF74" s="6">
        <v>63</v>
      </c>
      <c r="AG74" s="6"/>
      <c r="AH74" s="7">
        <v>0.9571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668</v>
      </c>
      <c r="BX74" s="2" t="s">
        <v>130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256</v>
      </c>
      <c r="CH74" s="2" t="s">
        <v>127</v>
      </c>
      <c r="CI74" s="2" t="s">
        <v>130</v>
      </c>
      <c r="CJ74" s="2" t="s">
        <v>130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138</v>
      </c>
      <c r="CT74" s="2" t="s">
        <v>170</v>
      </c>
      <c r="CU74" s="2" t="s">
        <v>239</v>
      </c>
      <c r="CV74" s="2" t="s">
        <v>1206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138</v>
      </c>
      <c r="DF74" s="2" t="s">
        <v>127</v>
      </c>
      <c r="DG74" s="2" t="s">
        <v>1186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900</v>
      </c>
      <c r="DT74" s="2" t="s">
        <v>130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204</v>
      </c>
      <c r="ED74" s="2" t="s">
        <v>127</v>
      </c>
      <c r="EE74" s="2" t="s">
        <v>130</v>
      </c>
      <c r="EF74" s="2" t="s">
        <v>130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204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130</v>
      </c>
      <c r="EU74" s="4"/>
      <c r="EV74" s="8"/>
      <c r="EW74" s="4"/>
      <c r="EX74" s="8"/>
      <c r="EY74" s="7"/>
      <c r="EZ74" s="7"/>
      <c r="FA74" s="2" t="s">
        <v>256</v>
      </c>
      <c r="FB74" s="2" t="s">
        <v>127</v>
      </c>
      <c r="FC74" s="2" t="s">
        <v>232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168</v>
      </c>
      <c r="FN74" s="2" t="s">
        <v>127</v>
      </c>
      <c r="FO74" s="2" t="s">
        <v>130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138</v>
      </c>
      <c r="FZ74" s="2" t="s">
        <v>127</v>
      </c>
      <c r="GA74" s="2" t="s">
        <v>297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168</v>
      </c>
      <c r="GL74" s="2" t="s">
        <v>127</v>
      </c>
      <c r="GM74" s="2" t="s">
        <v>130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168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138</v>
      </c>
      <c r="HJ74" s="2" t="s">
        <v>127</v>
      </c>
      <c r="HK74" s="2" t="s">
        <v>302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168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138</v>
      </c>
      <c r="IH74" s="2" t="s">
        <v>127</v>
      </c>
      <c r="II74" s="2" t="s">
        <v>571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138</v>
      </c>
      <c r="IT74" s="2" t="s">
        <v>127</v>
      </c>
      <c r="IU74" s="2" t="s">
        <v>239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168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168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168</v>
      </c>
      <c r="KP74" s="2" t="s">
        <v>170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168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168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138</v>
      </c>
      <c r="OH74" s="2" t="s">
        <v>170</v>
      </c>
      <c r="OI74" s="2" t="s">
        <v>171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168</v>
      </c>
      <c r="OT74" s="2" t="s">
        <v>127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138</v>
      </c>
      <c r="PF74" s="2" t="s">
        <v>127</v>
      </c>
      <c r="PG74" s="2" t="s">
        <v>172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170</v>
      </c>
      <c r="QQ74" s="2" t="s">
        <v>881</v>
      </c>
      <c r="QR74" s="2" t="s">
        <v>130</v>
      </c>
      <c r="QS74" s="2" t="s">
        <v>141</v>
      </c>
      <c r="QT74" s="2" t="s">
        <v>130</v>
      </c>
    </row>
    <row r="75">
      <c r="A75" s="2" t="s">
        <v>1207</v>
      </c>
      <c r="B75" s="2" t="s">
        <v>119</v>
      </c>
      <c r="C75" s="2" t="s">
        <v>120</v>
      </c>
      <c r="D75" s="2" t="s">
        <v>1208</v>
      </c>
      <c r="E75" s="2" t="s">
        <v>1209</v>
      </c>
      <c r="F75" s="2" t="s">
        <v>1210</v>
      </c>
      <c r="G75" s="2" t="s">
        <v>1210</v>
      </c>
      <c r="H75" s="2" t="s">
        <v>1210</v>
      </c>
      <c r="I75" s="2" t="s">
        <v>1211</v>
      </c>
      <c r="J75" s="2" t="s">
        <v>125</v>
      </c>
      <c r="K75" s="2" t="s">
        <v>1212</v>
      </c>
      <c r="L75" s="3">
        <v>79.49</v>
      </c>
      <c r="M75" s="3">
        <v>83.46</v>
      </c>
      <c r="N75" s="3">
        <v>184.99</v>
      </c>
      <c r="O75" s="2" t="s">
        <v>127</v>
      </c>
      <c r="P75" s="2" t="s">
        <v>281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130</v>
      </c>
      <c r="V75" s="2" t="s">
        <v>219</v>
      </c>
      <c r="W75" s="2" t="s">
        <v>134</v>
      </c>
      <c r="X75" s="2" t="s">
        <v>312</v>
      </c>
      <c r="Y75" s="2" t="s">
        <v>1213</v>
      </c>
      <c r="Z75" s="4">
        <v>121</v>
      </c>
      <c r="AA75" s="4">
        <f>=ROUNDDOWN(21.2280701754386,0)</f>
      </c>
      <c r="AB75" s="5">
        <v>5.7</v>
      </c>
      <c r="AC75" s="2" t="s">
        <v>283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85</v>
      </c>
      <c r="AQ75" s="8">
        <v>7774.77</v>
      </c>
      <c r="AR75" s="4"/>
      <c r="AS75" s="8"/>
      <c r="AT75" s="7"/>
      <c r="AU75" s="7"/>
      <c r="AV75" s="4">
        <v>85</v>
      </c>
      <c r="AW75" s="8">
        <v>7774.77</v>
      </c>
      <c r="AX75" s="4"/>
      <c r="AY75" s="8"/>
      <c r="AZ75" s="7"/>
      <c r="BA75" s="7"/>
      <c r="BB75" s="7">
        <v>1</v>
      </c>
      <c r="BC75" s="4">
        <v>85</v>
      </c>
      <c r="BD75" s="8">
        <v>7774.77</v>
      </c>
      <c r="BE75" s="4"/>
      <c r="BF75" s="8"/>
      <c r="BG75" s="7"/>
      <c r="BH75" s="7"/>
      <c r="BI75" s="7">
        <v>1</v>
      </c>
      <c r="BJ75" s="4">
        <v>85</v>
      </c>
      <c r="BK75" s="8">
        <v>7774.77</v>
      </c>
      <c r="BL75" s="2" t="s">
        <v>1214</v>
      </c>
      <c r="BM75" s="7">
        <v>1</v>
      </c>
      <c r="BN75" s="7">
        <v>1</v>
      </c>
      <c r="BO75" s="4">
        <v>24</v>
      </c>
      <c r="BP75" s="8">
        <v>1866.52</v>
      </c>
      <c r="BQ75" s="4"/>
      <c r="BR75" s="8"/>
      <c r="BS75" s="7"/>
      <c r="BT75" s="7"/>
      <c r="BU75" s="2" t="s">
        <v>138</v>
      </c>
      <c r="BV75" s="2" t="s">
        <v>127</v>
      </c>
      <c r="BW75" s="2" t="s">
        <v>1215</v>
      </c>
      <c r="BX75" s="2" t="s">
        <v>1216</v>
      </c>
      <c r="BY75" s="2" t="s">
        <v>141</v>
      </c>
      <c r="BZ75" s="2" t="s">
        <v>130</v>
      </c>
      <c r="CA75" s="4">
        <v>19</v>
      </c>
      <c r="CB75" s="8">
        <v>1823.62</v>
      </c>
      <c r="CC75" s="4"/>
      <c r="CD75" s="8"/>
      <c r="CE75" s="7"/>
      <c r="CF75" s="7"/>
      <c r="CG75" s="2" t="s">
        <v>138</v>
      </c>
      <c r="CH75" s="2" t="s">
        <v>127</v>
      </c>
      <c r="CI75" s="2" t="s">
        <v>130</v>
      </c>
      <c r="CJ75" s="2" t="s">
        <v>197</v>
      </c>
      <c r="CK75" s="2" t="s">
        <v>141</v>
      </c>
      <c r="CL75" s="2" t="s">
        <v>130</v>
      </c>
      <c r="CM75" s="4">
        <v>8</v>
      </c>
      <c r="CN75" s="8">
        <v>790</v>
      </c>
      <c r="CO75" s="4"/>
      <c r="CP75" s="8"/>
      <c r="CQ75" s="7"/>
      <c r="CR75" s="7"/>
      <c r="CS75" s="2" t="s">
        <v>138</v>
      </c>
      <c r="CT75" s="2" t="s">
        <v>127</v>
      </c>
      <c r="CU75" s="2" t="s">
        <v>1213</v>
      </c>
      <c r="CV75" s="2" t="s">
        <v>1217</v>
      </c>
      <c r="CW75" s="2" t="s">
        <v>141</v>
      </c>
      <c r="CX75" s="2" t="s">
        <v>130</v>
      </c>
      <c r="CY75" s="4">
        <v>14</v>
      </c>
      <c r="CZ75" s="8">
        <v>1344.42</v>
      </c>
      <c r="DA75" s="4"/>
      <c r="DB75" s="8"/>
      <c r="DC75" s="7"/>
      <c r="DD75" s="7"/>
      <c r="DE75" s="2" t="s">
        <v>138</v>
      </c>
      <c r="DF75" s="2" t="s">
        <v>127</v>
      </c>
      <c r="DG75" s="2" t="s">
        <v>1213</v>
      </c>
      <c r="DH75" s="2" t="s">
        <v>757</v>
      </c>
      <c r="DI75" s="2" t="s">
        <v>141</v>
      </c>
      <c r="DJ75" s="2" t="s">
        <v>130</v>
      </c>
      <c r="DK75" s="4">
        <v>3</v>
      </c>
      <c r="DL75" s="8">
        <v>249.96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1218</v>
      </c>
      <c r="DT75" s="2" t="s">
        <v>1150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147</v>
      </c>
      <c r="ED75" s="2" t="s">
        <v>127</v>
      </c>
      <c r="EE75" s="2" t="s">
        <v>130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138</v>
      </c>
      <c r="EP75" s="2" t="s">
        <v>148</v>
      </c>
      <c r="EQ75" s="2" t="s">
        <v>230</v>
      </c>
      <c r="ER75" s="2" t="s">
        <v>378</v>
      </c>
      <c r="ES75" s="2" t="s">
        <v>141</v>
      </c>
      <c r="ET75" s="2" t="s">
        <v>130</v>
      </c>
      <c r="EU75" s="4">
        <v>3</v>
      </c>
      <c r="EV75" s="8">
        <v>275.43</v>
      </c>
      <c r="EW75" s="4"/>
      <c r="EX75" s="8"/>
      <c r="EY75" s="7"/>
      <c r="EZ75" s="7"/>
      <c r="FA75" s="2" t="s">
        <v>138</v>
      </c>
      <c r="FB75" s="2" t="s">
        <v>127</v>
      </c>
      <c r="FC75" s="2" t="s">
        <v>151</v>
      </c>
      <c r="FD75" s="2" t="s">
        <v>1219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147</v>
      </c>
      <c r="FN75" s="2" t="s">
        <v>127</v>
      </c>
      <c r="FO75" s="2" t="s">
        <v>130</v>
      </c>
      <c r="FP75" s="2" t="s">
        <v>130</v>
      </c>
      <c r="FQ75" s="2" t="s">
        <v>141</v>
      </c>
      <c r="FR75" s="2" t="s">
        <v>130</v>
      </c>
      <c r="FS75" s="4">
        <v>1</v>
      </c>
      <c r="FT75" s="8">
        <v>95.26</v>
      </c>
      <c r="FU75" s="4"/>
      <c r="FV75" s="8"/>
      <c r="FW75" s="7"/>
      <c r="FX75" s="7"/>
      <c r="FY75" s="2" t="s">
        <v>138</v>
      </c>
      <c r="FZ75" s="2" t="s">
        <v>127</v>
      </c>
      <c r="GA75" s="2" t="s">
        <v>1218</v>
      </c>
      <c r="GB75" s="2" t="s">
        <v>1220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169</v>
      </c>
      <c r="GL75" s="2" t="s">
        <v>127</v>
      </c>
      <c r="GM75" s="2" t="s">
        <v>130</v>
      </c>
      <c r="GN75" s="2" t="s">
        <v>130</v>
      </c>
      <c r="GO75" s="2" t="s">
        <v>141</v>
      </c>
      <c r="GP75" s="2" t="s">
        <v>130</v>
      </c>
      <c r="GQ75" s="4">
        <v>4</v>
      </c>
      <c r="GR75" s="8">
        <v>360.56</v>
      </c>
      <c r="GS75" s="4"/>
      <c r="GT75" s="8"/>
      <c r="GU75" s="7"/>
      <c r="GV75" s="7"/>
      <c r="GW75" s="2" t="s">
        <v>138</v>
      </c>
      <c r="GX75" s="2" t="s">
        <v>127</v>
      </c>
      <c r="GY75" s="2" t="s">
        <v>1221</v>
      </c>
      <c r="GZ75" s="2" t="s">
        <v>1222</v>
      </c>
      <c r="HA75" s="2" t="s">
        <v>141</v>
      </c>
      <c r="HB75" s="2" t="s">
        <v>130</v>
      </c>
      <c r="HC75" s="4">
        <v>4</v>
      </c>
      <c r="HD75" s="8">
        <v>360.56</v>
      </c>
      <c r="HE75" s="4"/>
      <c r="HF75" s="8"/>
      <c r="HG75" s="7"/>
      <c r="HH75" s="7"/>
      <c r="HI75" s="2" t="s">
        <v>138</v>
      </c>
      <c r="HJ75" s="2" t="s">
        <v>127</v>
      </c>
      <c r="HK75" s="2" t="s">
        <v>757</v>
      </c>
      <c r="HL75" s="2" t="s">
        <v>855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127</v>
      </c>
      <c r="HW75" s="2" t="s">
        <v>161</v>
      </c>
      <c r="HX75" s="2" t="s">
        <v>1223</v>
      </c>
      <c r="HY75" s="2" t="s">
        <v>141</v>
      </c>
      <c r="HZ75" s="2" t="s">
        <v>130</v>
      </c>
      <c r="IA75" s="4">
        <v>3</v>
      </c>
      <c r="IB75" s="8">
        <v>238.46</v>
      </c>
      <c r="IC75" s="4"/>
      <c r="ID75" s="8"/>
      <c r="IE75" s="7"/>
      <c r="IF75" s="7"/>
      <c r="IG75" s="2" t="s">
        <v>138</v>
      </c>
      <c r="IH75" s="2" t="s">
        <v>127</v>
      </c>
      <c r="II75" s="2" t="s">
        <v>949</v>
      </c>
      <c r="IJ75" s="2" t="s">
        <v>1224</v>
      </c>
      <c r="IK75" s="2" t="s">
        <v>141</v>
      </c>
      <c r="IL75" s="2" t="s">
        <v>130</v>
      </c>
      <c r="IM75" s="4">
        <v>2</v>
      </c>
      <c r="IN75" s="8">
        <v>369.98</v>
      </c>
      <c r="IO75" s="4"/>
      <c r="IP75" s="8"/>
      <c r="IQ75" s="7"/>
      <c r="IR75" s="7"/>
      <c r="IS75" s="2" t="s">
        <v>138</v>
      </c>
      <c r="IT75" s="2" t="s">
        <v>127</v>
      </c>
      <c r="IU75" s="2" t="s">
        <v>1213</v>
      </c>
      <c r="IV75" s="2" t="s">
        <v>245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440</v>
      </c>
      <c r="JF75" s="2" t="s">
        <v>127</v>
      </c>
      <c r="JG75" s="2" t="s">
        <v>166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168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168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168</v>
      </c>
      <c r="MX75" s="2" t="s">
        <v>170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168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169</v>
      </c>
      <c r="OH75" s="2" t="s">
        <v>170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168</v>
      </c>
      <c r="PR75" s="2" t="s">
        <v>170</v>
      </c>
      <c r="PS75" s="2" t="s">
        <v>130</v>
      </c>
      <c r="PT75" s="2" t="s">
        <v>130</v>
      </c>
      <c r="PU75" s="2" t="s">
        <v>141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170</v>
      </c>
      <c r="QQ75" s="2" t="s">
        <v>1225</v>
      </c>
      <c r="QR75" s="2" t="s">
        <v>1226</v>
      </c>
      <c r="QS75" s="2" t="s">
        <v>141</v>
      </c>
      <c r="QT75" s="2" t="s">
        <v>130</v>
      </c>
    </row>
    <row r="76">
      <c r="A76" s="2" t="s">
        <v>1227</v>
      </c>
      <c r="B76" s="2" t="s">
        <v>119</v>
      </c>
      <c r="C76" s="2" t="s">
        <v>120</v>
      </c>
      <c r="D76" s="2" t="s">
        <v>1208</v>
      </c>
      <c r="E76" s="2" t="s">
        <v>1209</v>
      </c>
      <c r="F76" s="2" t="s">
        <v>1228</v>
      </c>
      <c r="G76" s="2" t="s">
        <v>1228</v>
      </c>
      <c r="H76" s="2" t="s">
        <v>1228</v>
      </c>
      <c r="I76" s="2" t="s">
        <v>1229</v>
      </c>
      <c r="J76" s="2" t="s">
        <v>125</v>
      </c>
      <c r="K76" s="2" t="s">
        <v>1146</v>
      </c>
      <c r="L76" s="3">
        <v>54.27</v>
      </c>
      <c r="M76" s="3">
        <v>56.98</v>
      </c>
      <c r="N76" s="3">
        <v>129.99</v>
      </c>
      <c r="O76" s="2" t="s">
        <v>127</v>
      </c>
      <c r="P76" s="2" t="s">
        <v>281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218</v>
      </c>
      <c r="V76" s="2" t="s">
        <v>219</v>
      </c>
      <c r="W76" s="2" t="s">
        <v>182</v>
      </c>
      <c r="X76" s="2" t="s">
        <v>130</v>
      </c>
      <c r="Y76" s="2" t="s">
        <v>943</v>
      </c>
      <c r="Z76" s="4">
        <v>125</v>
      </c>
      <c r="AA76" s="4">
        <f>=ROUNDDOWN(22.3214285714286,0)</f>
      </c>
      <c r="AB76" s="5">
        <v>5.6</v>
      </c>
      <c r="AC76" s="2" t="s">
        <v>283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73</v>
      </c>
      <c r="AQ76" s="8">
        <v>4441.22</v>
      </c>
      <c r="AR76" s="4"/>
      <c r="AS76" s="8"/>
      <c r="AT76" s="7"/>
      <c r="AU76" s="7"/>
      <c r="AV76" s="4">
        <v>73</v>
      </c>
      <c r="AW76" s="8">
        <v>4441.22</v>
      </c>
      <c r="AX76" s="4"/>
      <c r="AY76" s="8"/>
      <c r="AZ76" s="7"/>
      <c r="BA76" s="7"/>
      <c r="BB76" s="7">
        <v>1</v>
      </c>
      <c r="BC76" s="4">
        <v>73</v>
      </c>
      <c r="BD76" s="8">
        <v>4441.22</v>
      </c>
      <c r="BE76" s="4"/>
      <c r="BF76" s="8"/>
      <c r="BG76" s="7"/>
      <c r="BH76" s="7"/>
      <c r="BI76" s="7">
        <v>1</v>
      </c>
      <c r="BJ76" s="4">
        <v>73</v>
      </c>
      <c r="BK76" s="8">
        <v>4441.22</v>
      </c>
      <c r="BL76" s="2" t="s">
        <v>1230</v>
      </c>
      <c r="BM76" s="7">
        <v>1</v>
      </c>
      <c r="BN76" s="7">
        <v>1</v>
      </c>
      <c r="BO76" s="4">
        <v>15</v>
      </c>
      <c r="BP76" s="8">
        <v>827.08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1231</v>
      </c>
      <c r="BX76" s="2" t="s">
        <v>162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130</v>
      </c>
      <c r="CJ76" s="2" t="s">
        <v>130</v>
      </c>
      <c r="CK76" s="2" t="s">
        <v>141</v>
      </c>
      <c r="CL76" s="2" t="s">
        <v>130</v>
      </c>
      <c r="CM76" s="4">
        <v>12</v>
      </c>
      <c r="CN76" s="8">
        <v>771.15</v>
      </c>
      <c r="CO76" s="4"/>
      <c r="CP76" s="8"/>
      <c r="CQ76" s="7"/>
      <c r="CR76" s="7"/>
      <c r="CS76" s="2" t="s">
        <v>138</v>
      </c>
      <c r="CT76" s="2" t="s">
        <v>127</v>
      </c>
      <c r="CU76" s="2" t="s">
        <v>943</v>
      </c>
      <c r="CV76" s="2" t="s">
        <v>1115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1232</v>
      </c>
      <c r="DH76" s="2" t="s">
        <v>1128</v>
      </c>
      <c r="DI76" s="2" t="s">
        <v>141</v>
      </c>
      <c r="DJ76" s="2" t="s">
        <v>130</v>
      </c>
      <c r="DK76" s="4">
        <v>5</v>
      </c>
      <c r="DL76" s="8">
        <v>304.9</v>
      </c>
      <c r="DM76" s="4"/>
      <c r="DN76" s="8"/>
      <c r="DO76" s="7"/>
      <c r="DP76" s="7"/>
      <c r="DQ76" s="2" t="s">
        <v>138</v>
      </c>
      <c r="DR76" s="2" t="s">
        <v>127</v>
      </c>
      <c r="DS76" s="2" t="s">
        <v>1231</v>
      </c>
      <c r="DT76" s="2" t="s">
        <v>667</v>
      </c>
      <c r="DU76" s="2" t="s">
        <v>141</v>
      </c>
      <c r="DV76" s="2" t="s">
        <v>130</v>
      </c>
      <c r="DW76" s="4">
        <v>23</v>
      </c>
      <c r="DX76" s="8">
        <v>1376.09</v>
      </c>
      <c r="DY76" s="4"/>
      <c r="DZ76" s="8"/>
      <c r="EA76" s="7"/>
      <c r="EB76" s="7"/>
      <c r="EC76" s="2" t="s">
        <v>138</v>
      </c>
      <c r="ED76" s="2" t="s">
        <v>127</v>
      </c>
      <c r="EE76" s="2" t="s">
        <v>1231</v>
      </c>
      <c r="EF76" s="2" t="s">
        <v>1112</v>
      </c>
      <c r="EG76" s="2" t="s">
        <v>141</v>
      </c>
      <c r="EH76" s="2" t="s">
        <v>130</v>
      </c>
      <c r="EI76" s="4">
        <v>2</v>
      </c>
      <c r="EJ76" s="8">
        <v>157.58</v>
      </c>
      <c r="EK76" s="4"/>
      <c r="EL76" s="8"/>
      <c r="EM76" s="7"/>
      <c r="EN76" s="7"/>
      <c r="EO76" s="2" t="s">
        <v>138</v>
      </c>
      <c r="EP76" s="2" t="s">
        <v>148</v>
      </c>
      <c r="EQ76" s="2" t="s">
        <v>230</v>
      </c>
      <c r="ER76" s="2" t="s">
        <v>860</v>
      </c>
      <c r="ES76" s="2" t="s">
        <v>141</v>
      </c>
      <c r="ET76" s="2" t="s">
        <v>130</v>
      </c>
      <c r="EU76" s="4">
        <v>3</v>
      </c>
      <c r="EV76" s="8">
        <v>188.04</v>
      </c>
      <c r="EW76" s="4"/>
      <c r="EX76" s="8"/>
      <c r="EY76" s="7"/>
      <c r="EZ76" s="7"/>
      <c r="FA76" s="2" t="s">
        <v>138</v>
      </c>
      <c r="FB76" s="2" t="s">
        <v>127</v>
      </c>
      <c r="FC76" s="2" t="s">
        <v>232</v>
      </c>
      <c r="FD76" s="2" t="s">
        <v>696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147</v>
      </c>
      <c r="FN76" s="2" t="s">
        <v>127</v>
      </c>
      <c r="FO76" s="2" t="s">
        <v>130</v>
      </c>
      <c r="FP76" s="2" t="s">
        <v>130</v>
      </c>
      <c r="FQ76" s="2" t="s">
        <v>141</v>
      </c>
      <c r="FR76" s="2" t="s">
        <v>130</v>
      </c>
      <c r="FS76" s="4">
        <v>4</v>
      </c>
      <c r="FT76" s="8">
        <v>265.92</v>
      </c>
      <c r="FU76" s="4"/>
      <c r="FV76" s="8"/>
      <c r="FW76" s="7"/>
      <c r="FX76" s="7"/>
      <c r="FY76" s="2" t="s">
        <v>138</v>
      </c>
      <c r="FZ76" s="2" t="s">
        <v>127</v>
      </c>
      <c r="GA76" s="2" t="s">
        <v>207</v>
      </c>
      <c r="GB76" s="2" t="s">
        <v>485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138</v>
      </c>
      <c r="GL76" s="2" t="s">
        <v>127</v>
      </c>
      <c r="GM76" s="2" t="s">
        <v>237</v>
      </c>
      <c r="GN76" s="2" t="s">
        <v>1233</v>
      </c>
      <c r="GO76" s="2" t="s">
        <v>141</v>
      </c>
      <c r="GP76" s="2" t="s">
        <v>130</v>
      </c>
      <c r="GQ76" s="4">
        <v>3</v>
      </c>
      <c r="GR76" s="8">
        <v>184.62</v>
      </c>
      <c r="GS76" s="4"/>
      <c r="GT76" s="8"/>
      <c r="GU76" s="7"/>
      <c r="GV76" s="7"/>
      <c r="GW76" s="2" t="s">
        <v>138</v>
      </c>
      <c r="GX76" s="2" t="s">
        <v>127</v>
      </c>
      <c r="GY76" s="2" t="s">
        <v>489</v>
      </c>
      <c r="GZ76" s="2" t="s">
        <v>1234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440</v>
      </c>
      <c r="HJ76" s="2" t="s">
        <v>127</v>
      </c>
      <c r="HK76" s="2" t="s">
        <v>913</v>
      </c>
      <c r="HL76" s="2" t="s">
        <v>130</v>
      </c>
      <c r="HM76" s="2" t="s">
        <v>141</v>
      </c>
      <c r="HN76" s="2" t="s">
        <v>130</v>
      </c>
      <c r="HO76" s="4">
        <v>3</v>
      </c>
      <c r="HP76" s="8">
        <v>170.97</v>
      </c>
      <c r="HQ76" s="4"/>
      <c r="HR76" s="8"/>
      <c r="HS76" s="7"/>
      <c r="HT76" s="7"/>
      <c r="HU76" s="2" t="s">
        <v>138</v>
      </c>
      <c r="HV76" s="2" t="s">
        <v>127</v>
      </c>
      <c r="HW76" s="2" t="s">
        <v>240</v>
      </c>
      <c r="HX76" s="2" t="s">
        <v>460</v>
      </c>
      <c r="HY76" s="2" t="s">
        <v>141</v>
      </c>
      <c r="HZ76" s="2" t="s">
        <v>130</v>
      </c>
      <c r="IA76" s="4">
        <v>3</v>
      </c>
      <c r="IB76" s="8">
        <v>194.87</v>
      </c>
      <c r="IC76" s="4"/>
      <c r="ID76" s="8"/>
      <c r="IE76" s="7"/>
      <c r="IF76" s="7"/>
      <c r="IG76" s="2" t="s">
        <v>138</v>
      </c>
      <c r="IH76" s="2" t="s">
        <v>127</v>
      </c>
      <c r="II76" s="2" t="s">
        <v>289</v>
      </c>
      <c r="IJ76" s="2" t="s">
        <v>1235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138</v>
      </c>
      <c r="IT76" s="2" t="s">
        <v>127</v>
      </c>
      <c r="IU76" s="2" t="s">
        <v>1231</v>
      </c>
      <c r="IV76" s="2" t="s">
        <v>1236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168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168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168</v>
      </c>
      <c r="KP76" s="2" t="s">
        <v>170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168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168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168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138</v>
      </c>
      <c r="OH76" s="2" t="s">
        <v>170</v>
      </c>
      <c r="OI76" s="2" t="s">
        <v>626</v>
      </c>
      <c r="OJ76" s="2" t="s">
        <v>608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168</v>
      </c>
      <c r="OT76" s="2" t="s">
        <v>127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138</v>
      </c>
      <c r="PF76" s="2" t="s">
        <v>127</v>
      </c>
      <c r="PG76" s="2" t="s">
        <v>1237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170</v>
      </c>
      <c r="QQ76" s="2" t="s">
        <v>1134</v>
      </c>
      <c r="QR76" s="2" t="s">
        <v>480</v>
      </c>
      <c r="QS76" s="2" t="s">
        <v>141</v>
      </c>
      <c r="QT76" s="2" t="s">
        <v>130</v>
      </c>
    </row>
    <row r="77">
      <c r="A77" s="2" t="s">
        <v>1238</v>
      </c>
      <c r="B77" s="2" t="s">
        <v>119</v>
      </c>
      <c r="C77" s="2" t="s">
        <v>120</v>
      </c>
      <c r="D77" s="2" t="s">
        <v>1208</v>
      </c>
      <c r="E77" s="2" t="s">
        <v>1209</v>
      </c>
      <c r="F77" s="2" t="s">
        <v>788</v>
      </c>
      <c r="G77" s="2" t="s">
        <v>788</v>
      </c>
      <c r="H77" s="2" t="s">
        <v>788</v>
      </c>
      <c r="I77" s="2" t="s">
        <v>1239</v>
      </c>
      <c r="J77" s="2" t="s">
        <v>125</v>
      </c>
      <c r="K77" s="2" t="s">
        <v>407</v>
      </c>
      <c r="L77" s="3">
        <v>86.4</v>
      </c>
      <c r="M77" s="3">
        <v>90.72</v>
      </c>
      <c r="N77" s="3">
        <v>179.99</v>
      </c>
      <c r="O77" s="2" t="s">
        <v>127</v>
      </c>
      <c r="P77" s="2" t="s">
        <v>311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218</v>
      </c>
      <c r="V77" s="2" t="s">
        <v>219</v>
      </c>
      <c r="W77" s="2" t="s">
        <v>182</v>
      </c>
      <c r="X77" s="2" t="s">
        <v>130</v>
      </c>
      <c r="Y77" s="2" t="s">
        <v>832</v>
      </c>
      <c r="Z77" s="4">
        <v>51</v>
      </c>
      <c r="AA77" s="4">
        <f>=ROUNDDOWN(17,0)</f>
      </c>
      <c r="AB77" s="5">
        <v>3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39</v>
      </c>
      <c r="AQ77" s="8">
        <v>3854.5</v>
      </c>
      <c r="AR77" s="4"/>
      <c r="AS77" s="8"/>
      <c r="AT77" s="7"/>
      <c r="AU77" s="7"/>
      <c r="AV77" s="4">
        <v>39</v>
      </c>
      <c r="AW77" s="8">
        <v>3854.5</v>
      </c>
      <c r="AX77" s="4"/>
      <c r="AY77" s="8"/>
      <c r="AZ77" s="7"/>
      <c r="BA77" s="7"/>
      <c r="BB77" s="7">
        <v>1</v>
      </c>
      <c r="BC77" s="4">
        <v>39</v>
      </c>
      <c r="BD77" s="8">
        <v>3854.5</v>
      </c>
      <c r="BE77" s="4"/>
      <c r="BF77" s="8"/>
      <c r="BG77" s="7"/>
      <c r="BH77" s="7"/>
      <c r="BI77" s="7">
        <v>1</v>
      </c>
      <c r="BJ77" s="4">
        <v>39</v>
      </c>
      <c r="BK77" s="8">
        <v>3854.5</v>
      </c>
      <c r="BL77" s="2" t="s">
        <v>1240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127</v>
      </c>
      <c r="BW77" s="2" t="s">
        <v>1241</v>
      </c>
      <c r="BX77" s="2" t="s">
        <v>1242</v>
      </c>
      <c r="BY77" s="2" t="s">
        <v>141</v>
      </c>
      <c r="BZ77" s="2" t="s">
        <v>130</v>
      </c>
      <c r="CA77" s="4">
        <v>2</v>
      </c>
      <c r="CB77" s="8">
        <v>220.8</v>
      </c>
      <c r="CC77" s="4"/>
      <c r="CD77" s="8"/>
      <c r="CE77" s="7"/>
      <c r="CF77" s="7"/>
      <c r="CG77" s="2" t="s">
        <v>138</v>
      </c>
      <c r="CH77" s="2" t="s">
        <v>127</v>
      </c>
      <c r="CI77" s="2" t="s">
        <v>130</v>
      </c>
      <c r="CJ77" s="2" t="s">
        <v>130</v>
      </c>
      <c r="CK77" s="2" t="s">
        <v>141</v>
      </c>
      <c r="CL77" s="2" t="s">
        <v>130</v>
      </c>
      <c r="CM77" s="4">
        <v>6</v>
      </c>
      <c r="CN77" s="8">
        <v>617.2</v>
      </c>
      <c r="CO77" s="4"/>
      <c r="CP77" s="8"/>
      <c r="CQ77" s="7"/>
      <c r="CR77" s="7"/>
      <c r="CS77" s="2" t="s">
        <v>138</v>
      </c>
      <c r="CT77" s="2" t="s">
        <v>127</v>
      </c>
      <c r="CU77" s="2" t="s">
        <v>832</v>
      </c>
      <c r="CV77" s="2" t="s">
        <v>1000</v>
      </c>
      <c r="CW77" s="2" t="s">
        <v>141</v>
      </c>
      <c r="CX77" s="2" t="s">
        <v>130</v>
      </c>
      <c r="CY77" s="4">
        <v>4</v>
      </c>
      <c r="CZ77" s="8">
        <v>441.08</v>
      </c>
      <c r="DA77" s="4"/>
      <c r="DB77" s="8"/>
      <c r="DC77" s="7"/>
      <c r="DD77" s="7"/>
      <c r="DE77" s="2" t="s">
        <v>138</v>
      </c>
      <c r="DF77" s="2" t="s">
        <v>127</v>
      </c>
      <c r="DG77" s="2" t="s">
        <v>1243</v>
      </c>
      <c r="DH77" s="2" t="s">
        <v>1244</v>
      </c>
      <c r="DI77" s="2" t="s">
        <v>141</v>
      </c>
      <c r="DJ77" s="2" t="s">
        <v>130</v>
      </c>
      <c r="DK77" s="4">
        <v>6</v>
      </c>
      <c r="DL77" s="8">
        <v>541.74</v>
      </c>
      <c r="DM77" s="4"/>
      <c r="DN77" s="8"/>
      <c r="DO77" s="7"/>
      <c r="DP77" s="7"/>
      <c r="DQ77" s="2" t="s">
        <v>138</v>
      </c>
      <c r="DR77" s="2" t="s">
        <v>127</v>
      </c>
      <c r="DS77" s="2" t="s">
        <v>839</v>
      </c>
      <c r="DT77" s="2" t="s">
        <v>1245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170</v>
      </c>
      <c r="EE77" s="2" t="s">
        <v>856</v>
      </c>
      <c r="EF77" s="2" t="s">
        <v>1246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138</v>
      </c>
      <c r="EP77" s="2" t="s">
        <v>148</v>
      </c>
      <c r="EQ77" s="2" t="s">
        <v>197</v>
      </c>
      <c r="ER77" s="2" t="s">
        <v>1247</v>
      </c>
      <c r="ES77" s="2" t="s">
        <v>141</v>
      </c>
      <c r="ET77" s="2" t="s">
        <v>130</v>
      </c>
      <c r="EU77" s="4"/>
      <c r="EV77" s="8"/>
      <c r="EW77" s="4"/>
      <c r="EX77" s="8"/>
      <c r="EY77" s="7"/>
      <c r="EZ77" s="7"/>
      <c r="FA77" s="2" t="s">
        <v>138</v>
      </c>
      <c r="FB77" s="2" t="s">
        <v>127</v>
      </c>
      <c r="FC77" s="2" t="s">
        <v>151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147</v>
      </c>
      <c r="FN77" s="2" t="s">
        <v>127</v>
      </c>
      <c r="FO77" s="2" t="s">
        <v>130</v>
      </c>
      <c r="FP77" s="2" t="s">
        <v>130</v>
      </c>
      <c r="FQ77" s="2" t="s">
        <v>141</v>
      </c>
      <c r="FR77" s="2" t="s">
        <v>130</v>
      </c>
      <c r="FS77" s="4">
        <v>1</v>
      </c>
      <c r="FT77" s="8">
        <v>95.26</v>
      </c>
      <c r="FU77" s="4"/>
      <c r="FV77" s="8"/>
      <c r="FW77" s="7"/>
      <c r="FX77" s="7"/>
      <c r="FY77" s="2" t="s">
        <v>138</v>
      </c>
      <c r="FZ77" s="2" t="s">
        <v>127</v>
      </c>
      <c r="GA77" s="2" t="s">
        <v>1248</v>
      </c>
      <c r="GB77" s="2" t="s">
        <v>1249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204</v>
      </c>
      <c r="GL77" s="2" t="s">
        <v>170</v>
      </c>
      <c r="GM77" s="2" t="s">
        <v>1250</v>
      </c>
      <c r="GN77" s="2" t="s">
        <v>899</v>
      </c>
      <c r="GO77" s="2" t="s">
        <v>141</v>
      </c>
      <c r="GP77" s="2" t="s">
        <v>130</v>
      </c>
      <c r="GQ77" s="4">
        <v>15</v>
      </c>
      <c r="GR77" s="8">
        <v>1469.7</v>
      </c>
      <c r="GS77" s="4"/>
      <c r="GT77" s="8"/>
      <c r="GU77" s="7"/>
      <c r="GV77" s="7"/>
      <c r="GW77" s="2" t="s">
        <v>138</v>
      </c>
      <c r="GX77" s="2" t="s">
        <v>127</v>
      </c>
      <c r="GY77" s="2" t="s">
        <v>198</v>
      </c>
      <c r="GZ77" s="2" t="s">
        <v>544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138</v>
      </c>
      <c r="HJ77" s="2" t="s">
        <v>127</v>
      </c>
      <c r="HK77" s="2" t="s">
        <v>1251</v>
      </c>
      <c r="HL77" s="2" t="s">
        <v>618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138</v>
      </c>
      <c r="HV77" s="2" t="s">
        <v>127</v>
      </c>
      <c r="HW77" s="2" t="s">
        <v>161</v>
      </c>
      <c r="HX77" s="2" t="s">
        <v>324</v>
      </c>
      <c r="HY77" s="2" t="s">
        <v>141</v>
      </c>
      <c r="HZ77" s="2" t="s">
        <v>130</v>
      </c>
      <c r="IA77" s="4">
        <v>1</v>
      </c>
      <c r="IB77" s="8">
        <v>105.84</v>
      </c>
      <c r="IC77" s="4"/>
      <c r="ID77" s="8"/>
      <c r="IE77" s="7"/>
      <c r="IF77" s="7"/>
      <c r="IG77" s="2" t="s">
        <v>138</v>
      </c>
      <c r="IH77" s="2" t="s">
        <v>127</v>
      </c>
      <c r="II77" s="2" t="s">
        <v>846</v>
      </c>
      <c r="IJ77" s="2" t="s">
        <v>306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138</v>
      </c>
      <c r="IT77" s="2" t="s">
        <v>127</v>
      </c>
      <c r="IU77" s="2" t="s">
        <v>1252</v>
      </c>
      <c r="IV77" s="2" t="s">
        <v>1253</v>
      </c>
      <c r="IW77" s="2" t="s">
        <v>141</v>
      </c>
      <c r="IX77" s="2" t="s">
        <v>130</v>
      </c>
      <c r="IY77" s="4">
        <v>4</v>
      </c>
      <c r="IZ77" s="8">
        <v>362.88</v>
      </c>
      <c r="JA77" s="4"/>
      <c r="JB77" s="8"/>
      <c r="JC77" s="7"/>
      <c r="JD77" s="7"/>
      <c r="JE77" s="2" t="s">
        <v>138</v>
      </c>
      <c r="JF77" s="2" t="s">
        <v>127</v>
      </c>
      <c r="JG77" s="2" t="s">
        <v>166</v>
      </c>
      <c r="JH77" s="2" t="s">
        <v>680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168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168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168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168</v>
      </c>
      <c r="MX77" s="2" t="s">
        <v>170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168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138</v>
      </c>
      <c r="OH77" s="2" t="s">
        <v>170</v>
      </c>
      <c r="OI77" s="2" t="s">
        <v>626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138</v>
      </c>
      <c r="PF77" s="2" t="s">
        <v>127</v>
      </c>
      <c r="PG77" s="2" t="s">
        <v>172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256</v>
      </c>
      <c r="PR77" s="2" t="s">
        <v>170</v>
      </c>
      <c r="PS77" s="2" t="s">
        <v>130</v>
      </c>
      <c r="PT77" s="2" t="s">
        <v>130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138</v>
      </c>
      <c r="QP77" s="2" t="s">
        <v>170</v>
      </c>
      <c r="QQ77" s="2" t="s">
        <v>174</v>
      </c>
      <c r="QR77" s="2" t="s">
        <v>763</v>
      </c>
      <c r="QS77" s="2" t="s">
        <v>141</v>
      </c>
      <c r="QT77" s="2" t="s">
        <v>130</v>
      </c>
    </row>
    <row r="78">
      <c r="A78" s="2" t="s">
        <v>1254</v>
      </c>
      <c r="B78" s="2" t="s">
        <v>119</v>
      </c>
      <c r="C78" s="2" t="s">
        <v>120</v>
      </c>
      <c r="D78" s="2" t="s">
        <v>1208</v>
      </c>
      <c r="E78" s="2" t="s">
        <v>1209</v>
      </c>
      <c r="F78" s="2" t="s">
        <v>937</v>
      </c>
      <c r="G78" s="2" t="s">
        <v>937</v>
      </c>
      <c r="H78" s="2" t="s">
        <v>937</v>
      </c>
      <c r="I78" s="2" t="s">
        <v>1255</v>
      </c>
      <c r="J78" s="2" t="s">
        <v>125</v>
      </c>
      <c r="K78" s="2" t="s">
        <v>407</v>
      </c>
      <c r="L78" s="3">
        <v>89.35</v>
      </c>
      <c r="M78" s="3">
        <v>93.82</v>
      </c>
      <c r="N78" s="3">
        <v>199.99</v>
      </c>
      <c r="O78" s="2" t="s">
        <v>127</v>
      </c>
      <c r="P78" s="2" t="s">
        <v>217</v>
      </c>
      <c r="Q78" s="2" t="s">
        <v>129</v>
      </c>
      <c r="R78" s="2" t="s">
        <v>130</v>
      </c>
      <c r="S78" s="2" t="s">
        <v>1256</v>
      </c>
      <c r="T78" s="2" t="s">
        <v>130</v>
      </c>
      <c r="U78" s="2" t="s">
        <v>130</v>
      </c>
      <c r="V78" s="2" t="s">
        <v>181</v>
      </c>
      <c r="W78" s="2" t="s">
        <v>134</v>
      </c>
      <c r="X78" s="2" t="s">
        <v>130</v>
      </c>
      <c r="Y78" s="2" t="s">
        <v>427</v>
      </c>
      <c r="Z78" s="4">
        <v>117</v>
      </c>
      <c r="AA78" s="4">
        <f>=ROUNDDOWN(46.8,0)</f>
      </c>
      <c r="AB78" s="5">
        <v>2.5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20</v>
      </c>
      <c r="AQ78" s="8">
        <v>2027.86</v>
      </c>
      <c r="AR78" s="4"/>
      <c r="AS78" s="8"/>
      <c r="AT78" s="7"/>
      <c r="AU78" s="7"/>
      <c r="AV78" s="4">
        <v>20</v>
      </c>
      <c r="AW78" s="8">
        <v>2027.86</v>
      </c>
      <c r="AX78" s="4"/>
      <c r="AY78" s="8"/>
      <c r="AZ78" s="7"/>
      <c r="BA78" s="7"/>
      <c r="BB78" s="7">
        <v>1</v>
      </c>
      <c r="BC78" s="4">
        <v>44</v>
      </c>
      <c r="BD78" s="8">
        <v>3717.84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0.5454</v>
      </c>
      <c r="BJ78" s="4">
        <v>20</v>
      </c>
      <c r="BK78" s="8">
        <v>2027.86</v>
      </c>
      <c r="BL78" s="2" t="s">
        <v>1257</v>
      </c>
      <c r="BM78" s="7">
        <v>1</v>
      </c>
      <c r="BN78" s="7">
        <v>1</v>
      </c>
      <c r="BO78" s="4">
        <v>2</v>
      </c>
      <c r="BP78" s="8">
        <v>176.12</v>
      </c>
      <c r="BQ78" s="4"/>
      <c r="BR78" s="8"/>
      <c r="BS78" s="7"/>
      <c r="BT78" s="7"/>
      <c r="BU78" s="2" t="s">
        <v>138</v>
      </c>
      <c r="BV78" s="2" t="s">
        <v>127</v>
      </c>
      <c r="BW78" s="2" t="s">
        <v>143</v>
      </c>
      <c r="BX78" s="2" t="s">
        <v>1258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138</v>
      </c>
      <c r="CH78" s="2" t="s">
        <v>127</v>
      </c>
      <c r="CI78" s="2" t="s">
        <v>130</v>
      </c>
      <c r="CJ78" s="2" t="s">
        <v>1259</v>
      </c>
      <c r="CK78" s="2" t="s">
        <v>141</v>
      </c>
      <c r="CL78" s="2" t="s">
        <v>130</v>
      </c>
      <c r="CM78" s="4">
        <v>4</v>
      </c>
      <c r="CN78" s="8">
        <v>383.71</v>
      </c>
      <c r="CO78" s="4"/>
      <c r="CP78" s="8"/>
      <c r="CQ78" s="7"/>
      <c r="CR78" s="7"/>
      <c r="CS78" s="2" t="s">
        <v>138</v>
      </c>
      <c r="CT78" s="2" t="s">
        <v>127</v>
      </c>
      <c r="CU78" s="2" t="s">
        <v>143</v>
      </c>
      <c r="CV78" s="2" t="s">
        <v>1260</v>
      </c>
      <c r="CW78" s="2" t="s">
        <v>141</v>
      </c>
      <c r="CX78" s="2" t="s">
        <v>130</v>
      </c>
      <c r="CY78" s="4">
        <v>2</v>
      </c>
      <c r="CZ78" s="8">
        <v>240.68</v>
      </c>
      <c r="DA78" s="4"/>
      <c r="DB78" s="8"/>
      <c r="DC78" s="7"/>
      <c r="DD78" s="7"/>
      <c r="DE78" s="2" t="s">
        <v>138</v>
      </c>
      <c r="DF78" s="2" t="s">
        <v>127</v>
      </c>
      <c r="DG78" s="2" t="s">
        <v>143</v>
      </c>
      <c r="DH78" s="2" t="s">
        <v>1261</v>
      </c>
      <c r="DI78" s="2" t="s">
        <v>141</v>
      </c>
      <c r="DJ78" s="2" t="s">
        <v>130</v>
      </c>
      <c r="DK78" s="4">
        <v>1</v>
      </c>
      <c r="DL78" s="8">
        <v>88.7</v>
      </c>
      <c r="DM78" s="4"/>
      <c r="DN78" s="8"/>
      <c r="DO78" s="7"/>
      <c r="DP78" s="7"/>
      <c r="DQ78" s="2" t="s">
        <v>138</v>
      </c>
      <c r="DR78" s="2" t="s">
        <v>127</v>
      </c>
      <c r="DS78" s="2" t="s">
        <v>1262</v>
      </c>
      <c r="DT78" s="2" t="s">
        <v>1263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170</v>
      </c>
      <c r="EE78" s="2" t="s">
        <v>269</v>
      </c>
      <c r="EF78" s="2" t="s">
        <v>1264</v>
      </c>
      <c r="EG78" s="2" t="s">
        <v>141</v>
      </c>
      <c r="EH78" s="2" t="s">
        <v>130</v>
      </c>
      <c r="EI78" s="4">
        <v>2</v>
      </c>
      <c r="EJ78" s="8">
        <v>253.5</v>
      </c>
      <c r="EK78" s="4"/>
      <c r="EL78" s="8"/>
      <c r="EM78" s="7"/>
      <c r="EN78" s="7"/>
      <c r="EO78" s="2" t="s">
        <v>138</v>
      </c>
      <c r="EP78" s="2" t="s">
        <v>127</v>
      </c>
      <c r="EQ78" s="2" t="s">
        <v>149</v>
      </c>
      <c r="ER78" s="2" t="s">
        <v>1100</v>
      </c>
      <c r="ES78" s="2" t="s">
        <v>141</v>
      </c>
      <c r="ET78" s="2" t="s">
        <v>130</v>
      </c>
      <c r="EU78" s="4">
        <v>3</v>
      </c>
      <c r="EV78" s="8">
        <v>273.48</v>
      </c>
      <c r="EW78" s="4"/>
      <c r="EX78" s="8"/>
      <c r="EY78" s="7"/>
      <c r="EZ78" s="7"/>
      <c r="FA78" s="2" t="s">
        <v>138</v>
      </c>
      <c r="FB78" s="2" t="s">
        <v>127</v>
      </c>
      <c r="FC78" s="2" t="s">
        <v>232</v>
      </c>
      <c r="FD78" s="2" t="s">
        <v>1265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147</v>
      </c>
      <c r="FN78" s="2" t="s">
        <v>127</v>
      </c>
      <c r="FO78" s="2" t="s">
        <v>130</v>
      </c>
      <c r="FP78" s="2" t="s">
        <v>130</v>
      </c>
      <c r="FQ78" s="2" t="s">
        <v>141</v>
      </c>
      <c r="FR78" s="2" t="s">
        <v>130</v>
      </c>
      <c r="FS78" s="4">
        <v>1</v>
      </c>
      <c r="FT78" s="8">
        <v>115.21</v>
      </c>
      <c r="FU78" s="4"/>
      <c r="FV78" s="8"/>
      <c r="FW78" s="7"/>
      <c r="FX78" s="7"/>
      <c r="FY78" s="2" t="s">
        <v>138</v>
      </c>
      <c r="FZ78" s="2" t="s">
        <v>127</v>
      </c>
      <c r="GA78" s="2" t="s">
        <v>153</v>
      </c>
      <c r="GB78" s="2" t="s">
        <v>1266</v>
      </c>
      <c r="GC78" s="2" t="s">
        <v>141</v>
      </c>
      <c r="GD78" s="2" t="s">
        <v>130</v>
      </c>
      <c r="GE78" s="4">
        <v>5</v>
      </c>
      <c r="GF78" s="8">
        <v>496.46</v>
      </c>
      <c r="GG78" s="4"/>
      <c r="GH78" s="8"/>
      <c r="GI78" s="7"/>
      <c r="GJ78" s="7"/>
      <c r="GK78" s="2" t="s">
        <v>138</v>
      </c>
      <c r="GL78" s="2" t="s">
        <v>127</v>
      </c>
      <c r="GM78" s="2" t="s">
        <v>1267</v>
      </c>
      <c r="GN78" s="2" t="s">
        <v>1267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138</v>
      </c>
      <c r="GX78" s="2" t="s">
        <v>127</v>
      </c>
      <c r="GY78" s="2" t="s">
        <v>198</v>
      </c>
      <c r="GZ78" s="2" t="s">
        <v>1268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138</v>
      </c>
      <c r="HJ78" s="2" t="s">
        <v>127</v>
      </c>
      <c r="HK78" s="2" t="s">
        <v>159</v>
      </c>
      <c r="HL78" s="2" t="s">
        <v>553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138</v>
      </c>
      <c r="HV78" s="2" t="s">
        <v>127</v>
      </c>
      <c r="HW78" s="2" t="s">
        <v>161</v>
      </c>
      <c r="HX78" s="2" t="s">
        <v>1269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127</v>
      </c>
      <c r="II78" s="2" t="s">
        <v>1270</v>
      </c>
      <c r="IJ78" s="2" t="s">
        <v>1266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138</v>
      </c>
      <c r="IT78" s="2" t="s">
        <v>127</v>
      </c>
      <c r="IU78" s="2" t="s">
        <v>143</v>
      </c>
      <c r="IV78" s="2" t="s">
        <v>1271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168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168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130</v>
      </c>
      <c r="KP78" s="2" t="s">
        <v>130</v>
      </c>
      <c r="KQ78" s="2" t="s">
        <v>130</v>
      </c>
      <c r="KR78" s="2" t="s">
        <v>130</v>
      </c>
      <c r="KS78" s="2" t="s">
        <v>130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168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168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168</v>
      </c>
      <c r="MX78" s="2" t="s">
        <v>170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168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138</v>
      </c>
      <c r="OH78" s="2" t="s">
        <v>170</v>
      </c>
      <c r="OI78" s="2" t="s">
        <v>211</v>
      </c>
      <c r="OJ78" s="2" t="s">
        <v>374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138</v>
      </c>
      <c r="PF78" s="2" t="s">
        <v>127</v>
      </c>
      <c r="PG78" s="2" t="s">
        <v>306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138</v>
      </c>
      <c r="PR78" s="2" t="s">
        <v>170</v>
      </c>
      <c r="PS78" s="2" t="s">
        <v>173</v>
      </c>
      <c r="PT78" s="2" t="s">
        <v>600</v>
      </c>
      <c r="PU78" s="2" t="s">
        <v>141</v>
      </c>
      <c r="PV78" s="2" t="s">
        <v>130</v>
      </c>
      <c r="PW78" s="4"/>
      <c r="PX78" s="8"/>
      <c r="PY78" s="4"/>
      <c r="PZ78" s="8"/>
      <c r="QA78" s="7"/>
      <c r="QB78" s="7"/>
      <c r="QC78" s="2" t="s">
        <v>168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170</v>
      </c>
      <c r="QQ78" s="2" t="s">
        <v>755</v>
      </c>
      <c r="QR78" s="2" t="s">
        <v>1272</v>
      </c>
      <c r="QS78" s="2" t="s">
        <v>141</v>
      </c>
      <c r="QT78" s="2" t="s">
        <v>130</v>
      </c>
    </row>
    <row r="79">
      <c r="A79" s="2" t="s">
        <v>1273</v>
      </c>
      <c r="B79" s="2" t="s">
        <v>119</v>
      </c>
      <c r="C79" s="2" t="s">
        <v>120</v>
      </c>
      <c r="D79" s="2" t="s">
        <v>1208</v>
      </c>
      <c r="E79" s="2" t="s">
        <v>1209</v>
      </c>
      <c r="F79" s="2" t="s">
        <v>937</v>
      </c>
      <c r="G79" s="2" t="s">
        <v>937</v>
      </c>
      <c r="H79" s="2" t="s">
        <v>937</v>
      </c>
      <c r="I79" s="2" t="s">
        <v>1255</v>
      </c>
      <c r="J79" s="2" t="s">
        <v>125</v>
      </c>
      <c r="K79" s="2" t="s">
        <v>1013</v>
      </c>
      <c r="L79" s="3">
        <v>44.68</v>
      </c>
      <c r="M79" s="3">
        <v>46.91</v>
      </c>
      <c r="N79" s="3">
        <v>99.99</v>
      </c>
      <c r="O79" s="2" t="s">
        <v>127</v>
      </c>
      <c r="P79" s="2" t="s">
        <v>721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130</v>
      </c>
      <c r="V79" s="2" t="s">
        <v>181</v>
      </c>
      <c r="W79" s="2" t="s">
        <v>663</v>
      </c>
      <c r="X79" s="2" t="s">
        <v>130</v>
      </c>
      <c r="Y79" s="2" t="s">
        <v>260</v>
      </c>
      <c r="Z79" s="4">
        <v>101</v>
      </c>
      <c r="AA79" s="4">
        <f>=ROUNDDOWN(56.1111111111111,0)</f>
      </c>
      <c r="AB79" s="5">
        <v>1.8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24</v>
      </c>
      <c r="AQ79" s="8">
        <v>1689.98</v>
      </c>
      <c r="AR79" s="4"/>
      <c r="AS79" s="8"/>
      <c r="AT79" s="7"/>
      <c r="AU79" s="7"/>
      <c r="AV79" s="4">
        <v>24</v>
      </c>
      <c r="AW79" s="8">
        <v>1689.98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0.4546</v>
      </c>
      <c r="BJ79" s="4">
        <v>24</v>
      </c>
      <c r="BK79" s="8">
        <v>1689.98</v>
      </c>
      <c r="BL79" s="2" t="s">
        <v>1274</v>
      </c>
      <c r="BM79" s="7">
        <v>1</v>
      </c>
      <c r="BN79" s="7">
        <v>1</v>
      </c>
      <c r="BO79" s="4">
        <v>6</v>
      </c>
      <c r="BP79" s="8">
        <v>288.63</v>
      </c>
      <c r="BQ79" s="4"/>
      <c r="BR79" s="8"/>
      <c r="BS79" s="7"/>
      <c r="BT79" s="7"/>
      <c r="BU79" s="2" t="s">
        <v>138</v>
      </c>
      <c r="BV79" s="2" t="s">
        <v>127</v>
      </c>
      <c r="BW79" s="2" t="s">
        <v>1275</v>
      </c>
      <c r="BX79" s="2" t="s">
        <v>1276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256</v>
      </c>
      <c r="CH79" s="2" t="s">
        <v>170</v>
      </c>
      <c r="CI79" s="2" t="s">
        <v>130</v>
      </c>
      <c r="CJ79" s="2" t="s">
        <v>188</v>
      </c>
      <c r="CK79" s="2" t="s">
        <v>141</v>
      </c>
      <c r="CL79" s="2" t="s">
        <v>130</v>
      </c>
      <c r="CM79" s="4">
        <v>1</v>
      </c>
      <c r="CN79" s="8">
        <v>93.82</v>
      </c>
      <c r="CO79" s="4"/>
      <c r="CP79" s="8"/>
      <c r="CQ79" s="7"/>
      <c r="CR79" s="7"/>
      <c r="CS79" s="2" t="s">
        <v>138</v>
      </c>
      <c r="CT79" s="2" t="s">
        <v>127</v>
      </c>
      <c r="CU79" s="2" t="s">
        <v>1277</v>
      </c>
      <c r="CV79" s="2" t="s">
        <v>1278</v>
      </c>
      <c r="CW79" s="2" t="s">
        <v>141</v>
      </c>
      <c r="CX79" s="2" t="s">
        <v>130</v>
      </c>
      <c r="CY79" s="4">
        <v>1</v>
      </c>
      <c r="CZ79" s="8">
        <v>109.4</v>
      </c>
      <c r="DA79" s="4"/>
      <c r="DB79" s="8"/>
      <c r="DC79" s="7"/>
      <c r="DD79" s="7"/>
      <c r="DE79" s="2" t="s">
        <v>138</v>
      </c>
      <c r="DF79" s="2" t="s">
        <v>127</v>
      </c>
      <c r="DG79" s="2" t="s">
        <v>1279</v>
      </c>
      <c r="DH79" s="2" t="s">
        <v>1280</v>
      </c>
      <c r="DI79" s="2" t="s">
        <v>141</v>
      </c>
      <c r="DJ79" s="2" t="s">
        <v>130</v>
      </c>
      <c r="DK79" s="4">
        <v>1</v>
      </c>
      <c r="DL79" s="8">
        <v>88.7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597</v>
      </c>
      <c r="DT79" s="2" t="s">
        <v>1281</v>
      </c>
      <c r="DU79" s="2" t="s">
        <v>141</v>
      </c>
      <c r="DV79" s="2" t="s">
        <v>130</v>
      </c>
      <c r="DW79" s="4">
        <v>2</v>
      </c>
      <c r="DX79" s="8">
        <v>197.02</v>
      </c>
      <c r="DY79" s="4"/>
      <c r="DZ79" s="8"/>
      <c r="EA79" s="7"/>
      <c r="EB79" s="7"/>
      <c r="EC79" s="2" t="s">
        <v>138</v>
      </c>
      <c r="ED79" s="2" t="s">
        <v>127</v>
      </c>
      <c r="EE79" s="2" t="s">
        <v>195</v>
      </c>
      <c r="EF79" s="2" t="s">
        <v>1282</v>
      </c>
      <c r="EG79" s="2" t="s">
        <v>141</v>
      </c>
      <c r="EH79" s="2" t="s">
        <v>130</v>
      </c>
      <c r="EI79" s="4">
        <v>1</v>
      </c>
      <c r="EJ79" s="8">
        <v>121.24</v>
      </c>
      <c r="EK79" s="4"/>
      <c r="EL79" s="8"/>
      <c r="EM79" s="7"/>
      <c r="EN79" s="7"/>
      <c r="EO79" s="2" t="s">
        <v>138</v>
      </c>
      <c r="EP79" s="2" t="s">
        <v>127</v>
      </c>
      <c r="EQ79" s="2" t="s">
        <v>604</v>
      </c>
      <c r="ER79" s="2" t="s">
        <v>1283</v>
      </c>
      <c r="ES79" s="2" t="s">
        <v>141</v>
      </c>
      <c r="ET79" s="2" t="s">
        <v>130</v>
      </c>
      <c r="EU79" s="4">
        <v>11</v>
      </c>
      <c r="EV79" s="8">
        <v>675.96</v>
      </c>
      <c r="EW79" s="4"/>
      <c r="EX79" s="8"/>
      <c r="EY79" s="7"/>
      <c r="EZ79" s="7"/>
      <c r="FA79" s="2" t="s">
        <v>138</v>
      </c>
      <c r="FB79" s="2" t="s">
        <v>127</v>
      </c>
      <c r="FC79" s="2" t="s">
        <v>232</v>
      </c>
      <c r="FD79" s="2" t="s">
        <v>264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168</v>
      </c>
      <c r="FN79" s="2" t="s">
        <v>127</v>
      </c>
      <c r="FO79" s="2" t="s">
        <v>130</v>
      </c>
      <c r="FP79" s="2" t="s">
        <v>130</v>
      </c>
      <c r="FQ79" s="2" t="s">
        <v>141</v>
      </c>
      <c r="FR79" s="2" t="s">
        <v>130</v>
      </c>
      <c r="FS79" s="4">
        <v>1</v>
      </c>
      <c r="FT79" s="8">
        <v>115.21</v>
      </c>
      <c r="FU79" s="4"/>
      <c r="FV79" s="8"/>
      <c r="FW79" s="7"/>
      <c r="FX79" s="7"/>
      <c r="FY79" s="2" t="s">
        <v>138</v>
      </c>
      <c r="FZ79" s="2" t="s">
        <v>127</v>
      </c>
      <c r="GA79" s="2" t="s">
        <v>1284</v>
      </c>
      <c r="GB79" s="2" t="s">
        <v>604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138</v>
      </c>
      <c r="GL79" s="2" t="s">
        <v>127</v>
      </c>
      <c r="GM79" s="2" t="s">
        <v>1267</v>
      </c>
      <c r="GN79" s="2" t="s">
        <v>269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204</v>
      </c>
      <c r="GX79" s="2" t="s">
        <v>127</v>
      </c>
      <c r="GY79" s="2" t="s">
        <v>130</v>
      </c>
      <c r="GZ79" s="2" t="s">
        <v>130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205</v>
      </c>
      <c r="HL79" s="2" t="s">
        <v>1285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138</v>
      </c>
      <c r="HV79" s="2" t="s">
        <v>127</v>
      </c>
      <c r="HW79" s="2" t="s">
        <v>161</v>
      </c>
      <c r="HX79" s="2" t="s">
        <v>1286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138</v>
      </c>
      <c r="IH79" s="2" t="s">
        <v>127</v>
      </c>
      <c r="II79" s="2" t="s">
        <v>601</v>
      </c>
      <c r="IJ79" s="2" t="s">
        <v>1287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138</v>
      </c>
      <c r="IT79" s="2" t="s">
        <v>127</v>
      </c>
      <c r="IU79" s="2" t="s">
        <v>1277</v>
      </c>
      <c r="IV79" s="2" t="s">
        <v>1288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168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168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169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168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169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168</v>
      </c>
      <c r="MX79" s="2" t="s">
        <v>170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168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138</v>
      </c>
      <c r="OH79" s="2" t="s">
        <v>170</v>
      </c>
      <c r="OI79" s="2" t="s">
        <v>171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138</v>
      </c>
      <c r="PF79" s="2" t="s">
        <v>127</v>
      </c>
      <c r="PG79" s="2" t="s">
        <v>1289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138</v>
      </c>
      <c r="PR79" s="2" t="s">
        <v>170</v>
      </c>
      <c r="PS79" s="2" t="s">
        <v>213</v>
      </c>
      <c r="PT79" s="2" t="s">
        <v>130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169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170</v>
      </c>
      <c r="QQ79" s="2" t="s">
        <v>755</v>
      </c>
      <c r="QR79" s="2" t="s">
        <v>130</v>
      </c>
      <c r="QS79" s="2" t="s">
        <v>141</v>
      </c>
      <c r="QT79" s="2" t="s">
        <v>130</v>
      </c>
    </row>
    <row r="80">
      <c r="A80" s="2" t="s">
        <v>1290</v>
      </c>
      <c r="B80" s="2" t="s">
        <v>119</v>
      </c>
      <c r="C80" s="2" t="s">
        <v>120</v>
      </c>
      <c r="D80" s="2" t="s">
        <v>1208</v>
      </c>
      <c r="E80" s="2" t="s">
        <v>1209</v>
      </c>
      <c r="F80" s="2" t="s">
        <v>531</v>
      </c>
      <c r="G80" s="2" t="s">
        <v>531</v>
      </c>
      <c r="H80" s="2" t="s">
        <v>531</v>
      </c>
      <c r="I80" s="2" t="s">
        <v>1291</v>
      </c>
      <c r="J80" s="2" t="s">
        <v>125</v>
      </c>
      <c r="K80" s="2" t="s">
        <v>250</v>
      </c>
      <c r="L80" s="3">
        <v>129.06</v>
      </c>
      <c r="M80" s="3">
        <v>135.51</v>
      </c>
      <c r="N80" s="3">
        <v>284.99</v>
      </c>
      <c r="O80" s="2" t="s">
        <v>127</v>
      </c>
      <c r="P80" s="2" t="s">
        <v>311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219</v>
      </c>
      <c r="W80" s="2" t="s">
        <v>182</v>
      </c>
      <c r="X80" s="2" t="s">
        <v>130</v>
      </c>
      <c r="Y80" s="2" t="s">
        <v>533</v>
      </c>
      <c r="Z80" s="4">
        <v>51</v>
      </c>
      <c r="AA80" s="4">
        <f>=ROUNDDOWN(28.3333333333333,0)</f>
      </c>
      <c r="AB80" s="5">
        <v>1.8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24</v>
      </c>
      <c r="AQ80" s="8">
        <v>3341.64</v>
      </c>
      <c r="AR80" s="4"/>
      <c r="AS80" s="8"/>
      <c r="AT80" s="7"/>
      <c r="AU80" s="7"/>
      <c r="AV80" s="4">
        <v>24</v>
      </c>
      <c r="AW80" s="8">
        <v>3341.64</v>
      </c>
      <c r="AX80" s="4"/>
      <c r="AY80" s="8"/>
      <c r="AZ80" s="7"/>
      <c r="BA80" s="7"/>
      <c r="BB80" s="7">
        <v>1</v>
      </c>
      <c r="BC80" s="4">
        <v>24</v>
      </c>
      <c r="BD80" s="8">
        <v>3341.64</v>
      </c>
      <c r="BE80" s="4"/>
      <c r="BF80" s="8"/>
      <c r="BG80" s="7"/>
      <c r="BH80" s="7"/>
      <c r="BI80" s="7">
        <v>1</v>
      </c>
      <c r="BJ80" s="4">
        <v>24</v>
      </c>
      <c r="BK80" s="8">
        <v>3341.64</v>
      </c>
      <c r="BL80" s="2" t="s">
        <v>1292</v>
      </c>
      <c r="BM80" s="7">
        <v>1</v>
      </c>
      <c r="BN80" s="7">
        <v>1</v>
      </c>
      <c r="BO80" s="4">
        <v>4</v>
      </c>
      <c r="BP80" s="8">
        <v>495.79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535</v>
      </c>
      <c r="BX80" s="2" t="s">
        <v>1293</v>
      </c>
      <c r="BY80" s="2" t="s">
        <v>141</v>
      </c>
      <c r="BZ80" s="2" t="s">
        <v>130</v>
      </c>
      <c r="CA80" s="4">
        <v>1</v>
      </c>
      <c r="CB80" s="8">
        <v>155.84</v>
      </c>
      <c r="CC80" s="4"/>
      <c r="CD80" s="8"/>
      <c r="CE80" s="7"/>
      <c r="CF80" s="7"/>
      <c r="CG80" s="2" t="s">
        <v>138</v>
      </c>
      <c r="CH80" s="2" t="s">
        <v>127</v>
      </c>
      <c r="CI80" s="2" t="s">
        <v>130</v>
      </c>
      <c r="CJ80" s="2" t="s">
        <v>188</v>
      </c>
      <c r="CK80" s="2" t="s">
        <v>141</v>
      </c>
      <c r="CL80" s="2" t="s">
        <v>130</v>
      </c>
      <c r="CM80" s="4">
        <v>11</v>
      </c>
      <c r="CN80" s="8">
        <v>1490.61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538</v>
      </c>
      <c r="CV80" s="2" t="s">
        <v>971</v>
      </c>
      <c r="CW80" s="2" t="s">
        <v>141</v>
      </c>
      <c r="CX80" s="2" t="s">
        <v>130</v>
      </c>
      <c r="CY80" s="4">
        <v>1</v>
      </c>
      <c r="CZ80" s="8">
        <v>152.47</v>
      </c>
      <c r="DA80" s="4"/>
      <c r="DB80" s="8"/>
      <c r="DC80" s="7"/>
      <c r="DD80" s="7"/>
      <c r="DE80" s="2" t="s">
        <v>138</v>
      </c>
      <c r="DF80" s="2" t="s">
        <v>127</v>
      </c>
      <c r="DG80" s="2" t="s">
        <v>818</v>
      </c>
      <c r="DH80" s="2" t="s">
        <v>1294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138</v>
      </c>
      <c r="DR80" s="2" t="s">
        <v>127</v>
      </c>
      <c r="DS80" s="2" t="s">
        <v>1295</v>
      </c>
      <c r="DT80" s="2" t="s">
        <v>543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138</v>
      </c>
      <c r="ED80" s="2" t="s">
        <v>170</v>
      </c>
      <c r="EE80" s="2" t="s">
        <v>269</v>
      </c>
      <c r="EF80" s="2" t="s">
        <v>1296</v>
      </c>
      <c r="EG80" s="2" t="s">
        <v>141</v>
      </c>
      <c r="EH80" s="2" t="s">
        <v>130</v>
      </c>
      <c r="EI80" s="4">
        <v>2</v>
      </c>
      <c r="EJ80" s="8">
        <v>315.66</v>
      </c>
      <c r="EK80" s="4"/>
      <c r="EL80" s="8"/>
      <c r="EM80" s="7"/>
      <c r="EN80" s="7"/>
      <c r="EO80" s="2" t="s">
        <v>138</v>
      </c>
      <c r="EP80" s="2" t="s">
        <v>127</v>
      </c>
      <c r="EQ80" s="2" t="s">
        <v>848</v>
      </c>
      <c r="ER80" s="2" t="s">
        <v>1297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138</v>
      </c>
      <c r="FB80" s="2" t="s">
        <v>127</v>
      </c>
      <c r="FC80" s="2" t="s">
        <v>232</v>
      </c>
      <c r="FD80" s="2" t="s">
        <v>130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147</v>
      </c>
      <c r="FN80" s="2" t="s">
        <v>127</v>
      </c>
      <c r="FO80" s="2" t="s">
        <v>130</v>
      </c>
      <c r="FP80" s="2" t="s">
        <v>130</v>
      </c>
      <c r="FQ80" s="2" t="s">
        <v>141</v>
      </c>
      <c r="FR80" s="2" t="s">
        <v>130</v>
      </c>
      <c r="FS80" s="4">
        <v>2</v>
      </c>
      <c r="FT80" s="8">
        <v>299.54</v>
      </c>
      <c r="FU80" s="4"/>
      <c r="FV80" s="8"/>
      <c r="FW80" s="7"/>
      <c r="FX80" s="7"/>
      <c r="FY80" s="2" t="s">
        <v>138</v>
      </c>
      <c r="FZ80" s="2" t="s">
        <v>127</v>
      </c>
      <c r="GA80" s="2" t="s">
        <v>545</v>
      </c>
      <c r="GB80" s="2" t="s">
        <v>1298</v>
      </c>
      <c r="GC80" s="2" t="s">
        <v>141</v>
      </c>
      <c r="GD80" s="2" t="s">
        <v>130</v>
      </c>
      <c r="GE80" s="4">
        <v>2</v>
      </c>
      <c r="GF80" s="8">
        <v>285.38</v>
      </c>
      <c r="GG80" s="4"/>
      <c r="GH80" s="8"/>
      <c r="GI80" s="7"/>
      <c r="GJ80" s="7"/>
      <c r="GK80" s="2" t="s">
        <v>138</v>
      </c>
      <c r="GL80" s="2" t="s">
        <v>127</v>
      </c>
      <c r="GM80" s="2" t="s">
        <v>1267</v>
      </c>
      <c r="GN80" s="2" t="s">
        <v>1299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204</v>
      </c>
      <c r="GX80" s="2" t="s">
        <v>127</v>
      </c>
      <c r="GY80" s="2" t="s">
        <v>130</v>
      </c>
      <c r="GZ80" s="2" t="s">
        <v>130</v>
      </c>
      <c r="HA80" s="2" t="s">
        <v>141</v>
      </c>
      <c r="HB80" s="2" t="s">
        <v>130</v>
      </c>
      <c r="HC80" s="4">
        <v>1</v>
      </c>
      <c r="HD80" s="8">
        <v>146.35</v>
      </c>
      <c r="HE80" s="4"/>
      <c r="HF80" s="8"/>
      <c r="HG80" s="7"/>
      <c r="HH80" s="7"/>
      <c r="HI80" s="2" t="s">
        <v>138</v>
      </c>
      <c r="HJ80" s="2" t="s">
        <v>127</v>
      </c>
      <c r="HK80" s="2" t="s">
        <v>205</v>
      </c>
      <c r="HL80" s="2" t="s">
        <v>610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138</v>
      </c>
      <c r="HV80" s="2" t="s">
        <v>127</v>
      </c>
      <c r="HW80" s="2" t="s">
        <v>161</v>
      </c>
      <c r="HX80" s="2" t="s">
        <v>865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138</v>
      </c>
      <c r="IH80" s="2" t="s">
        <v>127</v>
      </c>
      <c r="II80" s="2" t="s">
        <v>208</v>
      </c>
      <c r="IJ80" s="2" t="s">
        <v>1300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138</v>
      </c>
      <c r="IT80" s="2" t="s">
        <v>127</v>
      </c>
      <c r="IU80" s="2" t="s">
        <v>538</v>
      </c>
      <c r="IV80" s="2" t="s">
        <v>1301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168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168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168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168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168</v>
      </c>
      <c r="MX80" s="2" t="s">
        <v>170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168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138</v>
      </c>
      <c r="OH80" s="2" t="s">
        <v>170</v>
      </c>
      <c r="OI80" s="2" t="s">
        <v>211</v>
      </c>
      <c r="OJ80" s="2" t="s">
        <v>1302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138</v>
      </c>
      <c r="PF80" s="2" t="s">
        <v>127</v>
      </c>
      <c r="PG80" s="2" t="s">
        <v>172</v>
      </c>
      <c r="PH80" s="2" t="s">
        <v>1303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138</v>
      </c>
      <c r="PR80" s="2" t="s">
        <v>170</v>
      </c>
      <c r="PS80" s="2" t="s">
        <v>213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170</v>
      </c>
      <c r="QQ80" s="2" t="s">
        <v>1304</v>
      </c>
      <c r="QR80" s="2" t="s">
        <v>473</v>
      </c>
      <c r="QS80" s="2" t="s">
        <v>141</v>
      </c>
      <c r="QT80" s="2" t="s">
        <v>130</v>
      </c>
    </row>
    <row r="81">
      <c r="A81" s="2" t="s">
        <v>1305</v>
      </c>
      <c r="B81" s="2" t="s">
        <v>119</v>
      </c>
      <c r="C81" s="2" t="s">
        <v>120</v>
      </c>
      <c r="D81" s="2" t="s">
        <v>1208</v>
      </c>
      <c r="E81" s="2" t="s">
        <v>1209</v>
      </c>
      <c r="F81" s="2" t="s">
        <v>1306</v>
      </c>
      <c r="G81" s="2" t="s">
        <v>1306</v>
      </c>
      <c r="H81" s="2" t="s">
        <v>1306</v>
      </c>
      <c r="I81" s="2" t="s">
        <v>1307</v>
      </c>
      <c r="J81" s="2" t="s">
        <v>125</v>
      </c>
      <c r="K81" s="2" t="s">
        <v>407</v>
      </c>
      <c r="L81" s="3">
        <v>127.24</v>
      </c>
      <c r="M81" s="3">
        <v>133.6</v>
      </c>
      <c r="N81" s="3">
        <v>289.99</v>
      </c>
      <c r="O81" s="2" t="s">
        <v>127</v>
      </c>
      <c r="P81" s="2" t="s">
        <v>311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130</v>
      </c>
      <c r="V81" s="2" t="s">
        <v>181</v>
      </c>
      <c r="W81" s="2" t="s">
        <v>182</v>
      </c>
      <c r="X81" s="2" t="s">
        <v>130</v>
      </c>
      <c r="Y81" s="2" t="s">
        <v>1308</v>
      </c>
      <c r="Z81" s="4">
        <v>126</v>
      </c>
      <c r="AA81" s="4">
        <f>=ROUNDDOWN(84,0)</f>
      </c>
      <c r="AB81" s="5">
        <v>1.5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20</v>
      </c>
      <c r="AQ81" s="8">
        <v>2772.83</v>
      </c>
      <c r="AR81" s="4"/>
      <c r="AS81" s="8"/>
      <c r="AT81" s="7"/>
      <c r="AU81" s="7"/>
      <c r="AV81" s="4">
        <v>20</v>
      </c>
      <c r="AW81" s="8">
        <v>2772.83</v>
      </c>
      <c r="AX81" s="4"/>
      <c r="AY81" s="8"/>
      <c r="AZ81" s="7"/>
      <c r="BA81" s="7"/>
      <c r="BB81" s="7">
        <v>1</v>
      </c>
      <c r="BC81" s="4">
        <v>20</v>
      </c>
      <c r="BD81" s="8">
        <v>2772.83</v>
      </c>
      <c r="BE81" s="4"/>
      <c r="BF81" s="8"/>
      <c r="BG81" s="7"/>
      <c r="BH81" s="7"/>
      <c r="BI81" s="7">
        <v>1</v>
      </c>
      <c r="BJ81" s="4">
        <v>20</v>
      </c>
      <c r="BK81" s="8">
        <v>2772.83</v>
      </c>
      <c r="BL81" s="2" t="s">
        <v>1309</v>
      </c>
      <c r="BM81" s="7">
        <v>1</v>
      </c>
      <c r="BN81" s="7">
        <v>1</v>
      </c>
      <c r="BO81" s="4">
        <v>6</v>
      </c>
      <c r="BP81" s="8">
        <v>747.15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1310</v>
      </c>
      <c r="BX81" s="2" t="s">
        <v>1311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256</v>
      </c>
      <c r="CH81" s="2" t="s">
        <v>170</v>
      </c>
      <c r="CI81" s="2" t="s">
        <v>130</v>
      </c>
      <c r="CJ81" s="2" t="s">
        <v>1312</v>
      </c>
      <c r="CK81" s="2" t="s">
        <v>141</v>
      </c>
      <c r="CL81" s="2" t="s">
        <v>130</v>
      </c>
      <c r="CM81" s="4">
        <v>3</v>
      </c>
      <c r="CN81" s="8">
        <v>496.88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1313</v>
      </c>
      <c r="CV81" s="2" t="s">
        <v>1314</v>
      </c>
      <c r="CW81" s="2" t="s">
        <v>141</v>
      </c>
      <c r="CX81" s="2" t="s">
        <v>130</v>
      </c>
      <c r="CY81" s="4">
        <v>5</v>
      </c>
      <c r="CZ81" s="8">
        <v>765.8</v>
      </c>
      <c r="DA81" s="4"/>
      <c r="DB81" s="8"/>
      <c r="DC81" s="7"/>
      <c r="DD81" s="7"/>
      <c r="DE81" s="2" t="s">
        <v>138</v>
      </c>
      <c r="DF81" s="2" t="s">
        <v>127</v>
      </c>
      <c r="DG81" s="2" t="s">
        <v>191</v>
      </c>
      <c r="DH81" s="2" t="s">
        <v>533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138</v>
      </c>
      <c r="DR81" s="2" t="s">
        <v>127</v>
      </c>
      <c r="DS81" s="2" t="s">
        <v>1315</v>
      </c>
      <c r="DT81" s="2" t="s">
        <v>550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204</v>
      </c>
      <c r="ED81" s="2" t="s">
        <v>127</v>
      </c>
      <c r="EE81" s="2" t="s">
        <v>130</v>
      </c>
      <c r="EF81" s="2" t="s">
        <v>130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127</v>
      </c>
      <c r="EQ81" s="2" t="s">
        <v>604</v>
      </c>
      <c r="ER81" s="2" t="s">
        <v>1316</v>
      </c>
      <c r="ES81" s="2" t="s">
        <v>141</v>
      </c>
      <c r="ET81" s="2" t="s">
        <v>130</v>
      </c>
      <c r="EU81" s="4">
        <v>1</v>
      </c>
      <c r="EV81" s="8">
        <v>95.52</v>
      </c>
      <c r="EW81" s="4"/>
      <c r="EX81" s="8"/>
      <c r="EY81" s="7"/>
      <c r="EZ81" s="7"/>
      <c r="FA81" s="2" t="s">
        <v>138</v>
      </c>
      <c r="FB81" s="2" t="s">
        <v>127</v>
      </c>
      <c r="FC81" s="2" t="s">
        <v>232</v>
      </c>
      <c r="FD81" s="2" t="s">
        <v>1317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147</v>
      </c>
      <c r="FN81" s="2" t="s">
        <v>127</v>
      </c>
      <c r="FO81" s="2" t="s">
        <v>130</v>
      </c>
      <c r="FP81" s="2" t="s">
        <v>130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138</v>
      </c>
      <c r="FZ81" s="2" t="s">
        <v>127</v>
      </c>
      <c r="GA81" s="2" t="s">
        <v>265</v>
      </c>
      <c r="GB81" s="2" t="s">
        <v>1318</v>
      </c>
      <c r="GC81" s="2" t="s">
        <v>141</v>
      </c>
      <c r="GD81" s="2" t="s">
        <v>130</v>
      </c>
      <c r="GE81" s="4">
        <v>2</v>
      </c>
      <c r="GF81" s="8">
        <v>288.58</v>
      </c>
      <c r="GG81" s="4"/>
      <c r="GH81" s="8"/>
      <c r="GI81" s="7"/>
      <c r="GJ81" s="7"/>
      <c r="GK81" s="2" t="s">
        <v>138</v>
      </c>
      <c r="GL81" s="2" t="s">
        <v>127</v>
      </c>
      <c r="GM81" s="2" t="s">
        <v>501</v>
      </c>
      <c r="GN81" s="2" t="s">
        <v>798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204</v>
      </c>
      <c r="GX81" s="2" t="s">
        <v>127</v>
      </c>
      <c r="GY81" s="2" t="s">
        <v>130</v>
      </c>
      <c r="GZ81" s="2" t="s">
        <v>130</v>
      </c>
      <c r="HA81" s="2" t="s">
        <v>141</v>
      </c>
      <c r="HB81" s="2" t="s">
        <v>130</v>
      </c>
      <c r="HC81" s="4">
        <v>2</v>
      </c>
      <c r="HD81" s="8">
        <v>245.3</v>
      </c>
      <c r="HE81" s="4"/>
      <c r="HF81" s="8"/>
      <c r="HG81" s="7"/>
      <c r="HH81" s="7"/>
      <c r="HI81" s="2" t="s">
        <v>138</v>
      </c>
      <c r="HJ81" s="2" t="s">
        <v>127</v>
      </c>
      <c r="HK81" s="2" t="s">
        <v>205</v>
      </c>
      <c r="HL81" s="2" t="s">
        <v>1319</v>
      </c>
      <c r="HM81" s="2" t="s">
        <v>141</v>
      </c>
      <c r="HN81" s="2" t="s">
        <v>130</v>
      </c>
      <c r="HO81" s="4">
        <v>1</v>
      </c>
      <c r="HP81" s="8">
        <v>133.6</v>
      </c>
      <c r="HQ81" s="4"/>
      <c r="HR81" s="8"/>
      <c r="HS81" s="7"/>
      <c r="HT81" s="7"/>
      <c r="HU81" s="2" t="s">
        <v>138</v>
      </c>
      <c r="HV81" s="2" t="s">
        <v>127</v>
      </c>
      <c r="HW81" s="2" t="s">
        <v>161</v>
      </c>
      <c r="HX81" s="2" t="s">
        <v>1151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138</v>
      </c>
      <c r="IH81" s="2" t="s">
        <v>127</v>
      </c>
      <c r="II81" s="2" t="s">
        <v>208</v>
      </c>
      <c r="IJ81" s="2" t="s">
        <v>1320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138</v>
      </c>
      <c r="IT81" s="2" t="s">
        <v>127</v>
      </c>
      <c r="IU81" s="2" t="s">
        <v>258</v>
      </c>
      <c r="IV81" s="2" t="s">
        <v>1321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168</v>
      </c>
      <c r="JF81" s="2" t="s">
        <v>127</v>
      </c>
      <c r="JG81" s="2" t="s">
        <v>130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168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169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168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168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168</v>
      </c>
      <c r="MX81" s="2" t="s">
        <v>170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168</v>
      </c>
      <c r="NJ81" s="2" t="s">
        <v>127</v>
      </c>
      <c r="NK81" s="2" t="s">
        <v>130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138</v>
      </c>
      <c r="OH81" s="2" t="s">
        <v>170</v>
      </c>
      <c r="OI81" s="2" t="s">
        <v>171</v>
      </c>
      <c r="OJ81" s="2" t="s">
        <v>1322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138</v>
      </c>
      <c r="PF81" s="2" t="s">
        <v>127</v>
      </c>
      <c r="PG81" s="2" t="s">
        <v>172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138</v>
      </c>
      <c r="PR81" s="2" t="s">
        <v>170</v>
      </c>
      <c r="PS81" s="2" t="s">
        <v>827</v>
      </c>
      <c r="PT81" s="2" t="s">
        <v>1323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168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170</v>
      </c>
      <c r="QQ81" s="2" t="s">
        <v>1324</v>
      </c>
      <c r="QR81" s="2" t="s">
        <v>130</v>
      </c>
      <c r="QS81" s="2" t="s">
        <v>141</v>
      </c>
      <c r="QT81" s="2" t="s">
        <v>130</v>
      </c>
    </row>
    <row r="82">
      <c r="A82" s="2" t="s">
        <v>1325</v>
      </c>
      <c r="B82" s="2" t="s">
        <v>119</v>
      </c>
      <c r="C82" s="2" t="s">
        <v>120</v>
      </c>
      <c r="D82" s="2" t="s">
        <v>1208</v>
      </c>
      <c r="E82" s="2" t="s">
        <v>1209</v>
      </c>
      <c r="F82" s="2" t="s">
        <v>629</v>
      </c>
      <c r="G82" s="2" t="s">
        <v>629</v>
      </c>
      <c r="H82" s="2" t="s">
        <v>629</v>
      </c>
      <c r="I82" s="2" t="s">
        <v>1326</v>
      </c>
      <c r="J82" s="2" t="s">
        <v>125</v>
      </c>
      <c r="K82" s="2" t="s">
        <v>631</v>
      </c>
      <c r="L82" s="3">
        <v>76</v>
      </c>
      <c r="M82" s="3">
        <v>79.8</v>
      </c>
      <c r="N82" s="3">
        <v>159.99</v>
      </c>
      <c r="O82" s="2" t="s">
        <v>127</v>
      </c>
      <c r="P82" s="2" t="s">
        <v>355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218</v>
      </c>
      <c r="V82" s="2" t="s">
        <v>219</v>
      </c>
      <c r="W82" s="2" t="s">
        <v>522</v>
      </c>
      <c r="X82" s="2" t="s">
        <v>134</v>
      </c>
      <c r="Y82" s="2" t="s">
        <v>582</v>
      </c>
      <c r="Z82" s="4">
        <v>74</v>
      </c>
      <c r="AA82" s="4">
        <f>=ROUNDDOWN(37,0)</f>
      </c>
      <c r="AB82" s="5">
        <v>2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16</v>
      </c>
      <c r="AQ82" s="8">
        <v>1340.9</v>
      </c>
      <c r="AR82" s="4"/>
      <c r="AS82" s="8"/>
      <c r="AT82" s="7"/>
      <c r="AU82" s="7"/>
      <c r="AV82" s="4">
        <v>16</v>
      </c>
      <c r="AW82" s="8">
        <v>1340.9</v>
      </c>
      <c r="AX82" s="4"/>
      <c r="AY82" s="8"/>
      <c r="AZ82" s="7"/>
      <c r="BA82" s="7"/>
      <c r="BB82" s="7">
        <v>1</v>
      </c>
      <c r="BC82" s="4">
        <v>16</v>
      </c>
      <c r="BD82" s="8">
        <v>1340.9</v>
      </c>
      <c r="BE82" s="4"/>
      <c r="BF82" s="8"/>
      <c r="BG82" s="7"/>
      <c r="BH82" s="7"/>
      <c r="BI82" s="7">
        <v>1</v>
      </c>
      <c r="BJ82" s="4">
        <v>16</v>
      </c>
      <c r="BK82" s="8">
        <v>1340.9</v>
      </c>
      <c r="BL82" s="2" t="s">
        <v>524</v>
      </c>
      <c r="BM82" s="7">
        <v>1</v>
      </c>
      <c r="BN82" s="7">
        <v>1</v>
      </c>
      <c r="BO82" s="4">
        <v>6</v>
      </c>
      <c r="BP82" s="8">
        <v>430.92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359</v>
      </c>
      <c r="BX82" s="2" t="s">
        <v>801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360</v>
      </c>
      <c r="CH82" s="2" t="s">
        <v>127</v>
      </c>
      <c r="CI82" s="2" t="s">
        <v>130</v>
      </c>
      <c r="CJ82" s="2" t="s">
        <v>130</v>
      </c>
      <c r="CK82" s="2" t="s">
        <v>141</v>
      </c>
      <c r="CL82" s="2" t="s">
        <v>130</v>
      </c>
      <c r="CM82" s="4">
        <v>1</v>
      </c>
      <c r="CN82" s="8">
        <v>118.36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1327</v>
      </c>
      <c r="CV82" s="2" t="s">
        <v>460</v>
      </c>
      <c r="CW82" s="2" t="s">
        <v>141</v>
      </c>
      <c r="CX82" s="2" t="s">
        <v>130</v>
      </c>
      <c r="CY82" s="4">
        <v>8</v>
      </c>
      <c r="CZ82" s="8">
        <v>702.24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362</v>
      </c>
      <c r="DH82" s="2" t="s">
        <v>1328</v>
      </c>
      <c r="DI82" s="2" t="s">
        <v>141</v>
      </c>
      <c r="DJ82" s="2" t="s">
        <v>130</v>
      </c>
      <c r="DK82" s="4">
        <v>1</v>
      </c>
      <c r="DL82" s="8">
        <v>89.38</v>
      </c>
      <c r="DM82" s="4"/>
      <c r="DN82" s="8"/>
      <c r="DO82" s="7"/>
      <c r="DP82" s="7"/>
      <c r="DQ82" s="2" t="s">
        <v>138</v>
      </c>
      <c r="DR82" s="2" t="s">
        <v>127</v>
      </c>
      <c r="DS82" s="2" t="s">
        <v>364</v>
      </c>
      <c r="DT82" s="2" t="s">
        <v>1329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168</v>
      </c>
      <c r="ED82" s="2" t="s">
        <v>127</v>
      </c>
      <c r="EE82" s="2" t="s">
        <v>130</v>
      </c>
      <c r="EF82" s="2" t="s">
        <v>130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256</v>
      </c>
      <c r="EP82" s="2" t="s">
        <v>127</v>
      </c>
      <c r="EQ82" s="2" t="s">
        <v>130</v>
      </c>
      <c r="ER82" s="2" t="s">
        <v>130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138</v>
      </c>
      <c r="FB82" s="2" t="s">
        <v>127</v>
      </c>
      <c r="FC82" s="2" t="s">
        <v>232</v>
      </c>
      <c r="FD82" s="2" t="s">
        <v>130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147</v>
      </c>
      <c r="FN82" s="2" t="s">
        <v>127</v>
      </c>
      <c r="FO82" s="2" t="s">
        <v>130</v>
      </c>
      <c r="FP82" s="2" t="s">
        <v>130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256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/>
      <c r="GF82" s="8"/>
      <c r="GG82" s="4"/>
      <c r="GH82" s="8"/>
      <c r="GI82" s="7"/>
      <c r="GJ82" s="7"/>
      <c r="GK82" s="2" t="s">
        <v>168</v>
      </c>
      <c r="GL82" s="2" t="s">
        <v>127</v>
      </c>
      <c r="GM82" s="2" t="s">
        <v>130</v>
      </c>
      <c r="GN82" s="2" t="s">
        <v>130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168</v>
      </c>
      <c r="GX82" s="2" t="s">
        <v>127</v>
      </c>
      <c r="GY82" s="2" t="s">
        <v>130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256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168</v>
      </c>
      <c r="HV82" s="2" t="s">
        <v>127</v>
      </c>
      <c r="HW82" s="2" t="s">
        <v>130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147</v>
      </c>
      <c r="IH82" s="2" t="s">
        <v>127</v>
      </c>
      <c r="II82" s="2" t="s">
        <v>130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138</v>
      </c>
      <c r="IT82" s="2" t="s">
        <v>127</v>
      </c>
      <c r="IU82" s="2" t="s">
        <v>1327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168</v>
      </c>
      <c r="JF82" s="2" t="s">
        <v>127</v>
      </c>
      <c r="JG82" s="2" t="s">
        <v>130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168</v>
      </c>
      <c r="JR82" s="2" t="s">
        <v>127</v>
      </c>
      <c r="JS82" s="2" t="s">
        <v>130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168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168</v>
      </c>
      <c r="KP82" s="2" t="s">
        <v>170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168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168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168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168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168</v>
      </c>
      <c r="OT82" s="2" t="s">
        <v>127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138</v>
      </c>
      <c r="PF82" s="2" t="s">
        <v>127</v>
      </c>
      <c r="PG82" s="2" t="s">
        <v>1327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1330</v>
      </c>
      <c r="B83" s="2" t="s">
        <v>119</v>
      </c>
      <c r="C83" s="2" t="s">
        <v>120</v>
      </c>
      <c r="D83" s="2" t="s">
        <v>1208</v>
      </c>
      <c r="E83" s="2" t="s">
        <v>1209</v>
      </c>
      <c r="F83" s="2" t="s">
        <v>1331</v>
      </c>
      <c r="G83" s="2" t="s">
        <v>1331</v>
      </c>
      <c r="H83" s="2" t="s">
        <v>1331</v>
      </c>
      <c r="I83" s="2" t="s">
        <v>1332</v>
      </c>
      <c r="J83" s="2" t="s">
        <v>125</v>
      </c>
      <c r="K83" s="2" t="s">
        <v>1333</v>
      </c>
      <c r="L83" s="3">
        <v>39.25</v>
      </c>
      <c r="M83" s="3">
        <v>41.21</v>
      </c>
      <c r="N83" s="3">
        <v>79.99</v>
      </c>
      <c r="O83" s="2" t="s">
        <v>892</v>
      </c>
      <c r="P83" s="2" t="s">
        <v>721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218</v>
      </c>
      <c r="V83" s="2" t="s">
        <v>219</v>
      </c>
      <c r="W83" s="2" t="s">
        <v>522</v>
      </c>
      <c r="X83" s="2" t="s">
        <v>130</v>
      </c>
      <c r="Y83" s="2" t="s">
        <v>943</v>
      </c>
      <c r="Z83" s="4">
        <v>4</v>
      </c>
      <c r="AA83" s="4">
        <f>=ROUNDDOWN(4.44444444444444,0)</f>
      </c>
      <c r="AB83" s="5">
        <v>0.9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13</v>
      </c>
      <c r="AQ83" s="8">
        <v>1019.92</v>
      </c>
      <c r="AR83" s="4"/>
      <c r="AS83" s="8"/>
      <c r="AT83" s="7"/>
      <c r="AU83" s="7"/>
      <c r="AV83" s="4">
        <v>13</v>
      </c>
      <c r="AW83" s="8">
        <v>1019.92</v>
      </c>
      <c r="AX83" s="4"/>
      <c r="AY83" s="8"/>
      <c r="AZ83" s="7"/>
      <c r="BA83" s="7"/>
      <c r="BB83" s="7">
        <v>1</v>
      </c>
      <c r="BC83" s="4">
        <v>13</v>
      </c>
      <c r="BD83" s="8">
        <v>1019.92</v>
      </c>
      <c r="BE83" s="4"/>
      <c r="BF83" s="8"/>
      <c r="BG83" s="7"/>
      <c r="BH83" s="7"/>
      <c r="BI83" s="7">
        <v>1</v>
      </c>
      <c r="BJ83" s="4">
        <v>13</v>
      </c>
      <c r="BK83" s="8">
        <v>1019.92</v>
      </c>
      <c r="BL83" s="2" t="s">
        <v>1334</v>
      </c>
      <c r="BM83" s="7">
        <v>1</v>
      </c>
      <c r="BN83" s="7">
        <v>1</v>
      </c>
      <c r="BO83" s="4">
        <v>1</v>
      </c>
      <c r="BP83" s="8">
        <v>38.16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1231</v>
      </c>
      <c r="BX83" s="2" t="s">
        <v>162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168</v>
      </c>
      <c r="CH83" s="2" t="s">
        <v>127</v>
      </c>
      <c r="CI83" s="2" t="s">
        <v>130</v>
      </c>
      <c r="CJ83" s="2" t="s">
        <v>130</v>
      </c>
      <c r="CK83" s="2" t="s">
        <v>141</v>
      </c>
      <c r="CL83" s="2" t="s">
        <v>130</v>
      </c>
      <c r="CM83" s="4">
        <v>7</v>
      </c>
      <c r="CN83" s="8">
        <v>572.13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943</v>
      </c>
      <c r="CV83" s="2" t="s">
        <v>1115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138</v>
      </c>
      <c r="DF83" s="2" t="s">
        <v>127</v>
      </c>
      <c r="DG83" s="2" t="s">
        <v>1232</v>
      </c>
      <c r="DH83" s="2" t="s">
        <v>1335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138</v>
      </c>
      <c r="DR83" s="2" t="s">
        <v>127</v>
      </c>
      <c r="DS83" s="2" t="s">
        <v>1231</v>
      </c>
      <c r="DT83" s="2" t="s">
        <v>1336</v>
      </c>
      <c r="DU83" s="2" t="s">
        <v>141</v>
      </c>
      <c r="DV83" s="2" t="s">
        <v>130</v>
      </c>
      <c r="DW83" s="4">
        <v>3</v>
      </c>
      <c r="DX83" s="8">
        <v>259.62</v>
      </c>
      <c r="DY83" s="4"/>
      <c r="DZ83" s="8"/>
      <c r="EA83" s="7"/>
      <c r="EB83" s="7"/>
      <c r="EC83" s="2" t="s">
        <v>138</v>
      </c>
      <c r="ED83" s="2" t="s">
        <v>127</v>
      </c>
      <c r="EE83" s="2" t="s">
        <v>1231</v>
      </c>
      <c r="EF83" s="2" t="s">
        <v>668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127</v>
      </c>
      <c r="EQ83" s="2" t="s">
        <v>230</v>
      </c>
      <c r="ER83" s="2" t="s">
        <v>909</v>
      </c>
      <c r="ES83" s="2" t="s">
        <v>141</v>
      </c>
      <c r="ET83" s="2" t="s">
        <v>130</v>
      </c>
      <c r="EU83" s="4">
        <v>1</v>
      </c>
      <c r="EV83" s="8">
        <v>58.92</v>
      </c>
      <c r="EW83" s="4"/>
      <c r="EX83" s="8"/>
      <c r="EY83" s="7"/>
      <c r="EZ83" s="7"/>
      <c r="FA83" s="2" t="s">
        <v>138</v>
      </c>
      <c r="FB83" s="2" t="s">
        <v>127</v>
      </c>
      <c r="FC83" s="2" t="s">
        <v>232</v>
      </c>
      <c r="FD83" s="2" t="s">
        <v>364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168</v>
      </c>
      <c r="FN83" s="2" t="s">
        <v>127</v>
      </c>
      <c r="FO83" s="2" t="s">
        <v>130</v>
      </c>
      <c r="FP83" s="2" t="s">
        <v>130</v>
      </c>
      <c r="FQ83" s="2" t="s">
        <v>141</v>
      </c>
      <c r="FR83" s="2" t="s">
        <v>130</v>
      </c>
      <c r="FS83" s="4">
        <v>1</v>
      </c>
      <c r="FT83" s="8">
        <v>91.09</v>
      </c>
      <c r="FU83" s="4"/>
      <c r="FV83" s="8"/>
      <c r="FW83" s="7"/>
      <c r="FX83" s="7"/>
      <c r="FY83" s="2" t="s">
        <v>138</v>
      </c>
      <c r="FZ83" s="2" t="s">
        <v>127</v>
      </c>
      <c r="GA83" s="2" t="s">
        <v>207</v>
      </c>
      <c r="GB83" s="2" t="s">
        <v>908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127</v>
      </c>
      <c r="GM83" s="2" t="s">
        <v>299</v>
      </c>
      <c r="GN83" s="2" t="s">
        <v>1327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489</v>
      </c>
      <c r="GZ83" s="2" t="s">
        <v>1337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127</v>
      </c>
      <c r="HK83" s="2" t="s">
        <v>913</v>
      </c>
      <c r="HL83" s="2" t="s">
        <v>130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138</v>
      </c>
      <c r="HV83" s="2" t="s">
        <v>127</v>
      </c>
      <c r="HW83" s="2" t="s">
        <v>516</v>
      </c>
      <c r="HX83" s="2" t="s">
        <v>130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138</v>
      </c>
      <c r="IH83" s="2" t="s">
        <v>127</v>
      </c>
      <c r="II83" s="2" t="s">
        <v>571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138</v>
      </c>
      <c r="IT83" s="2" t="s">
        <v>127</v>
      </c>
      <c r="IU83" s="2" t="s">
        <v>1231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168</v>
      </c>
      <c r="JF83" s="2" t="s">
        <v>127</v>
      </c>
      <c r="JG83" s="2" t="s">
        <v>130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/>
      <c r="JX83" s="8"/>
      <c r="JY83" s="4"/>
      <c r="JZ83" s="8"/>
      <c r="KA83" s="7"/>
      <c r="KB83" s="7"/>
      <c r="KC83" s="2" t="s">
        <v>168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168</v>
      </c>
      <c r="KP83" s="2" t="s">
        <v>170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168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169</v>
      </c>
      <c r="LZ83" s="2" t="s">
        <v>127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168</v>
      </c>
      <c r="NJ83" s="2" t="s">
        <v>127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138</v>
      </c>
      <c r="OH83" s="2" t="s">
        <v>170</v>
      </c>
      <c r="OI83" s="2" t="s">
        <v>626</v>
      </c>
      <c r="OJ83" s="2" t="s">
        <v>1338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168</v>
      </c>
      <c r="OT83" s="2" t="s">
        <v>127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138</v>
      </c>
      <c r="PF83" s="2" t="s">
        <v>127</v>
      </c>
      <c r="PG83" s="2" t="s">
        <v>172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169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1134</v>
      </c>
      <c r="QR83" s="2" t="s">
        <v>480</v>
      </c>
      <c r="QS83" s="2" t="s">
        <v>141</v>
      </c>
      <c r="QT83" s="2" t="s">
        <v>130</v>
      </c>
    </row>
    <row r="84">
      <c r="A84" s="2" t="s">
        <v>1339</v>
      </c>
      <c r="B84" s="2" t="s">
        <v>119</v>
      </c>
      <c r="C84" s="2" t="s">
        <v>120</v>
      </c>
      <c r="D84" s="2" t="s">
        <v>1208</v>
      </c>
      <c r="E84" s="2" t="s">
        <v>1209</v>
      </c>
      <c r="F84" s="2" t="s">
        <v>1340</v>
      </c>
      <c r="G84" s="2" t="s">
        <v>1340</v>
      </c>
      <c r="H84" s="2" t="s">
        <v>1340</v>
      </c>
      <c r="I84" s="2" t="s">
        <v>1341</v>
      </c>
      <c r="J84" s="2" t="s">
        <v>125</v>
      </c>
      <c r="K84" s="2" t="s">
        <v>1342</v>
      </c>
      <c r="L84" s="3">
        <v>27.14</v>
      </c>
      <c r="M84" s="3">
        <v>28.5</v>
      </c>
      <c r="N84" s="3">
        <v>59.99</v>
      </c>
      <c r="O84" s="2" t="s">
        <v>892</v>
      </c>
      <c r="P84" s="2" t="s">
        <v>721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218</v>
      </c>
      <c r="V84" s="2" t="s">
        <v>219</v>
      </c>
      <c r="W84" s="2" t="s">
        <v>182</v>
      </c>
      <c r="X84" s="2" t="s">
        <v>130</v>
      </c>
      <c r="Y84" s="2" t="s">
        <v>943</v>
      </c>
      <c r="Z84" s="4">
        <v>13</v>
      </c>
      <c r="AA84" s="4">
        <f>=ROUNDDOWN(7.22222222222222,0)</f>
      </c>
      <c r="AB84" s="5">
        <v>1.8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12</v>
      </c>
      <c r="AQ84" s="8">
        <v>657.98</v>
      </c>
      <c r="AR84" s="4"/>
      <c r="AS84" s="8"/>
      <c r="AT84" s="7"/>
      <c r="AU84" s="7"/>
      <c r="AV84" s="4">
        <v>12</v>
      </c>
      <c r="AW84" s="8">
        <v>657.98</v>
      </c>
      <c r="AX84" s="4"/>
      <c r="AY84" s="8"/>
      <c r="AZ84" s="7"/>
      <c r="BA84" s="7"/>
      <c r="BB84" s="7">
        <v>1</v>
      </c>
      <c r="BC84" s="4">
        <v>12</v>
      </c>
      <c r="BD84" s="8">
        <v>657.98</v>
      </c>
      <c r="BE84" s="4"/>
      <c r="BF84" s="8"/>
      <c r="BG84" s="7"/>
      <c r="BH84" s="7"/>
      <c r="BI84" s="7">
        <v>1</v>
      </c>
      <c r="BJ84" s="4">
        <v>12</v>
      </c>
      <c r="BK84" s="8">
        <v>657.98</v>
      </c>
      <c r="BL84" s="2" t="s">
        <v>1343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127</v>
      </c>
      <c r="BW84" s="2" t="s">
        <v>495</v>
      </c>
      <c r="BX84" s="2" t="s">
        <v>162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168</v>
      </c>
      <c r="CH84" s="2" t="s">
        <v>127</v>
      </c>
      <c r="CI84" s="2" t="s">
        <v>130</v>
      </c>
      <c r="CJ84" s="2" t="s">
        <v>130</v>
      </c>
      <c r="CK84" s="2" t="s">
        <v>141</v>
      </c>
      <c r="CL84" s="2" t="s">
        <v>130</v>
      </c>
      <c r="CM84" s="4">
        <v>4</v>
      </c>
      <c r="CN84" s="8">
        <v>268.92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943</v>
      </c>
      <c r="CV84" s="2" t="s">
        <v>398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138</v>
      </c>
      <c r="DF84" s="2" t="s">
        <v>127</v>
      </c>
      <c r="DG84" s="2" t="s">
        <v>495</v>
      </c>
      <c r="DH84" s="2" t="s">
        <v>773</v>
      </c>
      <c r="DI84" s="2" t="s">
        <v>141</v>
      </c>
      <c r="DJ84" s="2" t="s">
        <v>130</v>
      </c>
      <c r="DK84" s="4">
        <v>2</v>
      </c>
      <c r="DL84" s="8">
        <v>40.7</v>
      </c>
      <c r="DM84" s="4"/>
      <c r="DN84" s="8"/>
      <c r="DO84" s="7"/>
      <c r="DP84" s="7"/>
      <c r="DQ84" s="2" t="s">
        <v>138</v>
      </c>
      <c r="DR84" s="2" t="s">
        <v>127</v>
      </c>
      <c r="DS84" s="2" t="s">
        <v>495</v>
      </c>
      <c r="DT84" s="2" t="s">
        <v>231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127</v>
      </c>
      <c r="EE84" s="2" t="s">
        <v>1151</v>
      </c>
      <c r="EF84" s="2" t="s">
        <v>130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127</v>
      </c>
      <c r="EQ84" s="2" t="s">
        <v>230</v>
      </c>
      <c r="ER84" s="2" t="s">
        <v>897</v>
      </c>
      <c r="ES84" s="2" t="s">
        <v>141</v>
      </c>
      <c r="ET84" s="2" t="s">
        <v>130</v>
      </c>
      <c r="EU84" s="4"/>
      <c r="EV84" s="8"/>
      <c r="EW84" s="4"/>
      <c r="EX84" s="8"/>
      <c r="EY84" s="7"/>
      <c r="EZ84" s="7"/>
      <c r="FA84" s="2" t="s">
        <v>256</v>
      </c>
      <c r="FB84" s="2" t="s">
        <v>127</v>
      </c>
      <c r="FC84" s="2" t="s">
        <v>232</v>
      </c>
      <c r="FD84" s="2" t="s">
        <v>130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168</v>
      </c>
      <c r="FN84" s="2" t="s">
        <v>127</v>
      </c>
      <c r="FO84" s="2" t="s">
        <v>130</v>
      </c>
      <c r="FP84" s="2" t="s">
        <v>130</v>
      </c>
      <c r="FQ84" s="2" t="s">
        <v>141</v>
      </c>
      <c r="FR84" s="2" t="s">
        <v>130</v>
      </c>
      <c r="FS84" s="4">
        <v>2</v>
      </c>
      <c r="FT84" s="8">
        <v>132.96</v>
      </c>
      <c r="FU84" s="4"/>
      <c r="FV84" s="8"/>
      <c r="FW84" s="7"/>
      <c r="FX84" s="7"/>
      <c r="FY84" s="2" t="s">
        <v>138</v>
      </c>
      <c r="FZ84" s="2" t="s">
        <v>127</v>
      </c>
      <c r="GA84" s="2" t="s">
        <v>207</v>
      </c>
      <c r="GB84" s="2" t="s">
        <v>239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168</v>
      </c>
      <c r="GL84" s="2" t="s">
        <v>127</v>
      </c>
      <c r="GM84" s="2" t="s">
        <v>130</v>
      </c>
      <c r="GN84" s="2" t="s">
        <v>130</v>
      </c>
      <c r="GO84" s="2" t="s">
        <v>141</v>
      </c>
      <c r="GP84" s="2" t="s">
        <v>130</v>
      </c>
      <c r="GQ84" s="4">
        <v>4</v>
      </c>
      <c r="GR84" s="8">
        <v>215.4</v>
      </c>
      <c r="GS84" s="4"/>
      <c r="GT84" s="8"/>
      <c r="GU84" s="7"/>
      <c r="GV84" s="7"/>
      <c r="GW84" s="2" t="s">
        <v>138</v>
      </c>
      <c r="GX84" s="2" t="s">
        <v>127</v>
      </c>
      <c r="GY84" s="2" t="s">
        <v>489</v>
      </c>
      <c r="GZ84" s="2" t="s">
        <v>1152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138</v>
      </c>
      <c r="HJ84" s="2" t="s">
        <v>127</v>
      </c>
      <c r="HK84" s="2" t="s">
        <v>490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168</v>
      </c>
      <c r="HV84" s="2" t="s">
        <v>127</v>
      </c>
      <c r="HW84" s="2" t="s">
        <v>130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127</v>
      </c>
      <c r="II84" s="2" t="s">
        <v>571</v>
      </c>
      <c r="IJ84" s="2" t="s">
        <v>1344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138</v>
      </c>
      <c r="IT84" s="2" t="s">
        <v>127</v>
      </c>
      <c r="IU84" s="2" t="s">
        <v>495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168</v>
      </c>
      <c r="JF84" s="2" t="s">
        <v>127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130</v>
      </c>
      <c r="JR84" s="2" t="s">
        <v>130</v>
      </c>
      <c r="JS84" s="2" t="s">
        <v>130</v>
      </c>
      <c r="JT84" s="2" t="s">
        <v>130</v>
      </c>
      <c r="JU84" s="2" t="s">
        <v>130</v>
      </c>
      <c r="JV84" s="2" t="s">
        <v>130</v>
      </c>
      <c r="JW84" s="4"/>
      <c r="JX84" s="8"/>
      <c r="JY84" s="4"/>
      <c r="JZ84" s="8"/>
      <c r="KA84" s="7"/>
      <c r="KB84" s="7"/>
      <c r="KC84" s="2" t="s">
        <v>168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168</v>
      </c>
      <c r="KP84" s="2" t="s">
        <v>170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168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168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138</v>
      </c>
      <c r="OH84" s="2" t="s">
        <v>170</v>
      </c>
      <c r="OI84" s="2" t="s">
        <v>626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168</v>
      </c>
      <c r="OT84" s="2" t="s">
        <v>127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138</v>
      </c>
      <c r="PF84" s="2" t="s">
        <v>127</v>
      </c>
      <c r="PG84" s="2" t="s">
        <v>172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1134</v>
      </c>
      <c r="QR84" s="2" t="s">
        <v>130</v>
      </c>
      <c r="QS84" s="2" t="s">
        <v>141</v>
      </c>
      <c r="QT84" s="2" t="s">
        <v>130</v>
      </c>
    </row>
    <row r="85">
      <c r="A85" s="2" t="s">
        <v>1345</v>
      </c>
      <c r="B85" s="2" t="s">
        <v>119</v>
      </c>
      <c r="C85" s="2" t="s">
        <v>120</v>
      </c>
      <c r="D85" s="2" t="s">
        <v>1208</v>
      </c>
      <c r="E85" s="2" t="s">
        <v>1209</v>
      </c>
      <c r="F85" s="2" t="s">
        <v>1346</v>
      </c>
      <c r="G85" s="2" t="s">
        <v>1346</v>
      </c>
      <c r="H85" s="2" t="s">
        <v>1346</v>
      </c>
      <c r="I85" s="2" t="s">
        <v>1347</v>
      </c>
      <c r="J85" s="2" t="s">
        <v>125</v>
      </c>
      <c r="K85" s="2" t="s">
        <v>991</v>
      </c>
      <c r="L85" s="3">
        <v>27.95</v>
      </c>
      <c r="M85" s="3">
        <v>29.35</v>
      </c>
      <c r="N85" s="3">
        <v>59.99</v>
      </c>
      <c r="O85" s="2" t="s">
        <v>892</v>
      </c>
      <c r="P85" s="2" t="s">
        <v>721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218</v>
      </c>
      <c r="V85" s="2" t="s">
        <v>219</v>
      </c>
      <c r="W85" s="2" t="s">
        <v>133</v>
      </c>
      <c r="X85" s="2" t="s">
        <v>130</v>
      </c>
      <c r="Y85" s="2" t="s">
        <v>943</v>
      </c>
      <c r="Z85" s="4">
        <v>24</v>
      </c>
      <c r="AA85" s="4">
        <f>=ROUNDDOWN(8,0)</f>
      </c>
      <c r="AB85" s="5">
        <v>3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7</v>
      </c>
      <c r="AQ85" s="8">
        <v>294.26</v>
      </c>
      <c r="AR85" s="4"/>
      <c r="AS85" s="8"/>
      <c r="AT85" s="7"/>
      <c r="AU85" s="7"/>
      <c r="AV85" s="4">
        <v>7</v>
      </c>
      <c r="AW85" s="8">
        <v>294.26</v>
      </c>
      <c r="AX85" s="4"/>
      <c r="AY85" s="8"/>
      <c r="AZ85" s="7"/>
      <c r="BA85" s="7"/>
      <c r="BB85" s="7">
        <v>1</v>
      </c>
      <c r="BC85" s="4">
        <v>7</v>
      </c>
      <c r="BD85" s="8">
        <v>294.26</v>
      </c>
      <c r="BE85" s="4"/>
      <c r="BF85" s="8"/>
      <c r="BG85" s="7"/>
      <c r="BH85" s="7"/>
      <c r="BI85" s="7">
        <v>1</v>
      </c>
      <c r="BJ85" s="4">
        <v>7</v>
      </c>
      <c r="BK85" s="8">
        <v>294.26</v>
      </c>
      <c r="BL85" s="2" t="s">
        <v>1348</v>
      </c>
      <c r="BM85" s="7">
        <v>1</v>
      </c>
      <c r="BN85" s="7">
        <v>1</v>
      </c>
      <c r="BO85" s="4">
        <v>1</v>
      </c>
      <c r="BP85" s="8">
        <v>29.35</v>
      </c>
      <c r="BQ85" s="4"/>
      <c r="BR85" s="8"/>
      <c r="BS85" s="7"/>
      <c r="BT85" s="7"/>
      <c r="BU85" s="2" t="s">
        <v>138</v>
      </c>
      <c r="BV85" s="2" t="s">
        <v>127</v>
      </c>
      <c r="BW85" s="2" t="s">
        <v>1349</v>
      </c>
      <c r="BX85" s="2" t="s">
        <v>1337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168</v>
      </c>
      <c r="CH85" s="2" t="s">
        <v>127</v>
      </c>
      <c r="CI85" s="2" t="s">
        <v>130</v>
      </c>
      <c r="CJ85" s="2" t="s">
        <v>130</v>
      </c>
      <c r="CK85" s="2" t="s">
        <v>141</v>
      </c>
      <c r="CL85" s="2" t="s">
        <v>130</v>
      </c>
      <c r="CM85" s="4"/>
      <c r="CN85" s="8"/>
      <c r="CO85" s="4"/>
      <c r="CP85" s="8"/>
      <c r="CQ85" s="7"/>
      <c r="CR85" s="7"/>
      <c r="CS85" s="2" t="s">
        <v>138</v>
      </c>
      <c r="CT85" s="2" t="s">
        <v>127</v>
      </c>
      <c r="CU85" s="2" t="s">
        <v>943</v>
      </c>
      <c r="CV85" s="2" t="s">
        <v>495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138</v>
      </c>
      <c r="DF85" s="2" t="s">
        <v>127</v>
      </c>
      <c r="DG85" s="2" t="s">
        <v>1349</v>
      </c>
      <c r="DH85" s="2" t="s">
        <v>1337</v>
      </c>
      <c r="DI85" s="2" t="s">
        <v>141</v>
      </c>
      <c r="DJ85" s="2" t="s">
        <v>130</v>
      </c>
      <c r="DK85" s="4">
        <v>1</v>
      </c>
      <c r="DL85" s="8">
        <v>29.94</v>
      </c>
      <c r="DM85" s="4"/>
      <c r="DN85" s="8"/>
      <c r="DO85" s="7"/>
      <c r="DP85" s="7"/>
      <c r="DQ85" s="2" t="s">
        <v>138</v>
      </c>
      <c r="DR85" s="2" t="s">
        <v>127</v>
      </c>
      <c r="DS85" s="2" t="s">
        <v>1349</v>
      </c>
      <c r="DT85" s="2" t="s">
        <v>626</v>
      </c>
      <c r="DU85" s="2" t="s">
        <v>141</v>
      </c>
      <c r="DV85" s="2" t="s">
        <v>130</v>
      </c>
      <c r="DW85" s="4">
        <v>2</v>
      </c>
      <c r="DX85" s="8">
        <v>73.94</v>
      </c>
      <c r="DY85" s="4"/>
      <c r="DZ85" s="8"/>
      <c r="EA85" s="7"/>
      <c r="EB85" s="7"/>
      <c r="EC85" s="2" t="s">
        <v>138</v>
      </c>
      <c r="ED85" s="2" t="s">
        <v>127</v>
      </c>
      <c r="EE85" s="2" t="s">
        <v>1151</v>
      </c>
      <c r="EF85" s="2" t="s">
        <v>1350</v>
      </c>
      <c r="EG85" s="2" t="s">
        <v>141</v>
      </c>
      <c r="EH85" s="2" t="s">
        <v>130</v>
      </c>
      <c r="EI85" s="4">
        <v>1</v>
      </c>
      <c r="EJ85" s="8">
        <v>60.86</v>
      </c>
      <c r="EK85" s="4"/>
      <c r="EL85" s="8"/>
      <c r="EM85" s="7"/>
      <c r="EN85" s="7"/>
      <c r="EO85" s="2" t="s">
        <v>138</v>
      </c>
      <c r="EP85" s="2" t="s">
        <v>127</v>
      </c>
      <c r="EQ85" s="2" t="s">
        <v>230</v>
      </c>
      <c r="ER85" s="2" t="s">
        <v>1351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256</v>
      </c>
      <c r="FB85" s="2" t="s">
        <v>127</v>
      </c>
      <c r="FC85" s="2" t="s">
        <v>232</v>
      </c>
      <c r="FD85" s="2" t="s">
        <v>130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168</v>
      </c>
      <c r="FN85" s="2" t="s">
        <v>127</v>
      </c>
      <c r="FO85" s="2" t="s">
        <v>130</v>
      </c>
      <c r="FP85" s="2" t="s">
        <v>130</v>
      </c>
      <c r="FQ85" s="2" t="s">
        <v>141</v>
      </c>
      <c r="FR85" s="2" t="s">
        <v>130</v>
      </c>
      <c r="FS85" s="4">
        <v>1</v>
      </c>
      <c r="FT85" s="8">
        <v>68.47</v>
      </c>
      <c r="FU85" s="4"/>
      <c r="FV85" s="8"/>
      <c r="FW85" s="7"/>
      <c r="FX85" s="7"/>
      <c r="FY85" s="2" t="s">
        <v>138</v>
      </c>
      <c r="FZ85" s="2" t="s">
        <v>127</v>
      </c>
      <c r="GA85" s="2" t="s">
        <v>207</v>
      </c>
      <c r="GB85" s="2" t="s">
        <v>1029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168</v>
      </c>
      <c r="GL85" s="2" t="s">
        <v>127</v>
      </c>
      <c r="GM85" s="2" t="s">
        <v>130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138</v>
      </c>
      <c r="GX85" s="2" t="s">
        <v>127</v>
      </c>
      <c r="GY85" s="2" t="s">
        <v>489</v>
      </c>
      <c r="GZ85" s="2" t="s">
        <v>672</v>
      </c>
      <c r="HA85" s="2" t="s">
        <v>141</v>
      </c>
      <c r="HB85" s="2" t="s">
        <v>130</v>
      </c>
      <c r="HC85" s="4">
        <v>1</v>
      </c>
      <c r="HD85" s="8">
        <v>31.7</v>
      </c>
      <c r="HE85" s="4"/>
      <c r="HF85" s="8"/>
      <c r="HG85" s="7"/>
      <c r="HH85" s="7"/>
      <c r="HI85" s="2" t="s">
        <v>138</v>
      </c>
      <c r="HJ85" s="2" t="s">
        <v>127</v>
      </c>
      <c r="HK85" s="2" t="s">
        <v>490</v>
      </c>
      <c r="HL85" s="2" t="s">
        <v>1352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168</v>
      </c>
      <c r="HV85" s="2" t="s">
        <v>127</v>
      </c>
      <c r="HW85" s="2" t="s">
        <v>130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571</v>
      </c>
      <c r="IJ85" s="2" t="s">
        <v>578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138</v>
      </c>
      <c r="IT85" s="2" t="s">
        <v>127</v>
      </c>
      <c r="IU85" s="2" t="s">
        <v>1349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168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168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168</v>
      </c>
      <c r="KP85" s="2" t="s">
        <v>170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168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168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138</v>
      </c>
      <c r="OH85" s="2" t="s">
        <v>170</v>
      </c>
      <c r="OI85" s="2" t="s">
        <v>626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168</v>
      </c>
      <c r="OT85" s="2" t="s">
        <v>127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138</v>
      </c>
      <c r="PF85" s="2" t="s">
        <v>127</v>
      </c>
      <c r="PG85" s="2" t="s">
        <v>172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170</v>
      </c>
      <c r="QQ85" s="2" t="s">
        <v>1134</v>
      </c>
      <c r="QR85" s="2" t="s">
        <v>509</v>
      </c>
      <c r="QS85" s="2" t="s">
        <v>141</v>
      </c>
      <c r="QT85" s="2" t="s">
        <v>130</v>
      </c>
    </row>
    <row r="86">
      <c r="A86" s="2" t="s">
        <v>1353</v>
      </c>
      <c r="B86" s="2" t="s">
        <v>119</v>
      </c>
      <c r="C86" s="2" t="s">
        <v>120</v>
      </c>
      <c r="D86" s="2" t="s">
        <v>1208</v>
      </c>
      <c r="E86" s="2" t="s">
        <v>1209</v>
      </c>
      <c r="F86" s="2" t="s">
        <v>1354</v>
      </c>
      <c r="G86" s="2" t="s">
        <v>1354</v>
      </c>
      <c r="H86" s="2" t="s">
        <v>1354</v>
      </c>
      <c r="I86" s="2" t="s">
        <v>1355</v>
      </c>
      <c r="J86" s="2" t="s">
        <v>125</v>
      </c>
      <c r="K86" s="2" t="s">
        <v>1356</v>
      </c>
      <c r="L86" s="3">
        <v>86</v>
      </c>
      <c r="M86" s="3">
        <v>90.3</v>
      </c>
      <c r="N86" s="3">
        <v>179.99</v>
      </c>
      <c r="O86" s="2" t="s">
        <v>127</v>
      </c>
      <c r="P86" s="2" t="s">
        <v>355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218</v>
      </c>
      <c r="V86" s="2" t="s">
        <v>219</v>
      </c>
      <c r="W86" s="2" t="s">
        <v>133</v>
      </c>
      <c r="X86" s="2" t="s">
        <v>134</v>
      </c>
      <c r="Y86" s="2" t="s">
        <v>357</v>
      </c>
      <c r="Z86" s="4">
        <v>92</v>
      </c>
      <c r="AA86" s="4">
        <f>=ROUNDDOWN(92,0)</f>
      </c>
      <c r="AB86" s="5">
        <v>1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138</v>
      </c>
      <c r="BV86" s="2" t="s">
        <v>127</v>
      </c>
      <c r="BW86" s="2" t="s">
        <v>359</v>
      </c>
      <c r="BX86" s="2" t="s">
        <v>130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360</v>
      </c>
      <c r="CH86" s="2" t="s">
        <v>127</v>
      </c>
      <c r="CI86" s="2" t="s">
        <v>130</v>
      </c>
      <c r="CJ86" s="2" t="s">
        <v>130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138</v>
      </c>
      <c r="CT86" s="2" t="s">
        <v>127</v>
      </c>
      <c r="CU86" s="2" t="s">
        <v>361</v>
      </c>
      <c r="CV86" s="2" t="s">
        <v>1189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138</v>
      </c>
      <c r="DF86" s="2" t="s">
        <v>127</v>
      </c>
      <c r="DG86" s="2" t="s">
        <v>362</v>
      </c>
      <c r="DH86" s="2" t="s">
        <v>130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138</v>
      </c>
      <c r="DR86" s="2" t="s">
        <v>127</v>
      </c>
      <c r="DS86" s="2" t="s">
        <v>364</v>
      </c>
      <c r="DT86" s="2" t="s">
        <v>346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168</v>
      </c>
      <c r="ED86" s="2" t="s">
        <v>127</v>
      </c>
      <c r="EE86" s="2" t="s">
        <v>130</v>
      </c>
      <c r="EF86" s="2" t="s">
        <v>130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256</v>
      </c>
      <c r="EP86" s="2" t="s">
        <v>127</v>
      </c>
      <c r="EQ86" s="2" t="s">
        <v>130</v>
      </c>
      <c r="ER86" s="2" t="s">
        <v>130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138</v>
      </c>
      <c r="FB86" s="2" t="s">
        <v>127</v>
      </c>
      <c r="FC86" s="2" t="s">
        <v>232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147</v>
      </c>
      <c r="FN86" s="2" t="s">
        <v>127</v>
      </c>
      <c r="FO86" s="2" t="s">
        <v>130</v>
      </c>
      <c r="FP86" s="2" t="s">
        <v>130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256</v>
      </c>
      <c r="FZ86" s="2" t="s">
        <v>127</v>
      </c>
      <c r="GA86" s="2" t="s">
        <v>130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168</v>
      </c>
      <c r="GL86" s="2" t="s">
        <v>127</v>
      </c>
      <c r="GM86" s="2" t="s">
        <v>130</v>
      </c>
      <c r="GN86" s="2" t="s">
        <v>130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168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256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168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147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138</v>
      </c>
      <c r="IT86" s="2" t="s">
        <v>127</v>
      </c>
      <c r="IU86" s="2" t="s">
        <v>361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168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168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168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168</v>
      </c>
      <c r="KP86" s="2" t="s">
        <v>170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168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168</v>
      </c>
      <c r="MX86" s="2" t="s">
        <v>127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168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168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168</v>
      </c>
      <c r="OT86" s="2" t="s">
        <v>127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138</v>
      </c>
      <c r="PF86" s="2" t="s">
        <v>127</v>
      </c>
      <c r="PG86" s="2" t="s">
        <v>361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130</v>
      </c>
      <c r="QP86" s="2" t="s">
        <v>130</v>
      </c>
      <c r="QQ86" s="2" t="s">
        <v>130</v>
      </c>
      <c r="QR86" s="2" t="s">
        <v>130</v>
      </c>
      <c r="QS86" s="2" t="s">
        <v>130</v>
      </c>
      <c r="QT86" s="2" t="s">
        <v>130</v>
      </c>
    </row>
    <row r="87">
      <c r="A87" s="2" t="s">
        <v>1357</v>
      </c>
      <c r="B87" s="2" t="s">
        <v>119</v>
      </c>
      <c r="C87" s="2" t="s">
        <v>120</v>
      </c>
      <c r="D87" s="2" t="s">
        <v>1208</v>
      </c>
      <c r="E87" s="2" t="s">
        <v>778</v>
      </c>
      <c r="F87" s="2" t="s">
        <v>779</v>
      </c>
      <c r="G87" s="2" t="s">
        <v>130</v>
      </c>
      <c r="H87" s="2" t="s">
        <v>130</v>
      </c>
      <c r="I87" s="2" t="s">
        <v>130</v>
      </c>
      <c r="J87" s="2" t="s">
        <v>1358</v>
      </c>
      <c r="K87" s="2" t="s">
        <v>390</v>
      </c>
      <c r="L87" s="3">
        <v>183.18</v>
      </c>
      <c r="M87" s="3"/>
      <c r="N87" s="3"/>
      <c r="O87" s="2" t="s">
        <v>781</v>
      </c>
      <c r="P87" s="2" t="s">
        <v>130</v>
      </c>
      <c r="Q87" s="2" t="s">
        <v>130</v>
      </c>
      <c r="R87" s="2" t="s">
        <v>31</v>
      </c>
      <c r="S87" s="2" t="s">
        <v>130</v>
      </c>
      <c r="T87" s="2" t="s">
        <v>130</v>
      </c>
      <c r="U87" s="2" t="s">
        <v>130</v>
      </c>
      <c r="V87" s="2" t="s">
        <v>130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/>
      <c r="CN87" s="8"/>
      <c r="CO87" s="4"/>
      <c r="CP87" s="8"/>
      <c r="CQ87" s="7"/>
      <c r="CR87" s="7"/>
      <c r="CS87" s="2" t="s">
        <v>130</v>
      </c>
      <c r="CT87" s="2" t="s">
        <v>130</v>
      </c>
      <c r="CU87" s="2" t="s">
        <v>130</v>
      </c>
      <c r="CV87" s="2" t="s">
        <v>130</v>
      </c>
      <c r="CW87" s="2" t="s">
        <v>130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1359</v>
      </c>
      <c r="B88" s="2" t="s">
        <v>119</v>
      </c>
      <c r="C88" s="2" t="s">
        <v>120</v>
      </c>
      <c r="D88" s="2" t="s">
        <v>1208</v>
      </c>
      <c r="E88" s="2" t="s">
        <v>778</v>
      </c>
      <c r="F88" s="2" t="s">
        <v>779</v>
      </c>
      <c r="G88" s="2" t="s">
        <v>130</v>
      </c>
      <c r="H88" s="2" t="s">
        <v>130</v>
      </c>
      <c r="I88" s="2" t="s">
        <v>130</v>
      </c>
      <c r="J88" s="2" t="s">
        <v>1360</v>
      </c>
      <c r="K88" s="2" t="s">
        <v>784</v>
      </c>
      <c r="L88" s="3">
        <v>46.82</v>
      </c>
      <c r="M88" s="3"/>
      <c r="N88" s="3"/>
      <c r="O88" s="2" t="s">
        <v>781</v>
      </c>
      <c r="P88" s="2" t="s">
        <v>130</v>
      </c>
      <c r="Q88" s="2" t="s">
        <v>130</v>
      </c>
      <c r="R88" s="2" t="s">
        <v>31</v>
      </c>
      <c r="S88" s="2" t="s">
        <v>130</v>
      </c>
      <c r="T88" s="2" t="s">
        <v>130</v>
      </c>
      <c r="U88" s="2" t="s">
        <v>130</v>
      </c>
      <c r="V88" s="2" t="s">
        <v>130</v>
      </c>
      <c r="W88" s="2" t="s">
        <v>130</v>
      </c>
      <c r="X88" s="2" t="s">
        <v>130</v>
      </c>
      <c r="Y88" s="2" t="s">
        <v>130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/>
      <c r="CN88" s="8"/>
      <c r="CO88" s="4"/>
      <c r="CP88" s="8"/>
      <c r="CQ88" s="7"/>
      <c r="CR88" s="7"/>
      <c r="CS88" s="2" t="s">
        <v>130</v>
      </c>
      <c r="CT88" s="2" t="s">
        <v>130</v>
      </c>
      <c r="CU88" s="2" t="s">
        <v>130</v>
      </c>
      <c r="CV88" s="2" t="s">
        <v>130</v>
      </c>
      <c r="CW88" s="2" t="s">
        <v>130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1361</v>
      </c>
      <c r="B89" s="2" t="s">
        <v>119</v>
      </c>
      <c r="C89" s="2" t="s">
        <v>120</v>
      </c>
      <c r="D89" s="2" t="s">
        <v>1362</v>
      </c>
      <c r="E89" s="2" t="s">
        <v>1363</v>
      </c>
      <c r="F89" s="2" t="s">
        <v>629</v>
      </c>
      <c r="G89" s="2" t="s">
        <v>629</v>
      </c>
      <c r="H89" s="2" t="s">
        <v>629</v>
      </c>
      <c r="I89" s="2" t="s">
        <v>1364</v>
      </c>
      <c r="J89" s="2" t="s">
        <v>125</v>
      </c>
      <c r="K89" s="2" t="s">
        <v>407</v>
      </c>
      <c r="L89" s="3">
        <v>51.3</v>
      </c>
      <c r="M89" s="3">
        <v>53.86</v>
      </c>
      <c r="N89" s="3">
        <v>119.99</v>
      </c>
      <c r="O89" s="2" t="s">
        <v>127</v>
      </c>
      <c r="P89" s="2" t="s">
        <v>128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218</v>
      </c>
      <c r="V89" s="2" t="s">
        <v>219</v>
      </c>
      <c r="W89" s="2" t="s">
        <v>522</v>
      </c>
      <c r="X89" s="2" t="s">
        <v>134</v>
      </c>
      <c r="Y89" s="2" t="s">
        <v>282</v>
      </c>
      <c r="Z89" s="4">
        <v>505</v>
      </c>
      <c r="AA89" s="4">
        <f>=ROUNDDOWN(56.1111111111111,0)</f>
      </c>
      <c r="AB89" s="5">
        <v>9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81</v>
      </c>
      <c r="AQ89" s="8">
        <v>4846.42</v>
      </c>
      <c r="AR89" s="4"/>
      <c r="AS89" s="8"/>
      <c r="AT89" s="7"/>
      <c r="AU89" s="7"/>
      <c r="AV89" s="4">
        <v>81</v>
      </c>
      <c r="AW89" s="8">
        <v>4846.42</v>
      </c>
      <c r="AX89" s="4"/>
      <c r="AY89" s="8"/>
      <c r="AZ89" s="7"/>
      <c r="BA89" s="7"/>
      <c r="BB89" s="7">
        <v>1</v>
      </c>
      <c r="BC89" s="4">
        <v>81</v>
      </c>
      <c r="BD89" s="8">
        <v>4846.42</v>
      </c>
      <c r="BE89" s="4"/>
      <c r="BF89" s="8"/>
      <c r="BG89" s="7"/>
      <c r="BH89" s="7"/>
      <c r="BI89" s="7">
        <v>1</v>
      </c>
      <c r="BJ89" s="4">
        <v>81</v>
      </c>
      <c r="BK89" s="8">
        <v>4846.42</v>
      </c>
      <c r="BL89" s="2" t="s">
        <v>1365</v>
      </c>
      <c r="BM89" s="7">
        <v>1</v>
      </c>
      <c r="BN89" s="7">
        <v>1</v>
      </c>
      <c r="BO89" s="4">
        <v>36</v>
      </c>
      <c r="BP89" s="8">
        <v>1987.72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1366</v>
      </c>
      <c r="BX89" s="2" t="s">
        <v>1367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138</v>
      </c>
      <c r="CH89" s="2" t="s">
        <v>127</v>
      </c>
      <c r="CI89" s="2" t="s">
        <v>130</v>
      </c>
      <c r="CJ89" s="2" t="s">
        <v>287</v>
      </c>
      <c r="CK89" s="2" t="s">
        <v>141</v>
      </c>
      <c r="CL89" s="2" t="s">
        <v>130</v>
      </c>
      <c r="CM89" s="4">
        <v>11</v>
      </c>
      <c r="CN89" s="8">
        <v>660.74</v>
      </c>
      <c r="CO89" s="4"/>
      <c r="CP89" s="8"/>
      <c r="CQ89" s="7"/>
      <c r="CR89" s="7"/>
      <c r="CS89" s="2" t="s">
        <v>138</v>
      </c>
      <c r="CT89" s="2" t="s">
        <v>127</v>
      </c>
      <c r="CU89" s="2" t="s">
        <v>282</v>
      </c>
      <c r="CV89" s="2" t="s">
        <v>1368</v>
      </c>
      <c r="CW89" s="2" t="s">
        <v>141</v>
      </c>
      <c r="CX89" s="2" t="s">
        <v>130</v>
      </c>
      <c r="CY89" s="4">
        <v>14</v>
      </c>
      <c r="CZ89" s="8">
        <v>921.76</v>
      </c>
      <c r="DA89" s="4"/>
      <c r="DB89" s="8"/>
      <c r="DC89" s="7"/>
      <c r="DD89" s="7"/>
      <c r="DE89" s="2" t="s">
        <v>138</v>
      </c>
      <c r="DF89" s="2" t="s">
        <v>127</v>
      </c>
      <c r="DG89" s="2" t="s">
        <v>289</v>
      </c>
      <c r="DH89" s="2" t="s">
        <v>1369</v>
      </c>
      <c r="DI89" s="2" t="s">
        <v>141</v>
      </c>
      <c r="DJ89" s="2" t="s">
        <v>130</v>
      </c>
      <c r="DK89" s="4">
        <v>1</v>
      </c>
      <c r="DL89" s="8">
        <v>67.03</v>
      </c>
      <c r="DM89" s="4"/>
      <c r="DN89" s="8"/>
      <c r="DO89" s="7"/>
      <c r="DP89" s="7"/>
      <c r="DQ89" s="2" t="s">
        <v>138</v>
      </c>
      <c r="DR89" s="2" t="s">
        <v>127</v>
      </c>
      <c r="DS89" s="2" t="s">
        <v>291</v>
      </c>
      <c r="DT89" s="2" t="s">
        <v>1370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204</v>
      </c>
      <c r="ED89" s="2" t="s">
        <v>127</v>
      </c>
      <c r="EE89" s="2" t="s">
        <v>130</v>
      </c>
      <c r="EF89" s="2" t="s">
        <v>130</v>
      </c>
      <c r="EG89" s="2" t="s">
        <v>141</v>
      </c>
      <c r="EH89" s="2" t="s">
        <v>130</v>
      </c>
      <c r="EI89" s="4">
        <v>11</v>
      </c>
      <c r="EJ89" s="8">
        <v>737.33</v>
      </c>
      <c r="EK89" s="4"/>
      <c r="EL89" s="8"/>
      <c r="EM89" s="7"/>
      <c r="EN89" s="7"/>
      <c r="EO89" s="2" t="s">
        <v>138</v>
      </c>
      <c r="EP89" s="2" t="s">
        <v>127</v>
      </c>
      <c r="EQ89" s="2" t="s">
        <v>293</v>
      </c>
      <c r="ER89" s="2" t="s">
        <v>1132</v>
      </c>
      <c r="ES89" s="2" t="s">
        <v>141</v>
      </c>
      <c r="ET89" s="2" t="s">
        <v>130</v>
      </c>
      <c r="EU89" s="4">
        <v>6</v>
      </c>
      <c r="EV89" s="8">
        <v>355.5</v>
      </c>
      <c r="EW89" s="4"/>
      <c r="EX89" s="8"/>
      <c r="EY89" s="7"/>
      <c r="EZ89" s="7"/>
      <c r="FA89" s="2" t="s">
        <v>138</v>
      </c>
      <c r="FB89" s="2" t="s">
        <v>127</v>
      </c>
      <c r="FC89" s="2" t="s">
        <v>151</v>
      </c>
      <c r="FD89" s="2" t="s">
        <v>342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168</v>
      </c>
      <c r="FN89" s="2" t="s">
        <v>127</v>
      </c>
      <c r="FO89" s="2" t="s">
        <v>130</v>
      </c>
      <c r="FP89" s="2" t="s">
        <v>130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138</v>
      </c>
      <c r="FZ89" s="2" t="s">
        <v>127</v>
      </c>
      <c r="GA89" s="2" t="s">
        <v>297</v>
      </c>
      <c r="GB89" s="2" t="s">
        <v>798</v>
      </c>
      <c r="GC89" s="2" t="s">
        <v>141</v>
      </c>
      <c r="GD89" s="2" t="s">
        <v>130</v>
      </c>
      <c r="GE89" s="4">
        <v>2</v>
      </c>
      <c r="GF89" s="8">
        <v>116.34</v>
      </c>
      <c r="GG89" s="4"/>
      <c r="GH89" s="8"/>
      <c r="GI89" s="7"/>
      <c r="GJ89" s="7"/>
      <c r="GK89" s="2" t="s">
        <v>138</v>
      </c>
      <c r="GL89" s="2" t="s">
        <v>127</v>
      </c>
      <c r="GM89" s="2" t="s">
        <v>299</v>
      </c>
      <c r="GN89" s="2" t="s">
        <v>1371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1372</v>
      </c>
      <c r="GZ89" s="2" t="s">
        <v>880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138</v>
      </c>
      <c r="HJ89" s="2" t="s">
        <v>127</v>
      </c>
      <c r="HK89" s="2" t="s">
        <v>1373</v>
      </c>
      <c r="HL89" s="2" t="s">
        <v>696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127</v>
      </c>
      <c r="HW89" s="2" t="s">
        <v>1373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138</v>
      </c>
      <c r="IH89" s="2" t="s">
        <v>127</v>
      </c>
      <c r="II89" s="2" t="s">
        <v>347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138</v>
      </c>
      <c r="IT89" s="2" t="s">
        <v>127</v>
      </c>
      <c r="IU89" s="2" t="s">
        <v>289</v>
      </c>
      <c r="IV89" s="2" t="s">
        <v>1374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168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168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168</v>
      </c>
      <c r="KP89" s="2" t="s">
        <v>170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169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168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168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168</v>
      </c>
      <c r="NJ89" s="2" t="s">
        <v>127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168</v>
      </c>
      <c r="OH89" s="2" t="s">
        <v>170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168</v>
      </c>
      <c r="OT89" s="2" t="s">
        <v>127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138</v>
      </c>
      <c r="PF89" s="2" t="s">
        <v>127</v>
      </c>
      <c r="PG89" s="2" t="s">
        <v>172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170</v>
      </c>
      <c r="QQ89" s="2" t="s">
        <v>288</v>
      </c>
      <c r="QR89" s="2" t="s">
        <v>130</v>
      </c>
      <c r="QS89" s="2" t="s">
        <v>141</v>
      </c>
      <c r="QT89" s="2" t="s">
        <v>130</v>
      </c>
    </row>
    <row r="90">
      <c r="A90" s="2" t="s">
        <v>1375</v>
      </c>
      <c r="B90" s="2" t="s">
        <v>119</v>
      </c>
      <c r="C90" s="2" t="s">
        <v>120</v>
      </c>
      <c r="D90" s="2" t="s">
        <v>1362</v>
      </c>
      <c r="E90" s="2" t="s">
        <v>1363</v>
      </c>
      <c r="F90" s="2" t="s">
        <v>1376</v>
      </c>
      <c r="G90" s="2" t="s">
        <v>1376</v>
      </c>
      <c r="H90" s="2" t="s">
        <v>1376</v>
      </c>
      <c r="I90" s="2" t="s">
        <v>1377</v>
      </c>
      <c r="J90" s="2" t="s">
        <v>125</v>
      </c>
      <c r="K90" s="2" t="s">
        <v>1378</v>
      </c>
      <c r="L90" s="3">
        <v>48</v>
      </c>
      <c r="M90" s="3">
        <v>50.4</v>
      </c>
      <c r="N90" s="3">
        <v>99.99</v>
      </c>
      <c r="O90" s="2" t="s">
        <v>127</v>
      </c>
      <c r="P90" s="2" t="s">
        <v>311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218</v>
      </c>
      <c r="V90" s="2" t="s">
        <v>219</v>
      </c>
      <c r="W90" s="2" t="s">
        <v>408</v>
      </c>
      <c r="X90" s="2" t="s">
        <v>130</v>
      </c>
      <c r="Y90" s="2" t="s">
        <v>343</v>
      </c>
      <c r="Z90" s="4">
        <v>18</v>
      </c>
      <c r="AA90" s="4">
        <f>=ROUNDDOWN(7.5,0)</f>
      </c>
      <c r="AB90" s="5">
        <v>2.4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25</v>
      </c>
      <c r="AQ90" s="8">
        <v>1311.12</v>
      </c>
      <c r="AR90" s="4"/>
      <c r="AS90" s="8"/>
      <c r="AT90" s="7"/>
      <c r="AU90" s="7"/>
      <c r="AV90" s="4">
        <v>25</v>
      </c>
      <c r="AW90" s="8">
        <v>1311.12</v>
      </c>
      <c r="AX90" s="4"/>
      <c r="AY90" s="8"/>
      <c r="AZ90" s="7"/>
      <c r="BA90" s="7"/>
      <c r="BB90" s="7">
        <v>1</v>
      </c>
      <c r="BC90" s="4">
        <v>25</v>
      </c>
      <c r="BD90" s="8">
        <v>1311.12</v>
      </c>
      <c r="BE90" s="4"/>
      <c r="BF90" s="8"/>
      <c r="BG90" s="7"/>
      <c r="BH90" s="7"/>
      <c r="BI90" s="7">
        <v>1</v>
      </c>
      <c r="BJ90" s="4">
        <v>25</v>
      </c>
      <c r="BK90" s="8">
        <v>1311.12</v>
      </c>
      <c r="BL90" s="2" t="s">
        <v>1379</v>
      </c>
      <c r="BM90" s="7">
        <v>1</v>
      </c>
      <c r="BN90" s="7">
        <v>1</v>
      </c>
      <c r="BO90" s="4">
        <v>9</v>
      </c>
      <c r="BP90" s="8">
        <v>453.6</v>
      </c>
      <c r="BQ90" s="4"/>
      <c r="BR90" s="8"/>
      <c r="BS90" s="7"/>
      <c r="BT90" s="7"/>
      <c r="BU90" s="2" t="s">
        <v>138</v>
      </c>
      <c r="BV90" s="2" t="s">
        <v>127</v>
      </c>
      <c r="BW90" s="2" t="s">
        <v>862</v>
      </c>
      <c r="BX90" s="2" t="s">
        <v>1380</v>
      </c>
      <c r="BY90" s="2" t="s">
        <v>141</v>
      </c>
      <c r="BZ90" s="2" t="s">
        <v>130</v>
      </c>
      <c r="CA90" s="4">
        <v>4</v>
      </c>
      <c r="CB90" s="8">
        <v>220.8</v>
      </c>
      <c r="CC90" s="4"/>
      <c r="CD90" s="8"/>
      <c r="CE90" s="7"/>
      <c r="CF90" s="7"/>
      <c r="CG90" s="2" t="s">
        <v>138</v>
      </c>
      <c r="CH90" s="2" t="s">
        <v>127</v>
      </c>
      <c r="CI90" s="2" t="s">
        <v>130</v>
      </c>
      <c r="CJ90" s="2" t="s">
        <v>1381</v>
      </c>
      <c r="CK90" s="2" t="s">
        <v>141</v>
      </c>
      <c r="CL90" s="2" t="s">
        <v>130</v>
      </c>
      <c r="CM90" s="4">
        <v>4</v>
      </c>
      <c r="CN90" s="8">
        <v>214.7</v>
      </c>
      <c r="CO90" s="4"/>
      <c r="CP90" s="8"/>
      <c r="CQ90" s="7"/>
      <c r="CR90" s="7"/>
      <c r="CS90" s="2" t="s">
        <v>138</v>
      </c>
      <c r="CT90" s="2" t="s">
        <v>127</v>
      </c>
      <c r="CU90" s="2" t="s">
        <v>343</v>
      </c>
      <c r="CV90" s="2" t="s">
        <v>1382</v>
      </c>
      <c r="CW90" s="2" t="s">
        <v>141</v>
      </c>
      <c r="CX90" s="2" t="s">
        <v>130</v>
      </c>
      <c r="CY90" s="4">
        <v>3</v>
      </c>
      <c r="CZ90" s="8">
        <v>166.32</v>
      </c>
      <c r="DA90" s="4"/>
      <c r="DB90" s="8"/>
      <c r="DC90" s="7"/>
      <c r="DD90" s="7"/>
      <c r="DE90" s="2" t="s">
        <v>138</v>
      </c>
      <c r="DF90" s="2" t="s">
        <v>127</v>
      </c>
      <c r="DG90" s="2" t="s">
        <v>1383</v>
      </c>
      <c r="DH90" s="2" t="s">
        <v>329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138</v>
      </c>
      <c r="DR90" s="2" t="s">
        <v>127</v>
      </c>
      <c r="DS90" s="2" t="s">
        <v>658</v>
      </c>
      <c r="DT90" s="2" t="s">
        <v>130</v>
      </c>
      <c r="DU90" s="2" t="s">
        <v>141</v>
      </c>
      <c r="DV90" s="2" t="s">
        <v>130</v>
      </c>
      <c r="DW90" s="4"/>
      <c r="DX90" s="8"/>
      <c r="DY90" s="4"/>
      <c r="DZ90" s="8"/>
      <c r="EA90" s="7"/>
      <c r="EB90" s="7"/>
      <c r="EC90" s="2" t="s">
        <v>204</v>
      </c>
      <c r="ED90" s="2" t="s">
        <v>127</v>
      </c>
      <c r="EE90" s="2" t="s">
        <v>130</v>
      </c>
      <c r="EF90" s="2" t="s">
        <v>130</v>
      </c>
      <c r="EG90" s="2" t="s">
        <v>141</v>
      </c>
      <c r="EH90" s="2" t="s">
        <v>130</v>
      </c>
      <c r="EI90" s="4">
        <v>2</v>
      </c>
      <c r="EJ90" s="8">
        <v>112.9</v>
      </c>
      <c r="EK90" s="4"/>
      <c r="EL90" s="8"/>
      <c r="EM90" s="7"/>
      <c r="EN90" s="7"/>
      <c r="EO90" s="2" t="s">
        <v>138</v>
      </c>
      <c r="EP90" s="2" t="s">
        <v>127</v>
      </c>
      <c r="EQ90" s="2" t="s">
        <v>512</v>
      </c>
      <c r="ER90" s="2" t="s">
        <v>928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138</v>
      </c>
      <c r="FB90" s="2" t="s">
        <v>127</v>
      </c>
      <c r="FC90" s="2" t="s">
        <v>232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147</v>
      </c>
      <c r="FN90" s="2" t="s">
        <v>127</v>
      </c>
      <c r="FO90" s="2" t="s">
        <v>130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256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138</v>
      </c>
      <c r="GL90" s="2" t="s">
        <v>127</v>
      </c>
      <c r="GM90" s="2" t="s">
        <v>299</v>
      </c>
      <c r="GN90" s="2" t="s">
        <v>130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138</v>
      </c>
      <c r="GX90" s="2" t="s">
        <v>127</v>
      </c>
      <c r="GY90" s="2" t="s">
        <v>240</v>
      </c>
      <c r="GZ90" s="2" t="s">
        <v>383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127</v>
      </c>
      <c r="HK90" s="2" t="s">
        <v>302</v>
      </c>
      <c r="HL90" s="2" t="s">
        <v>491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127</v>
      </c>
      <c r="HW90" s="2" t="s">
        <v>240</v>
      </c>
      <c r="HX90" s="2" t="s">
        <v>130</v>
      </c>
      <c r="HY90" s="2" t="s">
        <v>141</v>
      </c>
      <c r="HZ90" s="2" t="s">
        <v>130</v>
      </c>
      <c r="IA90" s="4">
        <v>3</v>
      </c>
      <c r="IB90" s="8">
        <v>142.8</v>
      </c>
      <c r="IC90" s="4"/>
      <c r="ID90" s="8"/>
      <c r="IE90" s="7"/>
      <c r="IF90" s="7"/>
      <c r="IG90" s="2" t="s">
        <v>138</v>
      </c>
      <c r="IH90" s="2" t="s">
        <v>127</v>
      </c>
      <c r="II90" s="2" t="s">
        <v>518</v>
      </c>
      <c r="IJ90" s="2" t="s">
        <v>712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138</v>
      </c>
      <c r="IT90" s="2" t="s">
        <v>127</v>
      </c>
      <c r="IU90" s="2" t="s">
        <v>343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168</v>
      </c>
      <c r="JF90" s="2" t="s">
        <v>127</v>
      </c>
      <c r="JG90" s="2" t="s">
        <v>130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168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168</v>
      </c>
      <c r="KP90" s="2" t="s">
        <v>170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169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168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168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168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168</v>
      </c>
      <c r="OH90" s="2" t="s">
        <v>170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168</v>
      </c>
      <c r="OT90" s="2" t="s">
        <v>127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138</v>
      </c>
      <c r="PF90" s="2" t="s">
        <v>127</v>
      </c>
      <c r="PG90" s="2" t="s">
        <v>172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168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170</v>
      </c>
      <c r="QQ90" s="2" t="s">
        <v>341</v>
      </c>
      <c r="QR90" s="2" t="s">
        <v>130</v>
      </c>
      <c r="QS90" s="2" t="s">
        <v>141</v>
      </c>
      <c r="QT90" s="2" t="s">
        <v>130</v>
      </c>
    </row>
    <row r="91">
      <c r="A91" s="2" t="s">
        <v>1384</v>
      </c>
      <c r="B91" s="2" t="s">
        <v>119</v>
      </c>
      <c r="C91" s="2" t="s">
        <v>120</v>
      </c>
      <c r="D91" s="2" t="s">
        <v>1362</v>
      </c>
      <c r="E91" s="2" t="s">
        <v>1363</v>
      </c>
      <c r="F91" s="2" t="s">
        <v>1385</v>
      </c>
      <c r="G91" s="2" t="s">
        <v>1385</v>
      </c>
      <c r="H91" s="2" t="s">
        <v>1385</v>
      </c>
      <c r="I91" s="2" t="s">
        <v>1386</v>
      </c>
      <c r="J91" s="2" t="s">
        <v>125</v>
      </c>
      <c r="K91" s="2" t="s">
        <v>906</v>
      </c>
      <c r="L91" s="3">
        <v>45</v>
      </c>
      <c r="M91" s="3">
        <v>47.25</v>
      </c>
      <c r="N91" s="3">
        <v>94.99</v>
      </c>
      <c r="O91" s="2" t="s">
        <v>127</v>
      </c>
      <c r="P91" s="2" t="s">
        <v>355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218</v>
      </c>
      <c r="V91" s="2" t="s">
        <v>219</v>
      </c>
      <c r="W91" s="2" t="s">
        <v>1183</v>
      </c>
      <c r="X91" s="2" t="s">
        <v>408</v>
      </c>
      <c r="Y91" s="2" t="s">
        <v>1387</v>
      </c>
      <c r="Z91" s="4">
        <v>96</v>
      </c>
      <c r="AA91" s="4">
        <f>=ROUNDDOWN(96,0)</f>
      </c>
      <c r="AB91" s="5">
        <v>1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2</v>
      </c>
      <c r="AQ91" s="8">
        <v>103.96</v>
      </c>
      <c r="AR91" s="4"/>
      <c r="AS91" s="8"/>
      <c r="AT91" s="7"/>
      <c r="AU91" s="7"/>
      <c r="AV91" s="4">
        <v>2</v>
      </c>
      <c r="AW91" s="8">
        <v>103.96</v>
      </c>
      <c r="AX91" s="4"/>
      <c r="AY91" s="8"/>
      <c r="AZ91" s="7"/>
      <c r="BA91" s="7"/>
      <c r="BB91" s="7">
        <v>1</v>
      </c>
      <c r="BC91" s="4">
        <v>2</v>
      </c>
      <c r="BD91" s="8">
        <v>103.96</v>
      </c>
      <c r="BE91" s="4"/>
      <c r="BF91" s="8"/>
      <c r="BG91" s="7"/>
      <c r="BH91" s="7"/>
      <c r="BI91" s="7">
        <v>1</v>
      </c>
      <c r="BJ91" s="4">
        <v>2</v>
      </c>
      <c r="BK91" s="8">
        <v>103.96</v>
      </c>
      <c r="BL91" s="2" t="s">
        <v>19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127</v>
      </c>
      <c r="BW91" s="2" t="s">
        <v>359</v>
      </c>
      <c r="BX91" s="2" t="s">
        <v>130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256</v>
      </c>
      <c r="CH91" s="2" t="s">
        <v>127</v>
      </c>
      <c r="CI91" s="2" t="s">
        <v>130</v>
      </c>
      <c r="CJ91" s="2" t="s">
        <v>130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138</v>
      </c>
      <c r="CT91" s="2" t="s">
        <v>127</v>
      </c>
      <c r="CU91" s="2" t="s">
        <v>1388</v>
      </c>
      <c r="CV91" s="2" t="s">
        <v>130</v>
      </c>
      <c r="CW91" s="2" t="s">
        <v>141</v>
      </c>
      <c r="CX91" s="2" t="s">
        <v>130</v>
      </c>
      <c r="CY91" s="4">
        <v>2</v>
      </c>
      <c r="CZ91" s="8">
        <v>103.96</v>
      </c>
      <c r="DA91" s="4"/>
      <c r="DB91" s="8"/>
      <c r="DC91" s="7"/>
      <c r="DD91" s="7"/>
      <c r="DE91" s="2" t="s">
        <v>138</v>
      </c>
      <c r="DF91" s="2" t="s">
        <v>127</v>
      </c>
      <c r="DG91" s="2" t="s">
        <v>362</v>
      </c>
      <c r="DH91" s="2" t="s">
        <v>693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138</v>
      </c>
      <c r="DR91" s="2" t="s">
        <v>127</v>
      </c>
      <c r="DS91" s="2" t="s">
        <v>1389</v>
      </c>
      <c r="DT91" s="2" t="s">
        <v>130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168</v>
      </c>
      <c r="ED91" s="2" t="s">
        <v>127</v>
      </c>
      <c r="EE91" s="2" t="s">
        <v>130</v>
      </c>
      <c r="EF91" s="2" t="s">
        <v>130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256</v>
      </c>
      <c r="EP91" s="2" t="s">
        <v>127</v>
      </c>
      <c r="EQ91" s="2" t="s">
        <v>130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138</v>
      </c>
      <c r="FB91" s="2" t="s">
        <v>127</v>
      </c>
      <c r="FC91" s="2" t="s">
        <v>232</v>
      </c>
      <c r="FD91" s="2" t="s">
        <v>130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147</v>
      </c>
      <c r="FN91" s="2" t="s">
        <v>127</v>
      </c>
      <c r="FO91" s="2" t="s">
        <v>130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256</v>
      </c>
      <c r="FZ91" s="2" t="s">
        <v>127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168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168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256</v>
      </c>
      <c r="HJ91" s="2" t="s">
        <v>127</v>
      </c>
      <c r="HK91" s="2" t="s">
        <v>130</v>
      </c>
      <c r="HL91" s="2" t="s">
        <v>130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168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147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138</v>
      </c>
      <c r="IT91" s="2" t="s">
        <v>127</v>
      </c>
      <c r="IU91" s="2" t="s">
        <v>1388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168</v>
      </c>
      <c r="JF91" s="2" t="s">
        <v>127</v>
      </c>
      <c r="JG91" s="2" t="s">
        <v>130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168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168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168</v>
      </c>
      <c r="KP91" s="2" t="s">
        <v>170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169</v>
      </c>
      <c r="LB91" s="2" t="s">
        <v>127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168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169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168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168</v>
      </c>
      <c r="NJ91" s="2" t="s">
        <v>127</v>
      </c>
      <c r="NK91" s="2" t="s">
        <v>130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168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168</v>
      </c>
      <c r="OH91" s="2" t="s">
        <v>170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168</v>
      </c>
      <c r="OT91" s="2" t="s">
        <v>127</v>
      </c>
      <c r="OU91" s="2" t="s">
        <v>130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138</v>
      </c>
      <c r="PF91" s="2" t="s">
        <v>127</v>
      </c>
      <c r="PG91" s="2" t="s">
        <v>1388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168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168</v>
      </c>
      <c r="QP91" s="2" t="s">
        <v>170</v>
      </c>
      <c r="QQ91" s="2" t="s">
        <v>130</v>
      </c>
      <c r="QR91" s="2" t="s">
        <v>130</v>
      </c>
      <c r="QS91" s="2" t="s">
        <v>141</v>
      </c>
      <c r="QT91" s="2" t="s">
        <v>130</v>
      </c>
    </row>
    <row r="92">
      <c r="A92" s="2" t="s">
        <v>1390</v>
      </c>
      <c r="B92" s="2" t="s">
        <v>119</v>
      </c>
      <c r="C92" s="2" t="s">
        <v>120</v>
      </c>
      <c r="D92" s="2" t="s">
        <v>1391</v>
      </c>
      <c r="E92" s="2" t="s">
        <v>1392</v>
      </c>
      <c r="F92" s="2" t="s">
        <v>1393</v>
      </c>
      <c r="G92" s="2" t="s">
        <v>1393</v>
      </c>
      <c r="H92" s="2" t="s">
        <v>1393</v>
      </c>
      <c r="I92" s="2" t="s">
        <v>1394</v>
      </c>
      <c r="J92" s="2" t="s">
        <v>125</v>
      </c>
      <c r="K92" s="2" t="s">
        <v>891</v>
      </c>
      <c r="L92" s="3">
        <v>68.4</v>
      </c>
      <c r="M92" s="3">
        <v>71.82</v>
      </c>
      <c r="N92" s="3">
        <v>149.99</v>
      </c>
      <c r="O92" s="2" t="s">
        <v>127</v>
      </c>
      <c r="P92" s="2" t="s">
        <v>311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218</v>
      </c>
      <c r="V92" s="2" t="s">
        <v>219</v>
      </c>
      <c r="W92" s="2" t="s">
        <v>1395</v>
      </c>
      <c r="X92" s="2" t="s">
        <v>522</v>
      </c>
      <c r="Y92" s="2" t="s">
        <v>1159</v>
      </c>
      <c r="Z92" s="4">
        <v>144</v>
      </c>
      <c r="AA92" s="4">
        <f>=ROUNDDOWN(25.7142857142857,0)</f>
      </c>
      <c r="AB92" s="5">
        <v>5.6</v>
      </c>
      <c r="AC92" s="2" t="s">
        <v>450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40</v>
      </c>
      <c r="AQ92" s="8">
        <v>2729.05</v>
      </c>
      <c r="AR92" s="4"/>
      <c r="AS92" s="8"/>
      <c r="AT92" s="7"/>
      <c r="AU92" s="7"/>
      <c r="AV92" s="4">
        <v>40</v>
      </c>
      <c r="AW92" s="8">
        <v>2729.05</v>
      </c>
      <c r="AX92" s="4"/>
      <c r="AY92" s="8"/>
      <c r="AZ92" s="7"/>
      <c r="BA92" s="7"/>
      <c r="BB92" s="7">
        <v>1</v>
      </c>
      <c r="BC92" s="4">
        <v>40</v>
      </c>
      <c r="BD92" s="8">
        <v>2729.05</v>
      </c>
      <c r="BE92" s="4"/>
      <c r="BF92" s="8"/>
      <c r="BG92" s="7"/>
      <c r="BH92" s="7"/>
      <c r="BI92" s="7">
        <v>1</v>
      </c>
      <c r="BJ92" s="4">
        <v>40</v>
      </c>
      <c r="BK92" s="8">
        <v>2729.05</v>
      </c>
      <c r="BL92" s="2" t="s">
        <v>1396</v>
      </c>
      <c r="BM92" s="7">
        <v>1</v>
      </c>
      <c r="BN92" s="7">
        <v>1</v>
      </c>
      <c r="BO92" s="4">
        <v>34</v>
      </c>
      <c r="BP92" s="8">
        <v>2236.68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1129</v>
      </c>
      <c r="BX92" s="2" t="s">
        <v>1397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256</v>
      </c>
      <c r="CH92" s="2" t="s">
        <v>127</v>
      </c>
      <c r="CI92" s="2" t="s">
        <v>130</v>
      </c>
      <c r="CJ92" s="2" t="s">
        <v>130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138</v>
      </c>
      <c r="CT92" s="2" t="s">
        <v>127</v>
      </c>
      <c r="CU92" s="2" t="s">
        <v>1159</v>
      </c>
      <c r="CV92" s="2" t="s">
        <v>1141</v>
      </c>
      <c r="CW92" s="2" t="s">
        <v>141</v>
      </c>
      <c r="CX92" s="2" t="s">
        <v>130</v>
      </c>
      <c r="CY92" s="4">
        <v>1</v>
      </c>
      <c r="CZ92" s="8">
        <v>83.16</v>
      </c>
      <c r="DA92" s="4"/>
      <c r="DB92" s="8"/>
      <c r="DC92" s="7"/>
      <c r="DD92" s="7"/>
      <c r="DE92" s="2" t="s">
        <v>138</v>
      </c>
      <c r="DF92" s="2" t="s">
        <v>127</v>
      </c>
      <c r="DG92" s="2" t="s">
        <v>1162</v>
      </c>
      <c r="DH92" s="2" t="s">
        <v>1398</v>
      </c>
      <c r="DI92" s="2" t="s">
        <v>141</v>
      </c>
      <c r="DJ92" s="2" t="s">
        <v>130</v>
      </c>
      <c r="DK92" s="4">
        <v>1</v>
      </c>
      <c r="DL92" s="8">
        <v>76.2</v>
      </c>
      <c r="DM92" s="4"/>
      <c r="DN92" s="8"/>
      <c r="DO92" s="7"/>
      <c r="DP92" s="7"/>
      <c r="DQ92" s="2" t="s">
        <v>138</v>
      </c>
      <c r="DR92" s="2" t="s">
        <v>127</v>
      </c>
      <c r="DS92" s="2" t="s">
        <v>1159</v>
      </c>
      <c r="DT92" s="2" t="s">
        <v>1399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147</v>
      </c>
      <c r="ED92" s="2" t="s">
        <v>127</v>
      </c>
      <c r="EE92" s="2" t="s">
        <v>130</v>
      </c>
      <c r="EF92" s="2" t="s">
        <v>130</v>
      </c>
      <c r="EG92" s="2" t="s">
        <v>141</v>
      </c>
      <c r="EH92" s="2" t="s">
        <v>130</v>
      </c>
      <c r="EI92" s="4">
        <v>3</v>
      </c>
      <c r="EJ92" s="8">
        <v>254.01</v>
      </c>
      <c r="EK92" s="4"/>
      <c r="EL92" s="8"/>
      <c r="EM92" s="7"/>
      <c r="EN92" s="7"/>
      <c r="EO92" s="2" t="s">
        <v>138</v>
      </c>
      <c r="EP92" s="2" t="s">
        <v>127</v>
      </c>
      <c r="EQ92" s="2" t="s">
        <v>293</v>
      </c>
      <c r="ER92" s="2" t="s">
        <v>306</v>
      </c>
      <c r="ES92" s="2" t="s">
        <v>141</v>
      </c>
      <c r="ET92" s="2" t="s">
        <v>130</v>
      </c>
      <c r="EU92" s="4">
        <v>1</v>
      </c>
      <c r="EV92" s="8">
        <v>79</v>
      </c>
      <c r="EW92" s="4"/>
      <c r="EX92" s="8"/>
      <c r="EY92" s="7"/>
      <c r="EZ92" s="7"/>
      <c r="FA92" s="2" t="s">
        <v>138</v>
      </c>
      <c r="FB92" s="2" t="s">
        <v>127</v>
      </c>
      <c r="FC92" s="2" t="s">
        <v>526</v>
      </c>
      <c r="FD92" s="2" t="s">
        <v>1265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168</v>
      </c>
      <c r="FN92" s="2" t="s">
        <v>127</v>
      </c>
      <c r="FO92" s="2" t="s">
        <v>130</v>
      </c>
      <c r="FP92" s="2" t="s">
        <v>130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138</v>
      </c>
      <c r="FZ92" s="2" t="s">
        <v>127</v>
      </c>
      <c r="GA92" s="2" t="s">
        <v>297</v>
      </c>
      <c r="GB92" s="2" t="s">
        <v>1383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138</v>
      </c>
      <c r="GL92" s="2" t="s">
        <v>127</v>
      </c>
      <c r="GM92" s="2" t="s">
        <v>1372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168</v>
      </c>
      <c r="GX92" s="2" t="s">
        <v>127</v>
      </c>
      <c r="GY92" s="2" t="s">
        <v>130</v>
      </c>
      <c r="GZ92" s="2" t="s">
        <v>130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138</v>
      </c>
      <c r="HJ92" s="2" t="s">
        <v>127</v>
      </c>
      <c r="HK92" s="2" t="s">
        <v>569</v>
      </c>
      <c r="HL92" s="2" t="s">
        <v>1400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138</v>
      </c>
      <c r="HV92" s="2" t="s">
        <v>127</v>
      </c>
      <c r="HW92" s="2" t="s">
        <v>1373</v>
      </c>
      <c r="HX92" s="2" t="s">
        <v>686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138</v>
      </c>
      <c r="IH92" s="2" t="s">
        <v>127</v>
      </c>
      <c r="II92" s="2" t="s">
        <v>571</v>
      </c>
      <c r="IJ92" s="2" t="s">
        <v>338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138</v>
      </c>
      <c r="IT92" s="2" t="s">
        <v>127</v>
      </c>
      <c r="IU92" s="2" t="s">
        <v>1159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168</v>
      </c>
      <c r="JF92" s="2" t="s">
        <v>127</v>
      </c>
      <c r="JG92" s="2" t="s">
        <v>130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168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168</v>
      </c>
      <c r="KP92" s="2" t="s">
        <v>170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169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168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169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168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168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138</v>
      </c>
      <c r="OH92" s="2" t="s">
        <v>170</v>
      </c>
      <c r="OI92" s="2" t="s">
        <v>171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168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138</v>
      </c>
      <c r="PF92" s="2" t="s">
        <v>127</v>
      </c>
      <c r="PG92" s="2" t="s">
        <v>172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138</v>
      </c>
      <c r="QP92" s="2" t="s">
        <v>170</v>
      </c>
      <c r="QQ92" s="2" t="s">
        <v>572</v>
      </c>
      <c r="QR92" s="2" t="s">
        <v>171</v>
      </c>
      <c r="QS92" s="2" t="s">
        <v>141</v>
      </c>
      <c r="QT92" s="2" t="s">
        <v>130</v>
      </c>
    </row>
    <row r="93">
      <c r="A93" s="2" t="s">
        <v>1401</v>
      </c>
      <c r="B93" s="2" t="s">
        <v>119</v>
      </c>
      <c r="C93" s="2" t="s">
        <v>1402</v>
      </c>
      <c r="D93" s="2" t="s">
        <v>121</v>
      </c>
      <c r="E93" s="2" t="s">
        <v>122</v>
      </c>
      <c r="F93" s="2" t="s">
        <v>1403</v>
      </c>
      <c r="G93" s="2" t="s">
        <v>1403</v>
      </c>
      <c r="H93" s="2" t="s">
        <v>1403</v>
      </c>
      <c r="I93" s="2" t="s">
        <v>1404</v>
      </c>
      <c r="J93" s="2" t="s">
        <v>1405</v>
      </c>
      <c r="K93" s="2" t="s">
        <v>407</v>
      </c>
      <c r="L93" s="3">
        <v>68.82</v>
      </c>
      <c r="M93" s="3">
        <v>72.26</v>
      </c>
      <c r="N93" s="3">
        <v>149.99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1406</v>
      </c>
      <c r="V93" s="2" t="s">
        <v>219</v>
      </c>
      <c r="W93" s="2" t="s">
        <v>522</v>
      </c>
      <c r="X93" s="2" t="s">
        <v>130</v>
      </c>
      <c r="Y93" s="2" t="s">
        <v>1407</v>
      </c>
      <c r="Z93" s="4">
        <v>309</v>
      </c>
      <c r="AA93" s="4">
        <f>=ROUNDDOWN(14.7846889952153,0)</f>
      </c>
      <c r="AB93" s="5">
        <v>20.9</v>
      </c>
      <c r="AC93" s="2" t="s">
        <v>450</v>
      </c>
      <c r="AD93" s="4">
        <v>200</v>
      </c>
      <c r="AE93" s="4">
        <v>380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247</v>
      </c>
      <c r="AQ93" s="8">
        <v>18781.61</v>
      </c>
      <c r="AR93" s="4"/>
      <c r="AS93" s="8"/>
      <c r="AT93" s="7"/>
      <c r="AU93" s="7"/>
      <c r="AV93" s="4">
        <v>247</v>
      </c>
      <c r="AW93" s="8">
        <v>18781.61</v>
      </c>
      <c r="AX93" s="4"/>
      <c r="AY93" s="8"/>
      <c r="AZ93" s="7"/>
      <c r="BA93" s="7"/>
      <c r="BB93" s="7">
        <v>1</v>
      </c>
      <c r="BC93" s="4">
        <v>359</v>
      </c>
      <c r="BD93" s="8">
        <v>26938.67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0.6972</v>
      </c>
      <c r="BJ93" s="4">
        <v>247</v>
      </c>
      <c r="BK93" s="8">
        <v>18781.61</v>
      </c>
      <c r="BL93" s="2" t="s">
        <v>1408</v>
      </c>
      <c r="BM93" s="7">
        <v>1</v>
      </c>
      <c r="BN93" s="7">
        <v>1</v>
      </c>
      <c r="BO93" s="4">
        <v>88</v>
      </c>
      <c r="BP93" s="8">
        <v>5675.54</v>
      </c>
      <c r="BQ93" s="4"/>
      <c r="BR93" s="8"/>
      <c r="BS93" s="7"/>
      <c r="BT93" s="7"/>
      <c r="BU93" s="2" t="s">
        <v>138</v>
      </c>
      <c r="BV93" s="2" t="s">
        <v>127</v>
      </c>
      <c r="BW93" s="2" t="s">
        <v>1275</v>
      </c>
      <c r="BX93" s="2" t="s">
        <v>601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138</v>
      </c>
      <c r="CH93" s="2" t="s">
        <v>127</v>
      </c>
      <c r="CI93" s="2" t="s">
        <v>130</v>
      </c>
      <c r="CJ93" s="2" t="s">
        <v>130</v>
      </c>
      <c r="CK93" s="2" t="s">
        <v>141</v>
      </c>
      <c r="CL93" s="2" t="s">
        <v>130</v>
      </c>
      <c r="CM93" s="4">
        <v>19</v>
      </c>
      <c r="CN93" s="8">
        <v>1679.21</v>
      </c>
      <c r="CO93" s="4"/>
      <c r="CP93" s="8"/>
      <c r="CQ93" s="7"/>
      <c r="CR93" s="7"/>
      <c r="CS93" s="2" t="s">
        <v>138</v>
      </c>
      <c r="CT93" s="2" t="s">
        <v>127</v>
      </c>
      <c r="CU93" s="2" t="s">
        <v>1409</v>
      </c>
      <c r="CV93" s="2" t="s">
        <v>1410</v>
      </c>
      <c r="CW93" s="2" t="s">
        <v>141</v>
      </c>
      <c r="CX93" s="2" t="s">
        <v>130</v>
      </c>
      <c r="CY93" s="4">
        <v>50</v>
      </c>
      <c r="CZ93" s="8">
        <v>4272.5</v>
      </c>
      <c r="DA93" s="4"/>
      <c r="DB93" s="8"/>
      <c r="DC93" s="7"/>
      <c r="DD93" s="7"/>
      <c r="DE93" s="2" t="s">
        <v>138</v>
      </c>
      <c r="DF93" s="2" t="s">
        <v>127</v>
      </c>
      <c r="DG93" s="2" t="s">
        <v>1410</v>
      </c>
      <c r="DH93" s="2" t="s">
        <v>1411</v>
      </c>
      <c r="DI93" s="2" t="s">
        <v>141</v>
      </c>
      <c r="DJ93" s="2" t="s">
        <v>130</v>
      </c>
      <c r="DK93" s="4">
        <v>4</v>
      </c>
      <c r="DL93" s="8">
        <v>360.4</v>
      </c>
      <c r="DM93" s="4"/>
      <c r="DN93" s="8"/>
      <c r="DO93" s="7"/>
      <c r="DP93" s="7"/>
      <c r="DQ93" s="2" t="s">
        <v>138</v>
      </c>
      <c r="DR93" s="2" t="s">
        <v>127</v>
      </c>
      <c r="DS93" s="2" t="s">
        <v>1412</v>
      </c>
      <c r="DT93" s="2" t="s">
        <v>1099</v>
      </c>
      <c r="DU93" s="2" t="s">
        <v>141</v>
      </c>
      <c r="DV93" s="2" t="s">
        <v>130</v>
      </c>
      <c r="DW93" s="4">
        <v>48</v>
      </c>
      <c r="DX93" s="8">
        <v>3641.76</v>
      </c>
      <c r="DY93" s="4"/>
      <c r="DZ93" s="8"/>
      <c r="EA93" s="7"/>
      <c r="EB93" s="7"/>
      <c r="EC93" s="2" t="s">
        <v>138</v>
      </c>
      <c r="ED93" s="2" t="s">
        <v>127</v>
      </c>
      <c r="EE93" s="2" t="s">
        <v>195</v>
      </c>
      <c r="EF93" s="2" t="s">
        <v>552</v>
      </c>
      <c r="EG93" s="2" t="s">
        <v>141</v>
      </c>
      <c r="EH93" s="2" t="s">
        <v>130</v>
      </c>
      <c r="EI93" s="4">
        <v>1</v>
      </c>
      <c r="EJ93" s="8">
        <v>94.81</v>
      </c>
      <c r="EK93" s="4"/>
      <c r="EL93" s="8"/>
      <c r="EM93" s="7"/>
      <c r="EN93" s="7"/>
      <c r="EO93" s="2" t="s">
        <v>138</v>
      </c>
      <c r="EP93" s="2" t="s">
        <v>127</v>
      </c>
      <c r="EQ93" s="2" t="s">
        <v>604</v>
      </c>
      <c r="ER93" s="2" t="s">
        <v>1104</v>
      </c>
      <c r="ES93" s="2" t="s">
        <v>141</v>
      </c>
      <c r="ET93" s="2" t="s">
        <v>130</v>
      </c>
      <c r="EU93" s="4">
        <v>5</v>
      </c>
      <c r="EV93" s="8">
        <v>397.45</v>
      </c>
      <c r="EW93" s="4"/>
      <c r="EX93" s="8"/>
      <c r="EY93" s="7"/>
      <c r="EZ93" s="7"/>
      <c r="FA93" s="2" t="s">
        <v>138</v>
      </c>
      <c r="FB93" s="2" t="s">
        <v>127</v>
      </c>
      <c r="FC93" s="2" t="s">
        <v>151</v>
      </c>
      <c r="FD93" s="2" t="s">
        <v>696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147</v>
      </c>
      <c r="FN93" s="2" t="s">
        <v>127</v>
      </c>
      <c r="FO93" s="2" t="s">
        <v>130</v>
      </c>
      <c r="FP93" s="2" t="s">
        <v>130</v>
      </c>
      <c r="FQ93" s="2" t="s">
        <v>141</v>
      </c>
      <c r="FR93" s="2" t="s">
        <v>130</v>
      </c>
      <c r="FS93" s="4">
        <v>6</v>
      </c>
      <c r="FT93" s="8">
        <v>494.82</v>
      </c>
      <c r="FU93" s="4"/>
      <c r="FV93" s="8"/>
      <c r="FW93" s="7"/>
      <c r="FX93" s="7"/>
      <c r="FY93" s="2" t="s">
        <v>138</v>
      </c>
      <c r="FZ93" s="2" t="s">
        <v>127</v>
      </c>
      <c r="GA93" s="2" t="s">
        <v>1413</v>
      </c>
      <c r="GB93" s="2" t="s">
        <v>1414</v>
      </c>
      <c r="GC93" s="2" t="s">
        <v>141</v>
      </c>
      <c r="GD93" s="2" t="s">
        <v>130</v>
      </c>
      <c r="GE93" s="4">
        <v>7</v>
      </c>
      <c r="GF93" s="8">
        <v>493.9</v>
      </c>
      <c r="GG93" s="4"/>
      <c r="GH93" s="8"/>
      <c r="GI93" s="7"/>
      <c r="GJ93" s="7"/>
      <c r="GK93" s="2" t="s">
        <v>138</v>
      </c>
      <c r="GL93" s="2" t="s">
        <v>127</v>
      </c>
      <c r="GM93" s="2" t="s">
        <v>202</v>
      </c>
      <c r="GN93" s="2" t="s">
        <v>1415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204</v>
      </c>
      <c r="GX93" s="2" t="s">
        <v>127</v>
      </c>
      <c r="GY93" s="2" t="s">
        <v>130</v>
      </c>
      <c r="GZ93" s="2" t="s">
        <v>130</v>
      </c>
      <c r="HA93" s="2" t="s">
        <v>141</v>
      </c>
      <c r="HB93" s="2" t="s">
        <v>130</v>
      </c>
      <c r="HC93" s="4">
        <v>1</v>
      </c>
      <c r="HD93" s="8">
        <v>78.04</v>
      </c>
      <c r="HE93" s="4"/>
      <c r="HF93" s="8"/>
      <c r="HG93" s="7"/>
      <c r="HH93" s="7"/>
      <c r="HI93" s="2" t="s">
        <v>138</v>
      </c>
      <c r="HJ93" s="2" t="s">
        <v>127</v>
      </c>
      <c r="HK93" s="2" t="s">
        <v>1004</v>
      </c>
      <c r="HL93" s="2" t="s">
        <v>1416</v>
      </c>
      <c r="HM93" s="2" t="s">
        <v>141</v>
      </c>
      <c r="HN93" s="2" t="s">
        <v>130</v>
      </c>
      <c r="HO93" s="4">
        <v>1</v>
      </c>
      <c r="HP93" s="8">
        <v>66.76</v>
      </c>
      <c r="HQ93" s="4"/>
      <c r="HR93" s="8"/>
      <c r="HS93" s="7"/>
      <c r="HT93" s="7"/>
      <c r="HU93" s="2" t="s">
        <v>138</v>
      </c>
      <c r="HV93" s="2" t="s">
        <v>127</v>
      </c>
      <c r="HW93" s="2" t="s">
        <v>749</v>
      </c>
      <c r="HX93" s="2" t="s">
        <v>1055</v>
      </c>
      <c r="HY93" s="2" t="s">
        <v>141</v>
      </c>
      <c r="HZ93" s="2" t="s">
        <v>130</v>
      </c>
      <c r="IA93" s="4">
        <v>2</v>
      </c>
      <c r="IB93" s="8">
        <v>136.07</v>
      </c>
      <c r="IC93" s="4"/>
      <c r="ID93" s="8"/>
      <c r="IE93" s="7"/>
      <c r="IF93" s="7"/>
      <c r="IG93" s="2" t="s">
        <v>138</v>
      </c>
      <c r="IH93" s="2" t="s">
        <v>127</v>
      </c>
      <c r="II93" s="2" t="s">
        <v>1035</v>
      </c>
      <c r="IJ93" s="2" t="s">
        <v>1417</v>
      </c>
      <c r="IK93" s="2" t="s">
        <v>141</v>
      </c>
      <c r="IL93" s="2" t="s">
        <v>130</v>
      </c>
      <c r="IM93" s="4">
        <v>15</v>
      </c>
      <c r="IN93" s="8">
        <v>1390.35</v>
      </c>
      <c r="IO93" s="4"/>
      <c r="IP93" s="8"/>
      <c r="IQ93" s="7"/>
      <c r="IR93" s="7"/>
      <c r="IS93" s="2" t="s">
        <v>138</v>
      </c>
      <c r="IT93" s="2" t="s">
        <v>127</v>
      </c>
      <c r="IU93" s="2" t="s">
        <v>1409</v>
      </c>
      <c r="IV93" s="2" t="s">
        <v>150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440</v>
      </c>
      <c r="JF93" s="2" t="s">
        <v>127</v>
      </c>
      <c r="JG93" s="2" t="s">
        <v>944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168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168</v>
      </c>
      <c r="KP93" s="2" t="s">
        <v>170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169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168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168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168</v>
      </c>
      <c r="MX93" s="2" t="s">
        <v>170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168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138</v>
      </c>
      <c r="OH93" s="2" t="s">
        <v>170</v>
      </c>
      <c r="OI93" s="2" t="s">
        <v>211</v>
      </c>
      <c r="OJ93" s="2" t="s">
        <v>667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138</v>
      </c>
      <c r="PF93" s="2" t="s">
        <v>127</v>
      </c>
      <c r="PG93" s="2" t="s">
        <v>172</v>
      </c>
      <c r="PH93" s="2" t="s">
        <v>286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138</v>
      </c>
      <c r="PR93" s="2" t="s">
        <v>170</v>
      </c>
      <c r="PS93" s="2" t="s">
        <v>1418</v>
      </c>
      <c r="PT93" s="2" t="s">
        <v>542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168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130</v>
      </c>
      <c r="QI93" s="4"/>
      <c r="QJ93" s="8"/>
      <c r="QK93" s="4"/>
      <c r="QL93" s="8"/>
      <c r="QM93" s="7"/>
      <c r="QN93" s="7"/>
      <c r="QO93" s="2" t="s">
        <v>138</v>
      </c>
      <c r="QP93" s="2" t="s">
        <v>170</v>
      </c>
      <c r="QQ93" s="2" t="s">
        <v>1419</v>
      </c>
      <c r="QR93" s="2" t="s">
        <v>1420</v>
      </c>
      <c r="QS93" s="2" t="s">
        <v>141</v>
      </c>
      <c r="QT93" s="2" t="s">
        <v>130</v>
      </c>
    </row>
    <row r="94">
      <c r="A94" s="2" t="s">
        <v>1421</v>
      </c>
      <c r="B94" s="2" t="s">
        <v>119</v>
      </c>
      <c r="C94" s="2" t="s">
        <v>1402</v>
      </c>
      <c r="D94" s="2" t="s">
        <v>121</v>
      </c>
      <c r="E94" s="2" t="s">
        <v>122</v>
      </c>
      <c r="F94" s="2" t="s">
        <v>1403</v>
      </c>
      <c r="G94" s="2" t="s">
        <v>1403</v>
      </c>
      <c r="H94" s="2" t="s">
        <v>1403</v>
      </c>
      <c r="I94" s="2" t="s">
        <v>1404</v>
      </c>
      <c r="J94" s="2" t="s">
        <v>1405</v>
      </c>
      <c r="K94" s="2" t="s">
        <v>354</v>
      </c>
      <c r="L94" s="3">
        <v>68.82</v>
      </c>
      <c r="M94" s="3">
        <v>72.26</v>
      </c>
      <c r="N94" s="3">
        <v>149.99</v>
      </c>
      <c r="O94" s="2" t="s">
        <v>127</v>
      </c>
      <c r="P94" s="2" t="s">
        <v>311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1406</v>
      </c>
      <c r="V94" s="2" t="s">
        <v>219</v>
      </c>
      <c r="W94" s="2" t="s">
        <v>522</v>
      </c>
      <c r="X94" s="2" t="s">
        <v>133</v>
      </c>
      <c r="Y94" s="2" t="s">
        <v>1280</v>
      </c>
      <c r="Z94" s="4">
        <v>166</v>
      </c>
      <c r="AA94" s="4">
        <f>=ROUNDDOWN(59.2857142857143,0)</f>
      </c>
      <c r="AB94" s="5">
        <v>2.8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44</v>
      </c>
      <c r="AQ94" s="8">
        <v>3291.67</v>
      </c>
      <c r="AR94" s="4"/>
      <c r="AS94" s="8"/>
      <c r="AT94" s="7"/>
      <c r="AU94" s="7"/>
      <c r="AV94" s="4">
        <v>44</v>
      </c>
      <c r="AW94" s="8">
        <v>3291.67</v>
      </c>
      <c r="AX94" s="4"/>
      <c r="AY94" s="8"/>
      <c r="AZ94" s="7"/>
      <c r="BA94" s="7"/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0.1222</v>
      </c>
      <c r="BJ94" s="4">
        <v>44</v>
      </c>
      <c r="BK94" s="8">
        <v>3291.67</v>
      </c>
      <c r="BL94" s="2" t="s">
        <v>1422</v>
      </c>
      <c r="BM94" s="7">
        <v>1</v>
      </c>
      <c r="BN94" s="7">
        <v>1</v>
      </c>
      <c r="BO94" s="4">
        <v>10</v>
      </c>
      <c r="BP94" s="8">
        <v>604.78</v>
      </c>
      <c r="BQ94" s="4"/>
      <c r="BR94" s="8"/>
      <c r="BS94" s="7"/>
      <c r="BT94" s="7"/>
      <c r="BU94" s="2" t="s">
        <v>138</v>
      </c>
      <c r="BV94" s="2" t="s">
        <v>127</v>
      </c>
      <c r="BW94" s="2" t="s">
        <v>1423</v>
      </c>
      <c r="BX94" s="2" t="s">
        <v>1424</v>
      </c>
      <c r="BY94" s="2" t="s">
        <v>141</v>
      </c>
      <c r="BZ94" s="2" t="s">
        <v>130</v>
      </c>
      <c r="CA94" s="4"/>
      <c r="CB94" s="8"/>
      <c r="CC94" s="4"/>
      <c r="CD94" s="8"/>
      <c r="CE94" s="7"/>
      <c r="CF94" s="7"/>
      <c r="CG94" s="2" t="s">
        <v>138</v>
      </c>
      <c r="CH94" s="2" t="s">
        <v>127</v>
      </c>
      <c r="CI94" s="2" t="s">
        <v>130</v>
      </c>
      <c r="CJ94" s="2" t="s">
        <v>130</v>
      </c>
      <c r="CK94" s="2" t="s">
        <v>141</v>
      </c>
      <c r="CL94" s="2" t="s">
        <v>130</v>
      </c>
      <c r="CM94" s="4">
        <v>10</v>
      </c>
      <c r="CN94" s="8">
        <v>819.86</v>
      </c>
      <c r="CO94" s="4"/>
      <c r="CP94" s="8"/>
      <c r="CQ94" s="7"/>
      <c r="CR94" s="7"/>
      <c r="CS94" s="2" t="s">
        <v>138</v>
      </c>
      <c r="CT94" s="2" t="s">
        <v>127</v>
      </c>
      <c r="CU94" s="2" t="s">
        <v>263</v>
      </c>
      <c r="CV94" s="2" t="s">
        <v>601</v>
      </c>
      <c r="CW94" s="2" t="s">
        <v>141</v>
      </c>
      <c r="CX94" s="2" t="s">
        <v>130</v>
      </c>
      <c r="CY94" s="4">
        <v>5</v>
      </c>
      <c r="CZ94" s="8">
        <v>427.25</v>
      </c>
      <c r="DA94" s="4"/>
      <c r="DB94" s="8"/>
      <c r="DC94" s="7"/>
      <c r="DD94" s="7"/>
      <c r="DE94" s="2" t="s">
        <v>138</v>
      </c>
      <c r="DF94" s="2" t="s">
        <v>127</v>
      </c>
      <c r="DG94" s="2" t="s">
        <v>1423</v>
      </c>
      <c r="DH94" s="2" t="s">
        <v>542</v>
      </c>
      <c r="DI94" s="2" t="s">
        <v>141</v>
      </c>
      <c r="DJ94" s="2" t="s">
        <v>130</v>
      </c>
      <c r="DK94" s="4">
        <v>2</v>
      </c>
      <c r="DL94" s="8">
        <v>140.88</v>
      </c>
      <c r="DM94" s="4"/>
      <c r="DN94" s="8"/>
      <c r="DO94" s="7"/>
      <c r="DP94" s="7"/>
      <c r="DQ94" s="2" t="s">
        <v>138</v>
      </c>
      <c r="DR94" s="2" t="s">
        <v>127</v>
      </c>
      <c r="DS94" s="2" t="s">
        <v>1412</v>
      </c>
      <c r="DT94" s="2" t="s">
        <v>1090</v>
      </c>
      <c r="DU94" s="2" t="s">
        <v>141</v>
      </c>
      <c r="DV94" s="2" t="s">
        <v>130</v>
      </c>
      <c r="DW94" s="4">
        <v>8</v>
      </c>
      <c r="DX94" s="8">
        <v>606.96</v>
      </c>
      <c r="DY94" s="4"/>
      <c r="DZ94" s="8"/>
      <c r="EA94" s="7"/>
      <c r="EB94" s="7"/>
      <c r="EC94" s="2" t="s">
        <v>138</v>
      </c>
      <c r="ED94" s="2" t="s">
        <v>127</v>
      </c>
      <c r="EE94" s="2" t="s">
        <v>751</v>
      </c>
      <c r="EF94" s="2" t="s">
        <v>846</v>
      </c>
      <c r="EG94" s="2" t="s">
        <v>141</v>
      </c>
      <c r="EH94" s="2" t="s">
        <v>130</v>
      </c>
      <c r="EI94" s="4">
        <v>1</v>
      </c>
      <c r="EJ94" s="8">
        <v>94.81</v>
      </c>
      <c r="EK94" s="4"/>
      <c r="EL94" s="8"/>
      <c r="EM94" s="7"/>
      <c r="EN94" s="7"/>
      <c r="EO94" s="2" t="s">
        <v>138</v>
      </c>
      <c r="EP94" s="2" t="s">
        <v>127</v>
      </c>
      <c r="EQ94" s="2" t="s">
        <v>604</v>
      </c>
      <c r="ER94" s="2" t="s">
        <v>1004</v>
      </c>
      <c r="ES94" s="2" t="s">
        <v>141</v>
      </c>
      <c r="ET94" s="2" t="s">
        <v>130</v>
      </c>
      <c r="EU94" s="4">
        <v>1</v>
      </c>
      <c r="EV94" s="8">
        <v>79.49</v>
      </c>
      <c r="EW94" s="4"/>
      <c r="EX94" s="8"/>
      <c r="EY94" s="7"/>
      <c r="EZ94" s="7"/>
      <c r="FA94" s="2" t="s">
        <v>138</v>
      </c>
      <c r="FB94" s="2" t="s">
        <v>127</v>
      </c>
      <c r="FC94" s="2" t="s">
        <v>151</v>
      </c>
      <c r="FD94" s="2" t="s">
        <v>1425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147</v>
      </c>
      <c r="FN94" s="2" t="s">
        <v>127</v>
      </c>
      <c r="FO94" s="2" t="s">
        <v>130</v>
      </c>
      <c r="FP94" s="2" t="s">
        <v>130</v>
      </c>
      <c r="FQ94" s="2" t="s">
        <v>141</v>
      </c>
      <c r="FR94" s="2" t="s">
        <v>130</v>
      </c>
      <c r="FS94" s="4">
        <v>1</v>
      </c>
      <c r="FT94" s="8">
        <v>82.47</v>
      </c>
      <c r="FU94" s="4"/>
      <c r="FV94" s="8"/>
      <c r="FW94" s="7"/>
      <c r="FX94" s="7"/>
      <c r="FY94" s="2" t="s">
        <v>138</v>
      </c>
      <c r="FZ94" s="2" t="s">
        <v>127</v>
      </c>
      <c r="GA94" s="2" t="s">
        <v>1426</v>
      </c>
      <c r="GB94" s="2" t="s">
        <v>1427</v>
      </c>
      <c r="GC94" s="2" t="s">
        <v>141</v>
      </c>
      <c r="GD94" s="2" t="s">
        <v>130</v>
      </c>
      <c r="GE94" s="4">
        <v>2</v>
      </c>
      <c r="GF94" s="8">
        <v>144.2</v>
      </c>
      <c r="GG94" s="4"/>
      <c r="GH94" s="8"/>
      <c r="GI94" s="7"/>
      <c r="GJ94" s="7"/>
      <c r="GK94" s="2" t="s">
        <v>138</v>
      </c>
      <c r="GL94" s="2" t="s">
        <v>127</v>
      </c>
      <c r="GM94" s="2" t="s">
        <v>202</v>
      </c>
      <c r="GN94" s="2" t="s">
        <v>1415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204</v>
      </c>
      <c r="GX94" s="2" t="s">
        <v>127</v>
      </c>
      <c r="GY94" s="2" t="s">
        <v>130</v>
      </c>
      <c r="GZ94" s="2" t="s">
        <v>130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440</v>
      </c>
      <c r="HJ94" s="2" t="s">
        <v>127</v>
      </c>
      <c r="HK94" s="2" t="s">
        <v>1426</v>
      </c>
      <c r="HL94" s="2" t="s">
        <v>1428</v>
      </c>
      <c r="HM94" s="2" t="s">
        <v>141</v>
      </c>
      <c r="HN94" s="2" t="s">
        <v>130</v>
      </c>
      <c r="HO94" s="4">
        <v>3</v>
      </c>
      <c r="HP94" s="8">
        <v>200.28</v>
      </c>
      <c r="HQ94" s="4"/>
      <c r="HR94" s="8"/>
      <c r="HS94" s="7"/>
      <c r="HT94" s="7"/>
      <c r="HU94" s="2" t="s">
        <v>138</v>
      </c>
      <c r="HV94" s="2" t="s">
        <v>127</v>
      </c>
      <c r="HW94" s="2" t="s">
        <v>161</v>
      </c>
      <c r="HX94" s="2" t="s">
        <v>1429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138</v>
      </c>
      <c r="IH94" s="2" t="s">
        <v>127</v>
      </c>
      <c r="II94" s="2" t="s">
        <v>601</v>
      </c>
      <c r="IJ94" s="2" t="s">
        <v>1430</v>
      </c>
      <c r="IK94" s="2" t="s">
        <v>141</v>
      </c>
      <c r="IL94" s="2" t="s">
        <v>130</v>
      </c>
      <c r="IM94" s="4">
        <v>1</v>
      </c>
      <c r="IN94" s="8">
        <v>90.69</v>
      </c>
      <c r="IO94" s="4"/>
      <c r="IP94" s="8"/>
      <c r="IQ94" s="7"/>
      <c r="IR94" s="7"/>
      <c r="IS94" s="2" t="s">
        <v>138</v>
      </c>
      <c r="IT94" s="2" t="s">
        <v>127</v>
      </c>
      <c r="IU94" s="2" t="s">
        <v>263</v>
      </c>
      <c r="IV94" s="2" t="s">
        <v>1431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440</v>
      </c>
      <c r="JF94" s="2" t="s">
        <v>127</v>
      </c>
      <c r="JG94" s="2" t="s">
        <v>944</v>
      </c>
      <c r="JH94" s="2" t="s">
        <v>130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168</v>
      </c>
      <c r="KD94" s="2" t="s">
        <v>127</v>
      </c>
      <c r="KE94" s="2" t="s">
        <v>130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168</v>
      </c>
      <c r="KP94" s="2" t="s">
        <v>170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169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168</v>
      </c>
      <c r="LN94" s="2" t="s">
        <v>127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168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168</v>
      </c>
      <c r="MX94" s="2" t="s">
        <v>170</v>
      </c>
      <c r="MY94" s="2" t="s">
        <v>130</v>
      </c>
      <c r="MZ94" s="2" t="s">
        <v>130</v>
      </c>
      <c r="NA94" s="2" t="s">
        <v>141</v>
      </c>
      <c r="NB94" s="2" t="s">
        <v>130</v>
      </c>
      <c r="NC94" s="4"/>
      <c r="ND94" s="8"/>
      <c r="NE94" s="4"/>
      <c r="NF94" s="8"/>
      <c r="NG94" s="7"/>
      <c r="NH94" s="7"/>
      <c r="NI94" s="2" t="s">
        <v>168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138</v>
      </c>
      <c r="OH94" s="2" t="s">
        <v>170</v>
      </c>
      <c r="OI94" s="2" t="s">
        <v>211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138</v>
      </c>
      <c r="PF94" s="2" t="s">
        <v>127</v>
      </c>
      <c r="PG94" s="2" t="s">
        <v>172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138</v>
      </c>
      <c r="PR94" s="2" t="s">
        <v>170</v>
      </c>
      <c r="PS94" s="2" t="s">
        <v>747</v>
      </c>
      <c r="PT94" s="2" t="s">
        <v>1028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168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130</v>
      </c>
      <c r="QI94" s="4"/>
      <c r="QJ94" s="8"/>
      <c r="QK94" s="4"/>
      <c r="QL94" s="8"/>
      <c r="QM94" s="7"/>
      <c r="QN94" s="7"/>
      <c r="QO94" s="2" t="s">
        <v>138</v>
      </c>
      <c r="QP94" s="2" t="s">
        <v>170</v>
      </c>
      <c r="QQ94" s="2" t="s">
        <v>1099</v>
      </c>
      <c r="QR94" s="2" t="s">
        <v>972</v>
      </c>
      <c r="QS94" s="2" t="s">
        <v>141</v>
      </c>
      <c r="QT94" s="2" t="s">
        <v>130</v>
      </c>
    </row>
    <row r="95">
      <c r="A95" s="2" t="s">
        <v>1432</v>
      </c>
      <c r="B95" s="2" t="s">
        <v>119</v>
      </c>
      <c r="C95" s="2" t="s">
        <v>1402</v>
      </c>
      <c r="D95" s="2" t="s">
        <v>121</v>
      </c>
      <c r="E95" s="2" t="s">
        <v>122</v>
      </c>
      <c r="F95" s="2" t="s">
        <v>1403</v>
      </c>
      <c r="G95" s="2" t="s">
        <v>1403</v>
      </c>
      <c r="H95" s="2" t="s">
        <v>1403</v>
      </c>
      <c r="I95" s="2" t="s">
        <v>1404</v>
      </c>
      <c r="J95" s="2" t="s">
        <v>1405</v>
      </c>
      <c r="K95" s="2" t="s">
        <v>1433</v>
      </c>
      <c r="L95" s="3">
        <v>68.82</v>
      </c>
      <c r="M95" s="3">
        <v>72.26</v>
      </c>
      <c r="N95" s="3">
        <v>149.99</v>
      </c>
      <c r="O95" s="2" t="s">
        <v>127</v>
      </c>
      <c r="P95" s="2" t="s">
        <v>311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1406</v>
      </c>
      <c r="V95" s="2" t="s">
        <v>219</v>
      </c>
      <c r="W95" s="2" t="s">
        <v>522</v>
      </c>
      <c r="X95" s="2" t="s">
        <v>133</v>
      </c>
      <c r="Y95" s="2" t="s">
        <v>1280</v>
      </c>
      <c r="Z95" s="4">
        <v>51</v>
      </c>
      <c r="AA95" s="4">
        <f>=ROUNDDOWN(13.4210526315789,0)</f>
      </c>
      <c r="AB95" s="5">
        <v>3.8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43</v>
      </c>
      <c r="AQ95" s="8">
        <v>3078.39</v>
      </c>
      <c r="AR95" s="4"/>
      <c r="AS95" s="8"/>
      <c r="AT95" s="7"/>
      <c r="AU95" s="7"/>
      <c r="AV95" s="4">
        <v>43</v>
      </c>
      <c r="AW95" s="8">
        <v>3078.39</v>
      </c>
      <c r="AX95" s="4"/>
      <c r="AY95" s="8"/>
      <c r="AZ95" s="7"/>
      <c r="BA95" s="7"/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0.1143</v>
      </c>
      <c r="BJ95" s="4">
        <v>43</v>
      </c>
      <c r="BK95" s="8">
        <v>3078.39</v>
      </c>
      <c r="BL95" s="2" t="s">
        <v>1434</v>
      </c>
      <c r="BM95" s="7">
        <v>1</v>
      </c>
      <c r="BN95" s="7">
        <v>1</v>
      </c>
      <c r="BO95" s="4">
        <v>13</v>
      </c>
      <c r="BP95" s="8">
        <v>818.05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1423</v>
      </c>
      <c r="BX95" s="2" t="s">
        <v>1435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130</v>
      </c>
      <c r="CJ95" s="2" t="s">
        <v>130</v>
      </c>
      <c r="CK95" s="2" t="s">
        <v>141</v>
      </c>
      <c r="CL95" s="2" t="s">
        <v>130</v>
      </c>
      <c r="CM95" s="4">
        <v>2</v>
      </c>
      <c r="CN95" s="8">
        <v>153.92</v>
      </c>
      <c r="CO95" s="4"/>
      <c r="CP95" s="8"/>
      <c r="CQ95" s="7"/>
      <c r="CR95" s="7"/>
      <c r="CS95" s="2" t="s">
        <v>138</v>
      </c>
      <c r="CT95" s="2" t="s">
        <v>127</v>
      </c>
      <c r="CU95" s="2" t="s">
        <v>263</v>
      </c>
      <c r="CV95" s="2" t="s">
        <v>1050</v>
      </c>
      <c r="CW95" s="2" t="s">
        <v>141</v>
      </c>
      <c r="CX95" s="2" t="s">
        <v>130</v>
      </c>
      <c r="CY95" s="4">
        <v>9</v>
      </c>
      <c r="CZ95" s="8">
        <v>723.87</v>
      </c>
      <c r="DA95" s="4"/>
      <c r="DB95" s="8"/>
      <c r="DC95" s="7"/>
      <c r="DD95" s="7"/>
      <c r="DE95" s="2" t="s">
        <v>138</v>
      </c>
      <c r="DF95" s="2" t="s">
        <v>127</v>
      </c>
      <c r="DG95" s="2" t="s">
        <v>1423</v>
      </c>
      <c r="DH95" s="2" t="s">
        <v>1436</v>
      </c>
      <c r="DI95" s="2" t="s">
        <v>141</v>
      </c>
      <c r="DJ95" s="2" t="s">
        <v>130</v>
      </c>
      <c r="DK95" s="4">
        <v>1</v>
      </c>
      <c r="DL95" s="8">
        <v>70.44</v>
      </c>
      <c r="DM95" s="4"/>
      <c r="DN95" s="8"/>
      <c r="DO95" s="7"/>
      <c r="DP95" s="7"/>
      <c r="DQ95" s="2" t="s">
        <v>138</v>
      </c>
      <c r="DR95" s="2" t="s">
        <v>127</v>
      </c>
      <c r="DS95" s="2" t="s">
        <v>1412</v>
      </c>
      <c r="DT95" s="2" t="s">
        <v>829</v>
      </c>
      <c r="DU95" s="2" t="s">
        <v>141</v>
      </c>
      <c r="DV95" s="2" t="s">
        <v>130</v>
      </c>
      <c r="DW95" s="4">
        <v>9</v>
      </c>
      <c r="DX95" s="8">
        <v>682.83</v>
      </c>
      <c r="DY95" s="4"/>
      <c r="DZ95" s="8"/>
      <c r="EA95" s="7"/>
      <c r="EB95" s="7"/>
      <c r="EC95" s="2" t="s">
        <v>138</v>
      </c>
      <c r="ED95" s="2" t="s">
        <v>127</v>
      </c>
      <c r="EE95" s="2" t="s">
        <v>751</v>
      </c>
      <c r="EF95" s="2" t="s">
        <v>1437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138</v>
      </c>
      <c r="EP95" s="2" t="s">
        <v>148</v>
      </c>
      <c r="EQ95" s="2" t="s">
        <v>604</v>
      </c>
      <c r="ER95" s="2" t="s">
        <v>1438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138</v>
      </c>
      <c r="FB95" s="2" t="s">
        <v>127</v>
      </c>
      <c r="FC95" s="2" t="s">
        <v>151</v>
      </c>
      <c r="FD95" s="2" t="s">
        <v>130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147</v>
      </c>
      <c r="FN95" s="2" t="s">
        <v>127</v>
      </c>
      <c r="FO95" s="2" t="s">
        <v>130</v>
      </c>
      <c r="FP95" s="2" t="s">
        <v>130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138</v>
      </c>
      <c r="FZ95" s="2" t="s">
        <v>127</v>
      </c>
      <c r="GA95" s="2" t="s">
        <v>1439</v>
      </c>
      <c r="GB95" s="2" t="s">
        <v>972</v>
      </c>
      <c r="GC95" s="2" t="s">
        <v>141</v>
      </c>
      <c r="GD95" s="2" t="s">
        <v>130</v>
      </c>
      <c r="GE95" s="4">
        <v>6</v>
      </c>
      <c r="GF95" s="8">
        <v>429</v>
      </c>
      <c r="GG95" s="4"/>
      <c r="GH95" s="8"/>
      <c r="GI95" s="7"/>
      <c r="GJ95" s="7"/>
      <c r="GK95" s="2" t="s">
        <v>138</v>
      </c>
      <c r="GL95" s="2" t="s">
        <v>127</v>
      </c>
      <c r="GM95" s="2" t="s">
        <v>202</v>
      </c>
      <c r="GN95" s="2" t="s">
        <v>1440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204</v>
      </c>
      <c r="GX95" s="2" t="s">
        <v>127</v>
      </c>
      <c r="GY95" s="2" t="s">
        <v>130</v>
      </c>
      <c r="GZ95" s="2" t="s">
        <v>130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138</v>
      </c>
      <c r="HJ95" s="2" t="s">
        <v>127</v>
      </c>
      <c r="HK95" s="2" t="s">
        <v>1439</v>
      </c>
      <c r="HL95" s="2" t="s">
        <v>1441</v>
      </c>
      <c r="HM95" s="2" t="s">
        <v>141</v>
      </c>
      <c r="HN95" s="2" t="s">
        <v>130</v>
      </c>
      <c r="HO95" s="4">
        <v>3</v>
      </c>
      <c r="HP95" s="8">
        <v>200.28</v>
      </c>
      <c r="HQ95" s="4"/>
      <c r="HR95" s="8"/>
      <c r="HS95" s="7"/>
      <c r="HT95" s="7"/>
      <c r="HU95" s="2" t="s">
        <v>138</v>
      </c>
      <c r="HV95" s="2" t="s">
        <v>127</v>
      </c>
      <c r="HW95" s="2" t="s">
        <v>161</v>
      </c>
      <c r="HX95" s="2" t="s">
        <v>996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138</v>
      </c>
      <c r="IH95" s="2" t="s">
        <v>127</v>
      </c>
      <c r="II95" s="2" t="s">
        <v>601</v>
      </c>
      <c r="IJ95" s="2" t="s">
        <v>999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138</v>
      </c>
      <c r="IT95" s="2" t="s">
        <v>127</v>
      </c>
      <c r="IU95" s="2" t="s">
        <v>263</v>
      </c>
      <c r="IV95" s="2" t="s">
        <v>1295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440</v>
      </c>
      <c r="JF95" s="2" t="s">
        <v>127</v>
      </c>
      <c r="JG95" s="2" t="s">
        <v>944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168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168</v>
      </c>
      <c r="KP95" s="2" t="s">
        <v>170</v>
      </c>
      <c r="KQ95" s="2" t="s">
        <v>130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169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168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168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168</v>
      </c>
      <c r="MX95" s="2" t="s">
        <v>170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168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138</v>
      </c>
      <c r="OH95" s="2" t="s">
        <v>170</v>
      </c>
      <c r="OI95" s="2" t="s">
        <v>211</v>
      </c>
      <c r="OJ95" s="2" t="s">
        <v>1442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138</v>
      </c>
      <c r="PF95" s="2" t="s">
        <v>127</v>
      </c>
      <c r="PG95" s="2" t="s">
        <v>172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138</v>
      </c>
      <c r="PR95" s="2" t="s">
        <v>170</v>
      </c>
      <c r="PS95" s="2" t="s">
        <v>747</v>
      </c>
      <c r="PT95" s="2" t="s">
        <v>1443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168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130</v>
      </c>
      <c r="QI95" s="4"/>
      <c r="QJ95" s="8"/>
      <c r="QK95" s="4"/>
      <c r="QL95" s="8"/>
      <c r="QM95" s="7"/>
      <c r="QN95" s="7"/>
      <c r="QO95" s="2" t="s">
        <v>138</v>
      </c>
      <c r="QP95" s="2" t="s">
        <v>170</v>
      </c>
      <c r="QQ95" s="2" t="s">
        <v>276</v>
      </c>
      <c r="QR95" s="2" t="s">
        <v>1444</v>
      </c>
      <c r="QS95" s="2" t="s">
        <v>141</v>
      </c>
      <c r="QT95" s="2" t="s">
        <v>130</v>
      </c>
    </row>
    <row r="96">
      <c r="A96" s="2" t="s">
        <v>1445</v>
      </c>
      <c r="B96" s="2" t="s">
        <v>119</v>
      </c>
      <c r="C96" s="2" t="s">
        <v>1402</v>
      </c>
      <c r="D96" s="2" t="s">
        <v>121</v>
      </c>
      <c r="E96" s="2" t="s">
        <v>122</v>
      </c>
      <c r="F96" s="2" t="s">
        <v>1403</v>
      </c>
      <c r="G96" s="2" t="s">
        <v>1403</v>
      </c>
      <c r="H96" s="2" t="s">
        <v>1403</v>
      </c>
      <c r="I96" s="2" t="s">
        <v>1404</v>
      </c>
      <c r="J96" s="2" t="s">
        <v>1405</v>
      </c>
      <c r="K96" s="2" t="s">
        <v>1446</v>
      </c>
      <c r="L96" s="3">
        <v>68.82</v>
      </c>
      <c r="M96" s="3">
        <v>72.26</v>
      </c>
      <c r="N96" s="3">
        <v>149.99</v>
      </c>
      <c r="O96" s="2" t="s">
        <v>127</v>
      </c>
      <c r="P96" s="2" t="s">
        <v>311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1406</v>
      </c>
      <c r="V96" s="2" t="s">
        <v>219</v>
      </c>
      <c r="W96" s="2" t="s">
        <v>522</v>
      </c>
      <c r="X96" s="2" t="s">
        <v>133</v>
      </c>
      <c r="Y96" s="2" t="s">
        <v>1280</v>
      </c>
      <c r="Z96" s="4">
        <v>90</v>
      </c>
      <c r="AA96" s="4">
        <f>=ROUNDDOWN(42.8571428571429,0)</f>
      </c>
      <c r="AB96" s="5">
        <v>2.1</v>
      </c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25</v>
      </c>
      <c r="AQ96" s="8">
        <v>1787</v>
      </c>
      <c r="AR96" s="4"/>
      <c r="AS96" s="8"/>
      <c r="AT96" s="7"/>
      <c r="AU96" s="7"/>
      <c r="AV96" s="4">
        <v>25</v>
      </c>
      <c r="AW96" s="8">
        <v>1787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0.0663</v>
      </c>
      <c r="BJ96" s="4">
        <v>25</v>
      </c>
      <c r="BK96" s="8">
        <v>1787</v>
      </c>
      <c r="BL96" s="2" t="s">
        <v>1447</v>
      </c>
      <c r="BM96" s="7">
        <v>1</v>
      </c>
      <c r="BN96" s="7">
        <v>1</v>
      </c>
      <c r="BO96" s="4">
        <v>13</v>
      </c>
      <c r="BP96" s="8">
        <v>840.95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1423</v>
      </c>
      <c r="BX96" s="2" t="s">
        <v>1264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130</v>
      </c>
      <c r="CJ96" s="2" t="s">
        <v>130</v>
      </c>
      <c r="CK96" s="2" t="s">
        <v>141</v>
      </c>
      <c r="CL96" s="2" t="s">
        <v>130</v>
      </c>
      <c r="CM96" s="4">
        <v>4</v>
      </c>
      <c r="CN96" s="8">
        <v>347.82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263</v>
      </c>
      <c r="CV96" s="2" t="s">
        <v>1424</v>
      </c>
      <c r="CW96" s="2" t="s">
        <v>141</v>
      </c>
      <c r="CX96" s="2" t="s">
        <v>130</v>
      </c>
      <c r="CY96" s="4">
        <v>6</v>
      </c>
      <c r="CZ96" s="8">
        <v>435.78</v>
      </c>
      <c r="DA96" s="4"/>
      <c r="DB96" s="8"/>
      <c r="DC96" s="7"/>
      <c r="DD96" s="7"/>
      <c r="DE96" s="2" t="s">
        <v>138</v>
      </c>
      <c r="DF96" s="2" t="s">
        <v>127</v>
      </c>
      <c r="DG96" s="2" t="s">
        <v>1423</v>
      </c>
      <c r="DH96" s="2" t="s">
        <v>1448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138</v>
      </c>
      <c r="DR96" s="2" t="s">
        <v>127</v>
      </c>
      <c r="DS96" s="2" t="s">
        <v>1412</v>
      </c>
      <c r="DT96" s="2" t="s">
        <v>1449</v>
      </c>
      <c r="DU96" s="2" t="s">
        <v>141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170</v>
      </c>
      <c r="EE96" s="2" t="s">
        <v>195</v>
      </c>
      <c r="EF96" s="2" t="s">
        <v>130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138</v>
      </c>
      <c r="EP96" s="2" t="s">
        <v>127</v>
      </c>
      <c r="EQ96" s="2" t="s">
        <v>604</v>
      </c>
      <c r="ER96" s="2" t="s">
        <v>1450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138</v>
      </c>
      <c r="FB96" s="2" t="s">
        <v>127</v>
      </c>
      <c r="FC96" s="2" t="s">
        <v>232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147</v>
      </c>
      <c r="FN96" s="2" t="s">
        <v>127</v>
      </c>
      <c r="FO96" s="2" t="s">
        <v>130</v>
      </c>
      <c r="FP96" s="2" t="s">
        <v>130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138</v>
      </c>
      <c r="FZ96" s="2" t="s">
        <v>127</v>
      </c>
      <c r="GA96" s="2" t="s">
        <v>1439</v>
      </c>
      <c r="GB96" s="2" t="s">
        <v>1451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138</v>
      </c>
      <c r="GL96" s="2" t="s">
        <v>127</v>
      </c>
      <c r="GM96" s="2" t="s">
        <v>501</v>
      </c>
      <c r="GN96" s="2" t="s">
        <v>1452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204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440</v>
      </c>
      <c r="HJ96" s="2" t="s">
        <v>127</v>
      </c>
      <c r="HK96" s="2" t="s">
        <v>1453</v>
      </c>
      <c r="HL96" s="2" t="s">
        <v>758</v>
      </c>
      <c r="HM96" s="2" t="s">
        <v>141</v>
      </c>
      <c r="HN96" s="2" t="s">
        <v>130</v>
      </c>
      <c r="HO96" s="4">
        <v>1</v>
      </c>
      <c r="HP96" s="8">
        <v>66.76</v>
      </c>
      <c r="HQ96" s="4"/>
      <c r="HR96" s="8"/>
      <c r="HS96" s="7"/>
      <c r="HT96" s="7"/>
      <c r="HU96" s="2" t="s">
        <v>138</v>
      </c>
      <c r="HV96" s="2" t="s">
        <v>127</v>
      </c>
      <c r="HW96" s="2" t="s">
        <v>823</v>
      </c>
      <c r="HX96" s="2" t="s">
        <v>1454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601</v>
      </c>
      <c r="IJ96" s="2" t="s">
        <v>602</v>
      </c>
      <c r="IK96" s="2" t="s">
        <v>141</v>
      </c>
      <c r="IL96" s="2" t="s">
        <v>130</v>
      </c>
      <c r="IM96" s="4">
        <v>1</v>
      </c>
      <c r="IN96" s="8">
        <v>95.69</v>
      </c>
      <c r="IO96" s="4"/>
      <c r="IP96" s="8"/>
      <c r="IQ96" s="7"/>
      <c r="IR96" s="7"/>
      <c r="IS96" s="2" t="s">
        <v>138</v>
      </c>
      <c r="IT96" s="2" t="s">
        <v>127</v>
      </c>
      <c r="IU96" s="2" t="s">
        <v>263</v>
      </c>
      <c r="IV96" s="2" t="s">
        <v>1455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168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168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168</v>
      </c>
      <c r="KP96" s="2" t="s">
        <v>170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169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168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168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168</v>
      </c>
      <c r="MX96" s="2" t="s">
        <v>170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168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138</v>
      </c>
      <c r="OH96" s="2" t="s">
        <v>170</v>
      </c>
      <c r="OI96" s="2" t="s">
        <v>171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138</v>
      </c>
      <c r="PF96" s="2" t="s">
        <v>127</v>
      </c>
      <c r="PG96" s="2" t="s">
        <v>172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138</v>
      </c>
      <c r="PR96" s="2" t="s">
        <v>170</v>
      </c>
      <c r="PS96" s="2" t="s">
        <v>213</v>
      </c>
      <c r="PT96" s="2" t="s">
        <v>1456</v>
      </c>
      <c r="PU96" s="2" t="s">
        <v>141</v>
      </c>
      <c r="PV96" s="2" t="s">
        <v>130</v>
      </c>
      <c r="PW96" s="4"/>
      <c r="PX96" s="8"/>
      <c r="PY96" s="4"/>
      <c r="PZ96" s="8"/>
      <c r="QA96" s="7"/>
      <c r="QB96" s="7"/>
      <c r="QC96" s="2" t="s">
        <v>168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130</v>
      </c>
      <c r="QI96" s="4"/>
      <c r="QJ96" s="8"/>
      <c r="QK96" s="4"/>
      <c r="QL96" s="8"/>
      <c r="QM96" s="7"/>
      <c r="QN96" s="7"/>
      <c r="QO96" s="2" t="s">
        <v>138</v>
      </c>
      <c r="QP96" s="2" t="s">
        <v>170</v>
      </c>
      <c r="QQ96" s="2" t="s">
        <v>1448</v>
      </c>
      <c r="QR96" s="2" t="s">
        <v>1457</v>
      </c>
      <c r="QS96" s="2" t="s">
        <v>141</v>
      </c>
      <c r="QT96" s="2" t="s">
        <v>130</v>
      </c>
    </row>
    <row r="97">
      <c r="A97" s="2" t="s">
        <v>1458</v>
      </c>
      <c r="B97" s="2" t="s">
        <v>119</v>
      </c>
      <c r="C97" s="2" t="s">
        <v>1402</v>
      </c>
      <c r="D97" s="2" t="s">
        <v>121</v>
      </c>
      <c r="E97" s="2" t="s">
        <v>122</v>
      </c>
      <c r="F97" s="2" t="s">
        <v>1459</v>
      </c>
      <c r="G97" s="2" t="s">
        <v>1459</v>
      </c>
      <c r="H97" s="2" t="s">
        <v>1459</v>
      </c>
      <c r="I97" s="2" t="s">
        <v>1460</v>
      </c>
      <c r="J97" s="2" t="s">
        <v>125</v>
      </c>
      <c r="K97" s="2" t="s">
        <v>906</v>
      </c>
      <c r="L97" s="3">
        <v>36</v>
      </c>
      <c r="M97" s="3">
        <v>37.8</v>
      </c>
      <c r="N97" s="3">
        <v>74.99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219</v>
      </c>
      <c r="W97" s="2" t="s">
        <v>134</v>
      </c>
      <c r="X97" s="2" t="s">
        <v>182</v>
      </c>
      <c r="Y97" s="2" t="s">
        <v>722</v>
      </c>
      <c r="Z97" s="4">
        <v>464</v>
      </c>
      <c r="AA97" s="4">
        <f>=ROUNDDOWN(19.3333333333333,0)</f>
      </c>
      <c r="AB97" s="5">
        <v>24</v>
      </c>
      <c r="AC97" s="2" t="s">
        <v>136</v>
      </c>
      <c r="AD97" s="4">
        <v>480</v>
      </c>
      <c r="AE97" s="4">
        <v>780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203</v>
      </c>
      <c r="AQ97" s="8">
        <v>7945.87</v>
      </c>
      <c r="AR97" s="4"/>
      <c r="AS97" s="8"/>
      <c r="AT97" s="7"/>
      <c r="AU97" s="7"/>
      <c r="AV97" s="4">
        <v>203</v>
      </c>
      <c r="AW97" s="8">
        <v>7945.87</v>
      </c>
      <c r="AX97" s="4"/>
      <c r="AY97" s="8"/>
      <c r="AZ97" s="7"/>
      <c r="BA97" s="7"/>
      <c r="BB97" s="7">
        <v>1</v>
      </c>
      <c r="BC97" s="4">
        <v>203</v>
      </c>
      <c r="BD97" s="8">
        <v>7945.87</v>
      </c>
      <c r="BE97" s="4"/>
      <c r="BF97" s="8"/>
      <c r="BG97" s="7"/>
      <c r="BH97" s="7"/>
      <c r="BI97" s="7">
        <v>1</v>
      </c>
      <c r="BJ97" s="4">
        <v>203</v>
      </c>
      <c r="BK97" s="8">
        <v>7945.87</v>
      </c>
      <c r="BL97" s="2" t="s">
        <v>1461</v>
      </c>
      <c r="BM97" s="7">
        <v>1</v>
      </c>
      <c r="BN97" s="7">
        <v>1</v>
      </c>
      <c r="BO97" s="4">
        <v>80</v>
      </c>
      <c r="BP97" s="8">
        <v>2857.25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724</v>
      </c>
      <c r="BX97" s="2" t="s">
        <v>1462</v>
      </c>
      <c r="BY97" s="2" t="s">
        <v>141</v>
      </c>
      <c r="BZ97" s="2" t="s">
        <v>130</v>
      </c>
      <c r="CA97" s="4">
        <v>44</v>
      </c>
      <c r="CB97" s="8">
        <v>1821.6</v>
      </c>
      <c r="CC97" s="4"/>
      <c r="CD97" s="8"/>
      <c r="CE97" s="7"/>
      <c r="CF97" s="7"/>
      <c r="CG97" s="2" t="s">
        <v>138</v>
      </c>
      <c r="CH97" s="2" t="s">
        <v>127</v>
      </c>
      <c r="CI97" s="2" t="s">
        <v>130</v>
      </c>
      <c r="CJ97" s="2" t="s">
        <v>1463</v>
      </c>
      <c r="CK97" s="2" t="s">
        <v>141</v>
      </c>
      <c r="CL97" s="2" t="s">
        <v>130</v>
      </c>
      <c r="CM97" s="4">
        <v>25</v>
      </c>
      <c r="CN97" s="8">
        <v>1050.48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722</v>
      </c>
      <c r="CV97" s="2" t="s">
        <v>1464</v>
      </c>
      <c r="CW97" s="2" t="s">
        <v>141</v>
      </c>
      <c r="CX97" s="2" t="s">
        <v>130</v>
      </c>
      <c r="CY97" s="4">
        <v>17</v>
      </c>
      <c r="CZ97" s="8">
        <v>726.07</v>
      </c>
      <c r="DA97" s="4"/>
      <c r="DB97" s="8"/>
      <c r="DC97" s="7"/>
      <c r="DD97" s="7"/>
      <c r="DE97" s="2" t="s">
        <v>138</v>
      </c>
      <c r="DF97" s="2" t="s">
        <v>127</v>
      </c>
      <c r="DG97" s="2" t="s">
        <v>727</v>
      </c>
      <c r="DH97" s="2" t="s">
        <v>400</v>
      </c>
      <c r="DI97" s="2" t="s">
        <v>141</v>
      </c>
      <c r="DJ97" s="2" t="s">
        <v>130</v>
      </c>
      <c r="DK97" s="4">
        <v>6</v>
      </c>
      <c r="DL97" s="8">
        <v>218.46</v>
      </c>
      <c r="DM97" s="4"/>
      <c r="DN97" s="8"/>
      <c r="DO97" s="7"/>
      <c r="DP97" s="7"/>
      <c r="DQ97" s="2" t="s">
        <v>138</v>
      </c>
      <c r="DR97" s="2" t="s">
        <v>127</v>
      </c>
      <c r="DS97" s="2" t="s">
        <v>728</v>
      </c>
      <c r="DT97" s="2" t="s">
        <v>958</v>
      </c>
      <c r="DU97" s="2" t="s">
        <v>141</v>
      </c>
      <c r="DV97" s="2" t="s">
        <v>130</v>
      </c>
      <c r="DW97" s="4">
        <v>1</v>
      </c>
      <c r="DX97" s="8">
        <v>39.69</v>
      </c>
      <c r="DY97" s="4"/>
      <c r="DZ97" s="8"/>
      <c r="EA97" s="7"/>
      <c r="EB97" s="7"/>
      <c r="EC97" s="2" t="s">
        <v>138</v>
      </c>
      <c r="ED97" s="2" t="s">
        <v>127</v>
      </c>
      <c r="EE97" s="2" t="s">
        <v>377</v>
      </c>
      <c r="EF97" s="2" t="s">
        <v>859</v>
      </c>
      <c r="EG97" s="2" t="s">
        <v>141</v>
      </c>
      <c r="EH97" s="2" t="s">
        <v>130</v>
      </c>
      <c r="EI97" s="4">
        <v>11</v>
      </c>
      <c r="EJ97" s="8">
        <v>465.74</v>
      </c>
      <c r="EK97" s="4"/>
      <c r="EL97" s="8"/>
      <c r="EM97" s="7"/>
      <c r="EN97" s="7"/>
      <c r="EO97" s="2" t="s">
        <v>138</v>
      </c>
      <c r="EP97" s="2" t="s">
        <v>127</v>
      </c>
      <c r="EQ97" s="2" t="s">
        <v>293</v>
      </c>
      <c r="ER97" s="2" t="s">
        <v>345</v>
      </c>
      <c r="ES97" s="2" t="s">
        <v>141</v>
      </c>
      <c r="ET97" s="2" t="s">
        <v>130</v>
      </c>
      <c r="EU97" s="4">
        <v>10</v>
      </c>
      <c r="EV97" s="8">
        <v>415.8</v>
      </c>
      <c r="EW97" s="4"/>
      <c r="EX97" s="8"/>
      <c r="EY97" s="7"/>
      <c r="EZ97" s="7"/>
      <c r="FA97" s="2" t="s">
        <v>138</v>
      </c>
      <c r="FB97" s="2" t="s">
        <v>127</v>
      </c>
      <c r="FC97" s="2" t="s">
        <v>151</v>
      </c>
      <c r="FD97" s="2" t="s">
        <v>586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147</v>
      </c>
      <c r="FN97" s="2" t="s">
        <v>127</v>
      </c>
      <c r="FO97" s="2" t="s">
        <v>130</v>
      </c>
      <c r="FP97" s="2" t="s">
        <v>130</v>
      </c>
      <c r="FQ97" s="2" t="s">
        <v>141</v>
      </c>
      <c r="FR97" s="2" t="s">
        <v>130</v>
      </c>
      <c r="FS97" s="4">
        <v>2</v>
      </c>
      <c r="FT97" s="8">
        <v>79.38</v>
      </c>
      <c r="FU97" s="4"/>
      <c r="FV97" s="8"/>
      <c r="FW97" s="7"/>
      <c r="FX97" s="7"/>
      <c r="FY97" s="2" t="s">
        <v>138</v>
      </c>
      <c r="FZ97" s="2" t="s">
        <v>127</v>
      </c>
      <c r="GA97" s="2" t="s">
        <v>297</v>
      </c>
      <c r="GB97" s="2" t="s">
        <v>877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138</v>
      </c>
      <c r="GL97" s="2" t="s">
        <v>127</v>
      </c>
      <c r="GM97" s="2" t="s">
        <v>501</v>
      </c>
      <c r="GN97" s="2" t="s">
        <v>526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204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>
        <v>1</v>
      </c>
      <c r="HD97" s="8">
        <v>40.82</v>
      </c>
      <c r="HE97" s="4"/>
      <c r="HF97" s="8"/>
      <c r="HG97" s="7"/>
      <c r="HH97" s="7"/>
      <c r="HI97" s="2" t="s">
        <v>138</v>
      </c>
      <c r="HJ97" s="2" t="s">
        <v>127</v>
      </c>
      <c r="HK97" s="2" t="s">
        <v>722</v>
      </c>
      <c r="HL97" s="2" t="s">
        <v>1465</v>
      </c>
      <c r="HM97" s="2" t="s">
        <v>141</v>
      </c>
      <c r="HN97" s="2" t="s">
        <v>130</v>
      </c>
      <c r="HO97" s="4">
        <v>4</v>
      </c>
      <c r="HP97" s="8">
        <v>151.2</v>
      </c>
      <c r="HQ97" s="4"/>
      <c r="HR97" s="8"/>
      <c r="HS97" s="7"/>
      <c r="HT97" s="7"/>
      <c r="HU97" s="2" t="s">
        <v>138</v>
      </c>
      <c r="HV97" s="2" t="s">
        <v>127</v>
      </c>
      <c r="HW97" s="2" t="s">
        <v>1168</v>
      </c>
      <c r="HX97" s="2" t="s">
        <v>1466</v>
      </c>
      <c r="HY97" s="2" t="s">
        <v>141</v>
      </c>
      <c r="HZ97" s="2" t="s">
        <v>130</v>
      </c>
      <c r="IA97" s="4">
        <v>2</v>
      </c>
      <c r="IB97" s="8">
        <v>79.38</v>
      </c>
      <c r="IC97" s="4"/>
      <c r="ID97" s="8"/>
      <c r="IE97" s="7"/>
      <c r="IF97" s="7"/>
      <c r="IG97" s="2" t="s">
        <v>138</v>
      </c>
      <c r="IH97" s="2" t="s">
        <v>127</v>
      </c>
      <c r="II97" s="2" t="s">
        <v>571</v>
      </c>
      <c r="IJ97" s="2" t="s">
        <v>338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138</v>
      </c>
      <c r="IT97" s="2" t="s">
        <v>127</v>
      </c>
      <c r="IU97" s="2" t="s">
        <v>722</v>
      </c>
      <c r="IV97" s="2" t="s">
        <v>567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168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130</v>
      </c>
      <c r="JR97" s="2" t="s">
        <v>130</v>
      </c>
      <c r="JS97" s="2" t="s">
        <v>130</v>
      </c>
      <c r="JT97" s="2" t="s">
        <v>130</v>
      </c>
      <c r="JU97" s="2" t="s">
        <v>130</v>
      </c>
      <c r="JV97" s="2" t="s">
        <v>130</v>
      </c>
      <c r="JW97" s="4"/>
      <c r="JX97" s="8"/>
      <c r="JY97" s="4"/>
      <c r="JZ97" s="8"/>
      <c r="KA97" s="7"/>
      <c r="KB97" s="7"/>
      <c r="KC97" s="2" t="s">
        <v>168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168</v>
      </c>
      <c r="KP97" s="2" t="s">
        <v>170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169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168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168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168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138</v>
      </c>
      <c r="OH97" s="2" t="s">
        <v>170</v>
      </c>
      <c r="OI97" s="2" t="s">
        <v>171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168</v>
      </c>
      <c r="OT97" s="2" t="s">
        <v>127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138</v>
      </c>
      <c r="PF97" s="2" t="s">
        <v>127</v>
      </c>
      <c r="PG97" s="2" t="s">
        <v>172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168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170</v>
      </c>
      <c r="QQ97" s="2" t="s">
        <v>726</v>
      </c>
      <c r="QR97" s="2" t="s">
        <v>130</v>
      </c>
      <c r="QS97" s="2" t="s">
        <v>141</v>
      </c>
      <c r="QT97" s="2" t="s">
        <v>130</v>
      </c>
    </row>
    <row r="98">
      <c r="A98" s="2" t="s">
        <v>1467</v>
      </c>
      <c r="B98" s="2" t="s">
        <v>119</v>
      </c>
      <c r="C98" s="2" t="s">
        <v>1402</v>
      </c>
      <c r="D98" s="2" t="s">
        <v>121</v>
      </c>
      <c r="E98" s="2" t="s">
        <v>122</v>
      </c>
      <c r="F98" s="2" t="s">
        <v>1468</v>
      </c>
      <c r="G98" s="2" t="s">
        <v>1468</v>
      </c>
      <c r="H98" s="2" t="s">
        <v>1468</v>
      </c>
      <c r="I98" s="2" t="s">
        <v>1469</v>
      </c>
      <c r="J98" s="2" t="s">
        <v>125</v>
      </c>
      <c r="K98" s="2" t="s">
        <v>354</v>
      </c>
      <c r="L98" s="3">
        <v>94.62</v>
      </c>
      <c r="M98" s="3">
        <v>99.35</v>
      </c>
      <c r="N98" s="3">
        <v>214.99</v>
      </c>
      <c r="O98" s="2" t="s">
        <v>127</v>
      </c>
      <c r="P98" s="2" t="s">
        <v>311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130</v>
      </c>
      <c r="V98" s="2" t="s">
        <v>181</v>
      </c>
      <c r="W98" s="2" t="s">
        <v>522</v>
      </c>
      <c r="X98" s="2" t="s">
        <v>130</v>
      </c>
      <c r="Y98" s="2" t="s">
        <v>1090</v>
      </c>
      <c r="Z98" s="4">
        <v>158</v>
      </c>
      <c r="AA98" s="4">
        <f>=ROUNDDOWN(26.3333333333333,0)</f>
      </c>
      <c r="AB98" s="5">
        <v>6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64</v>
      </c>
      <c r="AQ98" s="8">
        <v>7059.27</v>
      </c>
      <c r="AR98" s="4"/>
      <c r="AS98" s="8"/>
      <c r="AT98" s="7"/>
      <c r="AU98" s="7"/>
      <c r="AV98" s="4">
        <v>64</v>
      </c>
      <c r="AW98" s="8">
        <v>7059.27</v>
      </c>
      <c r="AX98" s="4"/>
      <c r="AY98" s="8"/>
      <c r="AZ98" s="7"/>
      <c r="BA98" s="7"/>
      <c r="BB98" s="7">
        <v>1</v>
      </c>
      <c r="BC98" s="4">
        <v>74</v>
      </c>
      <c r="BD98" s="8">
        <v>7823.55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0.9023</v>
      </c>
      <c r="BJ98" s="4">
        <v>64</v>
      </c>
      <c r="BK98" s="8">
        <v>7059.27</v>
      </c>
      <c r="BL98" s="2" t="s">
        <v>1470</v>
      </c>
      <c r="BM98" s="7">
        <v>1</v>
      </c>
      <c r="BN98" s="7">
        <v>1</v>
      </c>
      <c r="BO98" s="4">
        <v>7</v>
      </c>
      <c r="BP98" s="8">
        <v>661.03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1471</v>
      </c>
      <c r="BX98" s="2" t="s">
        <v>1472</v>
      </c>
      <c r="BY98" s="2" t="s">
        <v>141</v>
      </c>
      <c r="BZ98" s="2" t="s">
        <v>130</v>
      </c>
      <c r="CA98" s="4">
        <v>1</v>
      </c>
      <c r="CB98" s="8">
        <v>118.28</v>
      </c>
      <c r="CC98" s="4"/>
      <c r="CD98" s="8"/>
      <c r="CE98" s="7"/>
      <c r="CF98" s="7"/>
      <c r="CG98" s="2" t="s">
        <v>138</v>
      </c>
      <c r="CH98" s="2" t="s">
        <v>127</v>
      </c>
      <c r="CI98" s="2" t="s">
        <v>130</v>
      </c>
      <c r="CJ98" s="2" t="s">
        <v>1473</v>
      </c>
      <c r="CK98" s="2" t="s">
        <v>141</v>
      </c>
      <c r="CL98" s="2" t="s">
        <v>130</v>
      </c>
      <c r="CM98" s="4">
        <v>5</v>
      </c>
      <c r="CN98" s="8">
        <v>582.45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1474</v>
      </c>
      <c r="CV98" s="2" t="s">
        <v>1471</v>
      </c>
      <c r="CW98" s="2" t="s">
        <v>141</v>
      </c>
      <c r="CX98" s="2" t="s">
        <v>130</v>
      </c>
      <c r="CY98" s="4">
        <v>29</v>
      </c>
      <c r="CZ98" s="8">
        <v>3377.05</v>
      </c>
      <c r="DA98" s="4"/>
      <c r="DB98" s="8"/>
      <c r="DC98" s="7"/>
      <c r="DD98" s="7"/>
      <c r="DE98" s="2" t="s">
        <v>138</v>
      </c>
      <c r="DF98" s="2" t="s">
        <v>127</v>
      </c>
      <c r="DG98" s="2" t="s">
        <v>1475</v>
      </c>
      <c r="DH98" s="2" t="s">
        <v>829</v>
      </c>
      <c r="DI98" s="2" t="s">
        <v>141</v>
      </c>
      <c r="DJ98" s="2" t="s">
        <v>130</v>
      </c>
      <c r="DK98" s="4">
        <v>1</v>
      </c>
      <c r="DL98" s="8">
        <v>97.26</v>
      </c>
      <c r="DM98" s="4"/>
      <c r="DN98" s="8"/>
      <c r="DO98" s="7"/>
      <c r="DP98" s="7"/>
      <c r="DQ98" s="2" t="s">
        <v>138</v>
      </c>
      <c r="DR98" s="2" t="s">
        <v>127</v>
      </c>
      <c r="DS98" s="2" t="s">
        <v>1099</v>
      </c>
      <c r="DT98" s="2" t="s">
        <v>1476</v>
      </c>
      <c r="DU98" s="2" t="s">
        <v>141</v>
      </c>
      <c r="DV98" s="2" t="s">
        <v>130</v>
      </c>
      <c r="DW98" s="4">
        <v>6</v>
      </c>
      <c r="DX98" s="8">
        <v>625.92</v>
      </c>
      <c r="DY98" s="4"/>
      <c r="DZ98" s="8"/>
      <c r="EA98" s="7"/>
      <c r="EB98" s="7"/>
      <c r="EC98" s="2" t="s">
        <v>138</v>
      </c>
      <c r="ED98" s="2" t="s">
        <v>127</v>
      </c>
      <c r="EE98" s="2" t="s">
        <v>195</v>
      </c>
      <c r="EF98" s="2" t="s">
        <v>552</v>
      </c>
      <c r="EG98" s="2" t="s">
        <v>141</v>
      </c>
      <c r="EH98" s="2" t="s">
        <v>130</v>
      </c>
      <c r="EI98" s="4">
        <v>2</v>
      </c>
      <c r="EJ98" s="8">
        <v>239.76</v>
      </c>
      <c r="EK98" s="4"/>
      <c r="EL98" s="8"/>
      <c r="EM98" s="7"/>
      <c r="EN98" s="7"/>
      <c r="EO98" s="2" t="s">
        <v>138</v>
      </c>
      <c r="EP98" s="2" t="s">
        <v>148</v>
      </c>
      <c r="EQ98" s="2" t="s">
        <v>604</v>
      </c>
      <c r="ER98" s="2" t="s">
        <v>997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138</v>
      </c>
      <c r="FB98" s="2" t="s">
        <v>127</v>
      </c>
      <c r="FC98" s="2" t="s">
        <v>151</v>
      </c>
      <c r="FD98" s="2" t="s">
        <v>300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147</v>
      </c>
      <c r="FN98" s="2" t="s">
        <v>127</v>
      </c>
      <c r="FO98" s="2" t="s">
        <v>130</v>
      </c>
      <c r="FP98" s="2" t="s">
        <v>130</v>
      </c>
      <c r="FQ98" s="2" t="s">
        <v>141</v>
      </c>
      <c r="FR98" s="2" t="s">
        <v>130</v>
      </c>
      <c r="FS98" s="4">
        <v>3</v>
      </c>
      <c r="FT98" s="8">
        <v>340.17</v>
      </c>
      <c r="FU98" s="4"/>
      <c r="FV98" s="8"/>
      <c r="FW98" s="7"/>
      <c r="FX98" s="7"/>
      <c r="FY98" s="2" t="s">
        <v>138</v>
      </c>
      <c r="FZ98" s="2" t="s">
        <v>127</v>
      </c>
      <c r="GA98" s="2" t="s">
        <v>1477</v>
      </c>
      <c r="GB98" s="2" t="s">
        <v>1478</v>
      </c>
      <c r="GC98" s="2" t="s">
        <v>141</v>
      </c>
      <c r="GD98" s="2" t="s">
        <v>130</v>
      </c>
      <c r="GE98" s="4">
        <v>3</v>
      </c>
      <c r="GF98" s="8">
        <v>321.9</v>
      </c>
      <c r="GG98" s="4"/>
      <c r="GH98" s="8"/>
      <c r="GI98" s="7"/>
      <c r="GJ98" s="7"/>
      <c r="GK98" s="2" t="s">
        <v>138</v>
      </c>
      <c r="GL98" s="2" t="s">
        <v>127</v>
      </c>
      <c r="GM98" s="2" t="s">
        <v>202</v>
      </c>
      <c r="GN98" s="2" t="s">
        <v>1479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204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138</v>
      </c>
      <c r="HJ98" s="2" t="s">
        <v>127</v>
      </c>
      <c r="HK98" s="2" t="s">
        <v>1004</v>
      </c>
      <c r="HL98" s="2" t="s">
        <v>226</v>
      </c>
      <c r="HM98" s="2" t="s">
        <v>141</v>
      </c>
      <c r="HN98" s="2" t="s">
        <v>130</v>
      </c>
      <c r="HO98" s="4">
        <v>7</v>
      </c>
      <c r="HP98" s="8">
        <v>695.45</v>
      </c>
      <c r="HQ98" s="4"/>
      <c r="HR98" s="8"/>
      <c r="HS98" s="7"/>
      <c r="HT98" s="7"/>
      <c r="HU98" s="2" t="s">
        <v>138</v>
      </c>
      <c r="HV98" s="2" t="s">
        <v>127</v>
      </c>
      <c r="HW98" s="2" t="s">
        <v>161</v>
      </c>
      <c r="HX98" s="2" t="s">
        <v>943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138</v>
      </c>
      <c r="IH98" s="2" t="s">
        <v>127</v>
      </c>
      <c r="II98" s="2" t="s">
        <v>1480</v>
      </c>
      <c r="IJ98" s="2" t="s">
        <v>548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138</v>
      </c>
      <c r="IT98" s="2" t="s">
        <v>127</v>
      </c>
      <c r="IU98" s="2" t="s">
        <v>1474</v>
      </c>
      <c r="IV98" s="2" t="s">
        <v>793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147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130</v>
      </c>
      <c r="JR98" s="2" t="s">
        <v>130</v>
      </c>
      <c r="JS98" s="2" t="s">
        <v>130</v>
      </c>
      <c r="JT98" s="2" t="s">
        <v>130</v>
      </c>
      <c r="JU98" s="2" t="s">
        <v>130</v>
      </c>
      <c r="JV98" s="2" t="s">
        <v>130</v>
      </c>
      <c r="JW98" s="4"/>
      <c r="JX98" s="8"/>
      <c r="JY98" s="4"/>
      <c r="JZ98" s="8"/>
      <c r="KA98" s="7"/>
      <c r="KB98" s="7"/>
      <c r="KC98" s="2" t="s">
        <v>168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168</v>
      </c>
      <c r="KP98" s="2" t="s">
        <v>170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169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168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168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168</v>
      </c>
      <c r="MX98" s="2" t="s">
        <v>170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168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138</v>
      </c>
      <c r="OH98" s="2" t="s">
        <v>170</v>
      </c>
      <c r="OI98" s="2" t="s">
        <v>211</v>
      </c>
      <c r="OJ98" s="2" t="s">
        <v>615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138</v>
      </c>
      <c r="PF98" s="2" t="s">
        <v>127</v>
      </c>
      <c r="PG98" s="2" t="s">
        <v>172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138</v>
      </c>
      <c r="PR98" s="2" t="s">
        <v>170</v>
      </c>
      <c r="PS98" s="2" t="s">
        <v>213</v>
      </c>
      <c r="PT98" s="2" t="s">
        <v>1481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168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130</v>
      </c>
      <c r="QI98" s="4"/>
      <c r="QJ98" s="8"/>
      <c r="QK98" s="4"/>
      <c r="QL98" s="8"/>
      <c r="QM98" s="7"/>
      <c r="QN98" s="7"/>
      <c r="QO98" s="2" t="s">
        <v>138</v>
      </c>
      <c r="QP98" s="2" t="s">
        <v>170</v>
      </c>
      <c r="QQ98" s="2" t="s">
        <v>1482</v>
      </c>
      <c r="QR98" s="2" t="s">
        <v>1483</v>
      </c>
      <c r="QS98" s="2" t="s">
        <v>141</v>
      </c>
      <c r="QT98" s="2" t="s">
        <v>130</v>
      </c>
    </row>
    <row r="99">
      <c r="A99" s="2" t="s">
        <v>1484</v>
      </c>
      <c r="B99" s="2" t="s">
        <v>119</v>
      </c>
      <c r="C99" s="2" t="s">
        <v>1402</v>
      </c>
      <c r="D99" s="2" t="s">
        <v>121</v>
      </c>
      <c r="E99" s="2" t="s">
        <v>122</v>
      </c>
      <c r="F99" s="2" t="s">
        <v>1468</v>
      </c>
      <c r="G99" s="2" t="s">
        <v>1468</v>
      </c>
      <c r="H99" s="2" t="s">
        <v>1468</v>
      </c>
      <c r="I99" s="2" t="s">
        <v>1469</v>
      </c>
      <c r="J99" s="2" t="s">
        <v>125</v>
      </c>
      <c r="K99" s="2" t="s">
        <v>407</v>
      </c>
      <c r="L99" s="3">
        <v>51.43</v>
      </c>
      <c r="M99" s="3">
        <v>54</v>
      </c>
      <c r="N99" s="3">
        <v>109.99</v>
      </c>
      <c r="O99" s="2" t="s">
        <v>892</v>
      </c>
      <c r="P99" s="2" t="s">
        <v>721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1406</v>
      </c>
      <c r="V99" s="2" t="s">
        <v>219</v>
      </c>
      <c r="W99" s="2" t="s">
        <v>182</v>
      </c>
      <c r="X99" s="2" t="s">
        <v>130</v>
      </c>
      <c r="Y99" s="2" t="s">
        <v>1485</v>
      </c>
      <c r="Z99" s="4">
        <v>88</v>
      </c>
      <c r="AA99" s="4">
        <f>=ROUNDDOWN(146.666666666667,0)</f>
      </c>
      <c r="AB99" s="5">
        <v>0.6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10</v>
      </c>
      <c r="AQ99" s="8">
        <v>764.28</v>
      </c>
      <c r="AR99" s="4"/>
      <c r="AS99" s="8"/>
      <c r="AT99" s="7"/>
      <c r="AU99" s="7"/>
      <c r="AV99" s="4">
        <v>10</v>
      </c>
      <c r="AW99" s="8">
        <v>764.28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0.0977</v>
      </c>
      <c r="BJ99" s="4">
        <v>10</v>
      </c>
      <c r="BK99" s="8">
        <v>764.28</v>
      </c>
      <c r="BL99" s="2" t="s">
        <v>524</v>
      </c>
      <c r="BM99" s="7">
        <v>1</v>
      </c>
      <c r="BN99" s="7">
        <v>1</v>
      </c>
      <c r="BO99" s="4">
        <v>4</v>
      </c>
      <c r="BP99" s="8">
        <v>156.68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1415</v>
      </c>
      <c r="BX99" s="2" t="s">
        <v>1486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1019</v>
      </c>
      <c r="CH99" s="2" t="s">
        <v>127</v>
      </c>
      <c r="CI99" s="2" t="s">
        <v>130</v>
      </c>
      <c r="CJ99" s="2" t="s">
        <v>130</v>
      </c>
      <c r="CK99" s="2" t="s">
        <v>141</v>
      </c>
      <c r="CL99" s="2" t="s">
        <v>130</v>
      </c>
      <c r="CM99" s="4">
        <v>1</v>
      </c>
      <c r="CN99" s="8">
        <v>137.04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1485</v>
      </c>
      <c r="CV99" s="2" t="s">
        <v>1487</v>
      </c>
      <c r="CW99" s="2" t="s">
        <v>141</v>
      </c>
      <c r="CX99" s="2" t="s">
        <v>130</v>
      </c>
      <c r="CY99" s="4">
        <v>1</v>
      </c>
      <c r="CZ99" s="8">
        <v>81.52</v>
      </c>
      <c r="DA99" s="4"/>
      <c r="DB99" s="8"/>
      <c r="DC99" s="7"/>
      <c r="DD99" s="7"/>
      <c r="DE99" s="2" t="s">
        <v>138</v>
      </c>
      <c r="DF99" s="2" t="s">
        <v>127</v>
      </c>
      <c r="DG99" s="2" t="s">
        <v>1485</v>
      </c>
      <c r="DH99" s="2" t="s">
        <v>1488</v>
      </c>
      <c r="DI99" s="2" t="s">
        <v>141</v>
      </c>
      <c r="DJ99" s="2" t="s">
        <v>130</v>
      </c>
      <c r="DK99" s="4">
        <v>4</v>
      </c>
      <c r="DL99" s="8">
        <v>389.04</v>
      </c>
      <c r="DM99" s="4"/>
      <c r="DN99" s="8"/>
      <c r="DO99" s="7"/>
      <c r="DP99" s="7"/>
      <c r="DQ99" s="2" t="s">
        <v>138</v>
      </c>
      <c r="DR99" s="2" t="s">
        <v>127</v>
      </c>
      <c r="DS99" s="2" t="s">
        <v>1489</v>
      </c>
      <c r="DT99" s="2" t="s">
        <v>1003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138</v>
      </c>
      <c r="ED99" s="2" t="s">
        <v>170</v>
      </c>
      <c r="EE99" s="2" t="s">
        <v>328</v>
      </c>
      <c r="EF99" s="2" t="s">
        <v>1490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138</v>
      </c>
      <c r="EP99" s="2" t="s">
        <v>127</v>
      </c>
      <c r="EQ99" s="2" t="s">
        <v>230</v>
      </c>
      <c r="ER99" s="2" t="s">
        <v>1491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256</v>
      </c>
      <c r="FB99" s="2" t="s">
        <v>127</v>
      </c>
      <c r="FC99" s="2" t="s">
        <v>232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168</v>
      </c>
      <c r="FN99" s="2" t="s">
        <v>127</v>
      </c>
      <c r="FO99" s="2" t="s">
        <v>130</v>
      </c>
      <c r="FP99" s="2" t="s">
        <v>130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138</v>
      </c>
      <c r="FZ99" s="2" t="s">
        <v>127</v>
      </c>
      <c r="GA99" s="2" t="s">
        <v>233</v>
      </c>
      <c r="GB99" s="2" t="s">
        <v>1008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168</v>
      </c>
      <c r="GL99" s="2" t="s">
        <v>127</v>
      </c>
      <c r="GM99" s="2" t="s">
        <v>130</v>
      </c>
      <c r="GN99" s="2" t="s">
        <v>130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204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138</v>
      </c>
      <c r="HJ99" s="2" t="s">
        <v>127</v>
      </c>
      <c r="HK99" s="2" t="s">
        <v>327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168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138</v>
      </c>
      <c r="IH99" s="2" t="s">
        <v>127</v>
      </c>
      <c r="II99" s="2" t="s">
        <v>331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138</v>
      </c>
      <c r="IT99" s="2" t="s">
        <v>127</v>
      </c>
      <c r="IU99" s="2" t="s">
        <v>1485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138</v>
      </c>
      <c r="JF99" s="2" t="s">
        <v>127</v>
      </c>
      <c r="JG99" s="2" t="s">
        <v>166</v>
      </c>
      <c r="JH99" s="2" t="s">
        <v>1149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130</v>
      </c>
      <c r="JR99" s="2" t="s">
        <v>130</v>
      </c>
      <c r="JS99" s="2" t="s">
        <v>130</v>
      </c>
      <c r="JT99" s="2" t="s">
        <v>130</v>
      </c>
      <c r="JU99" s="2" t="s">
        <v>130</v>
      </c>
      <c r="JV99" s="2" t="s">
        <v>130</v>
      </c>
      <c r="JW99" s="4"/>
      <c r="JX99" s="8"/>
      <c r="JY99" s="4"/>
      <c r="JZ99" s="8"/>
      <c r="KA99" s="7"/>
      <c r="KB99" s="7"/>
      <c r="KC99" s="2" t="s">
        <v>168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168</v>
      </c>
      <c r="KP99" s="2" t="s">
        <v>170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169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168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168</v>
      </c>
      <c r="MX99" s="2" t="s">
        <v>170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168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168</v>
      </c>
      <c r="OH99" s="2" t="s">
        <v>170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130</v>
      </c>
      <c r="OT99" s="2" t="s">
        <v>130</v>
      </c>
      <c r="OU99" s="2" t="s">
        <v>130</v>
      </c>
      <c r="OV99" s="2" t="s">
        <v>130</v>
      </c>
      <c r="OW99" s="2" t="s">
        <v>130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168</v>
      </c>
      <c r="PR99" s="2" t="s">
        <v>170</v>
      </c>
      <c r="PS99" s="2" t="s">
        <v>130</v>
      </c>
      <c r="PT99" s="2" t="s">
        <v>130</v>
      </c>
      <c r="PU99" s="2" t="s">
        <v>141</v>
      </c>
      <c r="PV99" s="2" t="s">
        <v>130</v>
      </c>
      <c r="PW99" s="4"/>
      <c r="PX99" s="8"/>
      <c r="PY99" s="4"/>
      <c r="PZ99" s="8"/>
      <c r="QA99" s="7"/>
      <c r="QB99" s="7"/>
      <c r="QC99" s="2" t="s">
        <v>168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130</v>
      </c>
      <c r="QI99" s="4"/>
      <c r="QJ99" s="8"/>
      <c r="QK99" s="4"/>
      <c r="QL99" s="8"/>
      <c r="QM99" s="7"/>
      <c r="QN99" s="7"/>
      <c r="QO99" s="2" t="s">
        <v>138</v>
      </c>
      <c r="QP99" s="2" t="s">
        <v>170</v>
      </c>
      <c r="QQ99" s="2" t="s">
        <v>203</v>
      </c>
      <c r="QR99" s="2" t="s">
        <v>373</v>
      </c>
      <c r="QS99" s="2" t="s">
        <v>141</v>
      </c>
      <c r="QT99" s="2" t="s">
        <v>130</v>
      </c>
    </row>
    <row r="100">
      <c r="A100" s="2" t="s">
        <v>1492</v>
      </c>
      <c r="B100" s="2" t="s">
        <v>119</v>
      </c>
      <c r="C100" s="2" t="s">
        <v>1402</v>
      </c>
      <c r="D100" s="2" t="s">
        <v>121</v>
      </c>
      <c r="E100" s="2" t="s">
        <v>122</v>
      </c>
      <c r="F100" s="2" t="s">
        <v>1493</v>
      </c>
      <c r="G100" s="2" t="s">
        <v>1493</v>
      </c>
      <c r="H100" s="2" t="s">
        <v>1493</v>
      </c>
      <c r="I100" s="2" t="s">
        <v>1494</v>
      </c>
      <c r="J100" s="2" t="s">
        <v>125</v>
      </c>
      <c r="K100" s="2" t="s">
        <v>1495</v>
      </c>
      <c r="L100" s="3">
        <v>52</v>
      </c>
      <c r="M100" s="3">
        <v>54.6</v>
      </c>
      <c r="N100" s="3">
        <v>109.99</v>
      </c>
      <c r="O100" s="2" t="s">
        <v>127</v>
      </c>
      <c r="P100" s="2" t="s">
        <v>311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218</v>
      </c>
      <c r="V100" s="2" t="s">
        <v>219</v>
      </c>
      <c r="W100" s="2" t="s">
        <v>408</v>
      </c>
      <c r="X100" s="2" t="s">
        <v>182</v>
      </c>
      <c r="Y100" s="2" t="s">
        <v>317</v>
      </c>
      <c r="Z100" s="4">
        <v>35</v>
      </c>
      <c r="AA100" s="4">
        <f>=ROUNDDOWN(6.60377358490566,0)</f>
      </c>
      <c r="AB100" s="5">
        <v>5.3</v>
      </c>
      <c r="AC100" s="2" t="s">
        <v>283</v>
      </c>
      <c r="AD100" s="4">
        <v>100</v>
      </c>
      <c r="AE100" s="4">
        <v>100</v>
      </c>
      <c r="AF100" s="6">
        <v>65</v>
      </c>
      <c r="AG100" s="6"/>
      <c r="AH100" s="7">
        <v>0.7429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57</v>
      </c>
      <c r="AQ100" s="8">
        <v>3164.6</v>
      </c>
      <c r="AR100" s="4"/>
      <c r="AS100" s="8"/>
      <c r="AT100" s="7"/>
      <c r="AU100" s="7"/>
      <c r="AV100" s="4">
        <v>57</v>
      </c>
      <c r="AW100" s="8">
        <v>3164.6</v>
      </c>
      <c r="AX100" s="4"/>
      <c r="AY100" s="8"/>
      <c r="AZ100" s="7"/>
      <c r="BA100" s="7"/>
      <c r="BB100" s="7">
        <v>1</v>
      </c>
      <c r="BC100" s="4">
        <v>117</v>
      </c>
      <c r="BD100" s="8">
        <v>6759.85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0.4681</v>
      </c>
      <c r="BJ100" s="4">
        <v>57</v>
      </c>
      <c r="BK100" s="8">
        <v>3164.6</v>
      </c>
      <c r="BL100" s="2" t="s">
        <v>1496</v>
      </c>
      <c r="BM100" s="7">
        <v>1</v>
      </c>
      <c r="BN100" s="7">
        <v>1</v>
      </c>
      <c r="BO100" s="4">
        <v>31</v>
      </c>
      <c r="BP100" s="8">
        <v>1632.54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798</v>
      </c>
      <c r="BX100" s="2" t="s">
        <v>394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256</v>
      </c>
      <c r="CH100" s="2" t="s">
        <v>127</v>
      </c>
      <c r="CI100" s="2" t="s">
        <v>130</v>
      </c>
      <c r="CJ100" s="2" t="s">
        <v>130</v>
      </c>
      <c r="CK100" s="2" t="s">
        <v>141</v>
      </c>
      <c r="CL100" s="2" t="s">
        <v>130</v>
      </c>
      <c r="CM100" s="4">
        <v>8</v>
      </c>
      <c r="CN100" s="8">
        <v>447.72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304</v>
      </c>
      <c r="CV100" s="2" t="s">
        <v>505</v>
      </c>
      <c r="CW100" s="2" t="s">
        <v>141</v>
      </c>
      <c r="CX100" s="2" t="s">
        <v>130</v>
      </c>
      <c r="CY100" s="4">
        <v>8</v>
      </c>
      <c r="CZ100" s="8">
        <v>480.48</v>
      </c>
      <c r="DA100" s="4"/>
      <c r="DB100" s="8"/>
      <c r="DC100" s="7"/>
      <c r="DD100" s="7"/>
      <c r="DE100" s="2" t="s">
        <v>138</v>
      </c>
      <c r="DF100" s="2" t="s">
        <v>127</v>
      </c>
      <c r="DG100" s="2" t="s">
        <v>581</v>
      </c>
      <c r="DH100" s="2" t="s">
        <v>348</v>
      </c>
      <c r="DI100" s="2" t="s">
        <v>141</v>
      </c>
      <c r="DJ100" s="2" t="s">
        <v>130</v>
      </c>
      <c r="DK100" s="4">
        <v>2</v>
      </c>
      <c r="DL100" s="8">
        <v>122.3</v>
      </c>
      <c r="DM100" s="4"/>
      <c r="DN100" s="8"/>
      <c r="DO100" s="7"/>
      <c r="DP100" s="7"/>
      <c r="DQ100" s="2" t="s">
        <v>138</v>
      </c>
      <c r="DR100" s="2" t="s">
        <v>127</v>
      </c>
      <c r="DS100" s="2" t="s">
        <v>658</v>
      </c>
      <c r="DT100" s="2" t="s">
        <v>1497</v>
      </c>
      <c r="DU100" s="2" t="s">
        <v>141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168</v>
      </c>
      <c r="ED100" s="2" t="s">
        <v>127</v>
      </c>
      <c r="EE100" s="2" t="s">
        <v>130</v>
      </c>
      <c r="EF100" s="2" t="s">
        <v>130</v>
      </c>
      <c r="EG100" s="2" t="s">
        <v>141</v>
      </c>
      <c r="EH100" s="2" t="s">
        <v>130</v>
      </c>
      <c r="EI100" s="4">
        <v>6</v>
      </c>
      <c r="EJ100" s="8">
        <v>366.9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512</v>
      </c>
      <c r="ER100" s="2" t="s">
        <v>582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127</v>
      </c>
      <c r="FC100" s="2" t="s">
        <v>232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127</v>
      </c>
      <c r="FO100" s="2" t="s">
        <v>130</v>
      </c>
      <c r="FP100" s="2" t="s">
        <v>130</v>
      </c>
      <c r="FQ100" s="2" t="s">
        <v>141</v>
      </c>
      <c r="FR100" s="2" t="s">
        <v>130</v>
      </c>
      <c r="FS100" s="4">
        <v>2</v>
      </c>
      <c r="FT100" s="8">
        <v>114.66</v>
      </c>
      <c r="FU100" s="4"/>
      <c r="FV100" s="8"/>
      <c r="FW100" s="7"/>
      <c r="FX100" s="7"/>
      <c r="FY100" s="2" t="s">
        <v>138</v>
      </c>
      <c r="FZ100" s="2" t="s">
        <v>127</v>
      </c>
      <c r="GA100" s="2" t="s">
        <v>363</v>
      </c>
      <c r="GB100" s="2" t="s">
        <v>1498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127</v>
      </c>
      <c r="GM100" s="2" t="s">
        <v>130</v>
      </c>
      <c r="GN100" s="2" t="s">
        <v>130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256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147</v>
      </c>
      <c r="IH100" s="2" t="s">
        <v>127</v>
      </c>
      <c r="II100" s="2" t="s">
        <v>130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127</v>
      </c>
      <c r="IU100" s="2" t="s">
        <v>304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168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170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170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127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127</v>
      </c>
      <c r="PG100" s="2" t="s">
        <v>304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168</v>
      </c>
      <c r="QP100" s="2" t="s">
        <v>170</v>
      </c>
      <c r="QQ100" s="2" t="s">
        <v>130</v>
      </c>
      <c r="QR100" s="2" t="s">
        <v>130</v>
      </c>
      <c r="QS100" s="2" t="s">
        <v>141</v>
      </c>
      <c r="QT100" s="2" t="s">
        <v>130</v>
      </c>
    </row>
    <row r="101">
      <c r="A101" s="2" t="s">
        <v>1499</v>
      </c>
      <c r="B101" s="2" t="s">
        <v>119</v>
      </c>
      <c r="C101" s="2" t="s">
        <v>1402</v>
      </c>
      <c r="D101" s="2" t="s">
        <v>121</v>
      </c>
      <c r="E101" s="2" t="s">
        <v>122</v>
      </c>
      <c r="F101" s="2" t="s">
        <v>1493</v>
      </c>
      <c r="G101" s="2" t="s">
        <v>1493</v>
      </c>
      <c r="H101" s="2" t="s">
        <v>1493</v>
      </c>
      <c r="I101" s="2" t="s">
        <v>1500</v>
      </c>
      <c r="J101" s="2" t="s">
        <v>125</v>
      </c>
      <c r="K101" s="2" t="s">
        <v>1501</v>
      </c>
      <c r="L101" s="3">
        <v>52</v>
      </c>
      <c r="M101" s="3">
        <v>54.6</v>
      </c>
      <c r="N101" s="3">
        <v>109.99</v>
      </c>
      <c r="O101" s="2" t="s">
        <v>127</v>
      </c>
      <c r="P101" s="2" t="s">
        <v>311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218</v>
      </c>
      <c r="V101" s="2" t="s">
        <v>219</v>
      </c>
      <c r="W101" s="2" t="s">
        <v>408</v>
      </c>
      <c r="X101" s="2" t="s">
        <v>182</v>
      </c>
      <c r="Y101" s="2" t="s">
        <v>317</v>
      </c>
      <c r="Z101" s="4">
        <v>26</v>
      </c>
      <c r="AA101" s="4">
        <f>=ROUNDDOWN(12.3809523809524,0)</f>
      </c>
      <c r="AB101" s="5">
        <v>2.1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35</v>
      </c>
      <c r="AQ101" s="8">
        <v>2095.88</v>
      </c>
      <c r="AR101" s="4"/>
      <c r="AS101" s="8"/>
      <c r="AT101" s="7"/>
      <c r="AU101" s="7"/>
      <c r="AV101" s="4">
        <v>35</v>
      </c>
      <c r="AW101" s="8">
        <v>2095.88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0.31</v>
      </c>
      <c r="BJ101" s="4">
        <v>35</v>
      </c>
      <c r="BK101" s="8">
        <v>2095.88</v>
      </c>
      <c r="BL101" s="2" t="s">
        <v>1274</v>
      </c>
      <c r="BM101" s="7">
        <v>1</v>
      </c>
      <c r="BN101" s="7">
        <v>1</v>
      </c>
      <c r="BO101" s="4">
        <v>4</v>
      </c>
      <c r="BP101" s="8">
        <v>191.1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798</v>
      </c>
      <c r="BX101" s="2" t="s">
        <v>1502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256</v>
      </c>
      <c r="CH101" s="2" t="s">
        <v>127</v>
      </c>
      <c r="CI101" s="2" t="s">
        <v>130</v>
      </c>
      <c r="CJ101" s="2" t="s">
        <v>130</v>
      </c>
      <c r="CK101" s="2" t="s">
        <v>141</v>
      </c>
      <c r="CL101" s="2" t="s">
        <v>130</v>
      </c>
      <c r="CM101" s="4">
        <v>10</v>
      </c>
      <c r="CN101" s="8">
        <v>642.44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304</v>
      </c>
      <c r="CV101" s="2" t="s">
        <v>304</v>
      </c>
      <c r="CW101" s="2" t="s">
        <v>141</v>
      </c>
      <c r="CX101" s="2" t="s">
        <v>130</v>
      </c>
      <c r="CY101" s="4">
        <v>11</v>
      </c>
      <c r="CZ101" s="8">
        <v>660.66</v>
      </c>
      <c r="DA101" s="4"/>
      <c r="DB101" s="8"/>
      <c r="DC101" s="7"/>
      <c r="DD101" s="7"/>
      <c r="DE101" s="2" t="s">
        <v>138</v>
      </c>
      <c r="DF101" s="2" t="s">
        <v>127</v>
      </c>
      <c r="DG101" s="2" t="s">
        <v>581</v>
      </c>
      <c r="DH101" s="2" t="s">
        <v>1503</v>
      </c>
      <c r="DI101" s="2" t="s">
        <v>141</v>
      </c>
      <c r="DJ101" s="2" t="s">
        <v>130</v>
      </c>
      <c r="DK101" s="4">
        <v>2</v>
      </c>
      <c r="DL101" s="8">
        <v>122.3</v>
      </c>
      <c r="DM101" s="4"/>
      <c r="DN101" s="8"/>
      <c r="DO101" s="7"/>
      <c r="DP101" s="7"/>
      <c r="DQ101" s="2" t="s">
        <v>138</v>
      </c>
      <c r="DR101" s="2" t="s">
        <v>127</v>
      </c>
      <c r="DS101" s="2" t="s">
        <v>658</v>
      </c>
      <c r="DT101" s="2" t="s">
        <v>1219</v>
      </c>
      <c r="DU101" s="2" t="s">
        <v>141</v>
      </c>
      <c r="DV101" s="2" t="s">
        <v>130</v>
      </c>
      <c r="DW101" s="4">
        <v>1</v>
      </c>
      <c r="DX101" s="8">
        <v>57.33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377</v>
      </c>
      <c r="EF101" s="2" t="s">
        <v>697</v>
      </c>
      <c r="EG101" s="2" t="s">
        <v>141</v>
      </c>
      <c r="EH101" s="2" t="s">
        <v>130</v>
      </c>
      <c r="EI101" s="4">
        <v>4</v>
      </c>
      <c r="EJ101" s="8">
        <v>244.6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512</v>
      </c>
      <c r="ER101" s="2" t="s">
        <v>1503</v>
      </c>
      <c r="ES101" s="2" t="s">
        <v>141</v>
      </c>
      <c r="ET101" s="2" t="s">
        <v>130</v>
      </c>
      <c r="EU101" s="4">
        <v>2</v>
      </c>
      <c r="EV101" s="8">
        <v>120.12</v>
      </c>
      <c r="EW101" s="4"/>
      <c r="EX101" s="8"/>
      <c r="EY101" s="7"/>
      <c r="EZ101" s="7"/>
      <c r="FA101" s="2" t="s">
        <v>138</v>
      </c>
      <c r="FB101" s="2" t="s">
        <v>127</v>
      </c>
      <c r="FC101" s="2" t="s">
        <v>232</v>
      </c>
      <c r="FD101" s="2" t="s">
        <v>1504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147</v>
      </c>
      <c r="FN101" s="2" t="s">
        <v>127</v>
      </c>
      <c r="FO101" s="2" t="s">
        <v>130</v>
      </c>
      <c r="FP101" s="2" t="s">
        <v>130</v>
      </c>
      <c r="FQ101" s="2" t="s">
        <v>141</v>
      </c>
      <c r="FR101" s="2" t="s">
        <v>130</v>
      </c>
      <c r="FS101" s="4">
        <v>1</v>
      </c>
      <c r="FT101" s="8">
        <v>57.33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588</v>
      </c>
      <c r="GB101" s="2" t="s">
        <v>1505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127</v>
      </c>
      <c r="GM101" s="2" t="s">
        <v>130</v>
      </c>
      <c r="GN101" s="2" t="s">
        <v>130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256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147</v>
      </c>
      <c r="IH101" s="2" t="s">
        <v>127</v>
      </c>
      <c r="II101" s="2" t="s">
        <v>130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127</v>
      </c>
      <c r="IU101" s="2" t="s">
        <v>304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168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168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170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170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127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127</v>
      </c>
      <c r="PG101" s="2" t="s">
        <v>304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168</v>
      </c>
      <c r="QP101" s="2" t="s">
        <v>170</v>
      </c>
      <c r="QQ101" s="2" t="s">
        <v>130</v>
      </c>
      <c r="QR101" s="2" t="s">
        <v>130</v>
      </c>
      <c r="QS101" s="2" t="s">
        <v>141</v>
      </c>
      <c r="QT101" s="2" t="s">
        <v>130</v>
      </c>
    </row>
    <row r="102">
      <c r="A102" s="2" t="s">
        <v>1506</v>
      </c>
      <c r="B102" s="2" t="s">
        <v>119</v>
      </c>
      <c r="C102" s="2" t="s">
        <v>1402</v>
      </c>
      <c r="D102" s="2" t="s">
        <v>121</v>
      </c>
      <c r="E102" s="2" t="s">
        <v>122</v>
      </c>
      <c r="F102" s="2" t="s">
        <v>1493</v>
      </c>
      <c r="G102" s="2" t="s">
        <v>1493</v>
      </c>
      <c r="H102" s="2" t="s">
        <v>1493</v>
      </c>
      <c r="I102" s="2" t="s">
        <v>1507</v>
      </c>
      <c r="J102" s="2" t="s">
        <v>125</v>
      </c>
      <c r="K102" s="2" t="s">
        <v>354</v>
      </c>
      <c r="L102" s="3">
        <v>52</v>
      </c>
      <c r="M102" s="3">
        <v>54.6</v>
      </c>
      <c r="N102" s="3">
        <v>109.99</v>
      </c>
      <c r="O102" s="2" t="s">
        <v>127</v>
      </c>
      <c r="P102" s="2" t="s">
        <v>311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218</v>
      </c>
      <c r="V102" s="2" t="s">
        <v>219</v>
      </c>
      <c r="W102" s="2" t="s">
        <v>408</v>
      </c>
      <c r="X102" s="2" t="s">
        <v>182</v>
      </c>
      <c r="Y102" s="2" t="s">
        <v>317</v>
      </c>
      <c r="Z102" s="4">
        <v>32</v>
      </c>
      <c r="AA102" s="4">
        <f>=ROUNDDOWN(12.8,0)</f>
      </c>
      <c r="AB102" s="5">
        <v>2.5</v>
      </c>
      <c r="AC102" s="2" t="s">
        <v>136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25</v>
      </c>
      <c r="AQ102" s="8">
        <v>1499.37</v>
      </c>
      <c r="AR102" s="4"/>
      <c r="AS102" s="8"/>
      <c r="AT102" s="7"/>
      <c r="AU102" s="7"/>
      <c r="AV102" s="4">
        <v>25</v>
      </c>
      <c r="AW102" s="8">
        <v>1499.37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0.2218</v>
      </c>
      <c r="BJ102" s="4">
        <v>25</v>
      </c>
      <c r="BK102" s="8">
        <v>1499.37</v>
      </c>
      <c r="BL102" s="2" t="s">
        <v>1508</v>
      </c>
      <c r="BM102" s="7">
        <v>1</v>
      </c>
      <c r="BN102" s="7">
        <v>1</v>
      </c>
      <c r="BO102" s="4">
        <v>1</v>
      </c>
      <c r="BP102" s="8">
        <v>49.14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798</v>
      </c>
      <c r="BX102" s="2" t="s">
        <v>1509</v>
      </c>
      <c r="BY102" s="2" t="s">
        <v>141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256</v>
      </c>
      <c r="CH102" s="2" t="s">
        <v>127</v>
      </c>
      <c r="CI102" s="2" t="s">
        <v>130</v>
      </c>
      <c r="CJ102" s="2" t="s">
        <v>130</v>
      </c>
      <c r="CK102" s="2" t="s">
        <v>141</v>
      </c>
      <c r="CL102" s="2" t="s">
        <v>130</v>
      </c>
      <c r="CM102" s="4">
        <v>14</v>
      </c>
      <c r="CN102" s="8">
        <v>863.83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304</v>
      </c>
      <c r="CV102" s="2" t="s">
        <v>317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127</v>
      </c>
      <c r="DG102" s="2" t="s">
        <v>581</v>
      </c>
      <c r="DH102" s="2" t="s">
        <v>1497</v>
      </c>
      <c r="DI102" s="2" t="s">
        <v>141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127</v>
      </c>
      <c r="DS102" s="2" t="s">
        <v>658</v>
      </c>
      <c r="DT102" s="2" t="s">
        <v>642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127</v>
      </c>
      <c r="EE102" s="2" t="s">
        <v>377</v>
      </c>
      <c r="EF102" s="2" t="s">
        <v>342</v>
      </c>
      <c r="EG102" s="2" t="s">
        <v>141</v>
      </c>
      <c r="EH102" s="2" t="s">
        <v>130</v>
      </c>
      <c r="EI102" s="4">
        <v>2</v>
      </c>
      <c r="EJ102" s="8">
        <v>122.3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512</v>
      </c>
      <c r="ER102" s="2" t="s">
        <v>583</v>
      </c>
      <c r="ES102" s="2" t="s">
        <v>141</v>
      </c>
      <c r="ET102" s="2" t="s">
        <v>130</v>
      </c>
      <c r="EU102" s="4">
        <v>2</v>
      </c>
      <c r="EV102" s="8">
        <v>120.12</v>
      </c>
      <c r="EW102" s="4"/>
      <c r="EX102" s="8"/>
      <c r="EY102" s="7"/>
      <c r="EZ102" s="7"/>
      <c r="FA102" s="2" t="s">
        <v>138</v>
      </c>
      <c r="FB102" s="2" t="s">
        <v>127</v>
      </c>
      <c r="FC102" s="2" t="s">
        <v>232</v>
      </c>
      <c r="FD102" s="2" t="s">
        <v>1510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147</v>
      </c>
      <c r="FN102" s="2" t="s">
        <v>127</v>
      </c>
      <c r="FO102" s="2" t="s">
        <v>130</v>
      </c>
      <c r="FP102" s="2" t="s">
        <v>130</v>
      </c>
      <c r="FQ102" s="2" t="s">
        <v>141</v>
      </c>
      <c r="FR102" s="2" t="s">
        <v>130</v>
      </c>
      <c r="FS102" s="4">
        <v>6</v>
      </c>
      <c r="FT102" s="8">
        <v>343.98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588</v>
      </c>
      <c r="GB102" s="2" t="s">
        <v>1511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127</v>
      </c>
      <c r="GM102" s="2" t="s">
        <v>130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127</v>
      </c>
      <c r="GY102" s="2" t="s">
        <v>130</v>
      </c>
      <c r="GZ102" s="2" t="s">
        <v>130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256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147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127</v>
      </c>
      <c r="IU102" s="2" t="s">
        <v>317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127</v>
      </c>
      <c r="JG102" s="2" t="s">
        <v>130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168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170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170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127</v>
      </c>
      <c r="OU102" s="2" t="s">
        <v>130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127</v>
      </c>
      <c r="PG102" s="2" t="s">
        <v>304</v>
      </c>
      <c r="PH102" s="2" t="s">
        <v>507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168</v>
      </c>
      <c r="QP102" s="2" t="s">
        <v>170</v>
      </c>
      <c r="QQ102" s="2" t="s">
        <v>130</v>
      </c>
      <c r="QR102" s="2" t="s">
        <v>130</v>
      </c>
      <c r="QS102" s="2" t="s">
        <v>141</v>
      </c>
      <c r="QT102" s="2" t="s">
        <v>130</v>
      </c>
    </row>
    <row r="103">
      <c r="A103" s="2" t="s">
        <v>1512</v>
      </c>
      <c r="B103" s="2" t="s">
        <v>119</v>
      </c>
      <c r="C103" s="2" t="s">
        <v>1402</v>
      </c>
      <c r="D103" s="2" t="s">
        <v>121</v>
      </c>
      <c r="E103" s="2" t="s">
        <v>122</v>
      </c>
      <c r="F103" s="2" t="s">
        <v>1513</v>
      </c>
      <c r="G103" s="2" t="s">
        <v>1513</v>
      </c>
      <c r="H103" s="2" t="s">
        <v>1513</v>
      </c>
      <c r="I103" s="2" t="s">
        <v>1514</v>
      </c>
      <c r="J103" s="2" t="s">
        <v>125</v>
      </c>
      <c r="K103" s="2" t="s">
        <v>407</v>
      </c>
      <c r="L103" s="3">
        <v>80.15</v>
      </c>
      <c r="M103" s="3">
        <v>84.16</v>
      </c>
      <c r="N103" s="3">
        <v>184.99</v>
      </c>
      <c r="O103" s="2" t="s">
        <v>127</v>
      </c>
      <c r="P103" s="2" t="s">
        <v>281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1406</v>
      </c>
      <c r="V103" s="2" t="s">
        <v>219</v>
      </c>
      <c r="W103" s="2" t="s">
        <v>182</v>
      </c>
      <c r="X103" s="2" t="s">
        <v>130</v>
      </c>
      <c r="Y103" s="2" t="s">
        <v>1515</v>
      </c>
      <c r="Z103" s="4">
        <v>228</v>
      </c>
      <c r="AA103" s="4">
        <f>=ROUNDDOWN(45.6,0)</f>
      </c>
      <c r="AB103" s="5">
        <v>5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54</v>
      </c>
      <c r="AQ103" s="8">
        <v>4695.75</v>
      </c>
      <c r="AR103" s="4"/>
      <c r="AS103" s="8"/>
      <c r="AT103" s="7"/>
      <c r="AU103" s="7"/>
      <c r="AV103" s="4">
        <v>54</v>
      </c>
      <c r="AW103" s="8">
        <v>4695.75</v>
      </c>
      <c r="AX103" s="4"/>
      <c r="AY103" s="8"/>
      <c r="AZ103" s="7"/>
      <c r="BA103" s="7"/>
      <c r="BB103" s="7">
        <v>1</v>
      </c>
      <c r="BC103" s="4">
        <v>71</v>
      </c>
      <c r="BD103" s="8">
        <v>6118.96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0.7674</v>
      </c>
      <c r="BJ103" s="4">
        <v>54</v>
      </c>
      <c r="BK103" s="8">
        <v>4695.75</v>
      </c>
      <c r="BL103" s="2" t="s">
        <v>1516</v>
      </c>
      <c r="BM103" s="7">
        <v>1</v>
      </c>
      <c r="BN103" s="7">
        <v>1</v>
      </c>
      <c r="BO103" s="4">
        <v>10</v>
      </c>
      <c r="BP103" s="8">
        <v>762.7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222</v>
      </c>
      <c r="BX103" s="2" t="s">
        <v>223</v>
      </c>
      <c r="BY103" s="2" t="s">
        <v>141</v>
      </c>
      <c r="BZ103" s="2" t="s">
        <v>130</v>
      </c>
      <c r="CA103" s="4">
        <v>1</v>
      </c>
      <c r="CB103" s="8">
        <v>92.17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130</v>
      </c>
      <c r="CJ103" s="2" t="s">
        <v>1473</v>
      </c>
      <c r="CK103" s="2" t="s">
        <v>141</v>
      </c>
      <c r="CL103" s="2" t="s">
        <v>130</v>
      </c>
      <c r="CM103" s="4">
        <v>10</v>
      </c>
      <c r="CN103" s="8">
        <v>1004.17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1515</v>
      </c>
      <c r="CV103" s="2" t="s">
        <v>1517</v>
      </c>
      <c r="CW103" s="2" t="s">
        <v>141</v>
      </c>
      <c r="CX103" s="2" t="s">
        <v>130</v>
      </c>
      <c r="CY103" s="4">
        <v>1</v>
      </c>
      <c r="CZ103" s="8">
        <v>98.67</v>
      </c>
      <c r="DA103" s="4"/>
      <c r="DB103" s="8"/>
      <c r="DC103" s="7"/>
      <c r="DD103" s="7"/>
      <c r="DE103" s="2" t="s">
        <v>138</v>
      </c>
      <c r="DF103" s="2" t="s">
        <v>127</v>
      </c>
      <c r="DG103" s="2" t="s">
        <v>1515</v>
      </c>
      <c r="DH103" s="2" t="s">
        <v>1518</v>
      </c>
      <c r="DI103" s="2" t="s">
        <v>141</v>
      </c>
      <c r="DJ103" s="2" t="s">
        <v>130</v>
      </c>
      <c r="DK103" s="4">
        <v>2</v>
      </c>
      <c r="DL103" s="8">
        <v>156.1</v>
      </c>
      <c r="DM103" s="4"/>
      <c r="DN103" s="8"/>
      <c r="DO103" s="7"/>
      <c r="DP103" s="7"/>
      <c r="DQ103" s="2" t="s">
        <v>138</v>
      </c>
      <c r="DR103" s="2" t="s">
        <v>127</v>
      </c>
      <c r="DS103" s="2" t="s">
        <v>1489</v>
      </c>
      <c r="DT103" s="2" t="s">
        <v>1056</v>
      </c>
      <c r="DU103" s="2" t="s">
        <v>141</v>
      </c>
      <c r="DV103" s="2" t="s">
        <v>130</v>
      </c>
      <c r="DW103" s="4">
        <v>21</v>
      </c>
      <c r="DX103" s="8">
        <v>1855.77</v>
      </c>
      <c r="DY103" s="4"/>
      <c r="DZ103" s="8"/>
      <c r="EA103" s="7"/>
      <c r="EB103" s="7"/>
      <c r="EC103" s="2" t="s">
        <v>138</v>
      </c>
      <c r="ED103" s="2" t="s">
        <v>127</v>
      </c>
      <c r="EE103" s="2" t="s">
        <v>396</v>
      </c>
      <c r="EF103" s="2" t="s">
        <v>826</v>
      </c>
      <c r="EG103" s="2" t="s">
        <v>141</v>
      </c>
      <c r="EH103" s="2" t="s">
        <v>130</v>
      </c>
      <c r="EI103" s="4">
        <v>1</v>
      </c>
      <c r="EJ103" s="8">
        <v>101.08</v>
      </c>
      <c r="EK103" s="4"/>
      <c r="EL103" s="8"/>
      <c r="EM103" s="7"/>
      <c r="EN103" s="7"/>
      <c r="EO103" s="2" t="s">
        <v>138</v>
      </c>
      <c r="EP103" s="2" t="s">
        <v>148</v>
      </c>
      <c r="EQ103" s="2" t="s">
        <v>230</v>
      </c>
      <c r="ER103" s="2" t="s">
        <v>1519</v>
      </c>
      <c r="ES103" s="2" t="s">
        <v>141</v>
      </c>
      <c r="ET103" s="2" t="s">
        <v>130</v>
      </c>
      <c r="EU103" s="4">
        <v>3</v>
      </c>
      <c r="EV103" s="8">
        <v>180.51</v>
      </c>
      <c r="EW103" s="4"/>
      <c r="EX103" s="8"/>
      <c r="EY103" s="7"/>
      <c r="EZ103" s="7"/>
      <c r="FA103" s="2" t="s">
        <v>138</v>
      </c>
      <c r="FB103" s="2" t="s">
        <v>127</v>
      </c>
      <c r="FC103" s="2" t="s">
        <v>151</v>
      </c>
      <c r="FD103" s="2" t="s">
        <v>705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147</v>
      </c>
      <c r="FN103" s="2" t="s">
        <v>127</v>
      </c>
      <c r="FO103" s="2" t="s">
        <v>130</v>
      </c>
      <c r="FP103" s="2" t="s">
        <v>130</v>
      </c>
      <c r="FQ103" s="2" t="s">
        <v>141</v>
      </c>
      <c r="FR103" s="2" t="s">
        <v>130</v>
      </c>
      <c r="FS103" s="4">
        <v>2</v>
      </c>
      <c r="FT103" s="8">
        <v>192.1</v>
      </c>
      <c r="FU103" s="4"/>
      <c r="FV103" s="8"/>
      <c r="FW103" s="7"/>
      <c r="FX103" s="7"/>
      <c r="FY103" s="2" t="s">
        <v>138</v>
      </c>
      <c r="FZ103" s="2" t="s">
        <v>127</v>
      </c>
      <c r="GA103" s="2" t="s">
        <v>947</v>
      </c>
      <c r="GB103" s="2" t="s">
        <v>1520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127</v>
      </c>
      <c r="GM103" s="2" t="s">
        <v>155</v>
      </c>
      <c r="GN103" s="2" t="s">
        <v>298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204</v>
      </c>
      <c r="GX103" s="2" t="s">
        <v>127</v>
      </c>
      <c r="GY103" s="2" t="s">
        <v>130</v>
      </c>
      <c r="GZ103" s="2" t="s">
        <v>130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127</v>
      </c>
      <c r="HK103" s="2" t="s">
        <v>171</v>
      </c>
      <c r="HL103" s="2" t="s">
        <v>1441</v>
      </c>
      <c r="HM103" s="2" t="s">
        <v>141</v>
      </c>
      <c r="HN103" s="2" t="s">
        <v>130</v>
      </c>
      <c r="HO103" s="4">
        <v>3</v>
      </c>
      <c r="HP103" s="8">
        <v>252.48</v>
      </c>
      <c r="HQ103" s="4"/>
      <c r="HR103" s="8"/>
      <c r="HS103" s="7"/>
      <c r="HT103" s="7"/>
      <c r="HU103" s="2" t="s">
        <v>138</v>
      </c>
      <c r="HV103" s="2" t="s">
        <v>127</v>
      </c>
      <c r="HW103" s="2" t="s">
        <v>161</v>
      </c>
      <c r="HX103" s="2" t="s">
        <v>655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127</v>
      </c>
      <c r="II103" s="2" t="s">
        <v>331</v>
      </c>
      <c r="IJ103" s="2" t="s">
        <v>1380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127</v>
      </c>
      <c r="IU103" s="2" t="s">
        <v>1515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127</v>
      </c>
      <c r="JG103" s="2" t="s">
        <v>166</v>
      </c>
      <c r="JH103" s="2" t="s">
        <v>1115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170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127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170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170</v>
      </c>
      <c r="OI103" s="2" t="s">
        <v>171</v>
      </c>
      <c r="OJ103" s="2" t="s">
        <v>1344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127</v>
      </c>
      <c r="PG103" s="2" t="s">
        <v>172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256</v>
      </c>
      <c r="PR103" s="2" t="s">
        <v>170</v>
      </c>
      <c r="PS103" s="2" t="s">
        <v>130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203</v>
      </c>
      <c r="QR103" s="2" t="s">
        <v>490</v>
      </c>
      <c r="QS103" s="2" t="s">
        <v>141</v>
      </c>
      <c r="QT103" s="2" t="s">
        <v>130</v>
      </c>
    </row>
    <row r="104">
      <c r="A104" s="2" t="s">
        <v>1521</v>
      </c>
      <c r="B104" s="2" t="s">
        <v>119</v>
      </c>
      <c r="C104" s="2" t="s">
        <v>1402</v>
      </c>
      <c r="D104" s="2" t="s">
        <v>121</v>
      </c>
      <c r="E104" s="2" t="s">
        <v>122</v>
      </c>
      <c r="F104" s="2" t="s">
        <v>1513</v>
      </c>
      <c r="G104" s="2" t="s">
        <v>1513</v>
      </c>
      <c r="H104" s="2" t="s">
        <v>1513</v>
      </c>
      <c r="I104" s="2" t="s">
        <v>1514</v>
      </c>
      <c r="J104" s="2" t="s">
        <v>125</v>
      </c>
      <c r="K104" s="2" t="s">
        <v>1013</v>
      </c>
      <c r="L104" s="3">
        <v>80.15</v>
      </c>
      <c r="M104" s="3">
        <v>84.16</v>
      </c>
      <c r="N104" s="3">
        <v>184.99</v>
      </c>
      <c r="O104" s="2" t="s">
        <v>127</v>
      </c>
      <c r="P104" s="2" t="s">
        <v>281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1406</v>
      </c>
      <c r="V104" s="2" t="s">
        <v>219</v>
      </c>
      <c r="W104" s="2" t="s">
        <v>522</v>
      </c>
      <c r="X104" s="2" t="s">
        <v>130</v>
      </c>
      <c r="Y104" s="2" t="s">
        <v>1407</v>
      </c>
      <c r="Z104" s="4">
        <v>139</v>
      </c>
      <c r="AA104" s="4">
        <f>=ROUNDDOWN(46.3333333333333,0)</f>
      </c>
      <c r="AB104" s="5">
        <v>3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17</v>
      </c>
      <c r="AQ104" s="8">
        <v>1423.21</v>
      </c>
      <c r="AR104" s="4"/>
      <c r="AS104" s="8"/>
      <c r="AT104" s="7"/>
      <c r="AU104" s="7"/>
      <c r="AV104" s="4">
        <v>17</v>
      </c>
      <c r="AW104" s="8">
        <v>1423.21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0.2326</v>
      </c>
      <c r="BJ104" s="4">
        <v>17</v>
      </c>
      <c r="BK104" s="8">
        <v>1423.21</v>
      </c>
      <c r="BL104" s="2" t="s">
        <v>1522</v>
      </c>
      <c r="BM104" s="7">
        <v>1</v>
      </c>
      <c r="BN104" s="7">
        <v>1</v>
      </c>
      <c r="BO104" s="4">
        <v>5</v>
      </c>
      <c r="BP104" s="8">
        <v>360.85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596</v>
      </c>
      <c r="BX104" s="2" t="s">
        <v>1523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256</v>
      </c>
      <c r="CH104" s="2" t="s">
        <v>170</v>
      </c>
      <c r="CI104" s="2" t="s">
        <v>130</v>
      </c>
      <c r="CJ104" s="2" t="s">
        <v>130</v>
      </c>
      <c r="CK104" s="2" t="s">
        <v>141</v>
      </c>
      <c r="CL104" s="2" t="s">
        <v>130</v>
      </c>
      <c r="CM104" s="4">
        <v>2</v>
      </c>
      <c r="CN104" s="8">
        <v>201.67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1409</v>
      </c>
      <c r="CV104" s="2" t="s">
        <v>1524</v>
      </c>
      <c r="CW104" s="2" t="s">
        <v>141</v>
      </c>
      <c r="CX104" s="2" t="s">
        <v>130</v>
      </c>
      <c r="CY104" s="4">
        <v>3</v>
      </c>
      <c r="CZ104" s="8">
        <v>296.01</v>
      </c>
      <c r="DA104" s="4"/>
      <c r="DB104" s="8"/>
      <c r="DC104" s="7"/>
      <c r="DD104" s="7"/>
      <c r="DE104" s="2" t="s">
        <v>138</v>
      </c>
      <c r="DF104" s="2" t="s">
        <v>127</v>
      </c>
      <c r="DG104" s="2" t="s">
        <v>599</v>
      </c>
      <c r="DH104" s="2" t="s">
        <v>1525</v>
      </c>
      <c r="DI104" s="2" t="s">
        <v>141</v>
      </c>
      <c r="DJ104" s="2" t="s">
        <v>130</v>
      </c>
      <c r="DK104" s="4">
        <v>4</v>
      </c>
      <c r="DL104" s="8">
        <v>312.2</v>
      </c>
      <c r="DM104" s="4"/>
      <c r="DN104" s="8"/>
      <c r="DO104" s="7"/>
      <c r="DP104" s="7"/>
      <c r="DQ104" s="2" t="s">
        <v>138</v>
      </c>
      <c r="DR104" s="2" t="s">
        <v>127</v>
      </c>
      <c r="DS104" s="2" t="s">
        <v>1412</v>
      </c>
      <c r="DT104" s="2" t="s">
        <v>1526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147</v>
      </c>
      <c r="ED104" s="2" t="s">
        <v>127</v>
      </c>
      <c r="EE104" s="2" t="s">
        <v>130</v>
      </c>
      <c r="EF104" s="2" t="s">
        <v>130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148</v>
      </c>
      <c r="EQ104" s="2" t="s">
        <v>604</v>
      </c>
      <c r="ER104" s="2" t="s">
        <v>997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127</v>
      </c>
      <c r="FC104" s="2" t="s">
        <v>357</v>
      </c>
      <c r="FD104" s="2" t="s">
        <v>415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147</v>
      </c>
      <c r="FN104" s="2" t="s">
        <v>127</v>
      </c>
      <c r="FO104" s="2" t="s">
        <v>130</v>
      </c>
      <c r="FP104" s="2" t="s">
        <v>130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127</v>
      </c>
      <c r="GA104" s="2" t="s">
        <v>1527</v>
      </c>
      <c r="GB104" s="2" t="s">
        <v>1528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127</v>
      </c>
      <c r="GM104" s="2" t="s">
        <v>155</v>
      </c>
      <c r="GN104" s="2" t="s">
        <v>326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204</v>
      </c>
      <c r="GX104" s="2" t="s">
        <v>127</v>
      </c>
      <c r="GY104" s="2" t="s">
        <v>130</v>
      </c>
      <c r="GZ104" s="2" t="s">
        <v>130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440</v>
      </c>
      <c r="HJ104" s="2" t="s">
        <v>127</v>
      </c>
      <c r="HK104" s="2" t="s">
        <v>1471</v>
      </c>
      <c r="HL104" s="2" t="s">
        <v>744</v>
      </c>
      <c r="HM104" s="2" t="s">
        <v>141</v>
      </c>
      <c r="HN104" s="2" t="s">
        <v>130</v>
      </c>
      <c r="HO104" s="4">
        <v>3</v>
      </c>
      <c r="HP104" s="8">
        <v>252.48</v>
      </c>
      <c r="HQ104" s="4"/>
      <c r="HR104" s="8"/>
      <c r="HS104" s="7"/>
      <c r="HT104" s="7"/>
      <c r="HU104" s="2" t="s">
        <v>138</v>
      </c>
      <c r="HV104" s="2" t="s">
        <v>127</v>
      </c>
      <c r="HW104" s="2" t="s">
        <v>161</v>
      </c>
      <c r="HX104" s="2" t="s">
        <v>1119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127</v>
      </c>
      <c r="II104" s="2" t="s">
        <v>1035</v>
      </c>
      <c r="IJ104" s="2" t="s">
        <v>1529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127</v>
      </c>
      <c r="IU104" s="2" t="s">
        <v>1530</v>
      </c>
      <c r="IV104" s="2" t="s">
        <v>1531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147</v>
      </c>
      <c r="JF104" s="2" t="s">
        <v>127</v>
      </c>
      <c r="JG104" s="2" t="s">
        <v>130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130</v>
      </c>
      <c r="JR104" s="2" t="s">
        <v>130</v>
      </c>
      <c r="JS104" s="2" t="s">
        <v>130</v>
      </c>
      <c r="JT104" s="2" t="s">
        <v>130</v>
      </c>
      <c r="JU104" s="2" t="s">
        <v>130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170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170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170</v>
      </c>
      <c r="OI104" s="2" t="s">
        <v>171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138</v>
      </c>
      <c r="PF104" s="2" t="s">
        <v>127</v>
      </c>
      <c r="PG104" s="2" t="s">
        <v>172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170</v>
      </c>
      <c r="PS104" s="2" t="s">
        <v>1418</v>
      </c>
      <c r="PT104" s="2" t="s">
        <v>1532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1021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170</v>
      </c>
      <c r="QQ104" s="2" t="s">
        <v>975</v>
      </c>
      <c r="QR104" s="2" t="s">
        <v>1252</v>
      </c>
      <c r="QS104" s="2" t="s">
        <v>141</v>
      </c>
      <c r="QT104" s="2" t="s">
        <v>130</v>
      </c>
    </row>
    <row r="105">
      <c r="A105" s="2" t="s">
        <v>1533</v>
      </c>
      <c r="B105" s="2" t="s">
        <v>119</v>
      </c>
      <c r="C105" s="2" t="s">
        <v>1402</v>
      </c>
      <c r="D105" s="2" t="s">
        <v>121</v>
      </c>
      <c r="E105" s="2" t="s">
        <v>122</v>
      </c>
      <c r="F105" s="2" t="s">
        <v>1534</v>
      </c>
      <c r="G105" s="2" t="s">
        <v>1534</v>
      </c>
      <c r="H105" s="2" t="s">
        <v>1534</v>
      </c>
      <c r="I105" s="2" t="s">
        <v>1535</v>
      </c>
      <c r="J105" s="2" t="s">
        <v>125</v>
      </c>
      <c r="K105" s="2" t="s">
        <v>1536</v>
      </c>
      <c r="L105" s="3">
        <v>54.94</v>
      </c>
      <c r="M105" s="3">
        <v>57.69</v>
      </c>
      <c r="N105" s="3">
        <v>119.99</v>
      </c>
      <c r="O105" s="2" t="s">
        <v>127</v>
      </c>
      <c r="P105" s="2" t="s">
        <v>311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218</v>
      </c>
      <c r="V105" s="2" t="s">
        <v>219</v>
      </c>
      <c r="W105" s="2" t="s">
        <v>182</v>
      </c>
      <c r="X105" s="2" t="s">
        <v>130</v>
      </c>
      <c r="Y105" s="2" t="s">
        <v>1485</v>
      </c>
      <c r="Z105" s="4">
        <v>138</v>
      </c>
      <c r="AA105" s="4">
        <f>=ROUNDDOWN(27.6,0)</f>
      </c>
      <c r="AB105" s="5">
        <v>5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51</v>
      </c>
      <c r="AQ105" s="8">
        <v>3043.52</v>
      </c>
      <c r="AR105" s="4"/>
      <c r="AS105" s="8"/>
      <c r="AT105" s="7"/>
      <c r="AU105" s="7"/>
      <c r="AV105" s="4">
        <v>51</v>
      </c>
      <c r="AW105" s="8">
        <v>3043.52</v>
      </c>
      <c r="AX105" s="4"/>
      <c r="AY105" s="8"/>
      <c r="AZ105" s="7"/>
      <c r="BA105" s="7"/>
      <c r="BB105" s="7">
        <v>1</v>
      </c>
      <c r="BC105" s="4">
        <v>95</v>
      </c>
      <c r="BD105" s="8">
        <v>5600.74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0.5434</v>
      </c>
      <c r="BJ105" s="4">
        <v>51</v>
      </c>
      <c r="BK105" s="8">
        <v>3043.52</v>
      </c>
      <c r="BL105" s="2" t="s">
        <v>1537</v>
      </c>
      <c r="BM105" s="7">
        <v>1</v>
      </c>
      <c r="BN105" s="7">
        <v>1</v>
      </c>
      <c r="BO105" s="4">
        <v>3</v>
      </c>
      <c r="BP105" s="8">
        <v>157.5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1415</v>
      </c>
      <c r="BX105" s="2" t="s">
        <v>1538</v>
      </c>
      <c r="BY105" s="2" t="s">
        <v>141</v>
      </c>
      <c r="BZ105" s="2" t="s">
        <v>130</v>
      </c>
      <c r="CA105" s="4">
        <v>1</v>
      </c>
      <c r="CB105" s="8">
        <v>72.87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130</v>
      </c>
      <c r="CJ105" s="2" t="s">
        <v>1539</v>
      </c>
      <c r="CK105" s="2" t="s">
        <v>141</v>
      </c>
      <c r="CL105" s="2" t="s">
        <v>130</v>
      </c>
      <c r="CM105" s="4">
        <v>11</v>
      </c>
      <c r="CN105" s="8">
        <v>658.18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1485</v>
      </c>
      <c r="CV105" s="2" t="s">
        <v>463</v>
      </c>
      <c r="CW105" s="2" t="s">
        <v>141</v>
      </c>
      <c r="CX105" s="2" t="s">
        <v>130</v>
      </c>
      <c r="CY105" s="4">
        <v>2</v>
      </c>
      <c r="CZ105" s="8">
        <v>140.92</v>
      </c>
      <c r="DA105" s="4"/>
      <c r="DB105" s="8"/>
      <c r="DC105" s="7"/>
      <c r="DD105" s="7"/>
      <c r="DE105" s="2" t="s">
        <v>138</v>
      </c>
      <c r="DF105" s="2" t="s">
        <v>127</v>
      </c>
      <c r="DG105" s="2" t="s">
        <v>1485</v>
      </c>
      <c r="DH105" s="2" t="s">
        <v>439</v>
      </c>
      <c r="DI105" s="2" t="s">
        <v>141</v>
      </c>
      <c r="DJ105" s="2" t="s">
        <v>130</v>
      </c>
      <c r="DK105" s="4">
        <v>6</v>
      </c>
      <c r="DL105" s="8">
        <v>331.98</v>
      </c>
      <c r="DM105" s="4"/>
      <c r="DN105" s="8"/>
      <c r="DO105" s="7"/>
      <c r="DP105" s="7"/>
      <c r="DQ105" s="2" t="s">
        <v>138</v>
      </c>
      <c r="DR105" s="2" t="s">
        <v>127</v>
      </c>
      <c r="DS105" s="2" t="s">
        <v>1489</v>
      </c>
      <c r="DT105" s="2" t="s">
        <v>1540</v>
      </c>
      <c r="DU105" s="2" t="s">
        <v>141</v>
      </c>
      <c r="DV105" s="2" t="s">
        <v>130</v>
      </c>
      <c r="DW105" s="4">
        <v>9</v>
      </c>
      <c r="DX105" s="8">
        <v>545.13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1151</v>
      </c>
      <c r="EF105" s="2" t="s">
        <v>873</v>
      </c>
      <c r="EG105" s="2" t="s">
        <v>141</v>
      </c>
      <c r="EH105" s="2" t="s">
        <v>130</v>
      </c>
      <c r="EI105" s="4">
        <v>4</v>
      </c>
      <c r="EJ105" s="8">
        <v>287.4</v>
      </c>
      <c r="EK105" s="4"/>
      <c r="EL105" s="8"/>
      <c r="EM105" s="7"/>
      <c r="EN105" s="7"/>
      <c r="EO105" s="2" t="s">
        <v>138</v>
      </c>
      <c r="EP105" s="2" t="s">
        <v>127</v>
      </c>
      <c r="EQ105" s="2" t="s">
        <v>230</v>
      </c>
      <c r="ER105" s="2" t="s">
        <v>1541</v>
      </c>
      <c r="ES105" s="2" t="s">
        <v>141</v>
      </c>
      <c r="ET105" s="2" t="s">
        <v>130</v>
      </c>
      <c r="EU105" s="4">
        <v>3</v>
      </c>
      <c r="EV105" s="8">
        <v>123.72</v>
      </c>
      <c r="EW105" s="4"/>
      <c r="EX105" s="8"/>
      <c r="EY105" s="7"/>
      <c r="EZ105" s="7"/>
      <c r="FA105" s="2" t="s">
        <v>138</v>
      </c>
      <c r="FB105" s="2" t="s">
        <v>127</v>
      </c>
      <c r="FC105" s="2" t="s">
        <v>151</v>
      </c>
      <c r="FD105" s="2" t="s">
        <v>364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147</v>
      </c>
      <c r="FN105" s="2" t="s">
        <v>127</v>
      </c>
      <c r="FO105" s="2" t="s">
        <v>130</v>
      </c>
      <c r="FP105" s="2" t="s">
        <v>130</v>
      </c>
      <c r="FQ105" s="2" t="s">
        <v>141</v>
      </c>
      <c r="FR105" s="2" t="s">
        <v>130</v>
      </c>
      <c r="FS105" s="4">
        <v>2</v>
      </c>
      <c r="FT105" s="8">
        <v>127.52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233</v>
      </c>
      <c r="GB105" s="2" t="s">
        <v>1542</v>
      </c>
      <c r="GC105" s="2" t="s">
        <v>141</v>
      </c>
      <c r="GD105" s="2" t="s">
        <v>130</v>
      </c>
      <c r="GE105" s="4">
        <v>6</v>
      </c>
      <c r="GF105" s="8">
        <v>367.58</v>
      </c>
      <c r="GG105" s="4"/>
      <c r="GH105" s="8"/>
      <c r="GI105" s="7"/>
      <c r="GJ105" s="7"/>
      <c r="GK105" s="2" t="s">
        <v>138</v>
      </c>
      <c r="GL105" s="2" t="s">
        <v>127</v>
      </c>
      <c r="GM105" s="2" t="s">
        <v>155</v>
      </c>
      <c r="GN105" s="2" t="s">
        <v>1234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204</v>
      </c>
      <c r="GX105" s="2" t="s">
        <v>127</v>
      </c>
      <c r="GY105" s="2" t="s">
        <v>130</v>
      </c>
      <c r="GZ105" s="2" t="s">
        <v>130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127</v>
      </c>
      <c r="HK105" s="2" t="s">
        <v>171</v>
      </c>
      <c r="HL105" s="2" t="s">
        <v>1543</v>
      </c>
      <c r="HM105" s="2" t="s">
        <v>141</v>
      </c>
      <c r="HN105" s="2" t="s">
        <v>130</v>
      </c>
      <c r="HO105" s="4">
        <v>2</v>
      </c>
      <c r="HP105" s="8">
        <v>115.36</v>
      </c>
      <c r="HQ105" s="4"/>
      <c r="HR105" s="8"/>
      <c r="HS105" s="7"/>
      <c r="HT105" s="7"/>
      <c r="HU105" s="2" t="s">
        <v>138</v>
      </c>
      <c r="HV105" s="2" t="s">
        <v>127</v>
      </c>
      <c r="HW105" s="2" t="s">
        <v>161</v>
      </c>
      <c r="HX105" s="2" t="s">
        <v>943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949</v>
      </c>
      <c r="IJ105" s="2" t="s">
        <v>1344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127</v>
      </c>
      <c r="IU105" s="2" t="s">
        <v>1485</v>
      </c>
      <c r="IV105" s="2" t="s">
        <v>1538</v>
      </c>
      <c r="IW105" s="2" t="s">
        <v>141</v>
      </c>
      <c r="IX105" s="2" t="s">
        <v>130</v>
      </c>
      <c r="IY105" s="4">
        <v>2</v>
      </c>
      <c r="IZ105" s="8">
        <v>115.36</v>
      </c>
      <c r="JA105" s="4"/>
      <c r="JB105" s="8"/>
      <c r="JC105" s="7"/>
      <c r="JD105" s="7"/>
      <c r="JE105" s="2" t="s">
        <v>138</v>
      </c>
      <c r="JF105" s="2" t="s">
        <v>127</v>
      </c>
      <c r="JG105" s="2" t="s">
        <v>166</v>
      </c>
      <c r="JH105" s="2" t="s">
        <v>1286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130</v>
      </c>
      <c r="JR105" s="2" t="s">
        <v>130</v>
      </c>
      <c r="JS105" s="2" t="s">
        <v>130</v>
      </c>
      <c r="JT105" s="2" t="s">
        <v>130</v>
      </c>
      <c r="JU105" s="2" t="s">
        <v>130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130</v>
      </c>
      <c r="KP105" s="2" t="s">
        <v>130</v>
      </c>
      <c r="KQ105" s="2" t="s">
        <v>130</v>
      </c>
      <c r="KR105" s="2" t="s">
        <v>130</v>
      </c>
      <c r="KS105" s="2" t="s">
        <v>130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127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170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138</v>
      </c>
      <c r="OH105" s="2" t="s">
        <v>170</v>
      </c>
      <c r="OI105" s="2" t="s">
        <v>171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138</v>
      </c>
      <c r="PF105" s="2" t="s">
        <v>127</v>
      </c>
      <c r="PG105" s="2" t="s">
        <v>172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256</v>
      </c>
      <c r="PR105" s="2" t="s">
        <v>170</v>
      </c>
      <c r="PS105" s="2" t="s">
        <v>130</v>
      </c>
      <c r="PT105" s="2" t="s">
        <v>130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170</v>
      </c>
      <c r="QQ105" s="2" t="s">
        <v>203</v>
      </c>
      <c r="QR105" s="2" t="s">
        <v>987</v>
      </c>
      <c r="QS105" s="2" t="s">
        <v>141</v>
      </c>
      <c r="QT105" s="2" t="s">
        <v>130</v>
      </c>
    </row>
    <row r="106">
      <c r="A106" s="2" t="s">
        <v>1544</v>
      </c>
      <c r="B106" s="2" t="s">
        <v>119</v>
      </c>
      <c r="C106" s="2" t="s">
        <v>1402</v>
      </c>
      <c r="D106" s="2" t="s">
        <v>121</v>
      </c>
      <c r="E106" s="2" t="s">
        <v>122</v>
      </c>
      <c r="F106" s="2" t="s">
        <v>1534</v>
      </c>
      <c r="G106" s="2" t="s">
        <v>1534</v>
      </c>
      <c r="H106" s="2" t="s">
        <v>1534</v>
      </c>
      <c r="I106" s="2" t="s">
        <v>1535</v>
      </c>
      <c r="J106" s="2" t="s">
        <v>125</v>
      </c>
      <c r="K106" s="2" t="s">
        <v>354</v>
      </c>
      <c r="L106" s="3">
        <v>54.94</v>
      </c>
      <c r="M106" s="3">
        <v>57.69</v>
      </c>
      <c r="N106" s="3">
        <v>119.99</v>
      </c>
      <c r="O106" s="2" t="s">
        <v>127</v>
      </c>
      <c r="P106" s="2" t="s">
        <v>311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181</v>
      </c>
      <c r="W106" s="2" t="s">
        <v>130</v>
      </c>
      <c r="X106" s="2" t="s">
        <v>130</v>
      </c>
      <c r="Y106" s="2" t="s">
        <v>1545</v>
      </c>
      <c r="Z106" s="4">
        <v>139</v>
      </c>
      <c r="AA106" s="4">
        <f>=ROUNDDOWN(30.8888888888889,0)</f>
      </c>
      <c r="AB106" s="5">
        <v>4.5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44</v>
      </c>
      <c r="AQ106" s="8">
        <v>2557.22</v>
      </c>
      <c r="AR106" s="4"/>
      <c r="AS106" s="8"/>
      <c r="AT106" s="7"/>
      <c r="AU106" s="7"/>
      <c r="AV106" s="4">
        <v>44</v>
      </c>
      <c r="AW106" s="8">
        <v>2557.22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0.4566</v>
      </c>
      <c r="BJ106" s="4">
        <v>44</v>
      </c>
      <c r="BK106" s="8">
        <v>2557.22</v>
      </c>
      <c r="BL106" s="2" t="s">
        <v>1546</v>
      </c>
      <c r="BM106" s="7">
        <v>1</v>
      </c>
      <c r="BN106" s="7">
        <v>1</v>
      </c>
      <c r="BO106" s="4">
        <v>26</v>
      </c>
      <c r="BP106" s="8">
        <v>1444.79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1310</v>
      </c>
      <c r="BX106" s="2" t="s">
        <v>1547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170</v>
      </c>
      <c r="CI106" s="2" t="s">
        <v>130</v>
      </c>
      <c r="CJ106" s="2" t="s">
        <v>1548</v>
      </c>
      <c r="CK106" s="2" t="s">
        <v>141</v>
      </c>
      <c r="CL106" s="2" t="s">
        <v>130</v>
      </c>
      <c r="CM106" s="4">
        <v>6</v>
      </c>
      <c r="CN106" s="8">
        <v>376.08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1313</v>
      </c>
      <c r="CV106" s="2" t="s">
        <v>1549</v>
      </c>
      <c r="CW106" s="2" t="s">
        <v>141</v>
      </c>
      <c r="CX106" s="2" t="s">
        <v>130</v>
      </c>
      <c r="CY106" s="4">
        <v>3</v>
      </c>
      <c r="CZ106" s="8">
        <v>211.38</v>
      </c>
      <c r="DA106" s="4"/>
      <c r="DB106" s="8"/>
      <c r="DC106" s="7"/>
      <c r="DD106" s="7"/>
      <c r="DE106" s="2" t="s">
        <v>138</v>
      </c>
      <c r="DF106" s="2" t="s">
        <v>127</v>
      </c>
      <c r="DG106" s="2" t="s">
        <v>191</v>
      </c>
      <c r="DH106" s="2" t="s">
        <v>1550</v>
      </c>
      <c r="DI106" s="2" t="s">
        <v>141</v>
      </c>
      <c r="DJ106" s="2" t="s">
        <v>130</v>
      </c>
      <c r="DK106" s="4">
        <v>6</v>
      </c>
      <c r="DL106" s="8">
        <v>331.98</v>
      </c>
      <c r="DM106" s="4"/>
      <c r="DN106" s="8"/>
      <c r="DO106" s="7"/>
      <c r="DP106" s="7"/>
      <c r="DQ106" s="2" t="s">
        <v>138</v>
      </c>
      <c r="DR106" s="2" t="s">
        <v>127</v>
      </c>
      <c r="DS106" s="2" t="s">
        <v>150</v>
      </c>
      <c r="DT106" s="2" t="s">
        <v>263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170</v>
      </c>
      <c r="EE106" s="2" t="s">
        <v>195</v>
      </c>
      <c r="EF106" s="2" t="s">
        <v>1551</v>
      </c>
      <c r="EG106" s="2" t="s">
        <v>141</v>
      </c>
      <c r="EH106" s="2" t="s">
        <v>130</v>
      </c>
      <c r="EI106" s="4">
        <v>1</v>
      </c>
      <c r="EJ106" s="8">
        <v>71.85</v>
      </c>
      <c r="EK106" s="4"/>
      <c r="EL106" s="8"/>
      <c r="EM106" s="7"/>
      <c r="EN106" s="7"/>
      <c r="EO106" s="2" t="s">
        <v>138</v>
      </c>
      <c r="EP106" s="2" t="s">
        <v>127</v>
      </c>
      <c r="EQ106" s="2" t="s">
        <v>149</v>
      </c>
      <c r="ER106" s="2" t="s">
        <v>1277</v>
      </c>
      <c r="ES106" s="2" t="s">
        <v>141</v>
      </c>
      <c r="ET106" s="2" t="s">
        <v>130</v>
      </c>
      <c r="EU106" s="4">
        <v>1</v>
      </c>
      <c r="EV106" s="8">
        <v>63.46</v>
      </c>
      <c r="EW106" s="4"/>
      <c r="EX106" s="8"/>
      <c r="EY106" s="7"/>
      <c r="EZ106" s="7"/>
      <c r="FA106" s="2" t="s">
        <v>138</v>
      </c>
      <c r="FB106" s="2" t="s">
        <v>127</v>
      </c>
      <c r="FC106" s="2" t="s">
        <v>151</v>
      </c>
      <c r="FD106" s="2" t="s">
        <v>1265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147</v>
      </c>
      <c r="FN106" s="2" t="s">
        <v>127</v>
      </c>
      <c r="FO106" s="2" t="s">
        <v>130</v>
      </c>
      <c r="FP106" s="2" t="s">
        <v>130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127</v>
      </c>
      <c r="GA106" s="2" t="s">
        <v>265</v>
      </c>
      <c r="GB106" s="2" t="s">
        <v>1552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127</v>
      </c>
      <c r="GM106" s="2" t="s">
        <v>155</v>
      </c>
      <c r="GN106" s="2" t="s">
        <v>1234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204</v>
      </c>
      <c r="GX106" s="2" t="s">
        <v>127</v>
      </c>
      <c r="GY106" s="2" t="s">
        <v>130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127</v>
      </c>
      <c r="HK106" s="2" t="s">
        <v>205</v>
      </c>
      <c r="HL106" s="2" t="s">
        <v>1553</v>
      </c>
      <c r="HM106" s="2" t="s">
        <v>141</v>
      </c>
      <c r="HN106" s="2" t="s">
        <v>130</v>
      </c>
      <c r="HO106" s="4">
        <v>1</v>
      </c>
      <c r="HP106" s="8">
        <v>57.68</v>
      </c>
      <c r="HQ106" s="4"/>
      <c r="HR106" s="8"/>
      <c r="HS106" s="7"/>
      <c r="HT106" s="7"/>
      <c r="HU106" s="2" t="s">
        <v>138</v>
      </c>
      <c r="HV106" s="2" t="s">
        <v>127</v>
      </c>
      <c r="HW106" s="2" t="s">
        <v>161</v>
      </c>
      <c r="HX106" s="2" t="s">
        <v>1554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127</v>
      </c>
      <c r="II106" s="2" t="s">
        <v>208</v>
      </c>
      <c r="IJ106" s="2" t="s">
        <v>1555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127</v>
      </c>
      <c r="IU106" s="2" t="s">
        <v>1313</v>
      </c>
      <c r="IV106" s="2" t="s">
        <v>1556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440</v>
      </c>
      <c r="JF106" s="2" t="s">
        <v>127</v>
      </c>
      <c r="JG106" s="2" t="s">
        <v>166</v>
      </c>
      <c r="JH106" s="2" t="s">
        <v>911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130</v>
      </c>
      <c r="KP106" s="2" t="s">
        <v>130</v>
      </c>
      <c r="KQ106" s="2" t="s">
        <v>130</v>
      </c>
      <c r="KR106" s="2" t="s">
        <v>130</v>
      </c>
      <c r="KS106" s="2" t="s">
        <v>130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170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170</v>
      </c>
      <c r="OI106" s="2" t="s">
        <v>171</v>
      </c>
      <c r="OJ106" s="2" t="s">
        <v>130</v>
      </c>
      <c r="OK106" s="2" t="s">
        <v>141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127</v>
      </c>
      <c r="PG106" s="2" t="s">
        <v>172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170</v>
      </c>
      <c r="PS106" s="2" t="s">
        <v>827</v>
      </c>
      <c r="PT106" s="2" t="s">
        <v>1529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170</v>
      </c>
      <c r="QQ106" s="2" t="s">
        <v>257</v>
      </c>
      <c r="QR106" s="2" t="s">
        <v>1557</v>
      </c>
      <c r="QS106" s="2" t="s">
        <v>141</v>
      </c>
      <c r="QT106" s="2" t="s">
        <v>130</v>
      </c>
    </row>
    <row r="107">
      <c r="A107" s="2" t="s">
        <v>1558</v>
      </c>
      <c r="B107" s="2" t="s">
        <v>119</v>
      </c>
      <c r="C107" s="2" t="s">
        <v>1402</v>
      </c>
      <c r="D107" s="2" t="s">
        <v>121</v>
      </c>
      <c r="E107" s="2" t="s">
        <v>122</v>
      </c>
      <c r="F107" s="2" t="s">
        <v>1559</v>
      </c>
      <c r="G107" s="2" t="s">
        <v>1559</v>
      </c>
      <c r="H107" s="2" t="s">
        <v>1559</v>
      </c>
      <c r="I107" s="2" t="s">
        <v>1560</v>
      </c>
      <c r="J107" s="2" t="s">
        <v>125</v>
      </c>
      <c r="K107" s="2" t="s">
        <v>1446</v>
      </c>
      <c r="L107" s="3">
        <v>26.6</v>
      </c>
      <c r="M107" s="3">
        <v>27.93</v>
      </c>
      <c r="N107" s="3">
        <v>59.99</v>
      </c>
      <c r="O107" s="2" t="s">
        <v>127</v>
      </c>
      <c r="P107" s="2" t="s">
        <v>281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219</v>
      </c>
      <c r="W107" s="2" t="s">
        <v>182</v>
      </c>
      <c r="X107" s="2" t="s">
        <v>130</v>
      </c>
      <c r="Y107" s="2" t="s">
        <v>1561</v>
      </c>
      <c r="Z107" s="4">
        <v>159</v>
      </c>
      <c r="AA107" s="4">
        <f>=ROUNDDOWN(17.6666666666667,0)</f>
      </c>
      <c r="AB107" s="5">
        <v>9</v>
      </c>
      <c r="AC107" s="2" t="s">
        <v>409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88</v>
      </c>
      <c r="AQ107" s="8">
        <v>2825.34</v>
      </c>
      <c r="AR107" s="4"/>
      <c r="AS107" s="8"/>
      <c r="AT107" s="7"/>
      <c r="AU107" s="7"/>
      <c r="AV107" s="4">
        <v>88</v>
      </c>
      <c r="AW107" s="8">
        <v>2825.34</v>
      </c>
      <c r="AX107" s="4"/>
      <c r="AY107" s="8"/>
      <c r="AZ107" s="7"/>
      <c r="BA107" s="7"/>
      <c r="BB107" s="7">
        <v>1</v>
      </c>
      <c r="BC107" s="4">
        <v>88</v>
      </c>
      <c r="BD107" s="8">
        <v>2825.34</v>
      </c>
      <c r="BE107" s="4"/>
      <c r="BF107" s="8"/>
      <c r="BG107" s="7"/>
      <c r="BH107" s="7"/>
      <c r="BI107" s="7">
        <v>1</v>
      </c>
      <c r="BJ107" s="4">
        <v>88</v>
      </c>
      <c r="BK107" s="8">
        <v>2825.34</v>
      </c>
      <c r="BL107" s="2" t="s">
        <v>1562</v>
      </c>
      <c r="BM107" s="7">
        <v>1</v>
      </c>
      <c r="BN107" s="7">
        <v>1</v>
      </c>
      <c r="BO107" s="4">
        <v>2</v>
      </c>
      <c r="BP107" s="8">
        <v>53.18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1241</v>
      </c>
      <c r="BX107" s="2" t="s">
        <v>1563</v>
      </c>
      <c r="BY107" s="2" t="s">
        <v>141</v>
      </c>
      <c r="BZ107" s="2" t="s">
        <v>130</v>
      </c>
      <c r="CA107" s="4">
        <v>8</v>
      </c>
      <c r="CB107" s="8">
        <v>257.6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130</v>
      </c>
      <c r="CJ107" s="2" t="s">
        <v>130</v>
      </c>
      <c r="CK107" s="2" t="s">
        <v>141</v>
      </c>
      <c r="CL107" s="2" t="s">
        <v>130</v>
      </c>
      <c r="CM107" s="4">
        <v>9</v>
      </c>
      <c r="CN107" s="8">
        <v>296.29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1561</v>
      </c>
      <c r="CV107" s="2" t="s">
        <v>1564</v>
      </c>
      <c r="CW107" s="2" t="s">
        <v>141</v>
      </c>
      <c r="CX107" s="2" t="s">
        <v>130</v>
      </c>
      <c r="CY107" s="4">
        <v>7</v>
      </c>
      <c r="CZ107" s="8">
        <v>231</v>
      </c>
      <c r="DA107" s="4"/>
      <c r="DB107" s="8"/>
      <c r="DC107" s="7"/>
      <c r="DD107" s="7"/>
      <c r="DE107" s="2" t="s">
        <v>138</v>
      </c>
      <c r="DF107" s="2" t="s">
        <v>127</v>
      </c>
      <c r="DG107" s="2" t="s">
        <v>1243</v>
      </c>
      <c r="DH107" s="2" t="s">
        <v>1565</v>
      </c>
      <c r="DI107" s="2" t="s">
        <v>141</v>
      </c>
      <c r="DJ107" s="2" t="s">
        <v>130</v>
      </c>
      <c r="DK107" s="4">
        <v>8</v>
      </c>
      <c r="DL107" s="8">
        <v>232.08</v>
      </c>
      <c r="DM107" s="4"/>
      <c r="DN107" s="8"/>
      <c r="DO107" s="7"/>
      <c r="DP107" s="7"/>
      <c r="DQ107" s="2" t="s">
        <v>138</v>
      </c>
      <c r="DR107" s="2" t="s">
        <v>127</v>
      </c>
      <c r="DS107" s="2" t="s">
        <v>1566</v>
      </c>
      <c r="DT107" s="2" t="s">
        <v>756</v>
      </c>
      <c r="DU107" s="2" t="s">
        <v>141</v>
      </c>
      <c r="DV107" s="2" t="s">
        <v>130</v>
      </c>
      <c r="DW107" s="4">
        <v>6</v>
      </c>
      <c r="DX107" s="8">
        <v>175.98</v>
      </c>
      <c r="DY107" s="4"/>
      <c r="DZ107" s="8"/>
      <c r="EA107" s="7"/>
      <c r="EB107" s="7"/>
      <c r="EC107" s="2" t="s">
        <v>138</v>
      </c>
      <c r="ED107" s="2" t="s">
        <v>127</v>
      </c>
      <c r="EE107" s="2" t="s">
        <v>1566</v>
      </c>
      <c r="EF107" s="2" t="s">
        <v>1253</v>
      </c>
      <c r="EG107" s="2" t="s">
        <v>141</v>
      </c>
      <c r="EH107" s="2" t="s">
        <v>130</v>
      </c>
      <c r="EI107" s="4">
        <v>36</v>
      </c>
      <c r="EJ107" s="8">
        <v>1222.56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1566</v>
      </c>
      <c r="ER107" s="2" t="s">
        <v>1567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127</v>
      </c>
      <c r="FC107" s="2" t="s">
        <v>232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147</v>
      </c>
      <c r="FN107" s="2" t="s">
        <v>127</v>
      </c>
      <c r="FO107" s="2" t="s">
        <v>130</v>
      </c>
      <c r="FP107" s="2" t="s">
        <v>130</v>
      </c>
      <c r="FQ107" s="2" t="s">
        <v>141</v>
      </c>
      <c r="FR107" s="2" t="s">
        <v>130</v>
      </c>
      <c r="FS107" s="4">
        <v>2</v>
      </c>
      <c r="FT107" s="8">
        <v>61.74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947</v>
      </c>
      <c r="GB107" s="2" t="s">
        <v>245</v>
      </c>
      <c r="GC107" s="2" t="s">
        <v>141</v>
      </c>
      <c r="GD107" s="2" t="s">
        <v>130</v>
      </c>
      <c r="GE107" s="4">
        <v>6</v>
      </c>
      <c r="GF107" s="8">
        <v>180.96</v>
      </c>
      <c r="GG107" s="4"/>
      <c r="GH107" s="8"/>
      <c r="GI107" s="7"/>
      <c r="GJ107" s="7"/>
      <c r="GK107" s="2" t="s">
        <v>138</v>
      </c>
      <c r="GL107" s="2" t="s">
        <v>127</v>
      </c>
      <c r="GM107" s="2" t="s">
        <v>155</v>
      </c>
      <c r="GN107" s="2" t="s">
        <v>347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204</v>
      </c>
      <c r="GX107" s="2" t="s">
        <v>127</v>
      </c>
      <c r="GY107" s="2" t="s">
        <v>130</v>
      </c>
      <c r="GZ107" s="2" t="s">
        <v>130</v>
      </c>
      <c r="HA107" s="2" t="s">
        <v>141</v>
      </c>
      <c r="HB107" s="2" t="s">
        <v>130</v>
      </c>
      <c r="HC107" s="4">
        <v>1</v>
      </c>
      <c r="HD107" s="8">
        <v>30.16</v>
      </c>
      <c r="HE107" s="4"/>
      <c r="HF107" s="8"/>
      <c r="HG107" s="7"/>
      <c r="HH107" s="7"/>
      <c r="HI107" s="2" t="s">
        <v>138</v>
      </c>
      <c r="HJ107" s="2" t="s">
        <v>127</v>
      </c>
      <c r="HK107" s="2" t="s">
        <v>844</v>
      </c>
      <c r="HL107" s="2" t="s">
        <v>1568</v>
      </c>
      <c r="HM107" s="2" t="s">
        <v>141</v>
      </c>
      <c r="HN107" s="2" t="s">
        <v>130</v>
      </c>
      <c r="HO107" s="4">
        <v>3</v>
      </c>
      <c r="HP107" s="8">
        <v>83.79</v>
      </c>
      <c r="HQ107" s="4"/>
      <c r="HR107" s="8"/>
      <c r="HS107" s="7"/>
      <c r="HT107" s="7"/>
      <c r="HU107" s="2" t="s">
        <v>138</v>
      </c>
      <c r="HV107" s="2" t="s">
        <v>127</v>
      </c>
      <c r="HW107" s="2" t="s">
        <v>161</v>
      </c>
      <c r="HX107" s="2" t="s">
        <v>481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127</v>
      </c>
      <c r="II107" s="2" t="s">
        <v>846</v>
      </c>
      <c r="IJ107" s="2" t="s">
        <v>326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127</v>
      </c>
      <c r="IU107" s="2" t="s">
        <v>749</v>
      </c>
      <c r="IV107" s="2" t="s">
        <v>1569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147</v>
      </c>
      <c r="JF107" s="2" t="s">
        <v>127</v>
      </c>
      <c r="JG107" s="2" t="s">
        <v>130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170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168</v>
      </c>
      <c r="MX107" s="2" t="s">
        <v>170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170</v>
      </c>
      <c r="OI107" s="2" t="s">
        <v>626</v>
      </c>
      <c r="OJ107" s="2" t="s">
        <v>1570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138</v>
      </c>
      <c r="PF107" s="2" t="s">
        <v>127</v>
      </c>
      <c r="PG107" s="2" t="s">
        <v>172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256</v>
      </c>
      <c r="PR107" s="2" t="s">
        <v>170</v>
      </c>
      <c r="PS107" s="2" t="s">
        <v>130</v>
      </c>
      <c r="PT107" s="2" t="s">
        <v>130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1021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170</v>
      </c>
      <c r="QQ107" s="2" t="s">
        <v>1571</v>
      </c>
      <c r="QR107" s="2" t="s">
        <v>1572</v>
      </c>
      <c r="QS107" s="2" t="s">
        <v>141</v>
      </c>
      <c r="QT107" s="2" t="s">
        <v>130</v>
      </c>
    </row>
    <row r="108">
      <c r="A108" s="2" t="s">
        <v>1573</v>
      </c>
      <c r="B108" s="2" t="s">
        <v>119</v>
      </c>
      <c r="C108" s="2" t="s">
        <v>1402</v>
      </c>
      <c r="D108" s="2" t="s">
        <v>121</v>
      </c>
      <c r="E108" s="2" t="s">
        <v>122</v>
      </c>
      <c r="F108" s="2" t="s">
        <v>1574</v>
      </c>
      <c r="G108" s="2" t="s">
        <v>1574</v>
      </c>
      <c r="H108" s="2" t="s">
        <v>1574</v>
      </c>
      <c r="I108" s="2" t="s">
        <v>1575</v>
      </c>
      <c r="J108" s="2" t="s">
        <v>125</v>
      </c>
      <c r="K108" s="2" t="s">
        <v>310</v>
      </c>
      <c r="L108" s="3">
        <v>26.78</v>
      </c>
      <c r="M108" s="3">
        <v>28.12</v>
      </c>
      <c r="N108" s="3">
        <v>59.99</v>
      </c>
      <c r="O108" s="2" t="s">
        <v>127</v>
      </c>
      <c r="P108" s="2" t="s">
        <v>311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218</v>
      </c>
      <c r="V108" s="2" t="s">
        <v>219</v>
      </c>
      <c r="W108" s="2" t="s">
        <v>134</v>
      </c>
      <c r="X108" s="2" t="s">
        <v>130</v>
      </c>
      <c r="Y108" s="2" t="s">
        <v>369</v>
      </c>
      <c r="Z108" s="4">
        <v>71</v>
      </c>
      <c r="AA108" s="4">
        <f>=ROUNDDOWN(17.75,0)</f>
      </c>
      <c r="AB108" s="5">
        <v>4</v>
      </c>
      <c r="AC108" s="2" t="s">
        <v>130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48</v>
      </c>
      <c r="AQ108" s="8">
        <v>1386.46</v>
      </c>
      <c r="AR108" s="4"/>
      <c r="AS108" s="8"/>
      <c r="AT108" s="7"/>
      <c r="AU108" s="7"/>
      <c r="AV108" s="4">
        <v>48</v>
      </c>
      <c r="AW108" s="8">
        <v>1386.46</v>
      </c>
      <c r="AX108" s="4"/>
      <c r="AY108" s="8"/>
      <c r="AZ108" s="7"/>
      <c r="BA108" s="7"/>
      <c r="BB108" s="7">
        <v>1</v>
      </c>
      <c r="BC108" s="4">
        <v>87</v>
      </c>
      <c r="BD108" s="8">
        <v>2548.23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0.5441</v>
      </c>
      <c r="BJ108" s="4">
        <v>48</v>
      </c>
      <c r="BK108" s="8">
        <v>1386.46</v>
      </c>
      <c r="BL108" s="2" t="s">
        <v>1576</v>
      </c>
      <c r="BM108" s="7">
        <v>1</v>
      </c>
      <c r="BN108" s="7">
        <v>1</v>
      </c>
      <c r="BO108" s="4">
        <v>1</v>
      </c>
      <c r="BP108" s="8">
        <v>27.41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371</v>
      </c>
      <c r="BX108" s="2" t="s">
        <v>496</v>
      </c>
      <c r="BY108" s="2" t="s">
        <v>141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256</v>
      </c>
      <c r="CH108" s="2" t="s">
        <v>127</v>
      </c>
      <c r="CI108" s="2" t="s">
        <v>130</v>
      </c>
      <c r="CJ108" s="2" t="s">
        <v>130</v>
      </c>
      <c r="CK108" s="2" t="s">
        <v>141</v>
      </c>
      <c r="CL108" s="2" t="s">
        <v>130</v>
      </c>
      <c r="CM108" s="4">
        <v>1</v>
      </c>
      <c r="CN108" s="8">
        <v>28.12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369</v>
      </c>
      <c r="CV108" s="2" t="s">
        <v>1577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127</v>
      </c>
      <c r="DG108" s="2" t="s">
        <v>374</v>
      </c>
      <c r="DH108" s="2" t="s">
        <v>397</v>
      </c>
      <c r="DI108" s="2" t="s">
        <v>141</v>
      </c>
      <c r="DJ108" s="2" t="s">
        <v>130</v>
      </c>
      <c r="DK108" s="4">
        <v>15</v>
      </c>
      <c r="DL108" s="8">
        <v>414.3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376</v>
      </c>
      <c r="DT108" s="2" t="s">
        <v>271</v>
      </c>
      <c r="DU108" s="2" t="s">
        <v>141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147</v>
      </c>
      <c r="ED108" s="2" t="s">
        <v>127</v>
      </c>
      <c r="EE108" s="2" t="s">
        <v>130</v>
      </c>
      <c r="EF108" s="2" t="s">
        <v>130</v>
      </c>
      <c r="EG108" s="2" t="s">
        <v>141</v>
      </c>
      <c r="EH108" s="2" t="s">
        <v>130</v>
      </c>
      <c r="EI108" s="4">
        <v>3</v>
      </c>
      <c r="EJ108" s="8">
        <v>100.5</v>
      </c>
      <c r="EK108" s="4"/>
      <c r="EL108" s="8"/>
      <c r="EM108" s="7"/>
      <c r="EN108" s="7"/>
      <c r="EO108" s="2" t="s">
        <v>138</v>
      </c>
      <c r="EP108" s="2" t="s">
        <v>127</v>
      </c>
      <c r="EQ108" s="2" t="s">
        <v>1125</v>
      </c>
      <c r="ER108" s="2" t="s">
        <v>1578</v>
      </c>
      <c r="ES108" s="2" t="s">
        <v>141</v>
      </c>
      <c r="ET108" s="2" t="s">
        <v>130</v>
      </c>
      <c r="EU108" s="4">
        <v>2</v>
      </c>
      <c r="EV108" s="8">
        <v>61.86</v>
      </c>
      <c r="EW108" s="4"/>
      <c r="EX108" s="8"/>
      <c r="EY108" s="7"/>
      <c r="EZ108" s="7"/>
      <c r="FA108" s="2" t="s">
        <v>138</v>
      </c>
      <c r="FB108" s="2" t="s">
        <v>127</v>
      </c>
      <c r="FC108" s="2" t="s">
        <v>232</v>
      </c>
      <c r="FD108" s="2" t="s">
        <v>1579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147</v>
      </c>
      <c r="FN108" s="2" t="s">
        <v>127</v>
      </c>
      <c r="FO108" s="2" t="s">
        <v>130</v>
      </c>
      <c r="FP108" s="2" t="s">
        <v>130</v>
      </c>
      <c r="FQ108" s="2" t="s">
        <v>141</v>
      </c>
      <c r="FR108" s="2" t="s">
        <v>130</v>
      </c>
      <c r="FS108" s="4">
        <v>1</v>
      </c>
      <c r="FT108" s="8">
        <v>31.08</v>
      </c>
      <c r="FU108" s="4"/>
      <c r="FV108" s="8"/>
      <c r="FW108" s="7"/>
      <c r="FX108" s="7"/>
      <c r="FY108" s="2" t="s">
        <v>138</v>
      </c>
      <c r="FZ108" s="2" t="s">
        <v>127</v>
      </c>
      <c r="GA108" s="2" t="s">
        <v>207</v>
      </c>
      <c r="GB108" s="2" t="s">
        <v>1580</v>
      </c>
      <c r="GC108" s="2" t="s">
        <v>141</v>
      </c>
      <c r="GD108" s="2" t="s">
        <v>130</v>
      </c>
      <c r="GE108" s="4">
        <v>11</v>
      </c>
      <c r="GF108" s="8">
        <v>329.51</v>
      </c>
      <c r="GG108" s="4"/>
      <c r="GH108" s="8"/>
      <c r="GI108" s="7"/>
      <c r="GJ108" s="7"/>
      <c r="GK108" s="2" t="s">
        <v>138</v>
      </c>
      <c r="GL108" s="2" t="s">
        <v>127</v>
      </c>
      <c r="GM108" s="2" t="s">
        <v>237</v>
      </c>
      <c r="GN108" s="2" t="s">
        <v>1581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204</v>
      </c>
      <c r="GX108" s="2" t="s">
        <v>127</v>
      </c>
      <c r="GY108" s="2" t="s">
        <v>130</v>
      </c>
      <c r="GZ108" s="2" t="s">
        <v>130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127</v>
      </c>
      <c r="HK108" s="2" t="s">
        <v>381</v>
      </c>
      <c r="HL108" s="2" t="s">
        <v>658</v>
      </c>
      <c r="HM108" s="2" t="s">
        <v>141</v>
      </c>
      <c r="HN108" s="2" t="s">
        <v>130</v>
      </c>
      <c r="HO108" s="4">
        <v>14</v>
      </c>
      <c r="HP108" s="8">
        <v>393.68</v>
      </c>
      <c r="HQ108" s="4"/>
      <c r="HR108" s="8"/>
      <c r="HS108" s="7"/>
      <c r="HT108" s="7"/>
      <c r="HU108" s="2" t="s">
        <v>138</v>
      </c>
      <c r="HV108" s="2" t="s">
        <v>127</v>
      </c>
      <c r="HW108" s="2" t="s">
        <v>240</v>
      </c>
      <c r="HX108" s="2" t="s">
        <v>1582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127</v>
      </c>
      <c r="II108" s="2" t="s">
        <v>331</v>
      </c>
      <c r="IJ108" s="2" t="s">
        <v>1583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127</v>
      </c>
      <c r="IU108" s="2" t="s">
        <v>384</v>
      </c>
      <c r="IV108" s="2" t="s">
        <v>1584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127</v>
      </c>
      <c r="JG108" s="2" t="s">
        <v>130</v>
      </c>
      <c r="JH108" s="2" t="s">
        <v>130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130</v>
      </c>
      <c r="JR108" s="2" t="s">
        <v>130</v>
      </c>
      <c r="JS108" s="2" t="s">
        <v>130</v>
      </c>
      <c r="JT108" s="2" t="s">
        <v>130</v>
      </c>
      <c r="JU108" s="2" t="s">
        <v>130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170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127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170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138</v>
      </c>
      <c r="OH108" s="2" t="s">
        <v>170</v>
      </c>
      <c r="OI108" s="2" t="s">
        <v>899</v>
      </c>
      <c r="OJ108" s="2" t="s">
        <v>683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130</v>
      </c>
      <c r="OT108" s="2" t="s">
        <v>130</v>
      </c>
      <c r="OU108" s="2" t="s">
        <v>130</v>
      </c>
      <c r="OV108" s="2" t="s">
        <v>130</v>
      </c>
      <c r="OW108" s="2" t="s">
        <v>130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127</v>
      </c>
      <c r="PG108" s="2" t="s">
        <v>172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168</v>
      </c>
      <c r="PR108" s="2" t="s">
        <v>170</v>
      </c>
      <c r="PS108" s="2" t="s">
        <v>130</v>
      </c>
      <c r="PT108" s="2" t="s">
        <v>130</v>
      </c>
      <c r="PU108" s="2" t="s">
        <v>141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168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1021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170</v>
      </c>
      <c r="QQ108" s="2" t="s">
        <v>386</v>
      </c>
      <c r="QR108" s="2" t="s">
        <v>494</v>
      </c>
      <c r="QS108" s="2" t="s">
        <v>141</v>
      </c>
      <c r="QT108" s="2" t="s">
        <v>130</v>
      </c>
    </row>
    <row r="109">
      <c r="A109" s="2" t="s">
        <v>1585</v>
      </c>
      <c r="B109" s="2" t="s">
        <v>119</v>
      </c>
      <c r="C109" s="2" t="s">
        <v>1402</v>
      </c>
      <c r="D109" s="2" t="s">
        <v>121</v>
      </c>
      <c r="E109" s="2" t="s">
        <v>122</v>
      </c>
      <c r="F109" s="2" t="s">
        <v>1574</v>
      </c>
      <c r="G109" s="2" t="s">
        <v>1574</v>
      </c>
      <c r="H109" s="2" t="s">
        <v>1574</v>
      </c>
      <c r="I109" s="2" t="s">
        <v>1575</v>
      </c>
      <c r="J109" s="2" t="s">
        <v>125</v>
      </c>
      <c r="K109" s="2" t="s">
        <v>521</v>
      </c>
      <c r="L109" s="3">
        <v>28.19</v>
      </c>
      <c r="M109" s="3">
        <v>29.6</v>
      </c>
      <c r="N109" s="3">
        <v>59.99</v>
      </c>
      <c r="O109" s="2" t="s">
        <v>127</v>
      </c>
      <c r="P109" s="2" t="s">
        <v>217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218</v>
      </c>
      <c r="V109" s="2" t="s">
        <v>219</v>
      </c>
      <c r="W109" s="2" t="s">
        <v>134</v>
      </c>
      <c r="X109" s="2" t="s">
        <v>130</v>
      </c>
      <c r="Y109" s="2" t="s">
        <v>369</v>
      </c>
      <c r="Z109" s="4">
        <v>86</v>
      </c>
      <c r="AA109" s="4">
        <f>=ROUNDDOWN(23.8888888888889,0)</f>
      </c>
      <c r="AB109" s="5">
        <v>3.6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39</v>
      </c>
      <c r="AQ109" s="8">
        <v>1161.77</v>
      </c>
      <c r="AR109" s="4"/>
      <c r="AS109" s="8"/>
      <c r="AT109" s="7"/>
      <c r="AU109" s="7"/>
      <c r="AV109" s="4">
        <v>39</v>
      </c>
      <c r="AW109" s="8">
        <v>1161.77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0.4559</v>
      </c>
      <c r="BJ109" s="4">
        <v>39</v>
      </c>
      <c r="BK109" s="8">
        <v>1161.77</v>
      </c>
      <c r="BL109" s="2" t="s">
        <v>1586</v>
      </c>
      <c r="BM109" s="7">
        <v>1</v>
      </c>
      <c r="BN109" s="7">
        <v>1</v>
      </c>
      <c r="BO109" s="4">
        <v>8</v>
      </c>
      <c r="BP109" s="8">
        <v>202.84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371</v>
      </c>
      <c r="BX109" s="2" t="s">
        <v>1587</v>
      </c>
      <c r="BY109" s="2" t="s">
        <v>141</v>
      </c>
      <c r="BZ109" s="2" t="s">
        <v>130</v>
      </c>
      <c r="CA109" s="4">
        <v>5</v>
      </c>
      <c r="CB109" s="8">
        <v>166.75</v>
      </c>
      <c r="CC109" s="4"/>
      <c r="CD109" s="8"/>
      <c r="CE109" s="7"/>
      <c r="CF109" s="7"/>
      <c r="CG109" s="2" t="s">
        <v>256</v>
      </c>
      <c r="CH109" s="2" t="s">
        <v>127</v>
      </c>
      <c r="CI109" s="2" t="s">
        <v>130</v>
      </c>
      <c r="CJ109" s="2" t="s">
        <v>130</v>
      </c>
      <c r="CK109" s="2" t="s">
        <v>141</v>
      </c>
      <c r="CL109" s="2" t="s">
        <v>130</v>
      </c>
      <c r="CM109" s="4">
        <v>2</v>
      </c>
      <c r="CN109" s="8">
        <v>64.53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369</v>
      </c>
      <c r="CV109" s="2" t="s">
        <v>1577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127</v>
      </c>
      <c r="DG109" s="2" t="s">
        <v>374</v>
      </c>
      <c r="DH109" s="2" t="s">
        <v>1134</v>
      </c>
      <c r="DI109" s="2" t="s">
        <v>141</v>
      </c>
      <c r="DJ109" s="2" t="s">
        <v>130</v>
      </c>
      <c r="DK109" s="4">
        <v>4</v>
      </c>
      <c r="DL109" s="8">
        <v>110.48</v>
      </c>
      <c r="DM109" s="4"/>
      <c r="DN109" s="8"/>
      <c r="DO109" s="7"/>
      <c r="DP109" s="7"/>
      <c r="DQ109" s="2" t="s">
        <v>138</v>
      </c>
      <c r="DR109" s="2" t="s">
        <v>127</v>
      </c>
      <c r="DS109" s="2" t="s">
        <v>376</v>
      </c>
      <c r="DT109" s="2" t="s">
        <v>996</v>
      </c>
      <c r="DU109" s="2" t="s">
        <v>141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147</v>
      </c>
      <c r="ED109" s="2" t="s">
        <v>127</v>
      </c>
      <c r="EE109" s="2" t="s">
        <v>130</v>
      </c>
      <c r="EF109" s="2" t="s">
        <v>130</v>
      </c>
      <c r="EG109" s="2" t="s">
        <v>141</v>
      </c>
      <c r="EH109" s="2" t="s">
        <v>130</v>
      </c>
      <c r="EI109" s="4">
        <v>7</v>
      </c>
      <c r="EJ109" s="8">
        <v>234.5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230</v>
      </c>
      <c r="ER109" s="2" t="s">
        <v>378</v>
      </c>
      <c r="ES109" s="2" t="s">
        <v>141</v>
      </c>
      <c r="ET109" s="2" t="s">
        <v>130</v>
      </c>
      <c r="EU109" s="4">
        <v>1</v>
      </c>
      <c r="EV109" s="8">
        <v>32.56</v>
      </c>
      <c r="EW109" s="4"/>
      <c r="EX109" s="8"/>
      <c r="EY109" s="7"/>
      <c r="EZ109" s="7"/>
      <c r="FA109" s="2" t="s">
        <v>138</v>
      </c>
      <c r="FB109" s="2" t="s">
        <v>127</v>
      </c>
      <c r="FC109" s="2" t="s">
        <v>232</v>
      </c>
      <c r="FD109" s="2" t="s">
        <v>1588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147</v>
      </c>
      <c r="FN109" s="2" t="s">
        <v>127</v>
      </c>
      <c r="FO109" s="2" t="s">
        <v>130</v>
      </c>
      <c r="FP109" s="2" t="s">
        <v>130</v>
      </c>
      <c r="FQ109" s="2" t="s">
        <v>141</v>
      </c>
      <c r="FR109" s="2" t="s">
        <v>130</v>
      </c>
      <c r="FS109" s="4">
        <v>2</v>
      </c>
      <c r="FT109" s="8">
        <v>62.16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207</v>
      </c>
      <c r="GB109" s="2" t="s">
        <v>1589</v>
      </c>
      <c r="GC109" s="2" t="s">
        <v>141</v>
      </c>
      <c r="GD109" s="2" t="s">
        <v>130</v>
      </c>
      <c r="GE109" s="4">
        <v>3</v>
      </c>
      <c r="GF109" s="8">
        <v>91.11</v>
      </c>
      <c r="GG109" s="4"/>
      <c r="GH109" s="8"/>
      <c r="GI109" s="7"/>
      <c r="GJ109" s="7"/>
      <c r="GK109" s="2" t="s">
        <v>138</v>
      </c>
      <c r="GL109" s="2" t="s">
        <v>127</v>
      </c>
      <c r="GM109" s="2" t="s">
        <v>155</v>
      </c>
      <c r="GN109" s="2" t="s">
        <v>1590</v>
      </c>
      <c r="GO109" s="2" t="s">
        <v>141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204</v>
      </c>
      <c r="GX109" s="2" t="s">
        <v>127</v>
      </c>
      <c r="GY109" s="2" t="s">
        <v>130</v>
      </c>
      <c r="GZ109" s="2" t="s">
        <v>130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440</v>
      </c>
      <c r="HJ109" s="2" t="s">
        <v>127</v>
      </c>
      <c r="HK109" s="2" t="s">
        <v>381</v>
      </c>
      <c r="HL109" s="2" t="s">
        <v>130</v>
      </c>
      <c r="HM109" s="2" t="s">
        <v>141</v>
      </c>
      <c r="HN109" s="2" t="s">
        <v>130</v>
      </c>
      <c r="HO109" s="4">
        <v>7</v>
      </c>
      <c r="HP109" s="8">
        <v>196.84</v>
      </c>
      <c r="HQ109" s="4"/>
      <c r="HR109" s="8"/>
      <c r="HS109" s="7"/>
      <c r="HT109" s="7"/>
      <c r="HU109" s="2" t="s">
        <v>138</v>
      </c>
      <c r="HV109" s="2" t="s">
        <v>127</v>
      </c>
      <c r="HW109" s="2" t="s">
        <v>240</v>
      </c>
      <c r="HX109" s="2" t="s">
        <v>1591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127</v>
      </c>
      <c r="II109" s="2" t="s">
        <v>331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127</v>
      </c>
      <c r="IU109" s="2" t="s">
        <v>384</v>
      </c>
      <c r="IV109" s="2" t="s">
        <v>1592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168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130</v>
      </c>
      <c r="JR109" s="2" t="s">
        <v>130</v>
      </c>
      <c r="JS109" s="2" t="s">
        <v>130</v>
      </c>
      <c r="JT109" s="2" t="s">
        <v>130</v>
      </c>
      <c r="JU109" s="2" t="s">
        <v>130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170</v>
      </c>
      <c r="KQ109" s="2" t="s">
        <v>130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127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170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138</v>
      </c>
      <c r="OH109" s="2" t="s">
        <v>170</v>
      </c>
      <c r="OI109" s="2" t="s">
        <v>171</v>
      </c>
      <c r="OJ109" s="2" t="s">
        <v>416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127</v>
      </c>
      <c r="PG109" s="2" t="s">
        <v>172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168</v>
      </c>
      <c r="PR109" s="2" t="s">
        <v>170</v>
      </c>
      <c r="PS109" s="2" t="s">
        <v>130</v>
      </c>
      <c r="PT109" s="2" t="s">
        <v>130</v>
      </c>
      <c r="PU109" s="2" t="s">
        <v>141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168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170</v>
      </c>
      <c r="QQ109" s="2" t="s">
        <v>386</v>
      </c>
      <c r="QR109" s="2" t="s">
        <v>1593</v>
      </c>
      <c r="QS109" s="2" t="s">
        <v>141</v>
      </c>
      <c r="QT109" s="2" t="s">
        <v>130</v>
      </c>
    </row>
    <row r="110">
      <c r="A110" s="2" t="s">
        <v>1594</v>
      </c>
      <c r="B110" s="2" t="s">
        <v>119</v>
      </c>
      <c r="C110" s="2" t="s">
        <v>1402</v>
      </c>
      <c r="D110" s="2" t="s">
        <v>121</v>
      </c>
      <c r="E110" s="2" t="s">
        <v>122</v>
      </c>
      <c r="F110" s="2" t="s">
        <v>1595</v>
      </c>
      <c r="G110" s="2" t="s">
        <v>1595</v>
      </c>
      <c r="H110" s="2" t="s">
        <v>1595</v>
      </c>
      <c r="I110" s="2" t="s">
        <v>1596</v>
      </c>
      <c r="J110" s="2" t="s">
        <v>125</v>
      </c>
      <c r="K110" s="2" t="s">
        <v>1597</v>
      </c>
      <c r="L110" s="3">
        <v>33.11</v>
      </c>
      <c r="M110" s="3">
        <v>34.77</v>
      </c>
      <c r="N110" s="3">
        <v>74.99</v>
      </c>
      <c r="O110" s="2" t="s">
        <v>127</v>
      </c>
      <c r="P110" s="2" t="s">
        <v>311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218</v>
      </c>
      <c r="V110" s="2" t="s">
        <v>181</v>
      </c>
      <c r="W110" s="2" t="s">
        <v>522</v>
      </c>
      <c r="X110" s="2" t="s">
        <v>130</v>
      </c>
      <c r="Y110" s="2" t="s">
        <v>1598</v>
      </c>
      <c r="Z110" s="4">
        <v>76</v>
      </c>
      <c r="AA110" s="4">
        <f>=ROUNDDOWN(16.5217391304348,0)</f>
      </c>
      <c r="AB110" s="5">
        <v>4.6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67</v>
      </c>
      <c r="AQ110" s="8">
        <v>2471.12</v>
      </c>
      <c r="AR110" s="4"/>
      <c r="AS110" s="8"/>
      <c r="AT110" s="7"/>
      <c r="AU110" s="7"/>
      <c r="AV110" s="4">
        <v>67</v>
      </c>
      <c r="AW110" s="8">
        <v>2471.12</v>
      </c>
      <c r="AX110" s="4"/>
      <c r="AY110" s="8"/>
      <c r="AZ110" s="7"/>
      <c r="BA110" s="7"/>
      <c r="BB110" s="7">
        <v>1</v>
      </c>
      <c r="BC110" s="4">
        <v>67</v>
      </c>
      <c r="BD110" s="8">
        <v>2471.12</v>
      </c>
      <c r="BE110" s="4"/>
      <c r="BF110" s="8"/>
      <c r="BG110" s="7"/>
      <c r="BH110" s="7"/>
      <c r="BI110" s="7">
        <v>1</v>
      </c>
      <c r="BJ110" s="4">
        <v>67</v>
      </c>
      <c r="BK110" s="8">
        <v>2471.12</v>
      </c>
      <c r="BL110" s="2" t="s">
        <v>1599</v>
      </c>
      <c r="BM110" s="7">
        <v>1</v>
      </c>
      <c r="BN110" s="7">
        <v>1</v>
      </c>
      <c r="BO110" s="4">
        <v>32</v>
      </c>
      <c r="BP110" s="8">
        <v>1025.08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1471</v>
      </c>
      <c r="BX110" s="2" t="s">
        <v>1600</v>
      </c>
      <c r="BY110" s="2" t="s">
        <v>141</v>
      </c>
      <c r="BZ110" s="2" t="s">
        <v>130</v>
      </c>
      <c r="CA110" s="4">
        <v>1</v>
      </c>
      <c r="CB110" s="8">
        <v>42.3</v>
      </c>
      <c r="CC110" s="4"/>
      <c r="CD110" s="8"/>
      <c r="CE110" s="7"/>
      <c r="CF110" s="7"/>
      <c r="CG110" s="2" t="s">
        <v>138</v>
      </c>
      <c r="CH110" s="2" t="s">
        <v>127</v>
      </c>
      <c r="CI110" s="2" t="s">
        <v>130</v>
      </c>
      <c r="CJ110" s="2" t="s">
        <v>130</v>
      </c>
      <c r="CK110" s="2" t="s">
        <v>141</v>
      </c>
      <c r="CL110" s="2" t="s">
        <v>130</v>
      </c>
      <c r="CM110" s="4">
        <v>12</v>
      </c>
      <c r="CN110" s="8">
        <v>491.94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1474</v>
      </c>
      <c r="CV110" s="2" t="s">
        <v>1601</v>
      </c>
      <c r="CW110" s="2" t="s">
        <v>141</v>
      </c>
      <c r="CX110" s="2" t="s">
        <v>130</v>
      </c>
      <c r="CY110" s="4">
        <v>5</v>
      </c>
      <c r="CZ110" s="8">
        <v>208</v>
      </c>
      <c r="DA110" s="4"/>
      <c r="DB110" s="8"/>
      <c r="DC110" s="7"/>
      <c r="DD110" s="7"/>
      <c r="DE110" s="2" t="s">
        <v>138</v>
      </c>
      <c r="DF110" s="2" t="s">
        <v>127</v>
      </c>
      <c r="DG110" s="2" t="s">
        <v>1602</v>
      </c>
      <c r="DH110" s="2" t="s">
        <v>1288</v>
      </c>
      <c r="DI110" s="2" t="s">
        <v>141</v>
      </c>
      <c r="DJ110" s="2" t="s">
        <v>130</v>
      </c>
      <c r="DK110" s="4">
        <v>10</v>
      </c>
      <c r="DL110" s="8">
        <v>443.2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1099</v>
      </c>
      <c r="DT110" s="2" t="s">
        <v>606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170</v>
      </c>
      <c r="EE110" s="2" t="s">
        <v>848</v>
      </c>
      <c r="EF110" s="2" t="s">
        <v>130</v>
      </c>
      <c r="EG110" s="2" t="s">
        <v>141</v>
      </c>
      <c r="EH110" s="2" t="s">
        <v>130</v>
      </c>
      <c r="EI110" s="4">
        <v>1</v>
      </c>
      <c r="EJ110" s="8">
        <v>46.48</v>
      </c>
      <c r="EK110" s="4"/>
      <c r="EL110" s="8"/>
      <c r="EM110" s="7"/>
      <c r="EN110" s="7"/>
      <c r="EO110" s="2" t="s">
        <v>138</v>
      </c>
      <c r="EP110" s="2" t="s">
        <v>127</v>
      </c>
      <c r="EQ110" s="2" t="s">
        <v>604</v>
      </c>
      <c r="ER110" s="2" t="s">
        <v>1603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127</v>
      </c>
      <c r="FC110" s="2" t="s">
        <v>232</v>
      </c>
      <c r="FD110" s="2" t="s">
        <v>130</v>
      </c>
      <c r="FE110" s="2" t="s">
        <v>141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147</v>
      </c>
      <c r="FN110" s="2" t="s">
        <v>127</v>
      </c>
      <c r="FO110" s="2" t="s">
        <v>130</v>
      </c>
      <c r="FP110" s="2" t="s">
        <v>130</v>
      </c>
      <c r="FQ110" s="2" t="s">
        <v>141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127</v>
      </c>
      <c r="GA110" s="2" t="s">
        <v>545</v>
      </c>
      <c r="GB110" s="2" t="s">
        <v>1478</v>
      </c>
      <c r="GC110" s="2" t="s">
        <v>141</v>
      </c>
      <c r="GD110" s="2" t="s">
        <v>130</v>
      </c>
      <c r="GE110" s="4">
        <v>1</v>
      </c>
      <c r="GF110" s="8">
        <v>37.54</v>
      </c>
      <c r="GG110" s="4"/>
      <c r="GH110" s="8"/>
      <c r="GI110" s="7"/>
      <c r="GJ110" s="7"/>
      <c r="GK110" s="2" t="s">
        <v>138</v>
      </c>
      <c r="GL110" s="2" t="s">
        <v>127</v>
      </c>
      <c r="GM110" s="2" t="s">
        <v>155</v>
      </c>
      <c r="GN110" s="2" t="s">
        <v>421</v>
      </c>
      <c r="GO110" s="2" t="s">
        <v>141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204</v>
      </c>
      <c r="GX110" s="2" t="s">
        <v>127</v>
      </c>
      <c r="GY110" s="2" t="s">
        <v>130</v>
      </c>
      <c r="GZ110" s="2" t="s">
        <v>130</v>
      </c>
      <c r="HA110" s="2" t="s">
        <v>141</v>
      </c>
      <c r="HB110" s="2" t="s">
        <v>130</v>
      </c>
      <c r="HC110" s="4">
        <v>1</v>
      </c>
      <c r="HD110" s="8">
        <v>37.54</v>
      </c>
      <c r="HE110" s="4"/>
      <c r="HF110" s="8"/>
      <c r="HG110" s="7"/>
      <c r="HH110" s="7"/>
      <c r="HI110" s="2" t="s">
        <v>138</v>
      </c>
      <c r="HJ110" s="2" t="s">
        <v>127</v>
      </c>
      <c r="HK110" s="2" t="s">
        <v>1004</v>
      </c>
      <c r="HL110" s="2" t="s">
        <v>1055</v>
      </c>
      <c r="HM110" s="2" t="s">
        <v>141</v>
      </c>
      <c r="HN110" s="2" t="s">
        <v>130</v>
      </c>
      <c r="HO110" s="4">
        <v>4</v>
      </c>
      <c r="HP110" s="8">
        <v>139.04</v>
      </c>
      <c r="HQ110" s="4"/>
      <c r="HR110" s="8"/>
      <c r="HS110" s="7"/>
      <c r="HT110" s="7"/>
      <c r="HU110" s="2" t="s">
        <v>138</v>
      </c>
      <c r="HV110" s="2" t="s">
        <v>127</v>
      </c>
      <c r="HW110" s="2" t="s">
        <v>161</v>
      </c>
      <c r="HX110" s="2" t="s">
        <v>1115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127</v>
      </c>
      <c r="II110" s="2" t="s">
        <v>1480</v>
      </c>
      <c r="IJ110" s="2" t="s">
        <v>1604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127</v>
      </c>
      <c r="IU110" s="2" t="s">
        <v>1605</v>
      </c>
      <c r="IV110" s="2" t="s">
        <v>1606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440</v>
      </c>
      <c r="JF110" s="2" t="s">
        <v>127</v>
      </c>
      <c r="JG110" s="2" t="s">
        <v>166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170</v>
      </c>
      <c r="KQ110" s="2" t="s">
        <v>130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170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138</v>
      </c>
      <c r="OH110" s="2" t="s">
        <v>170</v>
      </c>
      <c r="OI110" s="2" t="s">
        <v>171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138</v>
      </c>
      <c r="PF110" s="2" t="s">
        <v>127</v>
      </c>
      <c r="PG110" s="2" t="s">
        <v>172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170</v>
      </c>
      <c r="PS110" s="2" t="s">
        <v>213</v>
      </c>
      <c r="PT110" s="2" t="s">
        <v>1607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537</v>
      </c>
      <c r="QD110" s="2" t="s">
        <v>170</v>
      </c>
      <c r="QE110" s="2" t="s">
        <v>130</v>
      </c>
      <c r="QF110" s="2" t="s">
        <v>130</v>
      </c>
      <c r="QG110" s="2" t="s">
        <v>141</v>
      </c>
      <c r="QH110" s="2" t="s">
        <v>1021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170</v>
      </c>
      <c r="QQ110" s="2" t="s">
        <v>1099</v>
      </c>
      <c r="QR110" s="2" t="s">
        <v>972</v>
      </c>
      <c r="QS110" s="2" t="s">
        <v>141</v>
      </c>
      <c r="QT110" s="2" t="s">
        <v>130</v>
      </c>
    </row>
    <row r="111">
      <c r="A111" s="2" t="s">
        <v>1608</v>
      </c>
      <c r="B111" s="2" t="s">
        <v>119</v>
      </c>
      <c r="C111" s="2" t="s">
        <v>1402</v>
      </c>
      <c r="D111" s="2" t="s">
        <v>121</v>
      </c>
      <c r="E111" s="2" t="s">
        <v>122</v>
      </c>
      <c r="F111" s="2" t="s">
        <v>1609</v>
      </c>
      <c r="G111" s="2" t="s">
        <v>1609</v>
      </c>
      <c r="H111" s="2" t="s">
        <v>1609</v>
      </c>
      <c r="I111" s="2" t="s">
        <v>1610</v>
      </c>
      <c r="J111" s="2" t="s">
        <v>125</v>
      </c>
      <c r="K111" s="2" t="s">
        <v>390</v>
      </c>
      <c r="L111" s="3">
        <v>67.1</v>
      </c>
      <c r="M111" s="3">
        <v>70.46</v>
      </c>
      <c r="N111" s="3">
        <v>139.99</v>
      </c>
      <c r="O111" s="2" t="s">
        <v>127</v>
      </c>
      <c r="P111" s="2" t="s">
        <v>311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1406</v>
      </c>
      <c r="V111" s="2" t="s">
        <v>181</v>
      </c>
      <c r="W111" s="2" t="s">
        <v>522</v>
      </c>
      <c r="X111" s="2" t="s">
        <v>130</v>
      </c>
      <c r="Y111" s="2" t="s">
        <v>1611</v>
      </c>
      <c r="Z111" s="4">
        <v>138</v>
      </c>
      <c r="AA111" s="4">
        <f>=ROUNDDOWN(33.6585365853659,0)</f>
      </c>
      <c r="AB111" s="5">
        <v>4.1</v>
      </c>
      <c r="AC111" s="2" t="s">
        <v>136</v>
      </c>
      <c r="AD111" s="4">
        <v>50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27</v>
      </c>
      <c r="AQ111" s="8">
        <v>2005.4</v>
      </c>
      <c r="AR111" s="4"/>
      <c r="AS111" s="8"/>
      <c r="AT111" s="7"/>
      <c r="AU111" s="7"/>
      <c r="AV111" s="4">
        <v>27</v>
      </c>
      <c r="AW111" s="8">
        <v>2005.4</v>
      </c>
      <c r="AX111" s="4"/>
      <c r="AY111" s="8"/>
      <c r="AZ111" s="7"/>
      <c r="BA111" s="7"/>
      <c r="BB111" s="7">
        <v>1</v>
      </c>
      <c r="BC111" s="4">
        <v>27</v>
      </c>
      <c r="BD111" s="8">
        <v>2005.4</v>
      </c>
      <c r="BE111" s="4"/>
      <c r="BF111" s="8"/>
      <c r="BG111" s="7"/>
      <c r="BH111" s="7"/>
      <c r="BI111" s="7">
        <v>1</v>
      </c>
      <c r="BJ111" s="4">
        <v>27</v>
      </c>
      <c r="BK111" s="8">
        <v>2005.4</v>
      </c>
      <c r="BL111" s="2" t="s">
        <v>1612</v>
      </c>
      <c r="BM111" s="7">
        <v>1</v>
      </c>
      <c r="BN111" s="7">
        <v>1</v>
      </c>
      <c r="BO111" s="4">
        <v>1</v>
      </c>
      <c r="BP111" s="8">
        <v>61.67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829</v>
      </c>
      <c r="BX111" s="2" t="s">
        <v>1267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256</v>
      </c>
      <c r="CH111" s="2" t="s">
        <v>170</v>
      </c>
      <c r="CI111" s="2" t="s">
        <v>130</v>
      </c>
      <c r="CJ111" s="2" t="s">
        <v>130</v>
      </c>
      <c r="CK111" s="2" t="s">
        <v>141</v>
      </c>
      <c r="CL111" s="2" t="s">
        <v>130</v>
      </c>
      <c r="CM111" s="4">
        <v>3</v>
      </c>
      <c r="CN111" s="8">
        <v>272.14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1613</v>
      </c>
      <c r="CV111" s="2" t="s">
        <v>1614</v>
      </c>
      <c r="CW111" s="2" t="s">
        <v>141</v>
      </c>
      <c r="CX111" s="2" t="s">
        <v>130</v>
      </c>
      <c r="CY111" s="4">
        <v>4</v>
      </c>
      <c r="CZ111" s="8">
        <v>301.76</v>
      </c>
      <c r="DA111" s="4"/>
      <c r="DB111" s="8"/>
      <c r="DC111" s="7"/>
      <c r="DD111" s="7"/>
      <c r="DE111" s="2" t="s">
        <v>138</v>
      </c>
      <c r="DF111" s="2" t="s">
        <v>127</v>
      </c>
      <c r="DG111" s="2" t="s">
        <v>1614</v>
      </c>
      <c r="DH111" s="2" t="s">
        <v>209</v>
      </c>
      <c r="DI111" s="2" t="s">
        <v>141</v>
      </c>
      <c r="DJ111" s="2" t="s">
        <v>130</v>
      </c>
      <c r="DK111" s="4">
        <v>6</v>
      </c>
      <c r="DL111" s="8">
        <v>418.8</v>
      </c>
      <c r="DM111" s="4"/>
      <c r="DN111" s="8"/>
      <c r="DO111" s="7"/>
      <c r="DP111" s="7"/>
      <c r="DQ111" s="2" t="s">
        <v>138</v>
      </c>
      <c r="DR111" s="2" t="s">
        <v>127</v>
      </c>
      <c r="DS111" s="2" t="s">
        <v>1099</v>
      </c>
      <c r="DT111" s="2" t="s">
        <v>454</v>
      </c>
      <c r="DU111" s="2" t="s">
        <v>141</v>
      </c>
      <c r="DV111" s="2" t="s">
        <v>130</v>
      </c>
      <c r="DW111" s="4">
        <v>7</v>
      </c>
      <c r="DX111" s="8">
        <v>506.03</v>
      </c>
      <c r="DY111" s="4"/>
      <c r="DZ111" s="8"/>
      <c r="EA111" s="7"/>
      <c r="EB111" s="7"/>
      <c r="EC111" s="2" t="s">
        <v>138</v>
      </c>
      <c r="ED111" s="2" t="s">
        <v>127</v>
      </c>
      <c r="EE111" s="2" t="s">
        <v>1048</v>
      </c>
      <c r="EF111" s="2" t="s">
        <v>1615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148</v>
      </c>
      <c r="EQ111" s="2" t="s">
        <v>604</v>
      </c>
      <c r="ER111" s="2" t="s">
        <v>823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127</v>
      </c>
      <c r="FC111" s="2" t="s">
        <v>151</v>
      </c>
      <c r="FD111" s="2" t="s">
        <v>130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147</v>
      </c>
      <c r="FN111" s="2" t="s">
        <v>127</v>
      </c>
      <c r="FO111" s="2" t="s">
        <v>130</v>
      </c>
      <c r="FP111" s="2" t="s">
        <v>130</v>
      </c>
      <c r="FQ111" s="2" t="s">
        <v>141</v>
      </c>
      <c r="FR111" s="2" t="s">
        <v>130</v>
      </c>
      <c r="FS111" s="4">
        <v>1</v>
      </c>
      <c r="FT111" s="8">
        <v>73.98</v>
      </c>
      <c r="FU111" s="4"/>
      <c r="FV111" s="8"/>
      <c r="FW111" s="7"/>
      <c r="FX111" s="7"/>
      <c r="FY111" s="2" t="s">
        <v>138</v>
      </c>
      <c r="FZ111" s="2" t="s">
        <v>127</v>
      </c>
      <c r="GA111" s="2" t="s">
        <v>1477</v>
      </c>
      <c r="GB111" s="2" t="s">
        <v>1616</v>
      </c>
      <c r="GC111" s="2" t="s">
        <v>141</v>
      </c>
      <c r="GD111" s="2" t="s">
        <v>130</v>
      </c>
      <c r="GE111" s="4">
        <v>4</v>
      </c>
      <c r="GF111" s="8">
        <v>300.56</v>
      </c>
      <c r="GG111" s="4"/>
      <c r="GH111" s="8"/>
      <c r="GI111" s="7"/>
      <c r="GJ111" s="7"/>
      <c r="GK111" s="2" t="s">
        <v>138</v>
      </c>
      <c r="GL111" s="2" t="s">
        <v>127</v>
      </c>
      <c r="GM111" s="2" t="s">
        <v>202</v>
      </c>
      <c r="GN111" s="2" t="s">
        <v>1440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204</v>
      </c>
      <c r="GX111" s="2" t="s">
        <v>127</v>
      </c>
      <c r="GY111" s="2" t="s">
        <v>130</v>
      </c>
      <c r="GZ111" s="2" t="s">
        <v>130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440</v>
      </c>
      <c r="HJ111" s="2" t="s">
        <v>127</v>
      </c>
      <c r="HK111" s="2" t="s">
        <v>205</v>
      </c>
      <c r="HL111" s="2" t="s">
        <v>855</v>
      </c>
      <c r="HM111" s="2" t="s">
        <v>141</v>
      </c>
      <c r="HN111" s="2" t="s">
        <v>130</v>
      </c>
      <c r="HO111" s="4">
        <v>1</v>
      </c>
      <c r="HP111" s="8">
        <v>70.46</v>
      </c>
      <c r="HQ111" s="4"/>
      <c r="HR111" s="8"/>
      <c r="HS111" s="7"/>
      <c r="HT111" s="7"/>
      <c r="HU111" s="2" t="s">
        <v>138</v>
      </c>
      <c r="HV111" s="2" t="s">
        <v>127</v>
      </c>
      <c r="HW111" s="2" t="s">
        <v>161</v>
      </c>
      <c r="HX111" s="2" t="s">
        <v>1617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127</v>
      </c>
      <c r="II111" s="2" t="s">
        <v>1480</v>
      </c>
      <c r="IJ111" s="2" t="s">
        <v>548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127</v>
      </c>
      <c r="IU111" s="2" t="s">
        <v>1613</v>
      </c>
      <c r="IV111" s="2" t="s">
        <v>209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130</v>
      </c>
      <c r="JR111" s="2" t="s">
        <v>130</v>
      </c>
      <c r="JS111" s="2" t="s">
        <v>130</v>
      </c>
      <c r="JT111" s="2" t="s">
        <v>130</v>
      </c>
      <c r="JU111" s="2" t="s">
        <v>130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127</v>
      </c>
      <c r="KE111" s="2" t="s">
        <v>130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170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170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138</v>
      </c>
      <c r="OH111" s="2" t="s">
        <v>170</v>
      </c>
      <c r="OI111" s="2" t="s">
        <v>211</v>
      </c>
      <c r="OJ111" s="2" t="s">
        <v>1618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127</v>
      </c>
      <c r="PG111" s="2" t="s">
        <v>172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170</v>
      </c>
      <c r="PS111" s="2" t="s">
        <v>747</v>
      </c>
      <c r="PT111" s="2" t="s">
        <v>1619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170</v>
      </c>
      <c r="QQ111" s="2" t="s">
        <v>1482</v>
      </c>
      <c r="QR111" s="2" t="s">
        <v>553</v>
      </c>
      <c r="QS111" s="2" t="s">
        <v>141</v>
      </c>
      <c r="QT111" s="2" t="s">
        <v>130</v>
      </c>
    </row>
    <row r="112">
      <c r="A112" s="2" t="s">
        <v>1620</v>
      </c>
      <c r="B112" s="2" t="s">
        <v>119</v>
      </c>
      <c r="C112" s="2" t="s">
        <v>1402</v>
      </c>
      <c r="D112" s="2" t="s">
        <v>121</v>
      </c>
      <c r="E112" s="2" t="s">
        <v>122</v>
      </c>
      <c r="F112" s="2" t="s">
        <v>1621</v>
      </c>
      <c r="G112" s="2" t="s">
        <v>1621</v>
      </c>
      <c r="H112" s="2" t="s">
        <v>1621</v>
      </c>
      <c r="I112" s="2" t="s">
        <v>1404</v>
      </c>
      <c r="J112" s="2" t="s">
        <v>125</v>
      </c>
      <c r="K112" s="2" t="s">
        <v>521</v>
      </c>
      <c r="L112" s="3">
        <v>62.74</v>
      </c>
      <c r="M112" s="3">
        <v>65.88</v>
      </c>
      <c r="N112" s="3">
        <v>134.99</v>
      </c>
      <c r="O112" s="2" t="s">
        <v>127</v>
      </c>
      <c r="P112" s="2" t="s">
        <v>311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1406</v>
      </c>
      <c r="V112" s="2" t="s">
        <v>219</v>
      </c>
      <c r="W112" s="2" t="s">
        <v>522</v>
      </c>
      <c r="X112" s="2" t="s">
        <v>130</v>
      </c>
      <c r="Y112" s="2" t="s">
        <v>1407</v>
      </c>
      <c r="Z112" s="4">
        <v>23</v>
      </c>
      <c r="AA112" s="4">
        <f>=ROUNDDOWN(7.66666666666667,0)</f>
      </c>
      <c r="AB112" s="5">
        <v>3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27</v>
      </c>
      <c r="AQ112" s="8">
        <v>1936.33</v>
      </c>
      <c r="AR112" s="4"/>
      <c r="AS112" s="8"/>
      <c r="AT112" s="7"/>
      <c r="AU112" s="7"/>
      <c r="AV112" s="4">
        <v>27</v>
      </c>
      <c r="AW112" s="8">
        <v>1936.33</v>
      </c>
      <c r="AX112" s="4"/>
      <c r="AY112" s="8"/>
      <c r="AZ112" s="7"/>
      <c r="BA112" s="7"/>
      <c r="BB112" s="7">
        <v>1</v>
      </c>
      <c r="BC112" s="4">
        <v>27</v>
      </c>
      <c r="BD112" s="8">
        <v>1936.33</v>
      </c>
      <c r="BE112" s="4"/>
      <c r="BF112" s="8"/>
      <c r="BG112" s="7"/>
      <c r="BH112" s="7"/>
      <c r="BI112" s="7">
        <v>1</v>
      </c>
      <c r="BJ112" s="4">
        <v>27</v>
      </c>
      <c r="BK112" s="8">
        <v>1936.33</v>
      </c>
      <c r="BL112" s="2" t="s">
        <v>1622</v>
      </c>
      <c r="BM112" s="7">
        <v>1</v>
      </c>
      <c r="BN112" s="7">
        <v>1</v>
      </c>
      <c r="BO112" s="4">
        <v>3</v>
      </c>
      <c r="BP112" s="8">
        <v>163.48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596</v>
      </c>
      <c r="BX112" s="2" t="s">
        <v>1100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256</v>
      </c>
      <c r="CH112" s="2" t="s">
        <v>170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>
        <v>8</v>
      </c>
      <c r="CN112" s="8">
        <v>608.25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1409</v>
      </c>
      <c r="CV112" s="2" t="s">
        <v>193</v>
      </c>
      <c r="CW112" s="2" t="s">
        <v>141</v>
      </c>
      <c r="CX112" s="2" t="s">
        <v>130</v>
      </c>
      <c r="CY112" s="4">
        <v>3</v>
      </c>
      <c r="CZ112" s="8">
        <v>213.18</v>
      </c>
      <c r="DA112" s="4"/>
      <c r="DB112" s="8"/>
      <c r="DC112" s="7"/>
      <c r="DD112" s="7"/>
      <c r="DE112" s="2" t="s">
        <v>138</v>
      </c>
      <c r="DF112" s="2" t="s">
        <v>127</v>
      </c>
      <c r="DG112" s="2" t="s">
        <v>1524</v>
      </c>
      <c r="DH112" s="2" t="s">
        <v>1623</v>
      </c>
      <c r="DI112" s="2" t="s">
        <v>141</v>
      </c>
      <c r="DJ112" s="2" t="s">
        <v>130</v>
      </c>
      <c r="DK112" s="4">
        <v>2</v>
      </c>
      <c r="DL112" s="8">
        <v>118.66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1412</v>
      </c>
      <c r="DT112" s="2" t="s">
        <v>1472</v>
      </c>
      <c r="DU112" s="2" t="s">
        <v>141</v>
      </c>
      <c r="DV112" s="2" t="s">
        <v>130</v>
      </c>
      <c r="DW112" s="4">
        <v>3</v>
      </c>
      <c r="DX112" s="8">
        <v>207.51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377</v>
      </c>
      <c r="EF112" s="2" t="s">
        <v>526</v>
      </c>
      <c r="EG112" s="2" t="s">
        <v>141</v>
      </c>
      <c r="EH112" s="2" t="s">
        <v>130</v>
      </c>
      <c r="EI112" s="4">
        <v>2</v>
      </c>
      <c r="EJ112" s="8">
        <v>180.18</v>
      </c>
      <c r="EK112" s="4"/>
      <c r="EL112" s="8"/>
      <c r="EM112" s="7"/>
      <c r="EN112" s="7"/>
      <c r="EO112" s="2" t="s">
        <v>138</v>
      </c>
      <c r="EP112" s="2" t="s">
        <v>127</v>
      </c>
      <c r="EQ112" s="2" t="s">
        <v>604</v>
      </c>
      <c r="ER112" s="2" t="s">
        <v>1624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127</v>
      </c>
      <c r="FC112" s="2" t="s">
        <v>232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147</v>
      </c>
      <c r="FN112" s="2" t="s">
        <v>127</v>
      </c>
      <c r="FO112" s="2" t="s">
        <v>130</v>
      </c>
      <c r="FP112" s="2" t="s">
        <v>130</v>
      </c>
      <c r="FQ112" s="2" t="s">
        <v>141</v>
      </c>
      <c r="FR112" s="2" t="s">
        <v>130</v>
      </c>
      <c r="FS112" s="4">
        <v>3</v>
      </c>
      <c r="FT112" s="8">
        <v>244.14</v>
      </c>
      <c r="FU112" s="4"/>
      <c r="FV112" s="8"/>
      <c r="FW112" s="7"/>
      <c r="FX112" s="7"/>
      <c r="FY112" s="2" t="s">
        <v>138</v>
      </c>
      <c r="FZ112" s="2" t="s">
        <v>127</v>
      </c>
      <c r="GA112" s="2" t="s">
        <v>1413</v>
      </c>
      <c r="GB112" s="2" t="s">
        <v>1625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138</v>
      </c>
      <c r="GL112" s="2" t="s">
        <v>127</v>
      </c>
      <c r="GM112" s="2" t="s">
        <v>501</v>
      </c>
      <c r="GN112" s="2" t="s">
        <v>1582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204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127</v>
      </c>
      <c r="HK112" s="2" t="s">
        <v>205</v>
      </c>
      <c r="HL112" s="2" t="s">
        <v>1398</v>
      </c>
      <c r="HM112" s="2" t="s">
        <v>141</v>
      </c>
      <c r="HN112" s="2" t="s">
        <v>130</v>
      </c>
      <c r="HO112" s="4">
        <v>2</v>
      </c>
      <c r="HP112" s="8">
        <v>131.76</v>
      </c>
      <c r="HQ112" s="4"/>
      <c r="HR112" s="8"/>
      <c r="HS112" s="7"/>
      <c r="HT112" s="7"/>
      <c r="HU112" s="2" t="s">
        <v>138</v>
      </c>
      <c r="HV112" s="2" t="s">
        <v>127</v>
      </c>
      <c r="HW112" s="2" t="s">
        <v>823</v>
      </c>
      <c r="HX112" s="2" t="s">
        <v>1067</v>
      </c>
      <c r="HY112" s="2" t="s">
        <v>141</v>
      </c>
      <c r="HZ112" s="2" t="s">
        <v>130</v>
      </c>
      <c r="IA112" s="4">
        <v>1</v>
      </c>
      <c r="IB112" s="8">
        <v>69.17</v>
      </c>
      <c r="IC112" s="4"/>
      <c r="ID112" s="8"/>
      <c r="IE112" s="7"/>
      <c r="IF112" s="7"/>
      <c r="IG112" s="2" t="s">
        <v>138</v>
      </c>
      <c r="IH112" s="2" t="s">
        <v>127</v>
      </c>
      <c r="II112" s="2" t="s">
        <v>1035</v>
      </c>
      <c r="IJ112" s="2" t="s">
        <v>1626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127</v>
      </c>
      <c r="IU112" s="2" t="s">
        <v>1409</v>
      </c>
      <c r="IV112" s="2" t="s">
        <v>1627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440</v>
      </c>
      <c r="JF112" s="2" t="s">
        <v>127</v>
      </c>
      <c r="JG112" s="2" t="s">
        <v>166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170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170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138</v>
      </c>
      <c r="OH112" s="2" t="s">
        <v>170</v>
      </c>
      <c r="OI112" s="2" t="s">
        <v>171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127</v>
      </c>
      <c r="PG112" s="2" t="s">
        <v>172</v>
      </c>
      <c r="PH112" s="2" t="s">
        <v>304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170</v>
      </c>
      <c r="PS112" s="2" t="s">
        <v>1418</v>
      </c>
      <c r="PT112" s="2" t="s">
        <v>1457</v>
      </c>
      <c r="PU112" s="2" t="s">
        <v>141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168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170</v>
      </c>
      <c r="QQ112" s="2" t="s">
        <v>1482</v>
      </c>
      <c r="QR112" s="2" t="s">
        <v>1216</v>
      </c>
      <c r="QS112" s="2" t="s">
        <v>141</v>
      </c>
      <c r="QT112" s="2" t="s">
        <v>130</v>
      </c>
    </row>
    <row r="113">
      <c r="A113" s="2" t="s">
        <v>1628</v>
      </c>
      <c r="B113" s="2" t="s">
        <v>119</v>
      </c>
      <c r="C113" s="2" t="s">
        <v>1402</v>
      </c>
      <c r="D113" s="2" t="s">
        <v>121</v>
      </c>
      <c r="E113" s="2" t="s">
        <v>122</v>
      </c>
      <c r="F113" s="2" t="s">
        <v>1629</v>
      </c>
      <c r="G113" s="2" t="s">
        <v>1629</v>
      </c>
      <c r="H113" s="2" t="s">
        <v>1629</v>
      </c>
      <c r="I113" s="2" t="s">
        <v>1630</v>
      </c>
      <c r="J113" s="2" t="s">
        <v>125</v>
      </c>
      <c r="K113" s="2" t="s">
        <v>407</v>
      </c>
      <c r="L113" s="3">
        <v>24.8</v>
      </c>
      <c r="M113" s="3">
        <v>26.04</v>
      </c>
      <c r="N113" s="3">
        <v>49.99</v>
      </c>
      <c r="O113" s="2" t="s">
        <v>127</v>
      </c>
      <c r="P113" s="2" t="s">
        <v>355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218</v>
      </c>
      <c r="V113" s="2" t="s">
        <v>219</v>
      </c>
      <c r="W113" s="2" t="s">
        <v>182</v>
      </c>
      <c r="X113" s="2" t="s">
        <v>522</v>
      </c>
      <c r="Y113" s="2" t="s">
        <v>703</v>
      </c>
      <c r="Z113" s="4"/>
      <c r="AA113" s="4">
        <f>=ROUNDDOWN({0},0)</f>
      </c>
      <c r="AB113" s="5">
        <v>7.4</v>
      </c>
      <c r="AC113" s="2" t="s">
        <v>450</v>
      </c>
      <c r="AD113" s="4">
        <v>100</v>
      </c>
      <c r="AE113" s="4">
        <v>200</v>
      </c>
      <c r="AF113" s="6">
        <v>65</v>
      </c>
      <c r="AG113" s="6"/>
      <c r="AH113" s="7">
        <v>0.7429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68</v>
      </c>
      <c r="AQ113" s="8">
        <v>1925.44</v>
      </c>
      <c r="AR113" s="4"/>
      <c r="AS113" s="8"/>
      <c r="AT113" s="7"/>
      <c r="AU113" s="7"/>
      <c r="AV113" s="4">
        <v>68</v>
      </c>
      <c r="AW113" s="8">
        <v>1925.44</v>
      </c>
      <c r="AX113" s="4"/>
      <c r="AY113" s="8"/>
      <c r="AZ113" s="7"/>
      <c r="BA113" s="7"/>
      <c r="BB113" s="7">
        <v>1</v>
      </c>
      <c r="BC113" s="4">
        <v>68</v>
      </c>
      <c r="BD113" s="8">
        <v>1925.44</v>
      </c>
      <c r="BE113" s="4"/>
      <c r="BF113" s="8"/>
      <c r="BG113" s="7"/>
      <c r="BH113" s="7"/>
      <c r="BI113" s="7">
        <v>1</v>
      </c>
      <c r="BJ113" s="4">
        <v>68</v>
      </c>
      <c r="BK113" s="8">
        <v>1925.44</v>
      </c>
      <c r="BL113" s="2" t="s">
        <v>524</v>
      </c>
      <c r="BM113" s="7">
        <v>1</v>
      </c>
      <c r="BN113" s="7">
        <v>1</v>
      </c>
      <c r="BO113" s="4">
        <v>26</v>
      </c>
      <c r="BP113" s="8">
        <v>674.44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359</v>
      </c>
      <c r="BX113" s="2" t="s">
        <v>525</v>
      </c>
      <c r="BY113" s="2" t="s">
        <v>141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360</v>
      </c>
      <c r="CH113" s="2" t="s">
        <v>127</v>
      </c>
      <c r="CI113" s="2" t="s">
        <v>130</v>
      </c>
      <c r="CJ113" s="2" t="s">
        <v>130</v>
      </c>
      <c r="CK113" s="2" t="s">
        <v>141</v>
      </c>
      <c r="CL113" s="2" t="s">
        <v>130</v>
      </c>
      <c r="CM113" s="4">
        <v>15</v>
      </c>
      <c r="CN113" s="8">
        <v>461.52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704</v>
      </c>
      <c r="CV113" s="2" t="s">
        <v>1511</v>
      </c>
      <c r="CW113" s="2" t="s">
        <v>141</v>
      </c>
      <c r="CX113" s="2" t="s">
        <v>130</v>
      </c>
      <c r="CY113" s="4">
        <v>8</v>
      </c>
      <c r="CZ113" s="8">
        <v>235.44</v>
      </c>
      <c r="DA113" s="4"/>
      <c r="DB113" s="8"/>
      <c r="DC113" s="7"/>
      <c r="DD113" s="7"/>
      <c r="DE113" s="2" t="s">
        <v>138</v>
      </c>
      <c r="DF113" s="2" t="s">
        <v>127</v>
      </c>
      <c r="DG113" s="2" t="s">
        <v>362</v>
      </c>
      <c r="DH113" s="2" t="s">
        <v>1265</v>
      </c>
      <c r="DI113" s="2" t="s">
        <v>141</v>
      </c>
      <c r="DJ113" s="2" t="s">
        <v>130</v>
      </c>
      <c r="DK113" s="4">
        <v>19</v>
      </c>
      <c r="DL113" s="8">
        <v>554.04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695</v>
      </c>
      <c r="DT113" s="2" t="s">
        <v>1317</v>
      </c>
      <c r="DU113" s="2" t="s">
        <v>141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168</v>
      </c>
      <c r="ED113" s="2" t="s">
        <v>127</v>
      </c>
      <c r="EE113" s="2" t="s">
        <v>130</v>
      </c>
      <c r="EF113" s="2" t="s">
        <v>130</v>
      </c>
      <c r="EG113" s="2" t="s">
        <v>141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256</v>
      </c>
      <c r="EP113" s="2" t="s">
        <v>127</v>
      </c>
      <c r="EQ113" s="2" t="s">
        <v>130</v>
      </c>
      <c r="ER113" s="2" t="s">
        <v>130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127</v>
      </c>
      <c r="FC113" s="2" t="s">
        <v>817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147</v>
      </c>
      <c r="FN113" s="2" t="s">
        <v>127</v>
      </c>
      <c r="FO113" s="2" t="s">
        <v>130</v>
      </c>
      <c r="FP113" s="2" t="s">
        <v>130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256</v>
      </c>
      <c r="FZ113" s="2" t="s">
        <v>127</v>
      </c>
      <c r="GA113" s="2" t="s">
        <v>130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168</v>
      </c>
      <c r="GL113" s="2" t="s">
        <v>127</v>
      </c>
      <c r="GM113" s="2" t="s">
        <v>130</v>
      </c>
      <c r="GN113" s="2" t="s">
        <v>130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168</v>
      </c>
      <c r="GX113" s="2" t="s">
        <v>127</v>
      </c>
      <c r="GY113" s="2" t="s">
        <v>130</v>
      </c>
      <c r="GZ113" s="2" t="s">
        <v>130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256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147</v>
      </c>
      <c r="IH113" s="2" t="s">
        <v>127</v>
      </c>
      <c r="II113" s="2" t="s">
        <v>130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127</v>
      </c>
      <c r="IU113" s="2" t="s">
        <v>704</v>
      </c>
      <c r="IV113" s="2" t="s">
        <v>583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168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170</v>
      </c>
      <c r="KQ113" s="2" t="s">
        <v>130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127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127</v>
      </c>
      <c r="PG113" s="2" t="s">
        <v>704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130</v>
      </c>
      <c r="QP113" s="2" t="s">
        <v>130</v>
      </c>
      <c r="QQ113" s="2" t="s">
        <v>130</v>
      </c>
      <c r="QR113" s="2" t="s">
        <v>130</v>
      </c>
      <c r="QS113" s="2" t="s">
        <v>130</v>
      </c>
      <c r="QT113" s="2" t="s">
        <v>130</v>
      </c>
    </row>
    <row r="114">
      <c r="A114" s="2" t="s">
        <v>1631</v>
      </c>
      <c r="B114" s="2" t="s">
        <v>119</v>
      </c>
      <c r="C114" s="2" t="s">
        <v>1402</v>
      </c>
      <c r="D114" s="2" t="s">
        <v>121</v>
      </c>
      <c r="E114" s="2" t="s">
        <v>122</v>
      </c>
      <c r="F114" s="2" t="s">
        <v>1632</v>
      </c>
      <c r="G114" s="2" t="s">
        <v>1632</v>
      </c>
      <c r="H114" s="2" t="s">
        <v>1632</v>
      </c>
      <c r="I114" s="2" t="s">
        <v>1633</v>
      </c>
      <c r="J114" s="2" t="s">
        <v>125</v>
      </c>
      <c r="K114" s="2" t="s">
        <v>354</v>
      </c>
      <c r="L114" s="3">
        <v>53</v>
      </c>
      <c r="M114" s="3">
        <v>55.65</v>
      </c>
      <c r="N114" s="3">
        <v>109.99</v>
      </c>
      <c r="O114" s="2" t="s">
        <v>127</v>
      </c>
      <c r="P114" s="2" t="s">
        <v>311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218</v>
      </c>
      <c r="V114" s="2" t="s">
        <v>219</v>
      </c>
      <c r="W114" s="2" t="s">
        <v>182</v>
      </c>
      <c r="X114" s="2" t="s">
        <v>408</v>
      </c>
      <c r="Y114" s="2" t="s">
        <v>317</v>
      </c>
      <c r="Z114" s="4">
        <v>16</v>
      </c>
      <c r="AA114" s="4">
        <f>=ROUNDDOWN(8,0)</f>
      </c>
      <c r="AB114" s="5">
        <v>2</v>
      </c>
      <c r="AC114" s="2" t="s">
        <v>409</v>
      </c>
      <c r="AD114" s="4">
        <v>78</v>
      </c>
      <c r="AE114" s="4">
        <v>78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22</v>
      </c>
      <c r="AQ114" s="8">
        <v>1313.82</v>
      </c>
      <c r="AR114" s="4"/>
      <c r="AS114" s="8"/>
      <c r="AT114" s="7"/>
      <c r="AU114" s="7"/>
      <c r="AV114" s="4">
        <v>22</v>
      </c>
      <c r="AW114" s="8">
        <v>1313.82</v>
      </c>
      <c r="AX114" s="4"/>
      <c r="AY114" s="8"/>
      <c r="AZ114" s="7"/>
      <c r="BA114" s="7"/>
      <c r="BB114" s="7">
        <v>1</v>
      </c>
      <c r="BC114" s="4">
        <v>32</v>
      </c>
      <c r="BD114" s="8">
        <v>1871.42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0.702</v>
      </c>
      <c r="BJ114" s="4">
        <v>22</v>
      </c>
      <c r="BK114" s="8">
        <v>1313.82</v>
      </c>
      <c r="BL114" s="2" t="s">
        <v>1634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138</v>
      </c>
      <c r="BV114" s="2" t="s">
        <v>127</v>
      </c>
      <c r="BW114" s="2" t="s">
        <v>798</v>
      </c>
      <c r="BX114" s="2" t="s">
        <v>1635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256</v>
      </c>
      <c r="CH114" s="2" t="s">
        <v>127</v>
      </c>
      <c r="CI114" s="2" t="s">
        <v>130</v>
      </c>
      <c r="CJ114" s="2" t="s">
        <v>130</v>
      </c>
      <c r="CK114" s="2" t="s">
        <v>141</v>
      </c>
      <c r="CL114" s="2" t="s">
        <v>130</v>
      </c>
      <c r="CM114" s="4">
        <v>13</v>
      </c>
      <c r="CN114" s="8">
        <v>780.15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304</v>
      </c>
      <c r="CV114" s="2" t="s">
        <v>658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127</v>
      </c>
      <c r="DG114" s="2" t="s">
        <v>581</v>
      </c>
      <c r="DH114" s="2" t="s">
        <v>130</v>
      </c>
      <c r="DI114" s="2" t="s">
        <v>141</v>
      </c>
      <c r="DJ114" s="2" t="s">
        <v>130</v>
      </c>
      <c r="DK114" s="4">
        <v>2</v>
      </c>
      <c r="DL114" s="8">
        <v>124.66</v>
      </c>
      <c r="DM114" s="4"/>
      <c r="DN114" s="8"/>
      <c r="DO114" s="7"/>
      <c r="DP114" s="7"/>
      <c r="DQ114" s="2" t="s">
        <v>138</v>
      </c>
      <c r="DR114" s="2" t="s">
        <v>127</v>
      </c>
      <c r="DS114" s="2" t="s">
        <v>658</v>
      </c>
      <c r="DT114" s="2" t="s">
        <v>264</v>
      </c>
      <c r="DU114" s="2" t="s">
        <v>141</v>
      </c>
      <c r="DV114" s="2" t="s">
        <v>130</v>
      </c>
      <c r="DW114" s="4">
        <v>7</v>
      </c>
      <c r="DX114" s="8">
        <v>409.01</v>
      </c>
      <c r="DY114" s="4"/>
      <c r="DZ114" s="8"/>
      <c r="EA114" s="7"/>
      <c r="EB114" s="7"/>
      <c r="EC114" s="2" t="s">
        <v>138</v>
      </c>
      <c r="ED114" s="2" t="s">
        <v>127</v>
      </c>
      <c r="EE114" s="2" t="s">
        <v>377</v>
      </c>
      <c r="EF114" s="2" t="s">
        <v>342</v>
      </c>
      <c r="EG114" s="2" t="s">
        <v>141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138</v>
      </c>
      <c r="EP114" s="2" t="s">
        <v>127</v>
      </c>
      <c r="EQ114" s="2" t="s">
        <v>512</v>
      </c>
      <c r="ER114" s="2" t="s">
        <v>1636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127</v>
      </c>
      <c r="FC114" s="2" t="s">
        <v>232</v>
      </c>
      <c r="FD114" s="2" t="s">
        <v>130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147</v>
      </c>
      <c r="FN114" s="2" t="s">
        <v>127</v>
      </c>
      <c r="FO114" s="2" t="s">
        <v>130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256</v>
      </c>
      <c r="FZ114" s="2" t="s">
        <v>127</v>
      </c>
      <c r="GA114" s="2" t="s">
        <v>130</v>
      </c>
      <c r="GB114" s="2" t="s">
        <v>130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168</v>
      </c>
      <c r="GL114" s="2" t="s">
        <v>127</v>
      </c>
      <c r="GM114" s="2" t="s">
        <v>130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168</v>
      </c>
      <c r="GX114" s="2" t="s">
        <v>127</v>
      </c>
      <c r="GY114" s="2" t="s">
        <v>130</v>
      </c>
      <c r="GZ114" s="2" t="s">
        <v>130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256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147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127</v>
      </c>
      <c r="IU114" s="2" t="s">
        <v>304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168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170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170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127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127</v>
      </c>
      <c r="PG114" s="2" t="s">
        <v>304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168</v>
      </c>
      <c r="QP114" s="2" t="s">
        <v>170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1637</v>
      </c>
      <c r="B115" s="2" t="s">
        <v>119</v>
      </c>
      <c r="C115" s="2" t="s">
        <v>1402</v>
      </c>
      <c r="D115" s="2" t="s">
        <v>121</v>
      </c>
      <c r="E115" s="2" t="s">
        <v>122</v>
      </c>
      <c r="F115" s="2" t="s">
        <v>1632</v>
      </c>
      <c r="G115" s="2" t="s">
        <v>1632</v>
      </c>
      <c r="H115" s="2" t="s">
        <v>1632</v>
      </c>
      <c r="I115" s="2" t="s">
        <v>1633</v>
      </c>
      <c r="J115" s="2" t="s">
        <v>125</v>
      </c>
      <c r="K115" s="2" t="s">
        <v>390</v>
      </c>
      <c r="L115" s="3">
        <v>53</v>
      </c>
      <c r="M115" s="3">
        <v>55.65</v>
      </c>
      <c r="N115" s="3">
        <v>109.99</v>
      </c>
      <c r="O115" s="2" t="s">
        <v>127</v>
      </c>
      <c r="P115" s="2" t="s">
        <v>355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218</v>
      </c>
      <c r="V115" s="2" t="s">
        <v>219</v>
      </c>
      <c r="W115" s="2" t="s">
        <v>182</v>
      </c>
      <c r="X115" s="2" t="s">
        <v>408</v>
      </c>
      <c r="Y115" s="2" t="s">
        <v>317</v>
      </c>
      <c r="Z115" s="4">
        <v>105</v>
      </c>
      <c r="AA115" s="4">
        <f>=ROUNDDOWN(150,0)</f>
      </c>
      <c r="AB115" s="5">
        <v>0.7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7</v>
      </c>
      <c r="AQ115" s="8">
        <v>373.95</v>
      </c>
      <c r="AR115" s="4"/>
      <c r="AS115" s="8"/>
      <c r="AT115" s="7"/>
      <c r="AU115" s="7"/>
      <c r="AV115" s="4">
        <v>7</v>
      </c>
      <c r="AW115" s="8">
        <v>373.95</v>
      </c>
      <c r="AX115" s="4"/>
      <c r="AY115" s="8"/>
      <c r="AZ115" s="7"/>
      <c r="BA115" s="7"/>
      <c r="BB115" s="7">
        <v>1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0.1998</v>
      </c>
      <c r="BJ115" s="4">
        <v>7</v>
      </c>
      <c r="BK115" s="8">
        <v>373.95</v>
      </c>
      <c r="BL115" s="2" t="s">
        <v>1638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127</v>
      </c>
      <c r="BW115" s="2" t="s">
        <v>798</v>
      </c>
      <c r="BX115" s="2" t="s">
        <v>130</v>
      </c>
      <c r="BY115" s="2" t="s">
        <v>141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256</v>
      </c>
      <c r="CH115" s="2" t="s">
        <v>127</v>
      </c>
      <c r="CI115" s="2" t="s">
        <v>130</v>
      </c>
      <c r="CJ115" s="2" t="s">
        <v>130</v>
      </c>
      <c r="CK115" s="2" t="s">
        <v>141</v>
      </c>
      <c r="CL115" s="2" t="s">
        <v>130</v>
      </c>
      <c r="CM115" s="4">
        <v>6</v>
      </c>
      <c r="CN115" s="8">
        <v>311.62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304</v>
      </c>
      <c r="CV115" s="2" t="s">
        <v>1639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127</v>
      </c>
      <c r="DG115" s="2" t="s">
        <v>581</v>
      </c>
      <c r="DH115" s="2" t="s">
        <v>130</v>
      </c>
      <c r="DI115" s="2" t="s">
        <v>141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127</v>
      </c>
      <c r="DS115" s="2" t="s">
        <v>658</v>
      </c>
      <c r="DT115" s="2" t="s">
        <v>130</v>
      </c>
      <c r="DU115" s="2" t="s">
        <v>141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127</v>
      </c>
      <c r="EE115" s="2" t="s">
        <v>377</v>
      </c>
      <c r="EF115" s="2" t="s">
        <v>717</v>
      </c>
      <c r="EG115" s="2" t="s">
        <v>141</v>
      </c>
      <c r="EH115" s="2" t="s">
        <v>130</v>
      </c>
      <c r="EI115" s="4">
        <v>1</v>
      </c>
      <c r="EJ115" s="8">
        <v>62.33</v>
      </c>
      <c r="EK115" s="4"/>
      <c r="EL115" s="8"/>
      <c r="EM115" s="7"/>
      <c r="EN115" s="7"/>
      <c r="EO115" s="2" t="s">
        <v>138</v>
      </c>
      <c r="EP115" s="2" t="s">
        <v>127</v>
      </c>
      <c r="EQ115" s="2" t="s">
        <v>512</v>
      </c>
      <c r="ER115" s="2" t="s">
        <v>887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127</v>
      </c>
      <c r="FC115" s="2" t="s">
        <v>232</v>
      </c>
      <c r="FD115" s="2" t="s">
        <v>130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147</v>
      </c>
      <c r="FN115" s="2" t="s">
        <v>127</v>
      </c>
      <c r="FO115" s="2" t="s">
        <v>130</v>
      </c>
      <c r="FP115" s="2" t="s">
        <v>130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256</v>
      </c>
      <c r="FZ115" s="2" t="s">
        <v>127</v>
      </c>
      <c r="GA115" s="2" t="s">
        <v>130</v>
      </c>
      <c r="GB115" s="2" t="s">
        <v>130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168</v>
      </c>
      <c r="GL115" s="2" t="s">
        <v>127</v>
      </c>
      <c r="GM115" s="2" t="s">
        <v>130</v>
      </c>
      <c r="GN115" s="2" t="s">
        <v>130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168</v>
      </c>
      <c r="GX115" s="2" t="s">
        <v>127</v>
      </c>
      <c r="GY115" s="2" t="s">
        <v>130</v>
      </c>
      <c r="GZ115" s="2" t="s">
        <v>130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256</v>
      </c>
      <c r="HJ115" s="2" t="s">
        <v>127</v>
      </c>
      <c r="HK115" s="2" t="s">
        <v>130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168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147</v>
      </c>
      <c r="IH115" s="2" t="s">
        <v>127</v>
      </c>
      <c r="II115" s="2" t="s">
        <v>130</v>
      </c>
      <c r="IJ115" s="2" t="s">
        <v>130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127</v>
      </c>
      <c r="IU115" s="2" t="s">
        <v>304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127</v>
      </c>
      <c r="JG115" s="2" t="s">
        <v>130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168</v>
      </c>
      <c r="JR115" s="2" t="s">
        <v>127</v>
      </c>
      <c r="JS115" s="2" t="s">
        <v>130</v>
      </c>
      <c r="JT115" s="2" t="s">
        <v>130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170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127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170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127</v>
      </c>
      <c r="OU115" s="2" t="s">
        <v>130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127</v>
      </c>
      <c r="PG115" s="2" t="s">
        <v>304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168</v>
      </c>
      <c r="QP115" s="2" t="s">
        <v>170</v>
      </c>
      <c r="QQ115" s="2" t="s">
        <v>130</v>
      </c>
      <c r="QR115" s="2" t="s">
        <v>130</v>
      </c>
      <c r="QS115" s="2" t="s">
        <v>141</v>
      </c>
      <c r="QT115" s="2" t="s">
        <v>130</v>
      </c>
    </row>
    <row r="116">
      <c r="A116" s="2" t="s">
        <v>1640</v>
      </c>
      <c r="B116" s="2" t="s">
        <v>119</v>
      </c>
      <c r="C116" s="2" t="s">
        <v>1402</v>
      </c>
      <c r="D116" s="2" t="s">
        <v>121</v>
      </c>
      <c r="E116" s="2" t="s">
        <v>122</v>
      </c>
      <c r="F116" s="2" t="s">
        <v>1632</v>
      </c>
      <c r="G116" s="2" t="s">
        <v>1632</v>
      </c>
      <c r="H116" s="2" t="s">
        <v>1632</v>
      </c>
      <c r="I116" s="2" t="s">
        <v>1633</v>
      </c>
      <c r="J116" s="2" t="s">
        <v>125</v>
      </c>
      <c r="K116" s="2" t="s">
        <v>1495</v>
      </c>
      <c r="L116" s="3">
        <v>53</v>
      </c>
      <c r="M116" s="3">
        <v>55.65</v>
      </c>
      <c r="N116" s="3">
        <v>109.99</v>
      </c>
      <c r="O116" s="2" t="s">
        <v>127</v>
      </c>
      <c r="P116" s="2" t="s">
        <v>355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218</v>
      </c>
      <c r="V116" s="2" t="s">
        <v>219</v>
      </c>
      <c r="W116" s="2" t="s">
        <v>182</v>
      </c>
      <c r="X116" s="2" t="s">
        <v>408</v>
      </c>
      <c r="Y116" s="2" t="s">
        <v>317</v>
      </c>
      <c r="Z116" s="4">
        <v>115</v>
      </c>
      <c r="AA116" s="4">
        <f>=ROUNDDOWN(104.545454545455,0)</f>
      </c>
      <c r="AB116" s="5">
        <v>1.1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3</v>
      </c>
      <c r="AQ116" s="8">
        <v>183.65</v>
      </c>
      <c r="AR116" s="4"/>
      <c r="AS116" s="8"/>
      <c r="AT116" s="7"/>
      <c r="AU116" s="7"/>
      <c r="AV116" s="4">
        <v>3</v>
      </c>
      <c r="AW116" s="8">
        <v>183.65</v>
      </c>
      <c r="AX116" s="4"/>
      <c r="AY116" s="8"/>
      <c r="AZ116" s="7"/>
      <c r="BA116" s="7"/>
      <c r="BB116" s="7">
        <v>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0.0981</v>
      </c>
      <c r="BJ116" s="4">
        <v>3</v>
      </c>
      <c r="BK116" s="8">
        <v>183.65</v>
      </c>
      <c r="BL116" s="2" t="s">
        <v>1641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127</v>
      </c>
      <c r="BW116" s="2" t="s">
        <v>798</v>
      </c>
      <c r="BX116" s="2" t="s">
        <v>232</v>
      </c>
      <c r="BY116" s="2" t="s">
        <v>141</v>
      </c>
      <c r="BZ116" s="2" t="s">
        <v>130</v>
      </c>
      <c r="CA116" s="4"/>
      <c r="CB116" s="8"/>
      <c r="CC116" s="4"/>
      <c r="CD116" s="8"/>
      <c r="CE116" s="7"/>
      <c r="CF116" s="7"/>
      <c r="CG116" s="2" t="s">
        <v>256</v>
      </c>
      <c r="CH116" s="2" t="s">
        <v>127</v>
      </c>
      <c r="CI116" s="2" t="s">
        <v>130</v>
      </c>
      <c r="CJ116" s="2" t="s">
        <v>130</v>
      </c>
      <c r="CK116" s="2" t="s">
        <v>141</v>
      </c>
      <c r="CL116" s="2" t="s">
        <v>130</v>
      </c>
      <c r="CM116" s="4">
        <v>1</v>
      </c>
      <c r="CN116" s="8">
        <v>61.21</v>
      </c>
      <c r="CO116" s="4"/>
      <c r="CP116" s="8"/>
      <c r="CQ116" s="7"/>
      <c r="CR116" s="7"/>
      <c r="CS116" s="2" t="s">
        <v>138</v>
      </c>
      <c r="CT116" s="2" t="s">
        <v>127</v>
      </c>
      <c r="CU116" s="2" t="s">
        <v>304</v>
      </c>
      <c r="CV116" s="2" t="s">
        <v>658</v>
      </c>
      <c r="CW116" s="2" t="s">
        <v>141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127</v>
      </c>
      <c r="DG116" s="2" t="s">
        <v>581</v>
      </c>
      <c r="DH116" s="2" t="s">
        <v>295</v>
      </c>
      <c r="DI116" s="2" t="s">
        <v>141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127</v>
      </c>
      <c r="DS116" s="2" t="s">
        <v>658</v>
      </c>
      <c r="DT116" s="2" t="s">
        <v>1642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168</v>
      </c>
      <c r="ED116" s="2" t="s">
        <v>127</v>
      </c>
      <c r="EE116" s="2" t="s">
        <v>130</v>
      </c>
      <c r="EF116" s="2" t="s">
        <v>130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127</v>
      </c>
      <c r="EQ116" s="2" t="s">
        <v>512</v>
      </c>
      <c r="ER116" s="2" t="s">
        <v>1636</v>
      </c>
      <c r="ES116" s="2" t="s">
        <v>141</v>
      </c>
      <c r="ET116" s="2" t="s">
        <v>130</v>
      </c>
      <c r="EU116" s="4">
        <v>2</v>
      </c>
      <c r="EV116" s="8">
        <v>122.44</v>
      </c>
      <c r="EW116" s="4"/>
      <c r="EX116" s="8"/>
      <c r="EY116" s="7"/>
      <c r="EZ116" s="7"/>
      <c r="FA116" s="2" t="s">
        <v>138</v>
      </c>
      <c r="FB116" s="2" t="s">
        <v>127</v>
      </c>
      <c r="FC116" s="2" t="s">
        <v>232</v>
      </c>
      <c r="FD116" s="2" t="s">
        <v>296</v>
      </c>
      <c r="FE116" s="2" t="s">
        <v>141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168</v>
      </c>
      <c r="FN116" s="2" t="s">
        <v>127</v>
      </c>
      <c r="FO116" s="2" t="s">
        <v>130</v>
      </c>
      <c r="FP116" s="2" t="s">
        <v>130</v>
      </c>
      <c r="FQ116" s="2" t="s">
        <v>141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256</v>
      </c>
      <c r="FZ116" s="2" t="s">
        <v>127</v>
      </c>
      <c r="GA116" s="2" t="s">
        <v>130</v>
      </c>
      <c r="GB116" s="2" t="s">
        <v>130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168</v>
      </c>
      <c r="GL116" s="2" t="s">
        <v>127</v>
      </c>
      <c r="GM116" s="2" t="s">
        <v>130</v>
      </c>
      <c r="GN116" s="2" t="s">
        <v>130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168</v>
      </c>
      <c r="GX116" s="2" t="s">
        <v>127</v>
      </c>
      <c r="GY116" s="2" t="s">
        <v>130</v>
      </c>
      <c r="GZ116" s="2" t="s">
        <v>130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256</v>
      </c>
      <c r="HJ116" s="2" t="s">
        <v>127</v>
      </c>
      <c r="HK116" s="2" t="s">
        <v>130</v>
      </c>
      <c r="HL116" s="2" t="s">
        <v>130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147</v>
      </c>
      <c r="IH116" s="2" t="s">
        <v>127</v>
      </c>
      <c r="II116" s="2" t="s">
        <v>130</v>
      </c>
      <c r="IJ116" s="2" t="s">
        <v>130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127</v>
      </c>
      <c r="IU116" s="2" t="s">
        <v>304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127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168</v>
      </c>
      <c r="JR116" s="2" t="s">
        <v>127</v>
      </c>
      <c r="JS116" s="2" t="s">
        <v>130</v>
      </c>
      <c r="JT116" s="2" t="s">
        <v>130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170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127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170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168</v>
      </c>
      <c r="OT116" s="2" t="s">
        <v>127</v>
      </c>
      <c r="OU116" s="2" t="s">
        <v>130</v>
      </c>
      <c r="OV116" s="2" t="s">
        <v>130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127</v>
      </c>
      <c r="PG116" s="2" t="s">
        <v>304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168</v>
      </c>
      <c r="QP116" s="2" t="s">
        <v>170</v>
      </c>
      <c r="QQ116" s="2" t="s">
        <v>130</v>
      </c>
      <c r="QR116" s="2" t="s">
        <v>130</v>
      </c>
      <c r="QS116" s="2" t="s">
        <v>141</v>
      </c>
      <c r="QT116" s="2" t="s">
        <v>130</v>
      </c>
    </row>
    <row r="117">
      <c r="A117" s="2" t="s">
        <v>1643</v>
      </c>
      <c r="B117" s="2" t="s">
        <v>119</v>
      </c>
      <c r="C117" s="2" t="s">
        <v>1402</v>
      </c>
      <c r="D117" s="2" t="s">
        <v>121</v>
      </c>
      <c r="E117" s="2" t="s">
        <v>122</v>
      </c>
      <c r="F117" s="2" t="s">
        <v>1644</v>
      </c>
      <c r="G117" s="2" t="s">
        <v>1644</v>
      </c>
      <c r="H117" s="2" t="s">
        <v>1644</v>
      </c>
      <c r="I117" s="2" t="s">
        <v>309</v>
      </c>
      <c r="J117" s="2" t="s">
        <v>125</v>
      </c>
      <c r="K117" s="2" t="s">
        <v>1645</v>
      </c>
      <c r="L117" s="3">
        <v>44.54</v>
      </c>
      <c r="M117" s="3">
        <v>46.77</v>
      </c>
      <c r="N117" s="3">
        <v>94.99</v>
      </c>
      <c r="O117" s="2" t="s">
        <v>127</v>
      </c>
      <c r="P117" s="2" t="s">
        <v>311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218</v>
      </c>
      <c r="V117" s="2" t="s">
        <v>219</v>
      </c>
      <c r="W117" s="2" t="s">
        <v>134</v>
      </c>
      <c r="X117" s="2" t="s">
        <v>130</v>
      </c>
      <c r="Y117" s="2" t="s">
        <v>369</v>
      </c>
      <c r="Z117" s="4">
        <v>28</v>
      </c>
      <c r="AA117" s="4">
        <f>=ROUNDDOWN(7.56756756756757,0)</f>
      </c>
      <c r="AB117" s="5">
        <v>3.7</v>
      </c>
      <c r="AC117" s="2" t="s">
        <v>409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41</v>
      </c>
      <c r="AQ117" s="8">
        <v>1818.64</v>
      </c>
      <c r="AR117" s="4"/>
      <c r="AS117" s="8"/>
      <c r="AT117" s="7"/>
      <c r="AU117" s="7"/>
      <c r="AV117" s="4">
        <v>41</v>
      </c>
      <c r="AW117" s="8">
        <v>1818.64</v>
      </c>
      <c r="AX117" s="4"/>
      <c r="AY117" s="8"/>
      <c r="AZ117" s="7"/>
      <c r="BA117" s="7"/>
      <c r="BB117" s="7">
        <v>1</v>
      </c>
      <c r="BC117" s="4">
        <v>41</v>
      </c>
      <c r="BD117" s="8">
        <v>1818.64</v>
      </c>
      <c r="BE117" s="4"/>
      <c r="BF117" s="8"/>
      <c r="BG117" s="7"/>
      <c r="BH117" s="7"/>
      <c r="BI117" s="7">
        <v>1</v>
      </c>
      <c r="BJ117" s="4">
        <v>41</v>
      </c>
      <c r="BK117" s="8">
        <v>1818.64</v>
      </c>
      <c r="BL117" s="2" t="s">
        <v>1646</v>
      </c>
      <c r="BM117" s="7">
        <v>1</v>
      </c>
      <c r="BN117" s="7">
        <v>1</v>
      </c>
      <c r="BO117" s="4">
        <v>27</v>
      </c>
      <c r="BP117" s="8">
        <v>1101.66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371</v>
      </c>
      <c r="BX117" s="2" t="s">
        <v>480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256</v>
      </c>
      <c r="CH117" s="2" t="s">
        <v>127</v>
      </c>
      <c r="CI117" s="2" t="s">
        <v>130</v>
      </c>
      <c r="CJ117" s="2" t="s">
        <v>130</v>
      </c>
      <c r="CK117" s="2" t="s">
        <v>141</v>
      </c>
      <c r="CL117" s="2" t="s">
        <v>130</v>
      </c>
      <c r="CM117" s="4">
        <v>7</v>
      </c>
      <c r="CN117" s="8">
        <v>366.14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369</v>
      </c>
      <c r="CV117" s="2" t="s">
        <v>1647</v>
      </c>
      <c r="CW117" s="2" t="s">
        <v>141</v>
      </c>
      <c r="CX117" s="2" t="s">
        <v>130</v>
      </c>
      <c r="CY117" s="4">
        <v>1</v>
      </c>
      <c r="CZ117" s="8">
        <v>52.7</v>
      </c>
      <c r="DA117" s="4"/>
      <c r="DB117" s="8"/>
      <c r="DC117" s="7"/>
      <c r="DD117" s="7"/>
      <c r="DE117" s="2" t="s">
        <v>138</v>
      </c>
      <c r="DF117" s="2" t="s">
        <v>127</v>
      </c>
      <c r="DG117" s="2" t="s">
        <v>374</v>
      </c>
      <c r="DH117" s="2" t="s">
        <v>1232</v>
      </c>
      <c r="DI117" s="2" t="s">
        <v>141</v>
      </c>
      <c r="DJ117" s="2" t="s">
        <v>130</v>
      </c>
      <c r="DK117" s="4">
        <v>2</v>
      </c>
      <c r="DL117" s="8">
        <v>89.54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376</v>
      </c>
      <c r="DT117" s="2" t="s">
        <v>1554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147</v>
      </c>
      <c r="ED117" s="2" t="s">
        <v>127</v>
      </c>
      <c r="EE117" s="2" t="s">
        <v>130</v>
      </c>
      <c r="EF117" s="2" t="s">
        <v>130</v>
      </c>
      <c r="EG117" s="2" t="s">
        <v>141</v>
      </c>
      <c r="EH117" s="2" t="s">
        <v>130</v>
      </c>
      <c r="EI117" s="4">
        <v>1</v>
      </c>
      <c r="EJ117" s="8">
        <v>54.28</v>
      </c>
      <c r="EK117" s="4"/>
      <c r="EL117" s="8"/>
      <c r="EM117" s="7"/>
      <c r="EN117" s="7"/>
      <c r="EO117" s="2" t="s">
        <v>138</v>
      </c>
      <c r="EP117" s="2" t="s">
        <v>127</v>
      </c>
      <c r="EQ117" s="2" t="s">
        <v>230</v>
      </c>
      <c r="ER117" s="2" t="s">
        <v>1648</v>
      </c>
      <c r="ES117" s="2" t="s">
        <v>141</v>
      </c>
      <c r="ET117" s="2" t="s">
        <v>130</v>
      </c>
      <c r="EU117" s="4">
        <v>3</v>
      </c>
      <c r="EV117" s="8">
        <v>154.32</v>
      </c>
      <c r="EW117" s="4"/>
      <c r="EX117" s="8"/>
      <c r="EY117" s="7"/>
      <c r="EZ117" s="7"/>
      <c r="FA117" s="2" t="s">
        <v>138</v>
      </c>
      <c r="FB117" s="2" t="s">
        <v>127</v>
      </c>
      <c r="FC117" s="2" t="s">
        <v>232</v>
      </c>
      <c r="FD117" s="2" t="s">
        <v>878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147</v>
      </c>
      <c r="FN117" s="2" t="s">
        <v>127</v>
      </c>
      <c r="FO117" s="2" t="s">
        <v>130</v>
      </c>
      <c r="FP117" s="2" t="s">
        <v>130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127</v>
      </c>
      <c r="GA117" s="2" t="s">
        <v>207</v>
      </c>
      <c r="GB117" s="2" t="s">
        <v>1649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127</v>
      </c>
      <c r="GM117" s="2" t="s">
        <v>501</v>
      </c>
      <c r="GN117" s="2" t="s">
        <v>1650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204</v>
      </c>
      <c r="GX117" s="2" t="s">
        <v>127</v>
      </c>
      <c r="GY117" s="2" t="s">
        <v>130</v>
      </c>
      <c r="GZ117" s="2" t="s">
        <v>130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127</v>
      </c>
      <c r="HK117" s="2" t="s">
        <v>381</v>
      </c>
      <c r="HL117" s="2" t="s">
        <v>1651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127</v>
      </c>
      <c r="HW117" s="2" t="s">
        <v>1168</v>
      </c>
      <c r="HX117" s="2" t="s">
        <v>1219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127</v>
      </c>
      <c r="II117" s="2" t="s">
        <v>331</v>
      </c>
      <c r="IJ117" s="2" t="s">
        <v>497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127</v>
      </c>
      <c r="IU117" s="2" t="s">
        <v>384</v>
      </c>
      <c r="IV117" s="2" t="s">
        <v>1652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130</v>
      </c>
      <c r="JR117" s="2" t="s">
        <v>130</v>
      </c>
      <c r="JS117" s="2" t="s">
        <v>130</v>
      </c>
      <c r="JT117" s="2" t="s">
        <v>130</v>
      </c>
      <c r="JU117" s="2" t="s">
        <v>130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170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170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147</v>
      </c>
      <c r="OH117" s="2" t="s">
        <v>170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130</v>
      </c>
      <c r="OT117" s="2" t="s">
        <v>130</v>
      </c>
      <c r="OU117" s="2" t="s">
        <v>130</v>
      </c>
      <c r="OV117" s="2" t="s">
        <v>130</v>
      </c>
      <c r="OW117" s="2" t="s">
        <v>130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127</v>
      </c>
      <c r="PG117" s="2" t="s">
        <v>172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168</v>
      </c>
      <c r="PR117" s="2" t="s">
        <v>170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1021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170</v>
      </c>
      <c r="QQ117" s="2" t="s">
        <v>386</v>
      </c>
      <c r="QR117" s="2" t="s">
        <v>285</v>
      </c>
      <c r="QS117" s="2" t="s">
        <v>141</v>
      </c>
      <c r="QT117" s="2" t="s">
        <v>130</v>
      </c>
    </row>
    <row r="118">
      <c r="A118" s="2" t="s">
        <v>1653</v>
      </c>
      <c r="B118" s="2" t="s">
        <v>119</v>
      </c>
      <c r="C118" s="2" t="s">
        <v>1402</v>
      </c>
      <c r="D118" s="2" t="s">
        <v>121</v>
      </c>
      <c r="E118" s="2" t="s">
        <v>122</v>
      </c>
      <c r="F118" s="2" t="s">
        <v>1654</v>
      </c>
      <c r="G118" s="2" t="s">
        <v>1654</v>
      </c>
      <c r="H118" s="2" t="s">
        <v>1654</v>
      </c>
      <c r="I118" s="2" t="s">
        <v>1655</v>
      </c>
      <c r="J118" s="2" t="s">
        <v>125</v>
      </c>
      <c r="K118" s="2" t="s">
        <v>521</v>
      </c>
      <c r="L118" s="3">
        <v>26.46</v>
      </c>
      <c r="M118" s="3">
        <v>27.78</v>
      </c>
      <c r="N118" s="3">
        <v>59.99</v>
      </c>
      <c r="O118" s="2" t="s">
        <v>127</v>
      </c>
      <c r="P118" s="2" t="s">
        <v>311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130</v>
      </c>
      <c r="V118" s="2" t="s">
        <v>181</v>
      </c>
      <c r="W118" s="2" t="s">
        <v>522</v>
      </c>
      <c r="X118" s="2" t="s">
        <v>130</v>
      </c>
      <c r="Y118" s="2" t="s">
        <v>1656</v>
      </c>
      <c r="Z118" s="4">
        <v>137</v>
      </c>
      <c r="AA118" s="4">
        <f>=ROUNDDOWN(34.25,0)</f>
      </c>
      <c r="AB118" s="5">
        <v>4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47</v>
      </c>
      <c r="AQ118" s="8">
        <v>1399.98</v>
      </c>
      <c r="AR118" s="4"/>
      <c r="AS118" s="8"/>
      <c r="AT118" s="7"/>
      <c r="AU118" s="7"/>
      <c r="AV118" s="4">
        <v>47</v>
      </c>
      <c r="AW118" s="8">
        <v>1399.98</v>
      </c>
      <c r="AX118" s="4"/>
      <c r="AY118" s="8"/>
      <c r="AZ118" s="7"/>
      <c r="BA118" s="7"/>
      <c r="BB118" s="7">
        <v>1</v>
      </c>
      <c r="BC118" s="4">
        <v>47</v>
      </c>
      <c r="BD118" s="8">
        <v>1399.98</v>
      </c>
      <c r="BE118" s="4"/>
      <c r="BF118" s="8"/>
      <c r="BG118" s="7"/>
      <c r="BH118" s="7"/>
      <c r="BI118" s="7">
        <v>1</v>
      </c>
      <c r="BJ118" s="4">
        <v>47</v>
      </c>
      <c r="BK118" s="8">
        <v>1399.98</v>
      </c>
      <c r="BL118" s="2" t="s">
        <v>1657</v>
      </c>
      <c r="BM118" s="7">
        <v>1</v>
      </c>
      <c r="BN118" s="7">
        <v>1</v>
      </c>
      <c r="BO118" s="4">
        <v>5</v>
      </c>
      <c r="BP118" s="8">
        <v>124.83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1658</v>
      </c>
      <c r="BX118" s="2" t="s">
        <v>1659</v>
      </c>
      <c r="BY118" s="2" t="s">
        <v>141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127</v>
      </c>
      <c r="CI118" s="2" t="s">
        <v>130</v>
      </c>
      <c r="CJ118" s="2" t="s">
        <v>130</v>
      </c>
      <c r="CK118" s="2" t="s">
        <v>141</v>
      </c>
      <c r="CL118" s="2" t="s">
        <v>130</v>
      </c>
      <c r="CM118" s="4">
        <v>13</v>
      </c>
      <c r="CN118" s="8">
        <v>452.22</v>
      </c>
      <c r="CO118" s="4"/>
      <c r="CP118" s="8"/>
      <c r="CQ118" s="7"/>
      <c r="CR118" s="7"/>
      <c r="CS118" s="2" t="s">
        <v>138</v>
      </c>
      <c r="CT118" s="2" t="s">
        <v>127</v>
      </c>
      <c r="CU118" s="2" t="s">
        <v>1474</v>
      </c>
      <c r="CV118" s="2" t="s">
        <v>1660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127</v>
      </c>
      <c r="DG118" s="2" t="s">
        <v>1601</v>
      </c>
      <c r="DH118" s="2" t="s">
        <v>1661</v>
      </c>
      <c r="DI118" s="2" t="s">
        <v>141</v>
      </c>
      <c r="DJ118" s="2" t="s">
        <v>130</v>
      </c>
      <c r="DK118" s="4">
        <v>11</v>
      </c>
      <c r="DL118" s="8">
        <v>278.63</v>
      </c>
      <c r="DM118" s="4"/>
      <c r="DN118" s="8"/>
      <c r="DO118" s="7"/>
      <c r="DP118" s="7"/>
      <c r="DQ118" s="2" t="s">
        <v>138</v>
      </c>
      <c r="DR118" s="2" t="s">
        <v>127</v>
      </c>
      <c r="DS118" s="2" t="s">
        <v>1099</v>
      </c>
      <c r="DT118" s="2" t="s">
        <v>1662</v>
      </c>
      <c r="DU118" s="2" t="s">
        <v>141</v>
      </c>
      <c r="DV118" s="2" t="s">
        <v>130</v>
      </c>
      <c r="DW118" s="4">
        <v>1</v>
      </c>
      <c r="DX118" s="8">
        <v>29.17</v>
      </c>
      <c r="DY118" s="4"/>
      <c r="DZ118" s="8"/>
      <c r="EA118" s="7"/>
      <c r="EB118" s="7"/>
      <c r="EC118" s="2" t="s">
        <v>138</v>
      </c>
      <c r="ED118" s="2" t="s">
        <v>127</v>
      </c>
      <c r="EE118" s="2" t="s">
        <v>1663</v>
      </c>
      <c r="EF118" s="2" t="s">
        <v>1131</v>
      </c>
      <c r="EG118" s="2" t="s">
        <v>141</v>
      </c>
      <c r="EH118" s="2" t="s">
        <v>130</v>
      </c>
      <c r="EI118" s="4">
        <v>5</v>
      </c>
      <c r="EJ118" s="8">
        <v>177.55</v>
      </c>
      <c r="EK118" s="4"/>
      <c r="EL118" s="8"/>
      <c r="EM118" s="7"/>
      <c r="EN118" s="7"/>
      <c r="EO118" s="2" t="s">
        <v>138</v>
      </c>
      <c r="EP118" s="2" t="s">
        <v>127</v>
      </c>
      <c r="EQ118" s="2" t="s">
        <v>604</v>
      </c>
      <c r="ER118" s="2" t="s">
        <v>1624</v>
      </c>
      <c r="ES118" s="2" t="s">
        <v>141</v>
      </c>
      <c r="ET118" s="2" t="s">
        <v>130</v>
      </c>
      <c r="EU118" s="4">
        <v>1</v>
      </c>
      <c r="EV118" s="8">
        <v>30.56</v>
      </c>
      <c r="EW118" s="4"/>
      <c r="EX118" s="8"/>
      <c r="EY118" s="7"/>
      <c r="EZ118" s="7"/>
      <c r="FA118" s="2" t="s">
        <v>138</v>
      </c>
      <c r="FB118" s="2" t="s">
        <v>127</v>
      </c>
      <c r="FC118" s="2" t="s">
        <v>151</v>
      </c>
      <c r="FD118" s="2" t="s">
        <v>1664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147</v>
      </c>
      <c r="FN118" s="2" t="s">
        <v>127</v>
      </c>
      <c r="FO118" s="2" t="s">
        <v>130</v>
      </c>
      <c r="FP118" s="2" t="s">
        <v>130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138</v>
      </c>
      <c r="FZ118" s="2" t="s">
        <v>127</v>
      </c>
      <c r="GA118" s="2" t="s">
        <v>545</v>
      </c>
      <c r="GB118" s="2" t="s">
        <v>1665</v>
      </c>
      <c r="GC118" s="2" t="s">
        <v>141</v>
      </c>
      <c r="GD118" s="2" t="s">
        <v>130</v>
      </c>
      <c r="GE118" s="4">
        <v>2</v>
      </c>
      <c r="GF118" s="8">
        <v>57</v>
      </c>
      <c r="GG118" s="4"/>
      <c r="GH118" s="8"/>
      <c r="GI118" s="7"/>
      <c r="GJ118" s="7"/>
      <c r="GK118" s="2" t="s">
        <v>138</v>
      </c>
      <c r="GL118" s="2" t="s">
        <v>127</v>
      </c>
      <c r="GM118" s="2" t="s">
        <v>202</v>
      </c>
      <c r="GN118" s="2" t="s">
        <v>1666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204</v>
      </c>
      <c r="GX118" s="2" t="s">
        <v>127</v>
      </c>
      <c r="GY118" s="2" t="s">
        <v>130</v>
      </c>
      <c r="GZ118" s="2" t="s">
        <v>130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440</v>
      </c>
      <c r="HJ118" s="2" t="s">
        <v>127</v>
      </c>
      <c r="HK118" s="2" t="s">
        <v>1004</v>
      </c>
      <c r="HL118" s="2" t="s">
        <v>130</v>
      </c>
      <c r="HM118" s="2" t="s">
        <v>141</v>
      </c>
      <c r="HN118" s="2" t="s">
        <v>130</v>
      </c>
      <c r="HO118" s="4">
        <v>9</v>
      </c>
      <c r="HP118" s="8">
        <v>250.02</v>
      </c>
      <c r="HQ118" s="4"/>
      <c r="HR118" s="8"/>
      <c r="HS118" s="7"/>
      <c r="HT118" s="7"/>
      <c r="HU118" s="2" t="s">
        <v>138</v>
      </c>
      <c r="HV118" s="2" t="s">
        <v>127</v>
      </c>
      <c r="HW118" s="2" t="s">
        <v>161</v>
      </c>
      <c r="HX118" s="2" t="s">
        <v>328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127</v>
      </c>
      <c r="II118" s="2" t="s">
        <v>1480</v>
      </c>
      <c r="IJ118" s="2" t="s">
        <v>1659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127</v>
      </c>
      <c r="IU118" s="2" t="s">
        <v>1474</v>
      </c>
      <c r="IV118" s="2" t="s">
        <v>197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168</v>
      </c>
      <c r="JF118" s="2" t="s">
        <v>127</v>
      </c>
      <c r="JG118" s="2" t="s">
        <v>130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130</v>
      </c>
      <c r="JR118" s="2" t="s">
        <v>130</v>
      </c>
      <c r="JS118" s="2" t="s">
        <v>130</v>
      </c>
      <c r="JT118" s="2" t="s">
        <v>130</v>
      </c>
      <c r="JU118" s="2" t="s">
        <v>130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170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170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138</v>
      </c>
      <c r="OH118" s="2" t="s">
        <v>170</v>
      </c>
      <c r="OI118" s="2" t="s">
        <v>211</v>
      </c>
      <c r="OJ118" s="2" t="s">
        <v>620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130</v>
      </c>
      <c r="OT118" s="2" t="s">
        <v>130</v>
      </c>
      <c r="OU118" s="2" t="s">
        <v>130</v>
      </c>
      <c r="OV118" s="2" t="s">
        <v>130</v>
      </c>
      <c r="OW118" s="2" t="s">
        <v>130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127</v>
      </c>
      <c r="PG118" s="2" t="s">
        <v>306</v>
      </c>
      <c r="PH118" s="2" t="s">
        <v>1667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170</v>
      </c>
      <c r="PS118" s="2" t="s">
        <v>213</v>
      </c>
      <c r="PT118" s="2" t="s">
        <v>1668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1021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170</v>
      </c>
      <c r="QQ118" s="2" t="s">
        <v>276</v>
      </c>
      <c r="QR118" s="2" t="s">
        <v>1669</v>
      </c>
      <c r="QS118" s="2" t="s">
        <v>141</v>
      </c>
      <c r="QT118" s="2" t="s">
        <v>130</v>
      </c>
    </row>
    <row r="119">
      <c r="A119" s="2" t="s">
        <v>1670</v>
      </c>
      <c r="B119" s="2" t="s">
        <v>119</v>
      </c>
      <c r="C119" s="2" t="s">
        <v>1402</v>
      </c>
      <c r="D119" s="2" t="s">
        <v>121</v>
      </c>
      <c r="E119" s="2" t="s">
        <v>122</v>
      </c>
      <c r="F119" s="2" t="s">
        <v>1671</v>
      </c>
      <c r="G119" s="2" t="s">
        <v>1671</v>
      </c>
      <c r="H119" s="2" t="s">
        <v>1671</v>
      </c>
      <c r="I119" s="2" t="s">
        <v>1672</v>
      </c>
      <c r="J119" s="2" t="s">
        <v>125</v>
      </c>
      <c r="K119" s="2" t="s">
        <v>1673</v>
      </c>
      <c r="L119" s="3">
        <v>28.87</v>
      </c>
      <c r="M119" s="3">
        <v>30.31</v>
      </c>
      <c r="N119" s="3">
        <v>64.99</v>
      </c>
      <c r="O119" s="2" t="s">
        <v>127</v>
      </c>
      <c r="P119" s="2" t="s">
        <v>311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218</v>
      </c>
      <c r="V119" s="2" t="s">
        <v>181</v>
      </c>
      <c r="W119" s="2" t="s">
        <v>522</v>
      </c>
      <c r="X119" s="2" t="s">
        <v>130</v>
      </c>
      <c r="Y119" s="2" t="s">
        <v>1090</v>
      </c>
      <c r="Z119" s="4">
        <v>109</v>
      </c>
      <c r="AA119" s="4">
        <f>=ROUNDDOWN(21.8,0)</f>
      </c>
      <c r="AB119" s="5">
        <v>5</v>
      </c>
      <c r="AC119" s="2" t="s">
        <v>283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42</v>
      </c>
      <c r="AQ119" s="8">
        <v>1392.61</v>
      </c>
      <c r="AR119" s="4"/>
      <c r="AS119" s="8"/>
      <c r="AT119" s="7"/>
      <c r="AU119" s="7"/>
      <c r="AV119" s="4">
        <v>42</v>
      </c>
      <c r="AW119" s="8">
        <v>1392.61</v>
      </c>
      <c r="AX119" s="4"/>
      <c r="AY119" s="8"/>
      <c r="AZ119" s="7"/>
      <c r="BA119" s="7"/>
      <c r="BB119" s="7">
        <v>1</v>
      </c>
      <c r="BC119" s="4">
        <v>42</v>
      </c>
      <c r="BD119" s="8">
        <v>1392.61</v>
      </c>
      <c r="BE119" s="4"/>
      <c r="BF119" s="8"/>
      <c r="BG119" s="7"/>
      <c r="BH119" s="7"/>
      <c r="BI119" s="7">
        <v>1</v>
      </c>
      <c r="BJ119" s="4">
        <v>42</v>
      </c>
      <c r="BK119" s="8">
        <v>1392.61</v>
      </c>
      <c r="BL119" s="2" t="s">
        <v>1674</v>
      </c>
      <c r="BM119" s="7">
        <v>1</v>
      </c>
      <c r="BN119" s="7">
        <v>1</v>
      </c>
      <c r="BO119" s="4">
        <v>1</v>
      </c>
      <c r="BP119" s="8">
        <v>30.99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1471</v>
      </c>
      <c r="BX119" s="2" t="s">
        <v>1675</v>
      </c>
      <c r="BY119" s="2" t="s">
        <v>141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127</v>
      </c>
      <c r="CI119" s="2" t="s">
        <v>130</v>
      </c>
      <c r="CJ119" s="2" t="s">
        <v>130</v>
      </c>
      <c r="CK119" s="2" t="s">
        <v>141</v>
      </c>
      <c r="CL119" s="2" t="s">
        <v>130</v>
      </c>
      <c r="CM119" s="4">
        <v>15</v>
      </c>
      <c r="CN119" s="8">
        <v>490.44</v>
      </c>
      <c r="CO119" s="4"/>
      <c r="CP119" s="8"/>
      <c r="CQ119" s="7"/>
      <c r="CR119" s="7"/>
      <c r="CS119" s="2" t="s">
        <v>138</v>
      </c>
      <c r="CT119" s="2" t="s">
        <v>127</v>
      </c>
      <c r="CU119" s="2" t="s">
        <v>1474</v>
      </c>
      <c r="CV119" s="2" t="s">
        <v>1557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127</v>
      </c>
      <c r="DG119" s="2" t="s">
        <v>1475</v>
      </c>
      <c r="DH119" s="2" t="s">
        <v>1658</v>
      </c>
      <c r="DI119" s="2" t="s">
        <v>141</v>
      </c>
      <c r="DJ119" s="2" t="s">
        <v>130</v>
      </c>
      <c r="DK119" s="4">
        <v>3</v>
      </c>
      <c r="DL119" s="8">
        <v>87.6</v>
      </c>
      <c r="DM119" s="4"/>
      <c r="DN119" s="8"/>
      <c r="DO119" s="7"/>
      <c r="DP119" s="7"/>
      <c r="DQ119" s="2" t="s">
        <v>138</v>
      </c>
      <c r="DR119" s="2" t="s">
        <v>127</v>
      </c>
      <c r="DS119" s="2" t="s">
        <v>1099</v>
      </c>
      <c r="DT119" s="2" t="s">
        <v>1676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127</v>
      </c>
      <c r="EE119" s="2" t="s">
        <v>1551</v>
      </c>
      <c r="EF119" s="2" t="s">
        <v>1677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127</v>
      </c>
      <c r="EQ119" s="2" t="s">
        <v>604</v>
      </c>
      <c r="ER119" s="2" t="s">
        <v>1678</v>
      </c>
      <c r="ES119" s="2" t="s">
        <v>141</v>
      </c>
      <c r="ET119" s="2" t="s">
        <v>130</v>
      </c>
      <c r="EU119" s="4">
        <v>6</v>
      </c>
      <c r="EV119" s="8">
        <v>200.04</v>
      </c>
      <c r="EW119" s="4"/>
      <c r="EX119" s="8"/>
      <c r="EY119" s="7"/>
      <c r="EZ119" s="7"/>
      <c r="FA119" s="2" t="s">
        <v>138</v>
      </c>
      <c r="FB119" s="2" t="s">
        <v>127</v>
      </c>
      <c r="FC119" s="2" t="s">
        <v>151</v>
      </c>
      <c r="FD119" s="2" t="s">
        <v>1679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147</v>
      </c>
      <c r="FN119" s="2" t="s">
        <v>127</v>
      </c>
      <c r="FO119" s="2" t="s">
        <v>130</v>
      </c>
      <c r="FP119" s="2" t="s">
        <v>130</v>
      </c>
      <c r="FQ119" s="2" t="s">
        <v>141</v>
      </c>
      <c r="FR119" s="2" t="s">
        <v>130</v>
      </c>
      <c r="FS119" s="4">
        <v>5</v>
      </c>
      <c r="FT119" s="8">
        <v>176.85</v>
      </c>
      <c r="FU119" s="4"/>
      <c r="FV119" s="8"/>
      <c r="FW119" s="7"/>
      <c r="FX119" s="7"/>
      <c r="FY119" s="2" t="s">
        <v>138</v>
      </c>
      <c r="FZ119" s="2" t="s">
        <v>127</v>
      </c>
      <c r="GA119" s="2" t="s">
        <v>545</v>
      </c>
      <c r="GB119" s="2" t="s">
        <v>1665</v>
      </c>
      <c r="GC119" s="2" t="s">
        <v>141</v>
      </c>
      <c r="GD119" s="2" t="s">
        <v>130</v>
      </c>
      <c r="GE119" s="4">
        <v>4</v>
      </c>
      <c r="GF119" s="8">
        <v>130.96</v>
      </c>
      <c r="GG119" s="4"/>
      <c r="GH119" s="8"/>
      <c r="GI119" s="7"/>
      <c r="GJ119" s="7"/>
      <c r="GK119" s="2" t="s">
        <v>138</v>
      </c>
      <c r="GL119" s="2" t="s">
        <v>127</v>
      </c>
      <c r="GM119" s="2" t="s">
        <v>202</v>
      </c>
      <c r="GN119" s="2" t="s">
        <v>1680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204</v>
      </c>
      <c r="GX119" s="2" t="s">
        <v>127</v>
      </c>
      <c r="GY119" s="2" t="s">
        <v>130</v>
      </c>
      <c r="GZ119" s="2" t="s">
        <v>130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127</v>
      </c>
      <c r="HK119" s="2" t="s">
        <v>1004</v>
      </c>
      <c r="HL119" s="2" t="s">
        <v>1681</v>
      </c>
      <c r="HM119" s="2" t="s">
        <v>141</v>
      </c>
      <c r="HN119" s="2" t="s">
        <v>130</v>
      </c>
      <c r="HO119" s="4">
        <v>7</v>
      </c>
      <c r="HP119" s="8">
        <v>212.24</v>
      </c>
      <c r="HQ119" s="4"/>
      <c r="HR119" s="8"/>
      <c r="HS119" s="7"/>
      <c r="HT119" s="7"/>
      <c r="HU119" s="2" t="s">
        <v>138</v>
      </c>
      <c r="HV119" s="2" t="s">
        <v>127</v>
      </c>
      <c r="HW119" s="2" t="s">
        <v>161</v>
      </c>
      <c r="HX119" s="2" t="s">
        <v>655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127</v>
      </c>
      <c r="II119" s="2" t="s">
        <v>1480</v>
      </c>
      <c r="IJ119" s="2" t="s">
        <v>201</v>
      </c>
      <c r="IK119" s="2" t="s">
        <v>141</v>
      </c>
      <c r="IL119" s="2" t="s">
        <v>130</v>
      </c>
      <c r="IM119" s="4">
        <v>1</v>
      </c>
      <c r="IN119" s="8">
        <v>63.49</v>
      </c>
      <c r="IO119" s="4"/>
      <c r="IP119" s="8"/>
      <c r="IQ119" s="7"/>
      <c r="IR119" s="7"/>
      <c r="IS119" s="2" t="s">
        <v>138</v>
      </c>
      <c r="IT119" s="2" t="s">
        <v>127</v>
      </c>
      <c r="IU119" s="2" t="s">
        <v>1474</v>
      </c>
      <c r="IV119" s="2" t="s">
        <v>1288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168</v>
      </c>
      <c r="JF119" s="2" t="s">
        <v>127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130</v>
      </c>
      <c r="JR119" s="2" t="s">
        <v>130</v>
      </c>
      <c r="JS119" s="2" t="s">
        <v>130</v>
      </c>
      <c r="JT119" s="2" t="s">
        <v>130</v>
      </c>
      <c r="JU119" s="2" t="s">
        <v>130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170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170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138</v>
      </c>
      <c r="OH119" s="2" t="s">
        <v>170</v>
      </c>
      <c r="OI119" s="2" t="s">
        <v>211</v>
      </c>
      <c r="OJ119" s="2" t="s">
        <v>619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127</v>
      </c>
      <c r="PG119" s="2" t="s">
        <v>172</v>
      </c>
      <c r="PH119" s="2" t="s">
        <v>130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170</v>
      </c>
      <c r="PS119" s="2" t="s">
        <v>1682</v>
      </c>
      <c r="PT119" s="2" t="s">
        <v>756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1021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170</v>
      </c>
      <c r="QQ119" s="2" t="s">
        <v>1477</v>
      </c>
      <c r="QR119" s="2" t="s">
        <v>1683</v>
      </c>
      <c r="QS119" s="2" t="s">
        <v>141</v>
      </c>
      <c r="QT119" s="2" t="s">
        <v>130</v>
      </c>
    </row>
    <row r="120">
      <c r="A120" s="2" t="s">
        <v>1684</v>
      </c>
      <c r="B120" s="2" t="s">
        <v>119</v>
      </c>
      <c r="C120" s="2" t="s">
        <v>1402</v>
      </c>
      <c r="D120" s="2" t="s">
        <v>121</v>
      </c>
      <c r="E120" s="2" t="s">
        <v>122</v>
      </c>
      <c r="F120" s="2" t="s">
        <v>1685</v>
      </c>
      <c r="G120" s="2" t="s">
        <v>1685</v>
      </c>
      <c r="H120" s="2" t="s">
        <v>1685</v>
      </c>
      <c r="I120" s="2" t="s">
        <v>1686</v>
      </c>
      <c r="J120" s="2" t="s">
        <v>125</v>
      </c>
      <c r="K120" s="2" t="s">
        <v>1687</v>
      </c>
      <c r="L120" s="3">
        <v>76.5</v>
      </c>
      <c r="M120" s="3">
        <v>80.33</v>
      </c>
      <c r="N120" s="3">
        <v>159.99</v>
      </c>
      <c r="O120" s="2" t="s">
        <v>127</v>
      </c>
      <c r="P120" s="2" t="s">
        <v>311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1406</v>
      </c>
      <c r="V120" s="2" t="s">
        <v>219</v>
      </c>
      <c r="W120" s="2" t="s">
        <v>134</v>
      </c>
      <c r="X120" s="2" t="s">
        <v>134</v>
      </c>
      <c r="Y120" s="2" t="s">
        <v>1688</v>
      </c>
      <c r="Z120" s="4">
        <v>52</v>
      </c>
      <c r="AA120" s="4">
        <f>=ROUNDDOWN(52,0)</f>
      </c>
      <c r="AB120" s="5">
        <v>1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13</v>
      </c>
      <c r="AQ120" s="8">
        <v>1084.59</v>
      </c>
      <c r="AR120" s="4"/>
      <c r="AS120" s="8"/>
      <c r="AT120" s="7"/>
      <c r="AU120" s="7"/>
      <c r="AV120" s="4">
        <v>13</v>
      </c>
      <c r="AW120" s="8">
        <v>1084.59</v>
      </c>
      <c r="AX120" s="4"/>
      <c r="AY120" s="8"/>
      <c r="AZ120" s="7"/>
      <c r="BA120" s="7"/>
      <c r="BB120" s="7">
        <v>1</v>
      </c>
      <c r="BC120" s="4">
        <v>15</v>
      </c>
      <c r="BD120" s="8">
        <v>1251.66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0.8665</v>
      </c>
      <c r="BJ120" s="4">
        <v>13</v>
      </c>
      <c r="BK120" s="8">
        <v>1084.59</v>
      </c>
      <c r="BL120" s="2" t="s">
        <v>1689</v>
      </c>
      <c r="BM120" s="7">
        <v>1</v>
      </c>
      <c r="BN120" s="7">
        <v>1</v>
      </c>
      <c r="BO120" s="4">
        <v>7</v>
      </c>
      <c r="BP120" s="8">
        <v>510.04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1690</v>
      </c>
      <c r="BX120" s="2" t="s">
        <v>578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256</v>
      </c>
      <c r="CH120" s="2" t="s">
        <v>127</v>
      </c>
      <c r="CI120" s="2" t="s">
        <v>130</v>
      </c>
      <c r="CJ120" s="2" t="s">
        <v>130</v>
      </c>
      <c r="CK120" s="2" t="s">
        <v>141</v>
      </c>
      <c r="CL120" s="2" t="s">
        <v>130</v>
      </c>
      <c r="CM120" s="4">
        <v>2</v>
      </c>
      <c r="CN120" s="8">
        <v>229.96</v>
      </c>
      <c r="CO120" s="4"/>
      <c r="CP120" s="8"/>
      <c r="CQ120" s="7"/>
      <c r="CR120" s="7"/>
      <c r="CS120" s="2" t="s">
        <v>138</v>
      </c>
      <c r="CT120" s="2" t="s">
        <v>127</v>
      </c>
      <c r="CU120" s="2" t="s">
        <v>1691</v>
      </c>
      <c r="CV120" s="2" t="s">
        <v>1692</v>
      </c>
      <c r="CW120" s="2" t="s">
        <v>141</v>
      </c>
      <c r="CX120" s="2" t="s">
        <v>130</v>
      </c>
      <c r="CY120" s="4">
        <v>1</v>
      </c>
      <c r="CZ120" s="8">
        <v>90.77</v>
      </c>
      <c r="DA120" s="4"/>
      <c r="DB120" s="8"/>
      <c r="DC120" s="7"/>
      <c r="DD120" s="7"/>
      <c r="DE120" s="2" t="s">
        <v>138</v>
      </c>
      <c r="DF120" s="2" t="s">
        <v>127</v>
      </c>
      <c r="DG120" s="2" t="s">
        <v>579</v>
      </c>
      <c r="DH120" s="2" t="s">
        <v>513</v>
      </c>
      <c r="DI120" s="2" t="s">
        <v>141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127</v>
      </c>
      <c r="DS120" s="2" t="s">
        <v>1693</v>
      </c>
      <c r="DT120" s="2" t="s">
        <v>300</v>
      </c>
      <c r="DU120" s="2" t="s">
        <v>141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147</v>
      </c>
      <c r="ED120" s="2" t="s">
        <v>127</v>
      </c>
      <c r="EE120" s="2" t="s">
        <v>130</v>
      </c>
      <c r="EF120" s="2" t="s">
        <v>130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127</v>
      </c>
      <c r="EQ120" s="2" t="s">
        <v>512</v>
      </c>
      <c r="ER120" s="2" t="s">
        <v>1694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127</v>
      </c>
      <c r="FC120" s="2" t="s">
        <v>232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147</v>
      </c>
      <c r="FN120" s="2" t="s">
        <v>127</v>
      </c>
      <c r="FO120" s="2" t="s">
        <v>130</v>
      </c>
      <c r="FP120" s="2" t="s">
        <v>130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127</v>
      </c>
      <c r="GA120" s="2" t="s">
        <v>588</v>
      </c>
      <c r="GB120" s="2" t="s">
        <v>583</v>
      </c>
      <c r="GC120" s="2" t="s">
        <v>141</v>
      </c>
      <c r="GD120" s="2" t="s">
        <v>130</v>
      </c>
      <c r="GE120" s="4">
        <v>2</v>
      </c>
      <c r="GF120" s="8">
        <v>173.5</v>
      </c>
      <c r="GG120" s="4"/>
      <c r="GH120" s="8"/>
      <c r="GI120" s="7"/>
      <c r="GJ120" s="7"/>
      <c r="GK120" s="2" t="s">
        <v>138</v>
      </c>
      <c r="GL120" s="2" t="s">
        <v>127</v>
      </c>
      <c r="GM120" s="2" t="s">
        <v>299</v>
      </c>
      <c r="GN120" s="2" t="s">
        <v>507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204</v>
      </c>
      <c r="GX120" s="2" t="s">
        <v>127</v>
      </c>
      <c r="GY120" s="2" t="s">
        <v>130</v>
      </c>
      <c r="GZ120" s="2" t="s">
        <v>130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127</v>
      </c>
      <c r="HK120" s="2" t="s">
        <v>417</v>
      </c>
      <c r="HL120" s="2" t="s">
        <v>130</v>
      </c>
      <c r="HM120" s="2" t="s">
        <v>141</v>
      </c>
      <c r="HN120" s="2" t="s">
        <v>130</v>
      </c>
      <c r="HO120" s="4">
        <v>1</v>
      </c>
      <c r="HP120" s="8">
        <v>80.32</v>
      </c>
      <c r="HQ120" s="4"/>
      <c r="HR120" s="8"/>
      <c r="HS120" s="7"/>
      <c r="HT120" s="7"/>
      <c r="HU120" s="2" t="s">
        <v>138</v>
      </c>
      <c r="HV120" s="2" t="s">
        <v>127</v>
      </c>
      <c r="HW120" s="2" t="s">
        <v>516</v>
      </c>
      <c r="HX120" s="2" t="s">
        <v>636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127</v>
      </c>
      <c r="II120" s="2" t="s">
        <v>1237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127</v>
      </c>
      <c r="IU120" s="2" t="s">
        <v>1237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130</v>
      </c>
      <c r="JR120" s="2" t="s">
        <v>130</v>
      </c>
      <c r="JS120" s="2" t="s">
        <v>130</v>
      </c>
      <c r="JT120" s="2" t="s">
        <v>130</v>
      </c>
      <c r="JU120" s="2" t="s">
        <v>130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170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130</v>
      </c>
      <c r="LZ120" s="2" t="s">
        <v>130</v>
      </c>
      <c r="MA120" s="2" t="s">
        <v>130</v>
      </c>
      <c r="MB120" s="2" t="s">
        <v>130</v>
      </c>
      <c r="MC120" s="2" t="s">
        <v>130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170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168</v>
      </c>
      <c r="OT120" s="2" t="s">
        <v>127</v>
      </c>
      <c r="OU120" s="2" t="s">
        <v>130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168</v>
      </c>
      <c r="QP120" s="2" t="s">
        <v>170</v>
      </c>
      <c r="QQ120" s="2" t="s">
        <v>130</v>
      </c>
      <c r="QR120" s="2" t="s">
        <v>130</v>
      </c>
      <c r="QS120" s="2" t="s">
        <v>141</v>
      </c>
      <c r="QT120" s="2" t="s">
        <v>130</v>
      </c>
    </row>
    <row r="121">
      <c r="A121" s="2" t="s">
        <v>1695</v>
      </c>
      <c r="B121" s="2" t="s">
        <v>119</v>
      </c>
      <c r="C121" s="2" t="s">
        <v>1402</v>
      </c>
      <c r="D121" s="2" t="s">
        <v>121</v>
      </c>
      <c r="E121" s="2" t="s">
        <v>122</v>
      </c>
      <c r="F121" s="2" t="s">
        <v>1685</v>
      </c>
      <c r="G121" s="2" t="s">
        <v>1685</v>
      </c>
      <c r="H121" s="2" t="s">
        <v>1685</v>
      </c>
      <c r="I121" s="2" t="s">
        <v>1686</v>
      </c>
      <c r="J121" s="2" t="s">
        <v>125</v>
      </c>
      <c r="K121" s="2" t="s">
        <v>1696</v>
      </c>
      <c r="L121" s="3">
        <v>76.5</v>
      </c>
      <c r="M121" s="3">
        <v>80.33</v>
      </c>
      <c r="N121" s="3">
        <v>159.99</v>
      </c>
      <c r="O121" s="2" t="s">
        <v>127</v>
      </c>
      <c r="P121" s="2" t="s">
        <v>311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1406</v>
      </c>
      <c r="V121" s="2" t="s">
        <v>219</v>
      </c>
      <c r="W121" s="2" t="s">
        <v>134</v>
      </c>
      <c r="X121" s="2" t="s">
        <v>134</v>
      </c>
      <c r="Y121" s="2" t="s">
        <v>1688</v>
      </c>
      <c r="Z121" s="4">
        <v>72</v>
      </c>
      <c r="AA121" s="4">
        <f>=ROUNDDOWN(72,0)</f>
      </c>
      <c r="AB121" s="5">
        <v>1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2</v>
      </c>
      <c r="AQ121" s="8">
        <v>167.07</v>
      </c>
      <c r="AR121" s="4"/>
      <c r="AS121" s="8"/>
      <c r="AT121" s="7"/>
      <c r="AU121" s="7"/>
      <c r="AV121" s="4">
        <v>2</v>
      </c>
      <c r="AW121" s="8">
        <v>167.07</v>
      </c>
      <c r="AX121" s="4"/>
      <c r="AY121" s="8"/>
      <c r="AZ121" s="7"/>
      <c r="BA121" s="7"/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0.1335</v>
      </c>
      <c r="BJ121" s="4">
        <v>2</v>
      </c>
      <c r="BK121" s="8">
        <v>167.07</v>
      </c>
      <c r="BL121" s="2" t="s">
        <v>1697</v>
      </c>
      <c r="BM121" s="7">
        <v>1</v>
      </c>
      <c r="BN121" s="7">
        <v>1</v>
      </c>
      <c r="BO121" s="4">
        <v>1</v>
      </c>
      <c r="BP121" s="8">
        <v>80.32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1690</v>
      </c>
      <c r="BX121" s="2" t="s">
        <v>1635</v>
      </c>
      <c r="BY121" s="2" t="s">
        <v>141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256</v>
      </c>
      <c r="CH121" s="2" t="s">
        <v>127</v>
      </c>
      <c r="CI121" s="2" t="s">
        <v>130</v>
      </c>
      <c r="CJ121" s="2" t="s">
        <v>130</v>
      </c>
      <c r="CK121" s="2" t="s">
        <v>141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127</v>
      </c>
      <c r="CU121" s="2" t="s">
        <v>1691</v>
      </c>
      <c r="CV121" s="2" t="s">
        <v>1692</v>
      </c>
      <c r="CW121" s="2" t="s">
        <v>141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127</v>
      </c>
      <c r="DG121" s="2" t="s">
        <v>579</v>
      </c>
      <c r="DH121" s="2" t="s">
        <v>130</v>
      </c>
      <c r="DI121" s="2" t="s">
        <v>141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127</v>
      </c>
      <c r="DS121" s="2" t="s">
        <v>1693</v>
      </c>
      <c r="DT121" s="2" t="s">
        <v>570</v>
      </c>
      <c r="DU121" s="2" t="s">
        <v>141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147</v>
      </c>
      <c r="ED121" s="2" t="s">
        <v>127</v>
      </c>
      <c r="EE121" s="2" t="s">
        <v>130</v>
      </c>
      <c r="EF121" s="2" t="s">
        <v>130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127</v>
      </c>
      <c r="EQ121" s="2" t="s">
        <v>512</v>
      </c>
      <c r="ER121" s="2" t="s">
        <v>130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127</v>
      </c>
      <c r="FC121" s="2" t="s">
        <v>232</v>
      </c>
      <c r="FD121" s="2" t="s">
        <v>130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147</v>
      </c>
      <c r="FN121" s="2" t="s">
        <v>127</v>
      </c>
      <c r="FO121" s="2" t="s">
        <v>130</v>
      </c>
      <c r="FP121" s="2" t="s">
        <v>130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127</v>
      </c>
      <c r="GA121" s="2" t="s">
        <v>588</v>
      </c>
      <c r="GB121" s="2" t="s">
        <v>344</v>
      </c>
      <c r="GC121" s="2" t="s">
        <v>141</v>
      </c>
      <c r="GD121" s="2" t="s">
        <v>130</v>
      </c>
      <c r="GE121" s="4">
        <v>1</v>
      </c>
      <c r="GF121" s="8">
        <v>86.75</v>
      </c>
      <c r="GG121" s="4"/>
      <c r="GH121" s="8"/>
      <c r="GI121" s="7"/>
      <c r="GJ121" s="7"/>
      <c r="GK121" s="2" t="s">
        <v>138</v>
      </c>
      <c r="GL121" s="2" t="s">
        <v>127</v>
      </c>
      <c r="GM121" s="2" t="s">
        <v>299</v>
      </c>
      <c r="GN121" s="2" t="s">
        <v>1698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204</v>
      </c>
      <c r="GX121" s="2" t="s">
        <v>127</v>
      </c>
      <c r="GY121" s="2" t="s">
        <v>130</v>
      </c>
      <c r="GZ121" s="2" t="s">
        <v>130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127</v>
      </c>
      <c r="HK121" s="2" t="s">
        <v>417</v>
      </c>
      <c r="HL121" s="2" t="s">
        <v>130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127</v>
      </c>
      <c r="HW121" s="2" t="s">
        <v>516</v>
      </c>
      <c r="HX121" s="2" t="s">
        <v>264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127</v>
      </c>
      <c r="II121" s="2" t="s">
        <v>587</v>
      </c>
      <c r="IJ121" s="2" t="s">
        <v>130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127</v>
      </c>
      <c r="IU121" s="2" t="s">
        <v>1691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127</v>
      </c>
      <c r="JG121" s="2" t="s">
        <v>130</v>
      </c>
      <c r="JH121" s="2" t="s">
        <v>130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168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170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130</v>
      </c>
      <c r="LZ121" s="2" t="s">
        <v>130</v>
      </c>
      <c r="MA121" s="2" t="s">
        <v>130</v>
      </c>
      <c r="MB121" s="2" t="s">
        <v>130</v>
      </c>
      <c r="MC121" s="2" t="s">
        <v>130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170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127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127</v>
      </c>
      <c r="PG121" s="2" t="s">
        <v>1691</v>
      </c>
      <c r="PH121" s="2" t="s">
        <v>1699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168</v>
      </c>
      <c r="QP121" s="2" t="s">
        <v>170</v>
      </c>
      <c r="QQ121" s="2" t="s">
        <v>130</v>
      </c>
      <c r="QR121" s="2" t="s">
        <v>130</v>
      </c>
      <c r="QS121" s="2" t="s">
        <v>141</v>
      </c>
      <c r="QT121" s="2" t="s">
        <v>130</v>
      </c>
    </row>
    <row r="122">
      <c r="A122" s="2" t="s">
        <v>1700</v>
      </c>
      <c r="B122" s="2" t="s">
        <v>119</v>
      </c>
      <c r="C122" s="2" t="s">
        <v>1402</v>
      </c>
      <c r="D122" s="2" t="s">
        <v>121</v>
      </c>
      <c r="E122" s="2" t="s">
        <v>122</v>
      </c>
      <c r="F122" s="2" t="s">
        <v>1685</v>
      </c>
      <c r="G122" s="2" t="s">
        <v>1685</v>
      </c>
      <c r="H122" s="2" t="s">
        <v>1685</v>
      </c>
      <c r="I122" s="2" t="s">
        <v>1686</v>
      </c>
      <c r="J122" s="2" t="s">
        <v>125</v>
      </c>
      <c r="K122" s="2" t="s">
        <v>1193</v>
      </c>
      <c r="L122" s="3">
        <v>76.5</v>
      </c>
      <c r="M122" s="3">
        <v>80.33</v>
      </c>
      <c r="N122" s="3">
        <v>159.99</v>
      </c>
      <c r="O122" s="2" t="s">
        <v>127</v>
      </c>
      <c r="P122" s="2" t="s">
        <v>217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1406</v>
      </c>
      <c r="V122" s="2" t="s">
        <v>219</v>
      </c>
      <c r="W122" s="2" t="s">
        <v>134</v>
      </c>
      <c r="X122" s="2" t="s">
        <v>134</v>
      </c>
      <c r="Y122" s="2" t="s">
        <v>1688</v>
      </c>
      <c r="Z122" s="4">
        <v>75</v>
      </c>
      <c r="AA122" s="4">
        <f>=ROUNDDOWN(75,0)</f>
      </c>
      <c r="AB122" s="5">
        <v>1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1690</v>
      </c>
      <c r="BX122" s="2" t="s">
        <v>795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256</v>
      </c>
      <c r="CH122" s="2" t="s">
        <v>127</v>
      </c>
      <c r="CI122" s="2" t="s">
        <v>130</v>
      </c>
      <c r="CJ122" s="2" t="s">
        <v>130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127</v>
      </c>
      <c r="CU122" s="2" t="s">
        <v>1691</v>
      </c>
      <c r="CV122" s="2" t="s">
        <v>1692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127</v>
      </c>
      <c r="DG122" s="2" t="s">
        <v>579</v>
      </c>
      <c r="DH122" s="2" t="s">
        <v>795</v>
      </c>
      <c r="DI122" s="2" t="s">
        <v>141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127</v>
      </c>
      <c r="DS122" s="2" t="s">
        <v>1693</v>
      </c>
      <c r="DT122" s="2" t="s">
        <v>361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147</v>
      </c>
      <c r="ED122" s="2" t="s">
        <v>127</v>
      </c>
      <c r="EE122" s="2" t="s">
        <v>130</v>
      </c>
      <c r="EF122" s="2" t="s">
        <v>130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127</v>
      </c>
      <c r="EQ122" s="2" t="s">
        <v>512</v>
      </c>
      <c r="ER122" s="2" t="s">
        <v>130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127</v>
      </c>
      <c r="FC122" s="2" t="s">
        <v>232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147</v>
      </c>
      <c r="FN122" s="2" t="s">
        <v>127</v>
      </c>
      <c r="FO122" s="2" t="s">
        <v>130</v>
      </c>
      <c r="FP122" s="2" t="s">
        <v>130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127</v>
      </c>
      <c r="GA122" s="2" t="s">
        <v>588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127</v>
      </c>
      <c r="GM122" s="2" t="s">
        <v>299</v>
      </c>
      <c r="GN122" s="2" t="s">
        <v>584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204</v>
      </c>
      <c r="GX122" s="2" t="s">
        <v>127</v>
      </c>
      <c r="GY122" s="2" t="s">
        <v>130</v>
      </c>
      <c r="GZ122" s="2" t="s">
        <v>130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138</v>
      </c>
      <c r="HJ122" s="2" t="s">
        <v>127</v>
      </c>
      <c r="HK122" s="2" t="s">
        <v>417</v>
      </c>
      <c r="HL122" s="2" t="s">
        <v>130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127</v>
      </c>
      <c r="HW122" s="2" t="s">
        <v>516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127</v>
      </c>
      <c r="II122" s="2" t="s">
        <v>587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127</v>
      </c>
      <c r="IU122" s="2" t="s">
        <v>1237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127</v>
      </c>
      <c r="JG122" s="2" t="s">
        <v>130</v>
      </c>
      <c r="JH122" s="2" t="s">
        <v>130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168</v>
      </c>
      <c r="JR122" s="2" t="s">
        <v>127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170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170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127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127</v>
      </c>
      <c r="PG122" s="2" t="s">
        <v>1237</v>
      </c>
      <c r="PH122" s="2" t="s">
        <v>130</v>
      </c>
      <c r="PI122" s="2" t="s">
        <v>141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170</v>
      </c>
      <c r="QQ122" s="2" t="s">
        <v>130</v>
      </c>
      <c r="QR122" s="2" t="s">
        <v>130</v>
      </c>
      <c r="QS122" s="2" t="s">
        <v>141</v>
      </c>
      <c r="QT122" s="2" t="s">
        <v>130</v>
      </c>
    </row>
    <row r="123">
      <c r="A123" s="2" t="s">
        <v>1701</v>
      </c>
      <c r="B123" s="2" t="s">
        <v>119</v>
      </c>
      <c r="C123" s="2" t="s">
        <v>1402</v>
      </c>
      <c r="D123" s="2" t="s">
        <v>121</v>
      </c>
      <c r="E123" s="2" t="s">
        <v>122</v>
      </c>
      <c r="F123" s="2" t="s">
        <v>1702</v>
      </c>
      <c r="G123" s="2" t="s">
        <v>1702</v>
      </c>
      <c r="H123" s="2" t="s">
        <v>1702</v>
      </c>
      <c r="I123" s="2" t="s">
        <v>1703</v>
      </c>
      <c r="J123" s="2" t="s">
        <v>125</v>
      </c>
      <c r="K123" s="2" t="s">
        <v>1446</v>
      </c>
      <c r="L123" s="3">
        <v>34</v>
      </c>
      <c r="M123" s="3">
        <v>35.7</v>
      </c>
      <c r="N123" s="3">
        <v>69.99</v>
      </c>
      <c r="O123" s="2" t="s">
        <v>127</v>
      </c>
      <c r="P123" s="2" t="s">
        <v>355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218</v>
      </c>
      <c r="V123" s="2" t="s">
        <v>219</v>
      </c>
      <c r="W123" s="2" t="s">
        <v>182</v>
      </c>
      <c r="X123" s="2" t="s">
        <v>522</v>
      </c>
      <c r="Y123" s="2" t="s">
        <v>582</v>
      </c>
      <c r="Z123" s="4">
        <v>24</v>
      </c>
      <c r="AA123" s="4">
        <f>=ROUNDDOWN(8,0)</f>
      </c>
      <c r="AB123" s="5">
        <v>3</v>
      </c>
      <c r="AC123" s="2" t="s">
        <v>450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24</v>
      </c>
      <c r="AQ123" s="8">
        <v>1016.84</v>
      </c>
      <c r="AR123" s="4"/>
      <c r="AS123" s="8"/>
      <c r="AT123" s="7"/>
      <c r="AU123" s="7"/>
      <c r="AV123" s="4">
        <v>24</v>
      </c>
      <c r="AW123" s="8">
        <v>1016.84</v>
      </c>
      <c r="AX123" s="4"/>
      <c r="AY123" s="8"/>
      <c r="AZ123" s="7"/>
      <c r="BA123" s="7"/>
      <c r="BB123" s="7">
        <v>1</v>
      </c>
      <c r="BC123" s="4">
        <v>28</v>
      </c>
      <c r="BD123" s="8">
        <v>1168.2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0.8704</v>
      </c>
      <c r="BJ123" s="4">
        <v>24</v>
      </c>
      <c r="BK123" s="8">
        <v>1016.84</v>
      </c>
      <c r="BL123" s="2" t="s">
        <v>1704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1705</v>
      </c>
      <c r="BX123" s="2" t="s">
        <v>130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256</v>
      </c>
      <c r="CH123" s="2" t="s">
        <v>127</v>
      </c>
      <c r="CI123" s="2" t="s">
        <v>130</v>
      </c>
      <c r="CJ123" s="2" t="s">
        <v>130</v>
      </c>
      <c r="CK123" s="2" t="s">
        <v>141</v>
      </c>
      <c r="CL123" s="2" t="s">
        <v>130</v>
      </c>
      <c r="CM123" s="4">
        <v>5</v>
      </c>
      <c r="CN123" s="8">
        <v>253.62</v>
      </c>
      <c r="CO123" s="4"/>
      <c r="CP123" s="8"/>
      <c r="CQ123" s="7"/>
      <c r="CR123" s="7"/>
      <c r="CS123" s="2" t="s">
        <v>138</v>
      </c>
      <c r="CT123" s="2" t="s">
        <v>127</v>
      </c>
      <c r="CU123" s="2" t="s">
        <v>1327</v>
      </c>
      <c r="CV123" s="2" t="s">
        <v>1706</v>
      </c>
      <c r="CW123" s="2" t="s">
        <v>141</v>
      </c>
      <c r="CX123" s="2" t="s">
        <v>130</v>
      </c>
      <c r="CY123" s="4">
        <v>10</v>
      </c>
      <c r="CZ123" s="8">
        <v>403.4</v>
      </c>
      <c r="DA123" s="4"/>
      <c r="DB123" s="8"/>
      <c r="DC123" s="7"/>
      <c r="DD123" s="7"/>
      <c r="DE123" s="2" t="s">
        <v>138</v>
      </c>
      <c r="DF123" s="2" t="s">
        <v>127</v>
      </c>
      <c r="DG123" s="2" t="s">
        <v>635</v>
      </c>
      <c r="DH123" s="2" t="s">
        <v>1707</v>
      </c>
      <c r="DI123" s="2" t="s">
        <v>141</v>
      </c>
      <c r="DJ123" s="2" t="s">
        <v>130</v>
      </c>
      <c r="DK123" s="4">
        <v>1</v>
      </c>
      <c r="DL123" s="8">
        <v>39.98</v>
      </c>
      <c r="DM123" s="4"/>
      <c r="DN123" s="8"/>
      <c r="DO123" s="7"/>
      <c r="DP123" s="7"/>
      <c r="DQ123" s="2" t="s">
        <v>138</v>
      </c>
      <c r="DR123" s="2" t="s">
        <v>127</v>
      </c>
      <c r="DS123" s="2" t="s">
        <v>1389</v>
      </c>
      <c r="DT123" s="2" t="s">
        <v>1694</v>
      </c>
      <c r="DU123" s="2" t="s">
        <v>141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168</v>
      </c>
      <c r="ED123" s="2" t="s">
        <v>127</v>
      </c>
      <c r="EE123" s="2" t="s">
        <v>130</v>
      </c>
      <c r="EF123" s="2" t="s">
        <v>130</v>
      </c>
      <c r="EG123" s="2" t="s">
        <v>141</v>
      </c>
      <c r="EH123" s="2" t="s">
        <v>130</v>
      </c>
      <c r="EI123" s="4">
        <v>8</v>
      </c>
      <c r="EJ123" s="8">
        <v>319.84</v>
      </c>
      <c r="EK123" s="4"/>
      <c r="EL123" s="8"/>
      <c r="EM123" s="7"/>
      <c r="EN123" s="7"/>
      <c r="EO123" s="2" t="s">
        <v>138</v>
      </c>
      <c r="EP123" s="2" t="s">
        <v>127</v>
      </c>
      <c r="EQ123" s="2" t="s">
        <v>417</v>
      </c>
      <c r="ER123" s="2" t="s">
        <v>199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127</v>
      </c>
      <c r="FC123" s="2" t="s">
        <v>232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147</v>
      </c>
      <c r="FN123" s="2" t="s">
        <v>127</v>
      </c>
      <c r="FO123" s="2" t="s">
        <v>130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256</v>
      </c>
      <c r="FZ123" s="2" t="s">
        <v>127</v>
      </c>
      <c r="GA123" s="2" t="s">
        <v>130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168</v>
      </c>
      <c r="GL123" s="2" t="s">
        <v>127</v>
      </c>
      <c r="GM123" s="2" t="s">
        <v>130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127</v>
      </c>
      <c r="GY123" s="2" t="s">
        <v>130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256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147</v>
      </c>
      <c r="IH123" s="2" t="s">
        <v>127</v>
      </c>
      <c r="II123" s="2" t="s">
        <v>130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127</v>
      </c>
      <c r="IU123" s="2" t="s">
        <v>1327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168</v>
      </c>
      <c r="JR123" s="2" t="s">
        <v>127</v>
      </c>
      <c r="JS123" s="2" t="s">
        <v>130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170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256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127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127</v>
      </c>
      <c r="PG123" s="2" t="s">
        <v>1327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130</v>
      </c>
      <c r="QP123" s="2" t="s">
        <v>130</v>
      </c>
      <c r="QQ123" s="2" t="s">
        <v>130</v>
      </c>
      <c r="QR123" s="2" t="s">
        <v>130</v>
      </c>
      <c r="QS123" s="2" t="s">
        <v>130</v>
      </c>
      <c r="QT123" s="2" t="s">
        <v>130</v>
      </c>
    </row>
    <row r="124">
      <c r="A124" s="2" t="s">
        <v>1708</v>
      </c>
      <c r="B124" s="2" t="s">
        <v>119</v>
      </c>
      <c r="C124" s="2" t="s">
        <v>1402</v>
      </c>
      <c r="D124" s="2" t="s">
        <v>121</v>
      </c>
      <c r="E124" s="2" t="s">
        <v>122</v>
      </c>
      <c r="F124" s="2" t="s">
        <v>1702</v>
      </c>
      <c r="G124" s="2" t="s">
        <v>1702</v>
      </c>
      <c r="H124" s="2" t="s">
        <v>1702</v>
      </c>
      <c r="I124" s="2" t="s">
        <v>1703</v>
      </c>
      <c r="J124" s="2" t="s">
        <v>125</v>
      </c>
      <c r="K124" s="2" t="s">
        <v>354</v>
      </c>
      <c r="L124" s="3">
        <v>34</v>
      </c>
      <c r="M124" s="3">
        <v>35.7</v>
      </c>
      <c r="N124" s="3">
        <v>69.99</v>
      </c>
      <c r="O124" s="2" t="s">
        <v>127</v>
      </c>
      <c r="P124" s="2" t="s">
        <v>355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218</v>
      </c>
      <c r="V124" s="2" t="s">
        <v>219</v>
      </c>
      <c r="W124" s="2" t="s">
        <v>182</v>
      </c>
      <c r="X124" s="2" t="s">
        <v>522</v>
      </c>
      <c r="Y124" s="2" t="s">
        <v>582</v>
      </c>
      <c r="Z124" s="4">
        <v>90</v>
      </c>
      <c r="AA124" s="4">
        <f>=ROUNDDOWN(90,0)</f>
      </c>
      <c r="AB124" s="5">
        <v>1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4</v>
      </c>
      <c r="AQ124" s="8">
        <v>151.36</v>
      </c>
      <c r="AR124" s="4"/>
      <c r="AS124" s="8"/>
      <c r="AT124" s="7"/>
      <c r="AU124" s="7"/>
      <c r="AV124" s="4">
        <v>4</v>
      </c>
      <c r="AW124" s="8">
        <v>151.36</v>
      </c>
      <c r="AX124" s="4"/>
      <c r="AY124" s="8"/>
      <c r="AZ124" s="7"/>
      <c r="BA124" s="7"/>
      <c r="BB124" s="7">
        <v>1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0.1296</v>
      </c>
      <c r="BJ124" s="4">
        <v>4</v>
      </c>
      <c r="BK124" s="8">
        <v>151.36</v>
      </c>
      <c r="BL124" s="2" t="s">
        <v>933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127</v>
      </c>
      <c r="BW124" s="2" t="s">
        <v>1705</v>
      </c>
      <c r="BX124" s="2" t="s">
        <v>1709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256</v>
      </c>
      <c r="CH124" s="2" t="s">
        <v>127</v>
      </c>
      <c r="CI124" s="2" t="s">
        <v>130</v>
      </c>
      <c r="CJ124" s="2" t="s">
        <v>130</v>
      </c>
      <c r="CK124" s="2" t="s">
        <v>141</v>
      </c>
      <c r="CL124" s="2" t="s">
        <v>130</v>
      </c>
      <c r="CM124" s="4">
        <v>2</v>
      </c>
      <c r="CN124" s="8">
        <v>71.4</v>
      </c>
      <c r="CO124" s="4"/>
      <c r="CP124" s="8"/>
      <c r="CQ124" s="7"/>
      <c r="CR124" s="7"/>
      <c r="CS124" s="2" t="s">
        <v>138</v>
      </c>
      <c r="CT124" s="2" t="s">
        <v>127</v>
      </c>
      <c r="CU124" s="2" t="s">
        <v>1327</v>
      </c>
      <c r="CV124" s="2" t="s">
        <v>1710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127</v>
      </c>
      <c r="DG124" s="2" t="s">
        <v>635</v>
      </c>
      <c r="DH124" s="2" t="s">
        <v>1329</v>
      </c>
      <c r="DI124" s="2" t="s">
        <v>141</v>
      </c>
      <c r="DJ124" s="2" t="s">
        <v>130</v>
      </c>
      <c r="DK124" s="4">
        <v>2</v>
      </c>
      <c r="DL124" s="8">
        <v>79.96</v>
      </c>
      <c r="DM124" s="4"/>
      <c r="DN124" s="8"/>
      <c r="DO124" s="7"/>
      <c r="DP124" s="7"/>
      <c r="DQ124" s="2" t="s">
        <v>138</v>
      </c>
      <c r="DR124" s="2" t="s">
        <v>127</v>
      </c>
      <c r="DS124" s="2" t="s">
        <v>1389</v>
      </c>
      <c r="DT124" s="2" t="s">
        <v>693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168</v>
      </c>
      <c r="ED124" s="2" t="s">
        <v>127</v>
      </c>
      <c r="EE124" s="2" t="s">
        <v>130</v>
      </c>
      <c r="EF124" s="2" t="s">
        <v>130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127</v>
      </c>
      <c r="EQ124" s="2" t="s">
        <v>417</v>
      </c>
      <c r="ER124" s="2" t="s">
        <v>130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127</v>
      </c>
      <c r="FC124" s="2" t="s">
        <v>232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147</v>
      </c>
      <c r="FN124" s="2" t="s">
        <v>127</v>
      </c>
      <c r="FO124" s="2" t="s">
        <v>130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256</v>
      </c>
      <c r="FZ124" s="2" t="s">
        <v>127</v>
      </c>
      <c r="GA124" s="2" t="s">
        <v>130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168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127</v>
      </c>
      <c r="GY124" s="2" t="s">
        <v>130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256</v>
      </c>
      <c r="HJ124" s="2" t="s">
        <v>127</v>
      </c>
      <c r="HK124" s="2" t="s">
        <v>130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147</v>
      </c>
      <c r="IH124" s="2" t="s">
        <v>127</v>
      </c>
      <c r="II124" s="2" t="s">
        <v>130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127</v>
      </c>
      <c r="IU124" s="2" t="s">
        <v>1327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127</v>
      </c>
      <c r="JG124" s="2" t="s">
        <v>130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168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170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168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127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138</v>
      </c>
      <c r="PF124" s="2" t="s">
        <v>127</v>
      </c>
      <c r="PG124" s="2" t="s">
        <v>1327</v>
      </c>
      <c r="PH124" s="2" t="s">
        <v>130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130</v>
      </c>
      <c r="QP124" s="2" t="s">
        <v>130</v>
      </c>
      <c r="QQ124" s="2" t="s">
        <v>130</v>
      </c>
      <c r="QR124" s="2" t="s">
        <v>130</v>
      </c>
      <c r="QS124" s="2" t="s">
        <v>130</v>
      </c>
      <c r="QT124" s="2" t="s">
        <v>130</v>
      </c>
    </row>
    <row r="125">
      <c r="A125" s="2" t="s">
        <v>1711</v>
      </c>
      <c r="B125" s="2" t="s">
        <v>119</v>
      </c>
      <c r="C125" s="2" t="s">
        <v>1402</v>
      </c>
      <c r="D125" s="2" t="s">
        <v>121</v>
      </c>
      <c r="E125" s="2" t="s">
        <v>122</v>
      </c>
      <c r="F125" s="2" t="s">
        <v>1712</v>
      </c>
      <c r="G125" s="2" t="s">
        <v>1712</v>
      </c>
      <c r="H125" s="2" t="s">
        <v>1712</v>
      </c>
      <c r="I125" s="2" t="s">
        <v>1713</v>
      </c>
      <c r="J125" s="2" t="s">
        <v>125</v>
      </c>
      <c r="K125" s="2" t="s">
        <v>390</v>
      </c>
      <c r="L125" s="3">
        <v>19.24</v>
      </c>
      <c r="M125" s="3">
        <v>20.2</v>
      </c>
      <c r="N125" s="3">
        <v>42.99</v>
      </c>
      <c r="O125" s="2" t="s">
        <v>127</v>
      </c>
      <c r="P125" s="2" t="s">
        <v>721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218</v>
      </c>
      <c r="V125" s="2" t="s">
        <v>219</v>
      </c>
      <c r="W125" s="2" t="s">
        <v>134</v>
      </c>
      <c r="X125" s="2" t="s">
        <v>130</v>
      </c>
      <c r="Y125" s="2" t="s">
        <v>369</v>
      </c>
      <c r="Z125" s="4">
        <v>14</v>
      </c>
      <c r="AA125" s="4">
        <f>=ROUNDDOWN(5.6,0)</f>
      </c>
      <c r="AB125" s="5">
        <v>2.5</v>
      </c>
      <c r="AC125" s="2" t="s">
        <v>130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41</v>
      </c>
      <c r="AQ125" s="8">
        <v>1159.24</v>
      </c>
      <c r="AR125" s="4"/>
      <c r="AS125" s="8"/>
      <c r="AT125" s="7"/>
      <c r="AU125" s="7"/>
      <c r="AV125" s="4">
        <v>41</v>
      </c>
      <c r="AW125" s="8">
        <v>1159.24</v>
      </c>
      <c r="AX125" s="4"/>
      <c r="AY125" s="8"/>
      <c r="AZ125" s="7"/>
      <c r="BA125" s="7"/>
      <c r="BB125" s="7">
        <v>1</v>
      </c>
      <c r="BC125" s="4">
        <v>41</v>
      </c>
      <c r="BD125" s="8">
        <v>1159.24</v>
      </c>
      <c r="BE125" s="4"/>
      <c r="BF125" s="8"/>
      <c r="BG125" s="7"/>
      <c r="BH125" s="7"/>
      <c r="BI125" s="7">
        <v>1</v>
      </c>
      <c r="BJ125" s="4">
        <v>41</v>
      </c>
      <c r="BK125" s="8">
        <v>1159.24</v>
      </c>
      <c r="BL125" s="2" t="s">
        <v>1714</v>
      </c>
      <c r="BM125" s="7">
        <v>1</v>
      </c>
      <c r="BN125" s="7">
        <v>1</v>
      </c>
      <c r="BO125" s="4">
        <v>2</v>
      </c>
      <c r="BP125" s="8">
        <v>43.86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371</v>
      </c>
      <c r="BX125" s="2" t="s">
        <v>665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256</v>
      </c>
      <c r="CH125" s="2" t="s">
        <v>127</v>
      </c>
      <c r="CI125" s="2" t="s">
        <v>130</v>
      </c>
      <c r="CJ125" s="2" t="s">
        <v>130</v>
      </c>
      <c r="CK125" s="2" t="s">
        <v>141</v>
      </c>
      <c r="CL125" s="2" t="s">
        <v>130</v>
      </c>
      <c r="CM125" s="4">
        <v>8</v>
      </c>
      <c r="CN125" s="8">
        <v>245.8</v>
      </c>
      <c r="CO125" s="4"/>
      <c r="CP125" s="8"/>
      <c r="CQ125" s="7"/>
      <c r="CR125" s="7"/>
      <c r="CS125" s="2" t="s">
        <v>138</v>
      </c>
      <c r="CT125" s="2" t="s">
        <v>127</v>
      </c>
      <c r="CU125" s="2" t="s">
        <v>369</v>
      </c>
      <c r="CV125" s="2" t="s">
        <v>1577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127</v>
      </c>
      <c r="DG125" s="2" t="s">
        <v>374</v>
      </c>
      <c r="DH125" s="2" t="s">
        <v>666</v>
      </c>
      <c r="DI125" s="2" t="s">
        <v>141</v>
      </c>
      <c r="DJ125" s="2" t="s">
        <v>130</v>
      </c>
      <c r="DK125" s="4">
        <v>25</v>
      </c>
      <c r="DL125" s="8">
        <v>690.5</v>
      </c>
      <c r="DM125" s="4"/>
      <c r="DN125" s="8"/>
      <c r="DO125" s="7"/>
      <c r="DP125" s="7"/>
      <c r="DQ125" s="2" t="s">
        <v>138</v>
      </c>
      <c r="DR125" s="2" t="s">
        <v>127</v>
      </c>
      <c r="DS125" s="2" t="s">
        <v>376</v>
      </c>
      <c r="DT125" s="2" t="s">
        <v>1715</v>
      </c>
      <c r="DU125" s="2" t="s">
        <v>141</v>
      </c>
      <c r="DV125" s="2" t="s">
        <v>130</v>
      </c>
      <c r="DW125" s="4">
        <v>2</v>
      </c>
      <c r="DX125" s="8">
        <v>60.6</v>
      </c>
      <c r="DY125" s="4"/>
      <c r="DZ125" s="8"/>
      <c r="EA125" s="7"/>
      <c r="EB125" s="7"/>
      <c r="EC125" s="2" t="s">
        <v>138</v>
      </c>
      <c r="ED125" s="2" t="s">
        <v>127</v>
      </c>
      <c r="EE125" s="2" t="s">
        <v>377</v>
      </c>
      <c r="EF125" s="2" t="s">
        <v>697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127</v>
      </c>
      <c r="EQ125" s="2" t="s">
        <v>230</v>
      </c>
      <c r="ER125" s="2" t="s">
        <v>1716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127</v>
      </c>
      <c r="FC125" s="2" t="s">
        <v>232</v>
      </c>
      <c r="FD125" s="2" t="s">
        <v>130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147</v>
      </c>
      <c r="FN125" s="2" t="s">
        <v>127</v>
      </c>
      <c r="FO125" s="2" t="s">
        <v>130</v>
      </c>
      <c r="FP125" s="2" t="s">
        <v>130</v>
      </c>
      <c r="FQ125" s="2" t="s">
        <v>141</v>
      </c>
      <c r="FR125" s="2" t="s">
        <v>130</v>
      </c>
      <c r="FS125" s="4">
        <v>1</v>
      </c>
      <c r="FT125" s="8">
        <v>31.9</v>
      </c>
      <c r="FU125" s="4"/>
      <c r="FV125" s="8"/>
      <c r="FW125" s="7"/>
      <c r="FX125" s="7"/>
      <c r="FY125" s="2" t="s">
        <v>138</v>
      </c>
      <c r="FZ125" s="2" t="s">
        <v>127</v>
      </c>
      <c r="GA125" s="2" t="s">
        <v>207</v>
      </c>
      <c r="GB125" s="2" t="s">
        <v>1717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127</v>
      </c>
      <c r="GM125" s="2" t="s">
        <v>155</v>
      </c>
      <c r="GN125" s="2" t="s">
        <v>1651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204</v>
      </c>
      <c r="GX125" s="2" t="s">
        <v>127</v>
      </c>
      <c r="GY125" s="2" t="s">
        <v>130</v>
      </c>
      <c r="GZ125" s="2" t="s">
        <v>130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127</v>
      </c>
      <c r="HK125" s="2" t="s">
        <v>381</v>
      </c>
      <c r="HL125" s="2" t="s">
        <v>130</v>
      </c>
      <c r="HM125" s="2" t="s">
        <v>141</v>
      </c>
      <c r="HN125" s="2" t="s">
        <v>130</v>
      </c>
      <c r="HO125" s="4">
        <v>3</v>
      </c>
      <c r="HP125" s="8">
        <v>86.58</v>
      </c>
      <c r="HQ125" s="4"/>
      <c r="HR125" s="8"/>
      <c r="HS125" s="7"/>
      <c r="HT125" s="7"/>
      <c r="HU125" s="2" t="s">
        <v>138</v>
      </c>
      <c r="HV125" s="2" t="s">
        <v>127</v>
      </c>
      <c r="HW125" s="2" t="s">
        <v>240</v>
      </c>
      <c r="HX125" s="2" t="s">
        <v>1718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127</v>
      </c>
      <c r="II125" s="2" t="s">
        <v>331</v>
      </c>
      <c r="IJ125" s="2" t="s">
        <v>240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127</v>
      </c>
      <c r="IU125" s="2" t="s">
        <v>384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127</v>
      </c>
      <c r="JG125" s="2" t="s">
        <v>130</v>
      </c>
      <c r="JH125" s="2" t="s">
        <v>130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130</v>
      </c>
      <c r="JR125" s="2" t="s">
        <v>130</v>
      </c>
      <c r="JS125" s="2" t="s">
        <v>130</v>
      </c>
      <c r="JT125" s="2" t="s">
        <v>130</v>
      </c>
      <c r="JU125" s="2" t="s">
        <v>130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170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169</v>
      </c>
      <c r="LZ125" s="2" t="s">
        <v>127</v>
      </c>
      <c r="MA125" s="2" t="s">
        <v>130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170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138</v>
      </c>
      <c r="OH125" s="2" t="s">
        <v>170</v>
      </c>
      <c r="OI125" s="2" t="s">
        <v>626</v>
      </c>
      <c r="OJ125" s="2" t="s">
        <v>1719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130</v>
      </c>
      <c r="OT125" s="2" t="s">
        <v>130</v>
      </c>
      <c r="OU125" s="2" t="s">
        <v>130</v>
      </c>
      <c r="OV125" s="2" t="s">
        <v>130</v>
      </c>
      <c r="OW125" s="2" t="s">
        <v>130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138</v>
      </c>
      <c r="PF125" s="2" t="s">
        <v>127</v>
      </c>
      <c r="PG125" s="2" t="s">
        <v>172</v>
      </c>
      <c r="PH125" s="2" t="s">
        <v>1591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170</v>
      </c>
      <c r="PS125" s="2" t="s">
        <v>130</v>
      </c>
      <c r="PT125" s="2" t="s">
        <v>130</v>
      </c>
      <c r="PU125" s="2" t="s">
        <v>141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1021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170</v>
      </c>
      <c r="QQ125" s="2" t="s">
        <v>386</v>
      </c>
      <c r="QR125" s="2" t="s">
        <v>1038</v>
      </c>
      <c r="QS125" s="2" t="s">
        <v>141</v>
      </c>
      <c r="QT125" s="2" t="s">
        <v>130</v>
      </c>
    </row>
    <row r="126">
      <c r="A126" s="2" t="s">
        <v>1720</v>
      </c>
      <c r="B126" s="2" t="s">
        <v>119</v>
      </c>
      <c r="C126" s="2" t="s">
        <v>1402</v>
      </c>
      <c r="D126" s="2" t="s">
        <v>121</v>
      </c>
      <c r="E126" s="2" t="s">
        <v>122</v>
      </c>
      <c r="F126" s="2" t="s">
        <v>1721</v>
      </c>
      <c r="G126" s="2" t="s">
        <v>1721</v>
      </c>
      <c r="H126" s="2" t="s">
        <v>1721</v>
      </c>
      <c r="I126" s="2" t="s">
        <v>1575</v>
      </c>
      <c r="J126" s="2" t="s">
        <v>125</v>
      </c>
      <c r="K126" s="2" t="s">
        <v>521</v>
      </c>
      <c r="L126" s="3">
        <v>37.75</v>
      </c>
      <c r="M126" s="3">
        <v>39.64</v>
      </c>
      <c r="N126" s="3">
        <v>84.99</v>
      </c>
      <c r="O126" s="2" t="s">
        <v>127</v>
      </c>
      <c r="P126" s="2" t="s">
        <v>311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218</v>
      </c>
      <c r="V126" s="2" t="s">
        <v>219</v>
      </c>
      <c r="W126" s="2" t="s">
        <v>134</v>
      </c>
      <c r="X126" s="2" t="s">
        <v>130</v>
      </c>
      <c r="Y126" s="2" t="s">
        <v>1722</v>
      </c>
      <c r="Z126" s="4">
        <v>55</v>
      </c>
      <c r="AA126" s="4">
        <f>=ROUNDDOWN(18.3333333333333,0)</f>
      </c>
      <c r="AB126" s="5">
        <v>3</v>
      </c>
      <c r="AC126" s="2" t="s">
        <v>130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27</v>
      </c>
      <c r="AQ126" s="8">
        <v>1139.55</v>
      </c>
      <c r="AR126" s="4"/>
      <c r="AS126" s="8"/>
      <c r="AT126" s="7"/>
      <c r="AU126" s="7"/>
      <c r="AV126" s="4">
        <v>27</v>
      </c>
      <c r="AW126" s="8">
        <v>1139.55</v>
      </c>
      <c r="AX126" s="4"/>
      <c r="AY126" s="8"/>
      <c r="AZ126" s="7"/>
      <c r="BA126" s="7"/>
      <c r="BB126" s="7">
        <v>1</v>
      </c>
      <c r="BC126" s="4">
        <v>27</v>
      </c>
      <c r="BD126" s="8">
        <v>1139.55</v>
      </c>
      <c r="BE126" s="4"/>
      <c r="BF126" s="8"/>
      <c r="BG126" s="7"/>
      <c r="BH126" s="7"/>
      <c r="BI126" s="7">
        <v>1</v>
      </c>
      <c r="BJ126" s="4">
        <v>27</v>
      </c>
      <c r="BK126" s="8">
        <v>1139.55</v>
      </c>
      <c r="BL126" s="2" t="s">
        <v>1723</v>
      </c>
      <c r="BM126" s="7">
        <v>1</v>
      </c>
      <c r="BN126" s="7">
        <v>1</v>
      </c>
      <c r="BO126" s="4">
        <v>6</v>
      </c>
      <c r="BP126" s="8">
        <v>229.51</v>
      </c>
      <c r="BQ126" s="4"/>
      <c r="BR126" s="8"/>
      <c r="BS126" s="7"/>
      <c r="BT126" s="7"/>
      <c r="BU126" s="2" t="s">
        <v>138</v>
      </c>
      <c r="BV126" s="2" t="s">
        <v>127</v>
      </c>
      <c r="BW126" s="2" t="s">
        <v>392</v>
      </c>
      <c r="BX126" s="2" t="s">
        <v>1724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256</v>
      </c>
      <c r="CH126" s="2" t="s">
        <v>127</v>
      </c>
      <c r="CI126" s="2" t="s">
        <v>130</v>
      </c>
      <c r="CJ126" s="2" t="s">
        <v>130</v>
      </c>
      <c r="CK126" s="2" t="s">
        <v>141</v>
      </c>
      <c r="CL126" s="2" t="s">
        <v>130</v>
      </c>
      <c r="CM126" s="4">
        <v>7</v>
      </c>
      <c r="CN126" s="8">
        <v>310.71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1722</v>
      </c>
      <c r="CV126" s="2" t="s">
        <v>395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127</v>
      </c>
      <c r="DG126" s="2" t="s">
        <v>981</v>
      </c>
      <c r="DH126" s="2" t="s">
        <v>323</v>
      </c>
      <c r="DI126" s="2" t="s">
        <v>141</v>
      </c>
      <c r="DJ126" s="2" t="s">
        <v>130</v>
      </c>
      <c r="DK126" s="4">
        <v>5</v>
      </c>
      <c r="DL126" s="8">
        <v>196.7</v>
      </c>
      <c r="DM126" s="4"/>
      <c r="DN126" s="8"/>
      <c r="DO126" s="7"/>
      <c r="DP126" s="7"/>
      <c r="DQ126" s="2" t="s">
        <v>138</v>
      </c>
      <c r="DR126" s="2" t="s">
        <v>127</v>
      </c>
      <c r="DS126" s="2" t="s">
        <v>376</v>
      </c>
      <c r="DT126" s="2" t="s">
        <v>616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127</v>
      </c>
      <c r="EE126" s="2" t="s">
        <v>229</v>
      </c>
      <c r="EF126" s="2" t="s">
        <v>234</v>
      </c>
      <c r="EG126" s="2" t="s">
        <v>141</v>
      </c>
      <c r="EH126" s="2" t="s">
        <v>130</v>
      </c>
      <c r="EI126" s="4">
        <v>3</v>
      </c>
      <c r="EJ126" s="8">
        <v>140.19</v>
      </c>
      <c r="EK126" s="4"/>
      <c r="EL126" s="8"/>
      <c r="EM126" s="7"/>
      <c r="EN126" s="7"/>
      <c r="EO126" s="2" t="s">
        <v>138</v>
      </c>
      <c r="EP126" s="2" t="s">
        <v>127</v>
      </c>
      <c r="EQ126" s="2" t="s">
        <v>293</v>
      </c>
      <c r="ER126" s="2" t="s">
        <v>1132</v>
      </c>
      <c r="ES126" s="2" t="s">
        <v>141</v>
      </c>
      <c r="ET126" s="2" t="s">
        <v>130</v>
      </c>
      <c r="EU126" s="4">
        <v>2</v>
      </c>
      <c r="EV126" s="8">
        <v>87.2</v>
      </c>
      <c r="EW126" s="4"/>
      <c r="EX126" s="8"/>
      <c r="EY126" s="7"/>
      <c r="EZ126" s="7"/>
      <c r="FA126" s="2" t="s">
        <v>138</v>
      </c>
      <c r="FB126" s="2" t="s">
        <v>127</v>
      </c>
      <c r="FC126" s="2" t="s">
        <v>232</v>
      </c>
      <c r="FD126" s="2" t="s">
        <v>1425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147</v>
      </c>
      <c r="FN126" s="2" t="s">
        <v>127</v>
      </c>
      <c r="FO126" s="2" t="s">
        <v>130</v>
      </c>
      <c r="FP126" s="2" t="s">
        <v>130</v>
      </c>
      <c r="FQ126" s="2" t="s">
        <v>141</v>
      </c>
      <c r="FR126" s="2" t="s">
        <v>130</v>
      </c>
      <c r="FS126" s="4">
        <v>4</v>
      </c>
      <c r="FT126" s="8">
        <v>175.24</v>
      </c>
      <c r="FU126" s="4"/>
      <c r="FV126" s="8"/>
      <c r="FW126" s="7"/>
      <c r="FX126" s="7"/>
      <c r="FY126" s="2" t="s">
        <v>138</v>
      </c>
      <c r="FZ126" s="2" t="s">
        <v>127</v>
      </c>
      <c r="GA126" s="2" t="s">
        <v>1725</v>
      </c>
      <c r="GB126" s="2" t="s">
        <v>1726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127</v>
      </c>
      <c r="GM126" s="2" t="s">
        <v>501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204</v>
      </c>
      <c r="GX126" s="2" t="s">
        <v>127</v>
      </c>
      <c r="GY126" s="2" t="s">
        <v>130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440</v>
      </c>
      <c r="HJ126" s="2" t="s">
        <v>127</v>
      </c>
      <c r="HK126" s="2" t="s">
        <v>490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127</v>
      </c>
      <c r="HW126" s="2" t="s">
        <v>240</v>
      </c>
      <c r="HX126" s="2" t="s">
        <v>241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331</v>
      </c>
      <c r="IJ126" s="2" t="s">
        <v>298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127</v>
      </c>
      <c r="IU126" s="2" t="s">
        <v>1727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147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130</v>
      </c>
      <c r="JR126" s="2" t="s">
        <v>130</v>
      </c>
      <c r="JS126" s="2" t="s">
        <v>130</v>
      </c>
      <c r="JT126" s="2" t="s">
        <v>130</v>
      </c>
      <c r="JU126" s="2" t="s">
        <v>130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170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127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170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147</v>
      </c>
      <c r="OH126" s="2" t="s">
        <v>170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130</v>
      </c>
      <c r="OT126" s="2" t="s">
        <v>130</v>
      </c>
      <c r="OU126" s="2" t="s">
        <v>130</v>
      </c>
      <c r="OV126" s="2" t="s">
        <v>130</v>
      </c>
      <c r="OW126" s="2" t="s">
        <v>130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127</v>
      </c>
      <c r="PG126" s="2" t="s">
        <v>172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170</v>
      </c>
      <c r="PS126" s="2" t="s">
        <v>130</v>
      </c>
      <c r="PT126" s="2" t="s">
        <v>130</v>
      </c>
      <c r="PU126" s="2" t="s">
        <v>141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170</v>
      </c>
      <c r="QQ126" s="2" t="s">
        <v>228</v>
      </c>
      <c r="QR126" s="2" t="s">
        <v>1728</v>
      </c>
      <c r="QS126" s="2" t="s">
        <v>141</v>
      </c>
      <c r="QT126" s="2" t="s">
        <v>130</v>
      </c>
    </row>
    <row r="127">
      <c r="A127" s="2" t="s">
        <v>1729</v>
      </c>
      <c r="B127" s="2" t="s">
        <v>119</v>
      </c>
      <c r="C127" s="2" t="s">
        <v>1402</v>
      </c>
      <c r="D127" s="2" t="s">
        <v>121</v>
      </c>
      <c r="E127" s="2" t="s">
        <v>122</v>
      </c>
      <c r="F127" s="2" t="s">
        <v>1730</v>
      </c>
      <c r="G127" s="2" t="s">
        <v>1730</v>
      </c>
      <c r="H127" s="2" t="s">
        <v>1730</v>
      </c>
      <c r="I127" s="2" t="s">
        <v>1731</v>
      </c>
      <c r="J127" s="2" t="s">
        <v>125</v>
      </c>
      <c r="K127" s="2" t="s">
        <v>1013</v>
      </c>
      <c r="L127" s="3">
        <v>28.42</v>
      </c>
      <c r="M127" s="3">
        <v>29.84</v>
      </c>
      <c r="N127" s="3">
        <v>64.99</v>
      </c>
      <c r="O127" s="2" t="s">
        <v>127</v>
      </c>
      <c r="P127" s="2" t="s">
        <v>311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218</v>
      </c>
      <c r="V127" s="2" t="s">
        <v>181</v>
      </c>
      <c r="W127" s="2" t="s">
        <v>522</v>
      </c>
      <c r="X127" s="2" t="s">
        <v>130</v>
      </c>
      <c r="Y127" s="2" t="s">
        <v>1732</v>
      </c>
      <c r="Z127" s="4">
        <v>85</v>
      </c>
      <c r="AA127" s="4">
        <f>=ROUNDDOWN(22.3684210526316,0)</f>
      </c>
      <c r="AB127" s="5">
        <v>3.8</v>
      </c>
      <c r="AC127" s="2" t="s">
        <v>283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35</v>
      </c>
      <c r="AQ127" s="8">
        <v>1131.97</v>
      </c>
      <c r="AR127" s="4"/>
      <c r="AS127" s="8"/>
      <c r="AT127" s="7"/>
      <c r="AU127" s="7"/>
      <c r="AV127" s="4">
        <v>35</v>
      </c>
      <c r="AW127" s="8">
        <v>1131.97</v>
      </c>
      <c r="AX127" s="4"/>
      <c r="AY127" s="8"/>
      <c r="AZ127" s="7"/>
      <c r="BA127" s="7"/>
      <c r="BB127" s="7">
        <v>1</v>
      </c>
      <c r="BC127" s="4">
        <v>35</v>
      </c>
      <c r="BD127" s="8">
        <v>1131.97</v>
      </c>
      <c r="BE127" s="4"/>
      <c r="BF127" s="8"/>
      <c r="BG127" s="7"/>
      <c r="BH127" s="7"/>
      <c r="BI127" s="7">
        <v>1</v>
      </c>
      <c r="BJ127" s="4">
        <v>35</v>
      </c>
      <c r="BK127" s="8">
        <v>1131.97</v>
      </c>
      <c r="BL127" s="2" t="s">
        <v>1733</v>
      </c>
      <c r="BM127" s="7">
        <v>1</v>
      </c>
      <c r="BN127" s="7">
        <v>1</v>
      </c>
      <c r="BO127" s="4">
        <v>4</v>
      </c>
      <c r="BP127" s="8">
        <v>104.79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1734</v>
      </c>
      <c r="BX127" s="2" t="s">
        <v>467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537</v>
      </c>
      <c r="CH127" s="2" t="s">
        <v>170</v>
      </c>
      <c r="CI127" s="2" t="s">
        <v>130</v>
      </c>
      <c r="CJ127" s="2" t="s">
        <v>1004</v>
      </c>
      <c r="CK127" s="2" t="s">
        <v>141</v>
      </c>
      <c r="CL127" s="2" t="s">
        <v>130</v>
      </c>
      <c r="CM127" s="4">
        <v>11</v>
      </c>
      <c r="CN127" s="8">
        <v>389.12</v>
      </c>
      <c r="CO127" s="4"/>
      <c r="CP127" s="8"/>
      <c r="CQ127" s="7"/>
      <c r="CR127" s="7"/>
      <c r="CS127" s="2" t="s">
        <v>138</v>
      </c>
      <c r="CT127" s="2" t="s">
        <v>127</v>
      </c>
      <c r="CU127" s="2" t="s">
        <v>1277</v>
      </c>
      <c r="CV127" s="2" t="s">
        <v>1031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127</v>
      </c>
      <c r="DG127" s="2" t="s">
        <v>1735</v>
      </c>
      <c r="DH127" s="2" t="s">
        <v>1424</v>
      </c>
      <c r="DI127" s="2" t="s">
        <v>141</v>
      </c>
      <c r="DJ127" s="2" t="s">
        <v>130</v>
      </c>
      <c r="DK127" s="4">
        <v>1</v>
      </c>
      <c r="DL127" s="8">
        <v>37.5</v>
      </c>
      <c r="DM127" s="4"/>
      <c r="DN127" s="8"/>
      <c r="DO127" s="7"/>
      <c r="DP127" s="7"/>
      <c r="DQ127" s="2" t="s">
        <v>138</v>
      </c>
      <c r="DR127" s="2" t="s">
        <v>127</v>
      </c>
      <c r="DS127" s="2" t="s">
        <v>1735</v>
      </c>
      <c r="DT127" s="2" t="s">
        <v>1736</v>
      </c>
      <c r="DU127" s="2" t="s">
        <v>141</v>
      </c>
      <c r="DV127" s="2" t="s">
        <v>130</v>
      </c>
      <c r="DW127" s="4">
        <v>16</v>
      </c>
      <c r="DX127" s="8">
        <v>501.28</v>
      </c>
      <c r="DY127" s="4"/>
      <c r="DZ127" s="8"/>
      <c r="EA127" s="7"/>
      <c r="EB127" s="7"/>
      <c r="EC127" s="2" t="s">
        <v>138</v>
      </c>
      <c r="ED127" s="2" t="s">
        <v>127</v>
      </c>
      <c r="EE127" s="2" t="s">
        <v>848</v>
      </c>
      <c r="EF127" s="2" t="s">
        <v>986</v>
      </c>
      <c r="EG127" s="2" t="s">
        <v>141</v>
      </c>
      <c r="EH127" s="2" t="s">
        <v>130</v>
      </c>
      <c r="EI127" s="4">
        <v>1</v>
      </c>
      <c r="EJ127" s="8">
        <v>35.19</v>
      </c>
      <c r="EK127" s="4"/>
      <c r="EL127" s="8"/>
      <c r="EM127" s="7"/>
      <c r="EN127" s="7"/>
      <c r="EO127" s="2" t="s">
        <v>138</v>
      </c>
      <c r="EP127" s="2" t="s">
        <v>127</v>
      </c>
      <c r="EQ127" s="2" t="s">
        <v>604</v>
      </c>
      <c r="ER127" s="2" t="s">
        <v>1737</v>
      </c>
      <c r="ES127" s="2" t="s">
        <v>141</v>
      </c>
      <c r="ET127" s="2" t="s">
        <v>130</v>
      </c>
      <c r="EU127" s="4">
        <v>1</v>
      </c>
      <c r="EV127" s="8">
        <v>32.83</v>
      </c>
      <c r="EW127" s="4"/>
      <c r="EX127" s="8"/>
      <c r="EY127" s="7"/>
      <c r="EZ127" s="7"/>
      <c r="FA127" s="2" t="s">
        <v>138</v>
      </c>
      <c r="FB127" s="2" t="s">
        <v>127</v>
      </c>
      <c r="FC127" s="2" t="s">
        <v>232</v>
      </c>
      <c r="FD127" s="2" t="s">
        <v>696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147</v>
      </c>
      <c r="FN127" s="2" t="s">
        <v>127</v>
      </c>
      <c r="FO127" s="2" t="s">
        <v>130</v>
      </c>
      <c r="FP127" s="2" t="s">
        <v>130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170</v>
      </c>
      <c r="GA127" s="2" t="s">
        <v>545</v>
      </c>
      <c r="GB127" s="2" t="s">
        <v>1738</v>
      </c>
      <c r="GC127" s="2" t="s">
        <v>141</v>
      </c>
      <c r="GD127" s="2" t="s">
        <v>130</v>
      </c>
      <c r="GE127" s="4">
        <v>1</v>
      </c>
      <c r="GF127" s="8">
        <v>31.26</v>
      </c>
      <c r="GG127" s="4"/>
      <c r="GH127" s="8"/>
      <c r="GI127" s="7"/>
      <c r="GJ127" s="7"/>
      <c r="GK127" s="2" t="s">
        <v>138</v>
      </c>
      <c r="GL127" s="2" t="s">
        <v>127</v>
      </c>
      <c r="GM127" s="2" t="s">
        <v>1739</v>
      </c>
      <c r="GN127" s="2" t="s">
        <v>1740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204</v>
      </c>
      <c r="GX127" s="2" t="s">
        <v>127</v>
      </c>
      <c r="GY127" s="2" t="s">
        <v>130</v>
      </c>
      <c r="GZ127" s="2" t="s">
        <v>130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127</v>
      </c>
      <c r="HK127" s="2" t="s">
        <v>205</v>
      </c>
      <c r="HL127" s="2" t="s">
        <v>1741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161</v>
      </c>
      <c r="HX127" s="2" t="s">
        <v>1742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601</v>
      </c>
      <c r="IJ127" s="2" t="s">
        <v>1287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127</v>
      </c>
      <c r="IU127" s="2" t="s">
        <v>809</v>
      </c>
      <c r="IV127" s="2" t="s">
        <v>1743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440</v>
      </c>
      <c r="JF127" s="2" t="s">
        <v>127</v>
      </c>
      <c r="JG127" s="2" t="s">
        <v>1744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130</v>
      </c>
      <c r="JR127" s="2" t="s">
        <v>130</v>
      </c>
      <c r="JS127" s="2" t="s">
        <v>130</v>
      </c>
      <c r="JT127" s="2" t="s">
        <v>130</v>
      </c>
      <c r="JU127" s="2" t="s">
        <v>130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170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168</v>
      </c>
      <c r="MX127" s="2" t="s">
        <v>170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138</v>
      </c>
      <c r="OH127" s="2" t="s">
        <v>170</v>
      </c>
      <c r="OI127" s="2" t="s">
        <v>171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130</v>
      </c>
      <c r="OT127" s="2" t="s">
        <v>130</v>
      </c>
      <c r="OU127" s="2" t="s">
        <v>130</v>
      </c>
      <c r="OV127" s="2" t="s">
        <v>130</v>
      </c>
      <c r="OW127" s="2" t="s">
        <v>130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138</v>
      </c>
      <c r="PF127" s="2" t="s">
        <v>127</v>
      </c>
      <c r="PG127" s="2" t="s">
        <v>960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170</v>
      </c>
      <c r="PS127" s="2" t="s">
        <v>213</v>
      </c>
      <c r="PT127" s="2" t="s">
        <v>1668</v>
      </c>
      <c r="PU127" s="2" t="s">
        <v>141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170</v>
      </c>
      <c r="QQ127" s="2" t="s">
        <v>1482</v>
      </c>
      <c r="QR127" s="2" t="s">
        <v>1745</v>
      </c>
      <c r="QS127" s="2" t="s">
        <v>141</v>
      </c>
      <c r="QT127" s="2" t="s">
        <v>130</v>
      </c>
    </row>
    <row r="128">
      <c r="A128" s="2" t="s">
        <v>1746</v>
      </c>
      <c r="B128" s="2" t="s">
        <v>119</v>
      </c>
      <c r="C128" s="2" t="s">
        <v>1402</v>
      </c>
      <c r="D128" s="2" t="s">
        <v>121</v>
      </c>
      <c r="E128" s="2" t="s">
        <v>122</v>
      </c>
      <c r="F128" s="2" t="s">
        <v>1747</v>
      </c>
      <c r="G128" s="2" t="s">
        <v>1747</v>
      </c>
      <c r="H128" s="2" t="s">
        <v>1747</v>
      </c>
      <c r="I128" s="2" t="s">
        <v>1748</v>
      </c>
      <c r="J128" s="2" t="s">
        <v>125</v>
      </c>
      <c r="K128" s="2" t="s">
        <v>354</v>
      </c>
      <c r="L128" s="3">
        <v>57</v>
      </c>
      <c r="M128" s="3">
        <v>59.85</v>
      </c>
      <c r="N128" s="3">
        <v>119</v>
      </c>
      <c r="O128" s="2" t="s">
        <v>127</v>
      </c>
      <c r="P128" s="2" t="s">
        <v>217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218</v>
      </c>
      <c r="V128" s="2" t="s">
        <v>219</v>
      </c>
      <c r="W128" s="2" t="s">
        <v>522</v>
      </c>
      <c r="X128" s="2" t="s">
        <v>1183</v>
      </c>
      <c r="Y128" s="2" t="s">
        <v>627</v>
      </c>
      <c r="Z128" s="4">
        <v>37</v>
      </c>
      <c r="AA128" s="4">
        <f>=ROUNDDOWN(28.4615384615385,0)</f>
      </c>
      <c r="AB128" s="5">
        <v>1.3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10</v>
      </c>
      <c r="AQ128" s="8">
        <v>638</v>
      </c>
      <c r="AR128" s="4"/>
      <c r="AS128" s="8"/>
      <c r="AT128" s="7"/>
      <c r="AU128" s="7"/>
      <c r="AV128" s="4">
        <v>10</v>
      </c>
      <c r="AW128" s="8">
        <v>638</v>
      </c>
      <c r="AX128" s="4"/>
      <c r="AY128" s="8"/>
      <c r="AZ128" s="7"/>
      <c r="BA128" s="7"/>
      <c r="BB128" s="7">
        <v>1</v>
      </c>
      <c r="BC128" s="4">
        <v>16</v>
      </c>
      <c r="BD128" s="8">
        <v>1035.12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0.6164</v>
      </c>
      <c r="BJ128" s="4">
        <v>10</v>
      </c>
      <c r="BK128" s="8">
        <v>638</v>
      </c>
      <c r="BL128" s="2" t="s">
        <v>1749</v>
      </c>
      <c r="BM128" s="7">
        <v>1</v>
      </c>
      <c r="BN128" s="7">
        <v>1</v>
      </c>
      <c r="BO128" s="4">
        <v>1</v>
      </c>
      <c r="BP128" s="8">
        <v>59.85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627</v>
      </c>
      <c r="BX128" s="2" t="s">
        <v>1750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256</v>
      </c>
      <c r="CH128" s="2" t="s">
        <v>127</v>
      </c>
      <c r="CI128" s="2" t="s">
        <v>130</v>
      </c>
      <c r="CJ128" s="2" t="s">
        <v>130</v>
      </c>
      <c r="CK128" s="2" t="s">
        <v>141</v>
      </c>
      <c r="CL128" s="2" t="s">
        <v>130</v>
      </c>
      <c r="CM128" s="4">
        <v>1</v>
      </c>
      <c r="CN128" s="8">
        <v>59.85</v>
      </c>
      <c r="CO128" s="4"/>
      <c r="CP128" s="8"/>
      <c r="CQ128" s="7"/>
      <c r="CR128" s="7"/>
      <c r="CS128" s="2" t="s">
        <v>138</v>
      </c>
      <c r="CT128" s="2" t="s">
        <v>127</v>
      </c>
      <c r="CU128" s="2" t="s">
        <v>306</v>
      </c>
      <c r="CV128" s="2" t="s">
        <v>491</v>
      </c>
      <c r="CW128" s="2" t="s">
        <v>141</v>
      </c>
      <c r="CX128" s="2" t="s">
        <v>130</v>
      </c>
      <c r="CY128" s="4">
        <v>1</v>
      </c>
      <c r="CZ128" s="8">
        <v>65.84</v>
      </c>
      <c r="DA128" s="4"/>
      <c r="DB128" s="8"/>
      <c r="DC128" s="7"/>
      <c r="DD128" s="7"/>
      <c r="DE128" s="2" t="s">
        <v>138</v>
      </c>
      <c r="DF128" s="2" t="s">
        <v>127</v>
      </c>
      <c r="DG128" s="2" t="s">
        <v>1688</v>
      </c>
      <c r="DH128" s="2" t="s">
        <v>420</v>
      </c>
      <c r="DI128" s="2" t="s">
        <v>141</v>
      </c>
      <c r="DJ128" s="2" t="s">
        <v>130</v>
      </c>
      <c r="DK128" s="4">
        <v>3</v>
      </c>
      <c r="DL128" s="8">
        <v>201.09</v>
      </c>
      <c r="DM128" s="4"/>
      <c r="DN128" s="8"/>
      <c r="DO128" s="7"/>
      <c r="DP128" s="7"/>
      <c r="DQ128" s="2" t="s">
        <v>138</v>
      </c>
      <c r="DR128" s="2" t="s">
        <v>127</v>
      </c>
      <c r="DS128" s="2" t="s">
        <v>627</v>
      </c>
      <c r="DT128" s="2" t="s">
        <v>1751</v>
      </c>
      <c r="DU128" s="2" t="s">
        <v>141</v>
      </c>
      <c r="DV128" s="2" t="s">
        <v>130</v>
      </c>
      <c r="DW128" s="4">
        <v>2</v>
      </c>
      <c r="DX128" s="8">
        <v>125.68</v>
      </c>
      <c r="DY128" s="4"/>
      <c r="DZ128" s="8"/>
      <c r="EA128" s="7"/>
      <c r="EB128" s="7"/>
      <c r="EC128" s="2" t="s">
        <v>138</v>
      </c>
      <c r="ED128" s="2" t="s">
        <v>127</v>
      </c>
      <c r="EE128" s="2" t="s">
        <v>377</v>
      </c>
      <c r="EF128" s="2" t="s">
        <v>697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127</v>
      </c>
      <c r="EQ128" s="2" t="s">
        <v>512</v>
      </c>
      <c r="ER128" s="2" t="s">
        <v>130</v>
      </c>
      <c r="ES128" s="2" t="s">
        <v>141</v>
      </c>
      <c r="ET128" s="2" t="s">
        <v>130</v>
      </c>
      <c r="EU128" s="4">
        <v>1</v>
      </c>
      <c r="EV128" s="8">
        <v>65.84</v>
      </c>
      <c r="EW128" s="4"/>
      <c r="EX128" s="8"/>
      <c r="EY128" s="7"/>
      <c r="EZ128" s="7"/>
      <c r="FA128" s="2" t="s">
        <v>138</v>
      </c>
      <c r="FB128" s="2" t="s">
        <v>127</v>
      </c>
      <c r="FC128" s="2" t="s">
        <v>232</v>
      </c>
      <c r="FD128" s="2" t="s">
        <v>878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147</v>
      </c>
      <c r="FN128" s="2" t="s">
        <v>127</v>
      </c>
      <c r="FO128" s="2" t="s">
        <v>130</v>
      </c>
      <c r="FP128" s="2" t="s">
        <v>130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256</v>
      </c>
      <c r="FZ128" s="2" t="s">
        <v>127</v>
      </c>
      <c r="GA128" s="2" t="s">
        <v>130</v>
      </c>
      <c r="GB128" s="2" t="s">
        <v>130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127</v>
      </c>
      <c r="GM128" s="2" t="s">
        <v>299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204</v>
      </c>
      <c r="GX128" s="2" t="s">
        <v>127</v>
      </c>
      <c r="GY128" s="2" t="s">
        <v>130</v>
      </c>
      <c r="GZ128" s="2" t="s">
        <v>130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127</v>
      </c>
      <c r="HK128" s="2" t="s">
        <v>346</v>
      </c>
      <c r="HL128" s="2" t="s">
        <v>130</v>
      </c>
      <c r="HM128" s="2" t="s">
        <v>141</v>
      </c>
      <c r="HN128" s="2" t="s">
        <v>130</v>
      </c>
      <c r="HO128" s="4">
        <v>1</v>
      </c>
      <c r="HP128" s="8">
        <v>59.85</v>
      </c>
      <c r="HQ128" s="4"/>
      <c r="HR128" s="8"/>
      <c r="HS128" s="7"/>
      <c r="HT128" s="7"/>
      <c r="HU128" s="2" t="s">
        <v>138</v>
      </c>
      <c r="HV128" s="2" t="s">
        <v>127</v>
      </c>
      <c r="HW128" s="2" t="s">
        <v>516</v>
      </c>
      <c r="HX128" s="2" t="s">
        <v>1752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127</v>
      </c>
      <c r="II128" s="2" t="s">
        <v>518</v>
      </c>
      <c r="IJ128" s="2" t="s">
        <v>1753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127</v>
      </c>
      <c r="IU128" s="2" t="s">
        <v>627</v>
      </c>
      <c r="IV128" s="2" t="s">
        <v>383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168</v>
      </c>
      <c r="JF128" s="2" t="s">
        <v>127</v>
      </c>
      <c r="JG128" s="2" t="s">
        <v>130</v>
      </c>
      <c r="JH128" s="2" t="s">
        <v>130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130</v>
      </c>
      <c r="JR128" s="2" t="s">
        <v>130</v>
      </c>
      <c r="JS128" s="2" t="s">
        <v>130</v>
      </c>
      <c r="JT128" s="2" t="s">
        <v>130</v>
      </c>
      <c r="JU128" s="2" t="s">
        <v>130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127</v>
      </c>
      <c r="KE128" s="2" t="s">
        <v>130</v>
      </c>
      <c r="KF128" s="2" t="s">
        <v>130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170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170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127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168</v>
      </c>
      <c r="QP128" s="2" t="s">
        <v>170</v>
      </c>
      <c r="QQ128" s="2" t="s">
        <v>130</v>
      </c>
      <c r="QR128" s="2" t="s">
        <v>130</v>
      </c>
      <c r="QS128" s="2" t="s">
        <v>141</v>
      </c>
      <c r="QT128" s="2" t="s">
        <v>130</v>
      </c>
    </row>
    <row r="129">
      <c r="A129" s="2" t="s">
        <v>1754</v>
      </c>
      <c r="B129" s="2" t="s">
        <v>119</v>
      </c>
      <c r="C129" s="2" t="s">
        <v>1402</v>
      </c>
      <c r="D129" s="2" t="s">
        <v>121</v>
      </c>
      <c r="E129" s="2" t="s">
        <v>122</v>
      </c>
      <c r="F129" s="2" t="s">
        <v>1747</v>
      </c>
      <c r="G129" s="2" t="s">
        <v>1747</v>
      </c>
      <c r="H129" s="2" t="s">
        <v>1747</v>
      </c>
      <c r="I129" s="2" t="s">
        <v>1748</v>
      </c>
      <c r="J129" s="2" t="s">
        <v>125</v>
      </c>
      <c r="K129" s="2" t="s">
        <v>1755</v>
      </c>
      <c r="L129" s="3">
        <v>62</v>
      </c>
      <c r="M129" s="3">
        <v>65.1</v>
      </c>
      <c r="N129" s="3">
        <v>129.99</v>
      </c>
      <c r="O129" s="2" t="s">
        <v>127</v>
      </c>
      <c r="P129" s="2" t="s">
        <v>217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218</v>
      </c>
      <c r="V129" s="2" t="s">
        <v>219</v>
      </c>
      <c r="W129" s="2" t="s">
        <v>522</v>
      </c>
      <c r="X129" s="2" t="s">
        <v>1183</v>
      </c>
      <c r="Y129" s="2" t="s">
        <v>1756</v>
      </c>
      <c r="Z129" s="4">
        <v>80</v>
      </c>
      <c r="AA129" s="4">
        <f>=ROUNDDOWN(160,0)</f>
      </c>
      <c r="AB129" s="5">
        <v>0.5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6</v>
      </c>
      <c r="AQ129" s="8">
        <v>397.12</v>
      </c>
      <c r="AR129" s="4"/>
      <c r="AS129" s="8"/>
      <c r="AT129" s="7"/>
      <c r="AU129" s="7"/>
      <c r="AV129" s="4">
        <v>6</v>
      </c>
      <c r="AW129" s="8">
        <v>397.12</v>
      </c>
      <c r="AX129" s="4"/>
      <c r="AY129" s="8"/>
      <c r="AZ129" s="7"/>
      <c r="BA129" s="7"/>
      <c r="BB129" s="7">
        <v>1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0.3836</v>
      </c>
      <c r="BJ129" s="4">
        <v>6</v>
      </c>
      <c r="BK129" s="8">
        <v>397.12</v>
      </c>
      <c r="BL129" s="2" t="s">
        <v>1757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1690</v>
      </c>
      <c r="BX129" s="2" t="s">
        <v>1698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256</v>
      </c>
      <c r="CH129" s="2" t="s">
        <v>127</v>
      </c>
      <c r="CI129" s="2" t="s">
        <v>130</v>
      </c>
      <c r="CJ129" s="2" t="s">
        <v>130</v>
      </c>
      <c r="CK129" s="2" t="s">
        <v>141</v>
      </c>
      <c r="CL129" s="2" t="s">
        <v>130</v>
      </c>
      <c r="CM129" s="4">
        <v>4</v>
      </c>
      <c r="CN129" s="8">
        <v>260.4</v>
      </c>
      <c r="CO129" s="4"/>
      <c r="CP129" s="8"/>
      <c r="CQ129" s="7"/>
      <c r="CR129" s="7"/>
      <c r="CS129" s="2" t="s">
        <v>138</v>
      </c>
      <c r="CT129" s="2" t="s">
        <v>127</v>
      </c>
      <c r="CU129" s="2" t="s">
        <v>349</v>
      </c>
      <c r="CV129" s="2" t="s">
        <v>348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127</v>
      </c>
      <c r="DG129" s="2" t="s">
        <v>1688</v>
      </c>
      <c r="DH129" s="2" t="s">
        <v>130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127</v>
      </c>
      <c r="DS129" s="2" t="s">
        <v>658</v>
      </c>
      <c r="DT129" s="2" t="s">
        <v>460</v>
      </c>
      <c r="DU129" s="2" t="s">
        <v>141</v>
      </c>
      <c r="DV129" s="2" t="s">
        <v>130</v>
      </c>
      <c r="DW129" s="4">
        <v>2</v>
      </c>
      <c r="DX129" s="8">
        <v>136.72</v>
      </c>
      <c r="DY129" s="4"/>
      <c r="DZ129" s="8"/>
      <c r="EA129" s="7"/>
      <c r="EB129" s="7"/>
      <c r="EC129" s="2" t="s">
        <v>138</v>
      </c>
      <c r="ED129" s="2" t="s">
        <v>127</v>
      </c>
      <c r="EE129" s="2" t="s">
        <v>377</v>
      </c>
      <c r="EF129" s="2" t="s">
        <v>342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127</v>
      </c>
      <c r="EQ129" s="2" t="s">
        <v>512</v>
      </c>
      <c r="ER129" s="2" t="s">
        <v>130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127</v>
      </c>
      <c r="FC129" s="2" t="s">
        <v>232</v>
      </c>
      <c r="FD129" s="2" t="s">
        <v>130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147</v>
      </c>
      <c r="FN129" s="2" t="s">
        <v>127</v>
      </c>
      <c r="FO129" s="2" t="s">
        <v>130</v>
      </c>
      <c r="FP129" s="2" t="s">
        <v>130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256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127</v>
      </c>
      <c r="GM129" s="2" t="s">
        <v>299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204</v>
      </c>
      <c r="GX129" s="2" t="s">
        <v>127</v>
      </c>
      <c r="GY129" s="2" t="s">
        <v>130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256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127</v>
      </c>
      <c r="HW129" s="2" t="s">
        <v>516</v>
      </c>
      <c r="HX129" s="2" t="s">
        <v>130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127</v>
      </c>
      <c r="II129" s="2" t="s">
        <v>587</v>
      </c>
      <c r="IJ129" s="2" t="s">
        <v>199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127</v>
      </c>
      <c r="IU129" s="2" t="s">
        <v>349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168</v>
      </c>
      <c r="JR129" s="2" t="s">
        <v>127</v>
      </c>
      <c r="JS129" s="2" t="s">
        <v>130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170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170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127</v>
      </c>
      <c r="OU129" s="2" t="s">
        <v>130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138</v>
      </c>
      <c r="PF129" s="2" t="s">
        <v>127</v>
      </c>
      <c r="PG129" s="2" t="s">
        <v>349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168</v>
      </c>
      <c r="QP129" s="2" t="s">
        <v>170</v>
      </c>
      <c r="QQ129" s="2" t="s">
        <v>130</v>
      </c>
      <c r="QR129" s="2" t="s">
        <v>130</v>
      </c>
      <c r="QS129" s="2" t="s">
        <v>141</v>
      </c>
      <c r="QT129" s="2" t="s">
        <v>130</v>
      </c>
    </row>
    <row r="130">
      <c r="A130" s="2" t="s">
        <v>1758</v>
      </c>
      <c r="B130" s="2" t="s">
        <v>119</v>
      </c>
      <c r="C130" s="2" t="s">
        <v>1402</v>
      </c>
      <c r="D130" s="2" t="s">
        <v>121</v>
      </c>
      <c r="E130" s="2" t="s">
        <v>122</v>
      </c>
      <c r="F130" s="2" t="s">
        <v>1759</v>
      </c>
      <c r="G130" s="2" t="s">
        <v>1759</v>
      </c>
      <c r="H130" s="2" t="s">
        <v>1759</v>
      </c>
      <c r="I130" s="2" t="s">
        <v>1760</v>
      </c>
      <c r="J130" s="2" t="s">
        <v>125</v>
      </c>
      <c r="K130" s="2" t="s">
        <v>1761</v>
      </c>
      <c r="L130" s="3">
        <v>50</v>
      </c>
      <c r="M130" s="3">
        <v>52.5</v>
      </c>
      <c r="N130" s="3">
        <v>104.99</v>
      </c>
      <c r="O130" s="2" t="s">
        <v>127</v>
      </c>
      <c r="P130" s="2" t="s">
        <v>355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218</v>
      </c>
      <c r="V130" s="2" t="s">
        <v>219</v>
      </c>
      <c r="W130" s="2" t="s">
        <v>1395</v>
      </c>
      <c r="X130" s="2" t="s">
        <v>182</v>
      </c>
      <c r="Y130" s="2" t="s">
        <v>793</v>
      </c>
      <c r="Z130" s="4">
        <v>45</v>
      </c>
      <c r="AA130" s="4">
        <f>=ROUNDDOWN(22.5,0)</f>
      </c>
      <c r="AB130" s="5">
        <v>2</v>
      </c>
      <c r="AC130" s="2" t="s">
        <v>130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13</v>
      </c>
      <c r="AQ130" s="8">
        <v>804.28</v>
      </c>
      <c r="AR130" s="4"/>
      <c r="AS130" s="8"/>
      <c r="AT130" s="7"/>
      <c r="AU130" s="7"/>
      <c r="AV130" s="4">
        <v>13</v>
      </c>
      <c r="AW130" s="8">
        <v>804.28</v>
      </c>
      <c r="AX130" s="4"/>
      <c r="AY130" s="8"/>
      <c r="AZ130" s="7"/>
      <c r="BA130" s="7"/>
      <c r="BB130" s="7">
        <v>1</v>
      </c>
      <c r="BC130" s="4">
        <v>13</v>
      </c>
      <c r="BD130" s="8">
        <v>804.28</v>
      </c>
      <c r="BE130" s="4"/>
      <c r="BF130" s="8"/>
      <c r="BG130" s="7"/>
      <c r="BH130" s="7"/>
      <c r="BI130" s="7">
        <v>1</v>
      </c>
      <c r="BJ130" s="4">
        <v>13</v>
      </c>
      <c r="BK130" s="8">
        <v>804.28</v>
      </c>
      <c r="BL130" s="2" t="s">
        <v>1762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127</v>
      </c>
      <c r="BW130" s="2" t="s">
        <v>578</v>
      </c>
      <c r="BX130" s="2" t="s">
        <v>317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256</v>
      </c>
      <c r="CH130" s="2" t="s">
        <v>127</v>
      </c>
      <c r="CI130" s="2" t="s">
        <v>130</v>
      </c>
      <c r="CJ130" s="2" t="s">
        <v>130</v>
      </c>
      <c r="CK130" s="2" t="s">
        <v>141</v>
      </c>
      <c r="CL130" s="2" t="s">
        <v>130</v>
      </c>
      <c r="CM130" s="4">
        <v>5</v>
      </c>
      <c r="CN130" s="8">
        <v>338.61</v>
      </c>
      <c r="CO130" s="4"/>
      <c r="CP130" s="8"/>
      <c r="CQ130" s="7"/>
      <c r="CR130" s="7"/>
      <c r="CS130" s="2" t="s">
        <v>138</v>
      </c>
      <c r="CT130" s="2" t="s">
        <v>127</v>
      </c>
      <c r="CU130" s="2" t="s">
        <v>797</v>
      </c>
      <c r="CV130" s="2" t="s">
        <v>578</v>
      </c>
      <c r="CW130" s="2" t="s">
        <v>141</v>
      </c>
      <c r="CX130" s="2" t="s">
        <v>130</v>
      </c>
      <c r="CY130" s="4">
        <v>1</v>
      </c>
      <c r="CZ130" s="8">
        <v>57.75</v>
      </c>
      <c r="DA130" s="4"/>
      <c r="DB130" s="8"/>
      <c r="DC130" s="7"/>
      <c r="DD130" s="7"/>
      <c r="DE130" s="2" t="s">
        <v>138</v>
      </c>
      <c r="DF130" s="2" t="s">
        <v>127</v>
      </c>
      <c r="DG130" s="2" t="s">
        <v>1763</v>
      </c>
      <c r="DH130" s="2" t="s">
        <v>361</v>
      </c>
      <c r="DI130" s="2" t="s">
        <v>141</v>
      </c>
      <c r="DJ130" s="2" t="s">
        <v>130</v>
      </c>
      <c r="DK130" s="4">
        <v>6</v>
      </c>
      <c r="DL130" s="8">
        <v>352.8</v>
      </c>
      <c r="DM130" s="4"/>
      <c r="DN130" s="8"/>
      <c r="DO130" s="7"/>
      <c r="DP130" s="7"/>
      <c r="DQ130" s="2" t="s">
        <v>138</v>
      </c>
      <c r="DR130" s="2" t="s">
        <v>127</v>
      </c>
      <c r="DS130" s="2" t="s">
        <v>658</v>
      </c>
      <c r="DT130" s="2" t="s">
        <v>1698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168</v>
      </c>
      <c r="ED130" s="2" t="s">
        <v>127</v>
      </c>
      <c r="EE130" s="2" t="s">
        <v>130</v>
      </c>
      <c r="EF130" s="2" t="s">
        <v>130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127</v>
      </c>
      <c r="EQ130" s="2" t="s">
        <v>512</v>
      </c>
      <c r="ER130" s="2" t="s">
        <v>130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127</v>
      </c>
      <c r="FC130" s="2" t="s">
        <v>232</v>
      </c>
      <c r="FD130" s="2" t="s">
        <v>415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147</v>
      </c>
      <c r="FN130" s="2" t="s">
        <v>127</v>
      </c>
      <c r="FO130" s="2" t="s">
        <v>130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256</v>
      </c>
      <c r="FZ130" s="2" t="s">
        <v>127</v>
      </c>
      <c r="GA130" s="2" t="s">
        <v>130</v>
      </c>
      <c r="GB130" s="2" t="s">
        <v>130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168</v>
      </c>
      <c r="GL130" s="2" t="s">
        <v>127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204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256</v>
      </c>
      <c r="HJ130" s="2" t="s">
        <v>127</v>
      </c>
      <c r="HK130" s="2" t="s">
        <v>130</v>
      </c>
      <c r="HL130" s="2" t="s">
        <v>130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127</v>
      </c>
      <c r="HW130" s="2" t="s">
        <v>130</v>
      </c>
      <c r="HX130" s="2" t="s">
        <v>130</v>
      </c>
      <c r="HY130" s="2" t="s">
        <v>141</v>
      </c>
      <c r="HZ130" s="2" t="s">
        <v>130</v>
      </c>
      <c r="IA130" s="4">
        <v>1</v>
      </c>
      <c r="IB130" s="8">
        <v>55.12</v>
      </c>
      <c r="IC130" s="4"/>
      <c r="ID130" s="8"/>
      <c r="IE130" s="7"/>
      <c r="IF130" s="7"/>
      <c r="IG130" s="2" t="s">
        <v>138</v>
      </c>
      <c r="IH130" s="2" t="s">
        <v>127</v>
      </c>
      <c r="II130" s="2" t="s">
        <v>587</v>
      </c>
      <c r="IJ130" s="2" t="s">
        <v>1705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127</v>
      </c>
      <c r="IU130" s="2" t="s">
        <v>797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127</v>
      </c>
      <c r="JG130" s="2" t="s">
        <v>130</v>
      </c>
      <c r="JH130" s="2" t="s">
        <v>130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168</v>
      </c>
      <c r="JR130" s="2" t="s">
        <v>127</v>
      </c>
      <c r="JS130" s="2" t="s">
        <v>130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170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170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127</v>
      </c>
      <c r="OU130" s="2" t="s">
        <v>130</v>
      </c>
      <c r="OV130" s="2" t="s">
        <v>130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138</v>
      </c>
      <c r="PF130" s="2" t="s">
        <v>127</v>
      </c>
      <c r="PG130" s="2" t="s">
        <v>797</v>
      </c>
      <c r="PH130" s="2" t="s">
        <v>130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168</v>
      </c>
      <c r="QP130" s="2" t="s">
        <v>170</v>
      </c>
      <c r="QQ130" s="2" t="s">
        <v>130</v>
      </c>
      <c r="QR130" s="2" t="s">
        <v>130</v>
      </c>
      <c r="QS130" s="2" t="s">
        <v>141</v>
      </c>
      <c r="QT130" s="2" t="s">
        <v>130</v>
      </c>
    </row>
    <row r="131">
      <c r="A131" s="2" t="s">
        <v>1764</v>
      </c>
      <c r="B131" s="2" t="s">
        <v>119</v>
      </c>
      <c r="C131" s="2" t="s">
        <v>1402</v>
      </c>
      <c r="D131" s="2" t="s">
        <v>121</v>
      </c>
      <c r="E131" s="2" t="s">
        <v>122</v>
      </c>
      <c r="F131" s="2" t="s">
        <v>1765</v>
      </c>
      <c r="G131" s="2" t="s">
        <v>1765</v>
      </c>
      <c r="H131" s="2" t="s">
        <v>1765</v>
      </c>
      <c r="I131" s="2" t="s">
        <v>1766</v>
      </c>
      <c r="J131" s="2" t="s">
        <v>125</v>
      </c>
      <c r="K131" s="2" t="s">
        <v>521</v>
      </c>
      <c r="L131" s="3">
        <v>21.6</v>
      </c>
      <c r="M131" s="3">
        <v>22.68</v>
      </c>
      <c r="N131" s="3">
        <v>49.99</v>
      </c>
      <c r="O131" s="2" t="s">
        <v>892</v>
      </c>
      <c r="P131" s="2" t="s">
        <v>721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218</v>
      </c>
      <c r="V131" s="2" t="s">
        <v>219</v>
      </c>
      <c r="W131" s="2" t="s">
        <v>522</v>
      </c>
      <c r="X131" s="2" t="s">
        <v>182</v>
      </c>
      <c r="Y131" s="2" t="s">
        <v>557</v>
      </c>
      <c r="Z131" s="4">
        <v>30</v>
      </c>
      <c r="AA131" s="4">
        <f>=ROUNDDOWN(33.3333333333333,0)</f>
      </c>
      <c r="AB131" s="5">
        <v>0.9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13</v>
      </c>
      <c r="AQ131" s="8">
        <v>575.29</v>
      </c>
      <c r="AR131" s="4"/>
      <c r="AS131" s="8"/>
      <c r="AT131" s="7"/>
      <c r="AU131" s="7"/>
      <c r="AV131" s="4">
        <v>13</v>
      </c>
      <c r="AW131" s="8">
        <v>575.29</v>
      </c>
      <c r="AX131" s="4"/>
      <c r="AY131" s="8"/>
      <c r="AZ131" s="7"/>
      <c r="BA131" s="7"/>
      <c r="BB131" s="7">
        <v>1</v>
      </c>
      <c r="BC131" s="4">
        <v>13</v>
      </c>
      <c r="BD131" s="8">
        <v>575.29</v>
      </c>
      <c r="BE131" s="4"/>
      <c r="BF131" s="8"/>
      <c r="BG131" s="7"/>
      <c r="BH131" s="7"/>
      <c r="BI131" s="7">
        <v>1</v>
      </c>
      <c r="BJ131" s="4">
        <v>13</v>
      </c>
      <c r="BK131" s="8">
        <v>575.29</v>
      </c>
      <c r="BL131" s="2" t="s">
        <v>1767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138</v>
      </c>
      <c r="BV131" s="2" t="s">
        <v>127</v>
      </c>
      <c r="BW131" s="2" t="s">
        <v>559</v>
      </c>
      <c r="BX131" s="2" t="s">
        <v>1234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127</v>
      </c>
      <c r="CI131" s="2" t="s">
        <v>130</v>
      </c>
      <c r="CJ131" s="2" t="s">
        <v>561</v>
      </c>
      <c r="CK131" s="2" t="s">
        <v>141</v>
      </c>
      <c r="CL131" s="2" t="s">
        <v>130</v>
      </c>
      <c r="CM131" s="4">
        <v>9</v>
      </c>
      <c r="CN131" s="8">
        <v>359.65</v>
      </c>
      <c r="CO131" s="4"/>
      <c r="CP131" s="8"/>
      <c r="CQ131" s="7"/>
      <c r="CR131" s="7"/>
      <c r="CS131" s="2" t="s">
        <v>138</v>
      </c>
      <c r="CT131" s="2" t="s">
        <v>127</v>
      </c>
      <c r="CU131" s="2" t="s">
        <v>557</v>
      </c>
      <c r="CV131" s="2" t="s">
        <v>1350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127</v>
      </c>
      <c r="DG131" s="2" t="s">
        <v>1768</v>
      </c>
      <c r="DH131" s="2" t="s">
        <v>1769</v>
      </c>
      <c r="DI131" s="2" t="s">
        <v>141</v>
      </c>
      <c r="DJ131" s="2" t="s">
        <v>130</v>
      </c>
      <c r="DK131" s="4">
        <v>1</v>
      </c>
      <c r="DL131" s="8">
        <v>46.29</v>
      </c>
      <c r="DM131" s="4"/>
      <c r="DN131" s="8"/>
      <c r="DO131" s="7"/>
      <c r="DP131" s="7"/>
      <c r="DQ131" s="2" t="s">
        <v>138</v>
      </c>
      <c r="DR131" s="2" t="s">
        <v>127</v>
      </c>
      <c r="DS131" s="2" t="s">
        <v>557</v>
      </c>
      <c r="DT131" s="2" t="s">
        <v>563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204</v>
      </c>
      <c r="ED131" s="2" t="s">
        <v>127</v>
      </c>
      <c r="EE131" s="2" t="s">
        <v>130</v>
      </c>
      <c r="EF131" s="2" t="s">
        <v>130</v>
      </c>
      <c r="EG131" s="2" t="s">
        <v>141</v>
      </c>
      <c r="EH131" s="2" t="s">
        <v>130</v>
      </c>
      <c r="EI131" s="4">
        <v>3</v>
      </c>
      <c r="EJ131" s="8">
        <v>169.35</v>
      </c>
      <c r="EK131" s="4"/>
      <c r="EL131" s="8"/>
      <c r="EM131" s="7"/>
      <c r="EN131" s="7"/>
      <c r="EO131" s="2" t="s">
        <v>138</v>
      </c>
      <c r="EP131" s="2" t="s">
        <v>127</v>
      </c>
      <c r="EQ131" s="2" t="s">
        <v>293</v>
      </c>
      <c r="ER131" s="2" t="s">
        <v>962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256</v>
      </c>
      <c r="FB131" s="2" t="s">
        <v>127</v>
      </c>
      <c r="FC131" s="2" t="s">
        <v>232</v>
      </c>
      <c r="FD131" s="2" t="s">
        <v>130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168</v>
      </c>
      <c r="FN131" s="2" t="s">
        <v>127</v>
      </c>
      <c r="FO131" s="2" t="s">
        <v>130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138</v>
      </c>
      <c r="FZ131" s="2" t="s">
        <v>127</v>
      </c>
      <c r="GA131" s="2" t="s">
        <v>297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127</v>
      </c>
      <c r="GM131" s="2" t="s">
        <v>130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204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127</v>
      </c>
      <c r="HK131" s="2" t="s">
        <v>569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127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127</v>
      </c>
      <c r="II131" s="2" t="s">
        <v>571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127</v>
      </c>
      <c r="IU131" s="2" t="s">
        <v>557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127</v>
      </c>
      <c r="JG131" s="2" t="s">
        <v>130</v>
      </c>
      <c r="JH131" s="2" t="s">
        <v>130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130</v>
      </c>
      <c r="JR131" s="2" t="s">
        <v>130</v>
      </c>
      <c r="JS131" s="2" t="s">
        <v>130</v>
      </c>
      <c r="JT131" s="2" t="s">
        <v>130</v>
      </c>
      <c r="JU131" s="2" t="s">
        <v>130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170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127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138</v>
      </c>
      <c r="OH131" s="2" t="s">
        <v>170</v>
      </c>
      <c r="OI131" s="2" t="s">
        <v>171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127</v>
      </c>
      <c r="OU131" s="2" t="s">
        <v>130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138</v>
      </c>
      <c r="PF131" s="2" t="s">
        <v>127</v>
      </c>
      <c r="PG131" s="2" t="s">
        <v>172</v>
      </c>
      <c r="PH131" s="2" t="s">
        <v>581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170</v>
      </c>
      <c r="QQ131" s="2" t="s">
        <v>572</v>
      </c>
      <c r="QR131" s="2" t="s">
        <v>130</v>
      </c>
      <c r="QS131" s="2" t="s">
        <v>141</v>
      </c>
      <c r="QT131" s="2" t="s">
        <v>130</v>
      </c>
    </row>
    <row r="132">
      <c r="A132" s="2" t="s">
        <v>1770</v>
      </c>
      <c r="B132" s="2" t="s">
        <v>119</v>
      </c>
      <c r="C132" s="2" t="s">
        <v>1402</v>
      </c>
      <c r="D132" s="2" t="s">
        <v>121</v>
      </c>
      <c r="E132" s="2" t="s">
        <v>122</v>
      </c>
      <c r="F132" s="2" t="s">
        <v>1771</v>
      </c>
      <c r="G132" s="2" t="s">
        <v>1771</v>
      </c>
      <c r="H132" s="2" t="s">
        <v>1771</v>
      </c>
      <c r="I132" s="2" t="s">
        <v>1703</v>
      </c>
      <c r="J132" s="2" t="s">
        <v>125</v>
      </c>
      <c r="K132" s="2" t="s">
        <v>1495</v>
      </c>
      <c r="L132" s="3">
        <v>38</v>
      </c>
      <c r="M132" s="3">
        <v>39.9</v>
      </c>
      <c r="N132" s="3">
        <v>79.99</v>
      </c>
      <c r="O132" s="2" t="s">
        <v>127</v>
      </c>
      <c r="P132" s="2" t="s">
        <v>355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218</v>
      </c>
      <c r="V132" s="2" t="s">
        <v>219</v>
      </c>
      <c r="W132" s="2" t="s">
        <v>182</v>
      </c>
      <c r="X132" s="2" t="s">
        <v>130</v>
      </c>
      <c r="Y132" s="2" t="s">
        <v>582</v>
      </c>
      <c r="Z132" s="4">
        <v>80</v>
      </c>
      <c r="AA132" s="4">
        <f>=ROUNDDOWN(80,0)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8</v>
      </c>
      <c r="AQ132" s="8">
        <v>337.03</v>
      </c>
      <c r="AR132" s="4"/>
      <c r="AS132" s="8"/>
      <c r="AT132" s="7"/>
      <c r="AU132" s="7"/>
      <c r="AV132" s="4">
        <v>8</v>
      </c>
      <c r="AW132" s="8">
        <v>337.03</v>
      </c>
      <c r="AX132" s="4"/>
      <c r="AY132" s="8"/>
      <c r="AZ132" s="7"/>
      <c r="BA132" s="7"/>
      <c r="BB132" s="7">
        <v>1</v>
      </c>
      <c r="BC132" s="4">
        <v>8</v>
      </c>
      <c r="BD132" s="8">
        <v>337.03</v>
      </c>
      <c r="BE132" s="4"/>
      <c r="BF132" s="8"/>
      <c r="BG132" s="7"/>
      <c r="BH132" s="7"/>
      <c r="BI132" s="7">
        <v>1</v>
      </c>
      <c r="BJ132" s="4">
        <v>8</v>
      </c>
      <c r="BK132" s="8">
        <v>337.03</v>
      </c>
      <c r="BL132" s="2" t="s">
        <v>736</v>
      </c>
      <c r="BM132" s="7">
        <v>1</v>
      </c>
      <c r="BN132" s="7">
        <v>1</v>
      </c>
      <c r="BO132" s="4">
        <v>3</v>
      </c>
      <c r="BP132" s="8">
        <v>99.75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359</v>
      </c>
      <c r="BX132" s="2" t="s">
        <v>1772</v>
      </c>
      <c r="BY132" s="2" t="s">
        <v>141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256</v>
      </c>
      <c r="CH132" s="2" t="s">
        <v>127</v>
      </c>
      <c r="CI132" s="2" t="s">
        <v>130</v>
      </c>
      <c r="CJ132" s="2" t="s">
        <v>130</v>
      </c>
      <c r="CK132" s="2" t="s">
        <v>141</v>
      </c>
      <c r="CL132" s="2" t="s">
        <v>130</v>
      </c>
      <c r="CM132" s="4">
        <v>1</v>
      </c>
      <c r="CN132" s="8">
        <v>58.52</v>
      </c>
      <c r="CO132" s="4"/>
      <c r="CP132" s="8"/>
      <c r="CQ132" s="7"/>
      <c r="CR132" s="7"/>
      <c r="CS132" s="2" t="s">
        <v>138</v>
      </c>
      <c r="CT132" s="2" t="s">
        <v>127</v>
      </c>
      <c r="CU132" s="2" t="s">
        <v>1327</v>
      </c>
      <c r="CV132" s="2" t="s">
        <v>1773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127</v>
      </c>
      <c r="DG132" s="2" t="s">
        <v>362</v>
      </c>
      <c r="DH132" s="2" t="s">
        <v>130</v>
      </c>
      <c r="DI132" s="2" t="s">
        <v>141</v>
      </c>
      <c r="DJ132" s="2" t="s">
        <v>130</v>
      </c>
      <c r="DK132" s="4">
        <v>4</v>
      </c>
      <c r="DL132" s="8">
        <v>178.76</v>
      </c>
      <c r="DM132" s="4"/>
      <c r="DN132" s="8"/>
      <c r="DO132" s="7"/>
      <c r="DP132" s="7"/>
      <c r="DQ132" s="2" t="s">
        <v>138</v>
      </c>
      <c r="DR132" s="2" t="s">
        <v>127</v>
      </c>
      <c r="DS132" s="2" t="s">
        <v>695</v>
      </c>
      <c r="DT132" s="2" t="s">
        <v>264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168</v>
      </c>
      <c r="ED132" s="2" t="s">
        <v>127</v>
      </c>
      <c r="EE132" s="2" t="s">
        <v>130</v>
      </c>
      <c r="EF132" s="2" t="s">
        <v>130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256</v>
      </c>
      <c r="EP132" s="2" t="s">
        <v>127</v>
      </c>
      <c r="EQ132" s="2" t="s">
        <v>130</v>
      </c>
      <c r="ER132" s="2" t="s">
        <v>130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127</v>
      </c>
      <c r="FC132" s="2" t="s">
        <v>232</v>
      </c>
      <c r="FD132" s="2" t="s">
        <v>130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147</v>
      </c>
      <c r="FN132" s="2" t="s">
        <v>127</v>
      </c>
      <c r="FO132" s="2" t="s">
        <v>130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256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168</v>
      </c>
      <c r="GL132" s="2" t="s">
        <v>127</v>
      </c>
      <c r="GM132" s="2" t="s">
        <v>130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168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256</v>
      </c>
      <c r="HJ132" s="2" t="s">
        <v>127</v>
      </c>
      <c r="HK132" s="2" t="s">
        <v>130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147</v>
      </c>
      <c r="IH132" s="2" t="s">
        <v>127</v>
      </c>
      <c r="II132" s="2" t="s">
        <v>130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127</v>
      </c>
      <c r="IU132" s="2" t="s">
        <v>1327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127</v>
      </c>
      <c r="JG132" s="2" t="s">
        <v>130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170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127</v>
      </c>
      <c r="OU132" s="2" t="s">
        <v>130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127</v>
      </c>
      <c r="PG132" s="2" t="s">
        <v>1327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168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130</v>
      </c>
      <c r="QP132" s="2" t="s">
        <v>130</v>
      </c>
      <c r="QQ132" s="2" t="s">
        <v>130</v>
      </c>
      <c r="QR132" s="2" t="s">
        <v>130</v>
      </c>
      <c r="QS132" s="2" t="s">
        <v>130</v>
      </c>
      <c r="QT132" s="2" t="s">
        <v>130</v>
      </c>
    </row>
    <row r="133">
      <c r="A133" s="2" t="s">
        <v>1774</v>
      </c>
      <c r="B133" s="2" t="s">
        <v>119</v>
      </c>
      <c r="C133" s="2" t="s">
        <v>1402</v>
      </c>
      <c r="D133" s="2" t="s">
        <v>1208</v>
      </c>
      <c r="E133" s="2" t="s">
        <v>1209</v>
      </c>
      <c r="F133" s="2" t="s">
        <v>1775</v>
      </c>
      <c r="G133" s="2" t="s">
        <v>1775</v>
      </c>
      <c r="H133" s="2" t="s">
        <v>1775</v>
      </c>
      <c r="I133" s="2" t="s">
        <v>1776</v>
      </c>
      <c r="J133" s="2" t="s">
        <v>125</v>
      </c>
      <c r="K133" s="2" t="s">
        <v>407</v>
      </c>
      <c r="L133" s="3">
        <v>63</v>
      </c>
      <c r="M133" s="3">
        <v>66.15</v>
      </c>
      <c r="N133" s="3">
        <v>134.99</v>
      </c>
      <c r="O133" s="2" t="s">
        <v>127</v>
      </c>
      <c r="P133" s="2" t="s">
        <v>311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218</v>
      </c>
      <c r="V133" s="2" t="s">
        <v>219</v>
      </c>
      <c r="W133" s="2" t="s">
        <v>182</v>
      </c>
      <c r="X133" s="2" t="s">
        <v>130</v>
      </c>
      <c r="Y133" s="2" t="s">
        <v>943</v>
      </c>
      <c r="Z133" s="4">
        <v>279</v>
      </c>
      <c r="AA133" s="4">
        <f>=ROUNDDOWN(58.125,0)</f>
      </c>
      <c r="AB133" s="5">
        <v>4.8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39</v>
      </c>
      <c r="AQ133" s="8">
        <v>2753.24</v>
      </c>
      <c r="AR133" s="4"/>
      <c r="AS133" s="8"/>
      <c r="AT133" s="7"/>
      <c r="AU133" s="7"/>
      <c r="AV133" s="4">
        <v>39</v>
      </c>
      <c r="AW133" s="8">
        <v>2753.24</v>
      </c>
      <c r="AX133" s="4"/>
      <c r="AY133" s="8"/>
      <c r="AZ133" s="7"/>
      <c r="BA133" s="7"/>
      <c r="BB133" s="7">
        <v>1</v>
      </c>
      <c r="BC133" s="4">
        <v>56</v>
      </c>
      <c r="BD133" s="8">
        <v>3522.58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0.7816</v>
      </c>
      <c r="BJ133" s="4">
        <v>39</v>
      </c>
      <c r="BK133" s="8">
        <v>2753.24</v>
      </c>
      <c r="BL133" s="2" t="s">
        <v>1777</v>
      </c>
      <c r="BM133" s="7">
        <v>1</v>
      </c>
      <c r="BN133" s="7">
        <v>1</v>
      </c>
      <c r="BO133" s="4">
        <v>1</v>
      </c>
      <c r="BP133" s="8">
        <v>66.15</v>
      </c>
      <c r="BQ133" s="4"/>
      <c r="BR133" s="8"/>
      <c r="BS133" s="7"/>
      <c r="BT133" s="7"/>
      <c r="BU133" s="2" t="s">
        <v>138</v>
      </c>
      <c r="BV133" s="2" t="s">
        <v>127</v>
      </c>
      <c r="BW133" s="2" t="s">
        <v>1231</v>
      </c>
      <c r="BX133" s="2" t="s">
        <v>1126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127</v>
      </c>
      <c r="CI133" s="2" t="s">
        <v>130</v>
      </c>
      <c r="CJ133" s="2" t="s">
        <v>364</v>
      </c>
      <c r="CK133" s="2" t="s">
        <v>141</v>
      </c>
      <c r="CL133" s="2" t="s">
        <v>130</v>
      </c>
      <c r="CM133" s="4">
        <v>11</v>
      </c>
      <c r="CN133" s="8">
        <v>768.61</v>
      </c>
      <c r="CO133" s="4"/>
      <c r="CP133" s="8"/>
      <c r="CQ133" s="7"/>
      <c r="CR133" s="7"/>
      <c r="CS133" s="2" t="s">
        <v>138</v>
      </c>
      <c r="CT133" s="2" t="s">
        <v>127</v>
      </c>
      <c r="CU133" s="2" t="s">
        <v>943</v>
      </c>
      <c r="CV133" s="2" t="s">
        <v>1115</v>
      </c>
      <c r="CW133" s="2" t="s">
        <v>141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127</v>
      </c>
      <c r="DG133" s="2" t="s">
        <v>1232</v>
      </c>
      <c r="DH133" s="2" t="s">
        <v>398</v>
      </c>
      <c r="DI133" s="2" t="s">
        <v>141</v>
      </c>
      <c r="DJ133" s="2" t="s">
        <v>130</v>
      </c>
      <c r="DK133" s="4">
        <v>1</v>
      </c>
      <c r="DL133" s="8">
        <v>66.68</v>
      </c>
      <c r="DM133" s="4"/>
      <c r="DN133" s="8"/>
      <c r="DO133" s="7"/>
      <c r="DP133" s="7"/>
      <c r="DQ133" s="2" t="s">
        <v>138</v>
      </c>
      <c r="DR133" s="2" t="s">
        <v>127</v>
      </c>
      <c r="DS133" s="2" t="s">
        <v>1231</v>
      </c>
      <c r="DT133" s="2" t="s">
        <v>487</v>
      </c>
      <c r="DU133" s="2" t="s">
        <v>141</v>
      </c>
      <c r="DV133" s="2" t="s">
        <v>130</v>
      </c>
      <c r="DW133" s="4">
        <v>3</v>
      </c>
      <c r="DX133" s="8">
        <v>208.38</v>
      </c>
      <c r="DY133" s="4"/>
      <c r="DZ133" s="8"/>
      <c r="EA133" s="7"/>
      <c r="EB133" s="7"/>
      <c r="EC133" s="2" t="s">
        <v>138</v>
      </c>
      <c r="ED133" s="2" t="s">
        <v>127</v>
      </c>
      <c r="EE133" s="2" t="s">
        <v>1231</v>
      </c>
      <c r="EF133" s="2" t="s">
        <v>375</v>
      </c>
      <c r="EG133" s="2" t="s">
        <v>141</v>
      </c>
      <c r="EH133" s="2" t="s">
        <v>130</v>
      </c>
      <c r="EI133" s="4">
        <v>1</v>
      </c>
      <c r="EJ133" s="8">
        <v>82.32</v>
      </c>
      <c r="EK133" s="4"/>
      <c r="EL133" s="8"/>
      <c r="EM133" s="7"/>
      <c r="EN133" s="7"/>
      <c r="EO133" s="2" t="s">
        <v>138</v>
      </c>
      <c r="EP133" s="2" t="s">
        <v>127</v>
      </c>
      <c r="EQ133" s="2" t="s">
        <v>230</v>
      </c>
      <c r="ER133" s="2" t="s">
        <v>1778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138</v>
      </c>
      <c r="FB133" s="2" t="s">
        <v>127</v>
      </c>
      <c r="FC133" s="2" t="s">
        <v>151</v>
      </c>
      <c r="FD133" s="2" t="s">
        <v>1189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147</v>
      </c>
      <c r="FN133" s="2" t="s">
        <v>127</v>
      </c>
      <c r="FO133" s="2" t="s">
        <v>130</v>
      </c>
      <c r="FP133" s="2" t="s">
        <v>130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127</v>
      </c>
      <c r="GA133" s="2" t="s">
        <v>207</v>
      </c>
      <c r="GB133" s="2" t="s">
        <v>1398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127</v>
      </c>
      <c r="GM133" s="2" t="s">
        <v>155</v>
      </c>
      <c r="GN133" s="2" t="s">
        <v>267</v>
      </c>
      <c r="GO133" s="2" t="s">
        <v>141</v>
      </c>
      <c r="GP133" s="2" t="s">
        <v>130</v>
      </c>
      <c r="GQ133" s="4">
        <v>20</v>
      </c>
      <c r="GR133" s="8">
        <v>1428.8</v>
      </c>
      <c r="GS133" s="4"/>
      <c r="GT133" s="8"/>
      <c r="GU133" s="7"/>
      <c r="GV133" s="7"/>
      <c r="GW133" s="2" t="s">
        <v>138</v>
      </c>
      <c r="GX133" s="2" t="s">
        <v>127</v>
      </c>
      <c r="GY133" s="2" t="s">
        <v>489</v>
      </c>
      <c r="GZ133" s="2" t="s">
        <v>1779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127</v>
      </c>
      <c r="HK133" s="2" t="s">
        <v>562</v>
      </c>
      <c r="HL133" s="2" t="s">
        <v>130</v>
      </c>
      <c r="HM133" s="2" t="s">
        <v>141</v>
      </c>
      <c r="HN133" s="2" t="s">
        <v>130</v>
      </c>
      <c r="HO133" s="4">
        <v>2</v>
      </c>
      <c r="HP133" s="8">
        <v>132.3</v>
      </c>
      <c r="HQ133" s="4"/>
      <c r="HR133" s="8"/>
      <c r="HS133" s="7"/>
      <c r="HT133" s="7"/>
      <c r="HU133" s="2" t="s">
        <v>138</v>
      </c>
      <c r="HV133" s="2" t="s">
        <v>127</v>
      </c>
      <c r="HW133" s="2" t="s">
        <v>240</v>
      </c>
      <c r="HX133" s="2" t="s">
        <v>304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571</v>
      </c>
      <c r="IJ133" s="2" t="s">
        <v>304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127</v>
      </c>
      <c r="IU133" s="2" t="s">
        <v>1231</v>
      </c>
      <c r="IV133" s="2" t="s">
        <v>1126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127</v>
      </c>
      <c r="JG133" s="2" t="s">
        <v>130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130</v>
      </c>
      <c r="JR133" s="2" t="s">
        <v>130</v>
      </c>
      <c r="JS133" s="2" t="s">
        <v>130</v>
      </c>
      <c r="JT133" s="2" t="s">
        <v>130</v>
      </c>
      <c r="JU133" s="2" t="s">
        <v>130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170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127</v>
      </c>
      <c r="MA133" s="2" t="s">
        <v>130</v>
      </c>
      <c r="MB133" s="2" t="s">
        <v>130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147</v>
      </c>
      <c r="OH133" s="2" t="s">
        <v>170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127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138</v>
      </c>
      <c r="PF133" s="2" t="s">
        <v>127</v>
      </c>
      <c r="PG133" s="2" t="s">
        <v>172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168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170</v>
      </c>
      <c r="QQ133" s="2" t="s">
        <v>1134</v>
      </c>
      <c r="QR133" s="2" t="s">
        <v>567</v>
      </c>
      <c r="QS133" s="2" t="s">
        <v>141</v>
      </c>
      <c r="QT133" s="2" t="s">
        <v>130</v>
      </c>
    </row>
    <row r="134">
      <c r="A134" s="2" t="s">
        <v>1780</v>
      </c>
      <c r="B134" s="2" t="s">
        <v>119</v>
      </c>
      <c r="C134" s="2" t="s">
        <v>1402</v>
      </c>
      <c r="D134" s="2" t="s">
        <v>1208</v>
      </c>
      <c r="E134" s="2" t="s">
        <v>1209</v>
      </c>
      <c r="F134" s="2" t="s">
        <v>1775</v>
      </c>
      <c r="G134" s="2" t="s">
        <v>1775</v>
      </c>
      <c r="H134" s="2" t="s">
        <v>1775</v>
      </c>
      <c r="I134" s="2" t="s">
        <v>1776</v>
      </c>
      <c r="J134" s="2" t="s">
        <v>125</v>
      </c>
      <c r="K134" s="2" t="s">
        <v>1013</v>
      </c>
      <c r="L134" s="3">
        <v>31.5</v>
      </c>
      <c r="M134" s="3">
        <v>33.08</v>
      </c>
      <c r="N134" s="3">
        <v>67.99</v>
      </c>
      <c r="O134" s="2" t="s">
        <v>892</v>
      </c>
      <c r="P134" s="2" t="s">
        <v>721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130</v>
      </c>
      <c r="V134" s="2" t="s">
        <v>219</v>
      </c>
      <c r="W134" s="2" t="s">
        <v>182</v>
      </c>
      <c r="X134" s="2" t="s">
        <v>130</v>
      </c>
      <c r="Y134" s="2" t="s">
        <v>730</v>
      </c>
      <c r="Z134" s="4"/>
      <c r="AA134" s="4">
        <f>=ROUNDDOWN({0},0)</f>
      </c>
      <c r="AB134" s="5">
        <v>1</v>
      </c>
      <c r="AC134" s="2" t="s">
        <v>130</v>
      </c>
      <c r="AD134" s="4"/>
      <c r="AE134" s="4"/>
      <c r="AF134" s="6">
        <v>63</v>
      </c>
      <c r="AG134" s="6"/>
      <c r="AH134" s="7">
        <v>0.9143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17</v>
      </c>
      <c r="AQ134" s="8">
        <v>769.34</v>
      </c>
      <c r="AR134" s="4"/>
      <c r="AS134" s="8"/>
      <c r="AT134" s="7"/>
      <c r="AU134" s="7"/>
      <c r="AV134" s="4">
        <v>17</v>
      </c>
      <c r="AW134" s="8">
        <v>769.34</v>
      </c>
      <c r="AX134" s="4"/>
      <c r="AY134" s="8"/>
      <c r="AZ134" s="7"/>
      <c r="BA134" s="7"/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0.2184</v>
      </c>
      <c r="BJ134" s="4">
        <v>17</v>
      </c>
      <c r="BK134" s="8">
        <v>769.34</v>
      </c>
      <c r="BL134" s="2" t="s">
        <v>1781</v>
      </c>
      <c r="BM134" s="7">
        <v>1</v>
      </c>
      <c r="BN134" s="7">
        <v>1</v>
      </c>
      <c r="BO134" s="4">
        <v>6</v>
      </c>
      <c r="BP134" s="8">
        <v>234.85</v>
      </c>
      <c r="BQ134" s="4"/>
      <c r="BR134" s="8"/>
      <c r="BS134" s="7"/>
      <c r="BT134" s="7"/>
      <c r="BU134" s="2" t="s">
        <v>138</v>
      </c>
      <c r="BV134" s="2" t="s">
        <v>170</v>
      </c>
      <c r="BW134" s="2" t="s">
        <v>1782</v>
      </c>
      <c r="BX134" s="2" t="s">
        <v>1206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170</v>
      </c>
      <c r="CI134" s="2" t="s">
        <v>130</v>
      </c>
      <c r="CJ134" s="2" t="s">
        <v>1783</v>
      </c>
      <c r="CK134" s="2" t="s">
        <v>141</v>
      </c>
      <c r="CL134" s="2" t="s">
        <v>130</v>
      </c>
      <c r="CM134" s="4">
        <v>1</v>
      </c>
      <c r="CN134" s="8">
        <v>66.15</v>
      </c>
      <c r="CO134" s="4"/>
      <c r="CP134" s="8"/>
      <c r="CQ134" s="7"/>
      <c r="CR134" s="7"/>
      <c r="CS134" s="2" t="s">
        <v>138</v>
      </c>
      <c r="CT134" s="2" t="s">
        <v>170</v>
      </c>
      <c r="CU134" s="2" t="s">
        <v>1132</v>
      </c>
      <c r="CV134" s="2" t="s">
        <v>685</v>
      </c>
      <c r="CW134" s="2" t="s">
        <v>141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170</v>
      </c>
      <c r="DG134" s="2" t="s">
        <v>267</v>
      </c>
      <c r="DH134" s="2" t="s">
        <v>294</v>
      </c>
      <c r="DI134" s="2" t="s">
        <v>141</v>
      </c>
      <c r="DJ134" s="2" t="s">
        <v>130</v>
      </c>
      <c r="DK134" s="4">
        <v>2</v>
      </c>
      <c r="DL134" s="8">
        <v>148.18</v>
      </c>
      <c r="DM134" s="4"/>
      <c r="DN134" s="8"/>
      <c r="DO134" s="7"/>
      <c r="DP134" s="7"/>
      <c r="DQ134" s="2" t="s">
        <v>138</v>
      </c>
      <c r="DR134" s="2" t="s">
        <v>170</v>
      </c>
      <c r="DS134" s="2" t="s">
        <v>1171</v>
      </c>
      <c r="DT134" s="2" t="s">
        <v>1784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170</v>
      </c>
      <c r="EE134" s="2" t="s">
        <v>377</v>
      </c>
      <c r="EF134" s="2" t="s">
        <v>342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170</v>
      </c>
      <c r="EQ134" s="2" t="s">
        <v>512</v>
      </c>
      <c r="ER134" s="2" t="s">
        <v>1785</v>
      </c>
      <c r="ES134" s="2" t="s">
        <v>141</v>
      </c>
      <c r="ET134" s="2" t="s">
        <v>130</v>
      </c>
      <c r="EU134" s="4">
        <v>1</v>
      </c>
      <c r="EV134" s="8">
        <v>36.38</v>
      </c>
      <c r="EW134" s="4"/>
      <c r="EX134" s="8"/>
      <c r="EY134" s="7"/>
      <c r="EZ134" s="7"/>
      <c r="FA134" s="2" t="s">
        <v>138</v>
      </c>
      <c r="FB134" s="2" t="s">
        <v>170</v>
      </c>
      <c r="FC134" s="2" t="s">
        <v>232</v>
      </c>
      <c r="FD134" s="2" t="s">
        <v>621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170</v>
      </c>
      <c r="FO134" s="2" t="s">
        <v>130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256</v>
      </c>
      <c r="FZ134" s="2" t="s">
        <v>170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>
        <v>3</v>
      </c>
      <c r="GF134" s="8">
        <v>107.16</v>
      </c>
      <c r="GG134" s="4"/>
      <c r="GH134" s="8"/>
      <c r="GI134" s="7"/>
      <c r="GJ134" s="7"/>
      <c r="GK134" s="2" t="s">
        <v>138</v>
      </c>
      <c r="GL134" s="2" t="s">
        <v>170</v>
      </c>
      <c r="GM134" s="2" t="s">
        <v>299</v>
      </c>
      <c r="GN134" s="2" t="s">
        <v>1692</v>
      </c>
      <c r="GO134" s="2" t="s">
        <v>141</v>
      </c>
      <c r="GP134" s="2" t="s">
        <v>130</v>
      </c>
      <c r="GQ134" s="4">
        <v>3</v>
      </c>
      <c r="GR134" s="8">
        <v>107.16</v>
      </c>
      <c r="GS134" s="4"/>
      <c r="GT134" s="8"/>
      <c r="GU134" s="7"/>
      <c r="GV134" s="7"/>
      <c r="GW134" s="2" t="s">
        <v>138</v>
      </c>
      <c r="GX134" s="2" t="s">
        <v>170</v>
      </c>
      <c r="GY134" s="2" t="s">
        <v>172</v>
      </c>
      <c r="GZ134" s="2" t="s">
        <v>1786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170</v>
      </c>
      <c r="HK134" s="2" t="s">
        <v>1786</v>
      </c>
      <c r="HL134" s="2" t="s">
        <v>130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170</v>
      </c>
      <c r="HW134" s="2" t="s">
        <v>516</v>
      </c>
      <c r="HX134" s="2" t="s">
        <v>669</v>
      </c>
      <c r="HY134" s="2" t="s">
        <v>141</v>
      </c>
      <c r="HZ134" s="2" t="s">
        <v>130</v>
      </c>
      <c r="IA134" s="4">
        <v>1</v>
      </c>
      <c r="IB134" s="8">
        <v>69.46</v>
      </c>
      <c r="IC134" s="4"/>
      <c r="ID134" s="8"/>
      <c r="IE134" s="7"/>
      <c r="IF134" s="7"/>
      <c r="IG134" s="2" t="s">
        <v>138</v>
      </c>
      <c r="IH134" s="2" t="s">
        <v>170</v>
      </c>
      <c r="II134" s="2" t="s">
        <v>518</v>
      </c>
      <c r="IJ134" s="2" t="s">
        <v>1787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170</v>
      </c>
      <c r="IU134" s="2" t="s">
        <v>1132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170</v>
      </c>
      <c r="JG134" s="2" t="s">
        <v>130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170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170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170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170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168</v>
      </c>
      <c r="NJ134" s="2" t="s">
        <v>170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170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170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170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170</v>
      </c>
      <c r="PG134" s="2" t="s">
        <v>172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168</v>
      </c>
      <c r="QD134" s="2" t="s">
        <v>170</v>
      </c>
      <c r="QE134" s="2" t="s">
        <v>130</v>
      </c>
      <c r="QF134" s="2" t="s">
        <v>130</v>
      </c>
      <c r="QG134" s="2" t="s">
        <v>141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170</v>
      </c>
      <c r="QQ134" s="2" t="s">
        <v>341</v>
      </c>
      <c r="QR134" s="2" t="s">
        <v>130</v>
      </c>
      <c r="QS134" s="2" t="s">
        <v>141</v>
      </c>
      <c r="QT134" s="2" t="s">
        <v>130</v>
      </c>
    </row>
    <row r="135">
      <c r="A135" s="2" t="s">
        <v>1788</v>
      </c>
      <c r="B135" s="2" t="s">
        <v>119</v>
      </c>
      <c r="C135" s="2" t="s">
        <v>1402</v>
      </c>
      <c r="D135" s="2" t="s">
        <v>1362</v>
      </c>
      <c r="E135" s="2" t="s">
        <v>1363</v>
      </c>
      <c r="F135" s="2" t="s">
        <v>1789</v>
      </c>
      <c r="G135" s="2" t="s">
        <v>1789</v>
      </c>
      <c r="H135" s="2" t="s">
        <v>1789</v>
      </c>
      <c r="I135" s="2" t="s">
        <v>1790</v>
      </c>
      <c r="J135" s="2" t="s">
        <v>125</v>
      </c>
      <c r="K135" s="2" t="s">
        <v>407</v>
      </c>
      <c r="L135" s="3">
        <v>74.1</v>
      </c>
      <c r="M135" s="3">
        <v>77.8</v>
      </c>
      <c r="N135" s="3">
        <v>164.99</v>
      </c>
      <c r="O135" s="2" t="s">
        <v>127</v>
      </c>
      <c r="P135" s="2" t="s">
        <v>311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1406</v>
      </c>
      <c r="V135" s="2" t="s">
        <v>219</v>
      </c>
      <c r="W135" s="2" t="s">
        <v>1183</v>
      </c>
      <c r="X135" s="2" t="s">
        <v>182</v>
      </c>
      <c r="Y135" s="2" t="s">
        <v>1159</v>
      </c>
      <c r="Z135" s="4">
        <v>113</v>
      </c>
      <c r="AA135" s="4">
        <f>=ROUNDDOWN(75.3333333333333,0)</f>
      </c>
      <c r="AB135" s="5">
        <v>1.5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25</v>
      </c>
      <c r="AQ135" s="8">
        <v>2018.12</v>
      </c>
      <c r="AR135" s="4"/>
      <c r="AS135" s="8"/>
      <c r="AT135" s="7"/>
      <c r="AU135" s="7"/>
      <c r="AV135" s="4">
        <v>25</v>
      </c>
      <c r="AW135" s="8">
        <v>2018.12</v>
      </c>
      <c r="AX135" s="4"/>
      <c r="AY135" s="8"/>
      <c r="AZ135" s="7"/>
      <c r="BA135" s="7"/>
      <c r="BB135" s="7">
        <v>1</v>
      </c>
      <c r="BC135" s="4">
        <v>25</v>
      </c>
      <c r="BD135" s="8">
        <v>2018.12</v>
      </c>
      <c r="BE135" s="4"/>
      <c r="BF135" s="8"/>
      <c r="BG135" s="7"/>
      <c r="BH135" s="7"/>
      <c r="BI135" s="7">
        <v>1</v>
      </c>
      <c r="BJ135" s="4">
        <v>25</v>
      </c>
      <c r="BK135" s="8">
        <v>2018.12</v>
      </c>
      <c r="BL135" s="2" t="s">
        <v>1791</v>
      </c>
      <c r="BM135" s="7">
        <v>1</v>
      </c>
      <c r="BN135" s="7">
        <v>1</v>
      </c>
      <c r="BO135" s="4">
        <v>14</v>
      </c>
      <c r="BP135" s="8">
        <v>1030.99</v>
      </c>
      <c r="BQ135" s="4"/>
      <c r="BR135" s="8"/>
      <c r="BS135" s="7"/>
      <c r="BT135" s="7"/>
      <c r="BU135" s="2" t="s">
        <v>138</v>
      </c>
      <c r="BV135" s="2" t="s">
        <v>127</v>
      </c>
      <c r="BW135" s="2" t="s">
        <v>1129</v>
      </c>
      <c r="BX135" s="2" t="s">
        <v>1792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256</v>
      </c>
      <c r="CH135" s="2" t="s">
        <v>127</v>
      </c>
      <c r="CI135" s="2" t="s">
        <v>130</v>
      </c>
      <c r="CJ135" s="2" t="s">
        <v>130</v>
      </c>
      <c r="CK135" s="2" t="s">
        <v>141</v>
      </c>
      <c r="CL135" s="2" t="s">
        <v>130</v>
      </c>
      <c r="CM135" s="4">
        <v>6</v>
      </c>
      <c r="CN135" s="8">
        <v>576.53</v>
      </c>
      <c r="CO135" s="4"/>
      <c r="CP135" s="8"/>
      <c r="CQ135" s="7"/>
      <c r="CR135" s="7"/>
      <c r="CS135" s="2" t="s">
        <v>138</v>
      </c>
      <c r="CT135" s="2" t="s">
        <v>127</v>
      </c>
      <c r="CU135" s="2" t="s">
        <v>1159</v>
      </c>
      <c r="CV135" s="2" t="s">
        <v>1150</v>
      </c>
      <c r="CW135" s="2" t="s">
        <v>141</v>
      </c>
      <c r="CX135" s="2" t="s">
        <v>130</v>
      </c>
      <c r="CY135" s="4">
        <v>1</v>
      </c>
      <c r="CZ135" s="8">
        <v>90.09</v>
      </c>
      <c r="DA135" s="4"/>
      <c r="DB135" s="8"/>
      <c r="DC135" s="7"/>
      <c r="DD135" s="7"/>
      <c r="DE135" s="2" t="s">
        <v>138</v>
      </c>
      <c r="DF135" s="2" t="s">
        <v>127</v>
      </c>
      <c r="DG135" s="2" t="s">
        <v>1162</v>
      </c>
      <c r="DH135" s="2" t="s">
        <v>1397</v>
      </c>
      <c r="DI135" s="2" t="s">
        <v>141</v>
      </c>
      <c r="DJ135" s="2" t="s">
        <v>130</v>
      </c>
      <c r="DK135" s="4">
        <v>1</v>
      </c>
      <c r="DL135" s="8">
        <v>78.89</v>
      </c>
      <c r="DM135" s="4"/>
      <c r="DN135" s="8"/>
      <c r="DO135" s="7"/>
      <c r="DP135" s="7"/>
      <c r="DQ135" s="2" t="s">
        <v>138</v>
      </c>
      <c r="DR135" s="2" t="s">
        <v>127</v>
      </c>
      <c r="DS135" s="2" t="s">
        <v>1159</v>
      </c>
      <c r="DT135" s="2" t="s">
        <v>1663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127</v>
      </c>
      <c r="EE135" s="2" t="s">
        <v>493</v>
      </c>
      <c r="EF135" s="2" t="s">
        <v>729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127</v>
      </c>
      <c r="EQ135" s="2" t="s">
        <v>293</v>
      </c>
      <c r="ER135" s="2" t="s">
        <v>292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127</v>
      </c>
      <c r="FC135" s="2" t="s">
        <v>232</v>
      </c>
      <c r="FD135" s="2" t="s">
        <v>130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147</v>
      </c>
      <c r="FN135" s="2" t="s">
        <v>127</v>
      </c>
      <c r="FO135" s="2" t="s">
        <v>130</v>
      </c>
      <c r="FP135" s="2" t="s">
        <v>130</v>
      </c>
      <c r="FQ135" s="2" t="s">
        <v>141</v>
      </c>
      <c r="FR135" s="2" t="s">
        <v>130</v>
      </c>
      <c r="FS135" s="4">
        <v>1</v>
      </c>
      <c r="FT135" s="8">
        <v>86</v>
      </c>
      <c r="FU135" s="4"/>
      <c r="FV135" s="8"/>
      <c r="FW135" s="7"/>
      <c r="FX135" s="7"/>
      <c r="FY135" s="2" t="s">
        <v>138</v>
      </c>
      <c r="FZ135" s="2" t="s">
        <v>127</v>
      </c>
      <c r="GA135" s="2" t="s">
        <v>297</v>
      </c>
      <c r="GB135" s="2" t="s">
        <v>910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127</v>
      </c>
      <c r="GM135" s="2" t="s">
        <v>501</v>
      </c>
      <c r="GN135" s="2" t="s">
        <v>584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168</v>
      </c>
      <c r="GX135" s="2" t="s">
        <v>127</v>
      </c>
      <c r="GY135" s="2" t="s">
        <v>130</v>
      </c>
      <c r="GZ135" s="2" t="s">
        <v>130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127</v>
      </c>
      <c r="HK135" s="2" t="s">
        <v>1786</v>
      </c>
      <c r="HL135" s="2" t="s">
        <v>1194</v>
      </c>
      <c r="HM135" s="2" t="s">
        <v>141</v>
      </c>
      <c r="HN135" s="2" t="s">
        <v>130</v>
      </c>
      <c r="HO135" s="4">
        <v>2</v>
      </c>
      <c r="HP135" s="8">
        <v>155.62</v>
      </c>
      <c r="HQ135" s="4"/>
      <c r="HR135" s="8"/>
      <c r="HS135" s="7"/>
      <c r="HT135" s="7"/>
      <c r="HU135" s="2" t="s">
        <v>138</v>
      </c>
      <c r="HV135" s="2" t="s">
        <v>127</v>
      </c>
      <c r="HW135" s="2" t="s">
        <v>240</v>
      </c>
      <c r="HX135" s="2" t="s">
        <v>304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127</v>
      </c>
      <c r="II135" s="2" t="s">
        <v>571</v>
      </c>
      <c r="IJ135" s="2" t="s">
        <v>1374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127</v>
      </c>
      <c r="IU135" s="2" t="s">
        <v>1159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127</v>
      </c>
      <c r="JG135" s="2" t="s">
        <v>130</v>
      </c>
      <c r="JH135" s="2" t="s">
        <v>130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170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127</v>
      </c>
      <c r="MA135" s="2" t="s">
        <v>130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138</v>
      </c>
      <c r="OH135" s="2" t="s">
        <v>170</v>
      </c>
      <c r="OI135" s="2" t="s">
        <v>171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127</v>
      </c>
      <c r="OU135" s="2" t="s">
        <v>130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138</v>
      </c>
      <c r="PF135" s="2" t="s">
        <v>127</v>
      </c>
      <c r="PG135" s="2" t="s">
        <v>172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170</v>
      </c>
      <c r="QQ135" s="2" t="s">
        <v>572</v>
      </c>
      <c r="QR135" s="2" t="s">
        <v>130</v>
      </c>
      <c r="QS135" s="2" t="s">
        <v>141</v>
      </c>
      <c r="QT135" s="2" t="s">
        <v>130</v>
      </c>
    </row>
    <row r="136">
      <c r="A136" s="2" t="s">
        <v>1793</v>
      </c>
      <c r="B136" s="2" t="s">
        <v>119</v>
      </c>
      <c r="C136" s="2" t="s">
        <v>1402</v>
      </c>
      <c r="D136" s="2" t="s">
        <v>965</v>
      </c>
      <c r="E136" s="2" t="s">
        <v>966</v>
      </c>
      <c r="F136" s="2" t="s">
        <v>1794</v>
      </c>
      <c r="G136" s="2" t="s">
        <v>1794</v>
      </c>
      <c r="H136" s="2" t="s">
        <v>1794</v>
      </c>
      <c r="I136" s="2" t="s">
        <v>1795</v>
      </c>
      <c r="J136" s="2" t="s">
        <v>125</v>
      </c>
      <c r="K136" s="2" t="s">
        <v>310</v>
      </c>
      <c r="L136" s="3">
        <v>58.88</v>
      </c>
      <c r="M136" s="3">
        <v>61.82</v>
      </c>
      <c r="N136" s="3">
        <v>139.99</v>
      </c>
      <c r="O136" s="2" t="s">
        <v>892</v>
      </c>
      <c r="P136" s="2" t="s">
        <v>721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218</v>
      </c>
      <c r="V136" s="2" t="s">
        <v>219</v>
      </c>
      <c r="W136" s="2" t="s">
        <v>134</v>
      </c>
      <c r="X136" s="2" t="s">
        <v>182</v>
      </c>
      <c r="Y136" s="2" t="s">
        <v>872</v>
      </c>
      <c r="Z136" s="4">
        <v>57</v>
      </c>
      <c r="AA136" s="4">
        <f>=ROUNDDOWN(285,0)</f>
      </c>
      <c r="AB136" s="5">
        <v>0.2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5</v>
      </c>
      <c r="AQ136" s="8">
        <v>572.51</v>
      </c>
      <c r="AR136" s="4"/>
      <c r="AS136" s="8"/>
      <c r="AT136" s="7"/>
      <c r="AU136" s="7"/>
      <c r="AV136" s="4">
        <v>5</v>
      </c>
      <c r="AW136" s="8">
        <v>572.51</v>
      </c>
      <c r="AX136" s="4"/>
      <c r="AY136" s="8"/>
      <c r="AZ136" s="7"/>
      <c r="BA136" s="7"/>
      <c r="BB136" s="7">
        <v>1</v>
      </c>
      <c r="BC136" s="4">
        <v>5</v>
      </c>
      <c r="BD136" s="8">
        <v>572.51</v>
      </c>
      <c r="BE136" s="4"/>
      <c r="BF136" s="8"/>
      <c r="BG136" s="7"/>
      <c r="BH136" s="7"/>
      <c r="BI136" s="7">
        <v>1</v>
      </c>
      <c r="BJ136" s="4">
        <v>5</v>
      </c>
      <c r="BK136" s="8">
        <v>572.51</v>
      </c>
      <c r="BL136" s="2" t="s">
        <v>1796</v>
      </c>
      <c r="BM136" s="7">
        <v>1</v>
      </c>
      <c r="BN136" s="7">
        <v>1</v>
      </c>
      <c r="BO136" s="4">
        <v>1</v>
      </c>
      <c r="BP136" s="8">
        <v>54.43</v>
      </c>
      <c r="BQ136" s="4"/>
      <c r="BR136" s="8"/>
      <c r="BS136" s="7"/>
      <c r="BT136" s="7"/>
      <c r="BU136" s="2" t="s">
        <v>138</v>
      </c>
      <c r="BV136" s="2" t="s">
        <v>127</v>
      </c>
      <c r="BW136" s="2" t="s">
        <v>668</v>
      </c>
      <c r="BX136" s="2" t="s">
        <v>1797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256</v>
      </c>
      <c r="CH136" s="2" t="s">
        <v>127</v>
      </c>
      <c r="CI136" s="2" t="s">
        <v>130</v>
      </c>
      <c r="CJ136" s="2" t="s">
        <v>130</v>
      </c>
      <c r="CK136" s="2" t="s">
        <v>141</v>
      </c>
      <c r="CL136" s="2" t="s">
        <v>130</v>
      </c>
      <c r="CM136" s="4">
        <v>4</v>
      </c>
      <c r="CN136" s="8">
        <v>518.08</v>
      </c>
      <c r="CO136" s="4"/>
      <c r="CP136" s="8"/>
      <c r="CQ136" s="7"/>
      <c r="CR136" s="7"/>
      <c r="CS136" s="2" t="s">
        <v>138</v>
      </c>
      <c r="CT136" s="2" t="s">
        <v>127</v>
      </c>
      <c r="CU136" s="2" t="s">
        <v>239</v>
      </c>
      <c r="CV136" s="2" t="s">
        <v>560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127</v>
      </c>
      <c r="DG136" s="2" t="s">
        <v>1186</v>
      </c>
      <c r="DH136" s="2" t="s">
        <v>705</v>
      </c>
      <c r="DI136" s="2" t="s">
        <v>141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1236</v>
      </c>
      <c r="DT136" s="2" t="s">
        <v>1798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493</v>
      </c>
      <c r="EF136" s="2" t="s">
        <v>290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204</v>
      </c>
      <c r="EP136" s="2" t="s">
        <v>127</v>
      </c>
      <c r="EQ136" s="2" t="s">
        <v>130</v>
      </c>
      <c r="ER136" s="2" t="s">
        <v>130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256</v>
      </c>
      <c r="FB136" s="2" t="s">
        <v>127</v>
      </c>
      <c r="FC136" s="2" t="s">
        <v>232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147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168</v>
      </c>
      <c r="GL136" s="2" t="s">
        <v>127</v>
      </c>
      <c r="GM136" s="2" t="s">
        <v>130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204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127</v>
      </c>
      <c r="HK136" s="2" t="s">
        <v>569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571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127</v>
      </c>
      <c r="IU136" s="2" t="s">
        <v>239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168</v>
      </c>
      <c r="JF136" s="2" t="s">
        <v>127</v>
      </c>
      <c r="JG136" s="2" t="s">
        <v>130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130</v>
      </c>
      <c r="JR136" s="2" t="s">
        <v>130</v>
      </c>
      <c r="JS136" s="2" t="s">
        <v>130</v>
      </c>
      <c r="JT136" s="2" t="s">
        <v>130</v>
      </c>
      <c r="JU136" s="2" t="s">
        <v>130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170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138</v>
      </c>
      <c r="OH136" s="2" t="s">
        <v>170</v>
      </c>
      <c r="OI136" s="2" t="s">
        <v>171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127</v>
      </c>
      <c r="PG136" s="2" t="s">
        <v>172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170</v>
      </c>
      <c r="QQ136" s="2" t="s">
        <v>881</v>
      </c>
      <c r="QR136" s="2" t="s">
        <v>1799</v>
      </c>
      <c r="QS136" s="2" t="s">
        <v>141</v>
      </c>
      <c r="QT136" s="2" t="s">
        <v>130</v>
      </c>
    </row>
    <row r="137">
      <c r="A137" s="2" t="s">
        <v>1800</v>
      </c>
      <c r="B137" s="2" t="s">
        <v>119</v>
      </c>
      <c r="C137" s="2" t="s">
        <v>1402</v>
      </c>
      <c r="D137" s="2" t="s">
        <v>965</v>
      </c>
      <c r="E137" s="2" t="s">
        <v>966</v>
      </c>
      <c r="F137" s="2" t="s">
        <v>1801</v>
      </c>
      <c r="G137" s="2" t="s">
        <v>1801</v>
      </c>
      <c r="H137" s="2" t="s">
        <v>1801</v>
      </c>
      <c r="I137" s="2" t="s">
        <v>1145</v>
      </c>
      <c r="J137" s="2" t="s">
        <v>125</v>
      </c>
      <c r="K137" s="2" t="s">
        <v>521</v>
      </c>
      <c r="L137" s="3">
        <v>31.88</v>
      </c>
      <c r="M137" s="3">
        <v>33.47</v>
      </c>
      <c r="N137" s="3">
        <v>69.99</v>
      </c>
      <c r="O137" s="2" t="s">
        <v>892</v>
      </c>
      <c r="P137" s="2" t="s">
        <v>721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218</v>
      </c>
      <c r="V137" s="2" t="s">
        <v>219</v>
      </c>
      <c r="W137" s="2" t="s">
        <v>182</v>
      </c>
      <c r="X137" s="2" t="s">
        <v>792</v>
      </c>
      <c r="Y137" s="2" t="s">
        <v>381</v>
      </c>
      <c r="Z137" s="4">
        <v>80</v>
      </c>
      <c r="AA137" s="4">
        <f>=ROUNDDOWN(266.666666666667,0)</f>
      </c>
      <c r="AB137" s="5">
        <v>0.3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</v>
      </c>
      <c r="AQ137" s="8">
        <v>19.13</v>
      </c>
      <c r="AR137" s="4"/>
      <c r="AS137" s="8"/>
      <c r="AT137" s="7"/>
      <c r="AU137" s="7"/>
      <c r="AV137" s="4">
        <v>1</v>
      </c>
      <c r="AW137" s="8">
        <v>19.13</v>
      </c>
      <c r="AX137" s="4"/>
      <c r="AY137" s="8"/>
      <c r="AZ137" s="7"/>
      <c r="BA137" s="7"/>
      <c r="BB137" s="7">
        <v>1</v>
      </c>
      <c r="BC137" s="4">
        <v>1</v>
      </c>
      <c r="BD137" s="8">
        <v>19.13</v>
      </c>
      <c r="BE137" s="4"/>
      <c r="BF137" s="8"/>
      <c r="BG137" s="7"/>
      <c r="BH137" s="7"/>
      <c r="BI137" s="7">
        <v>1</v>
      </c>
      <c r="BJ137" s="4">
        <v>1</v>
      </c>
      <c r="BK137" s="8">
        <v>19.13</v>
      </c>
      <c r="BL137" s="2" t="s">
        <v>16</v>
      </c>
      <c r="BM137" s="7">
        <v>1</v>
      </c>
      <c r="BN137" s="7">
        <v>1</v>
      </c>
      <c r="BO137" s="4">
        <v>1</v>
      </c>
      <c r="BP137" s="8">
        <v>19.13</v>
      </c>
      <c r="BQ137" s="4"/>
      <c r="BR137" s="8"/>
      <c r="BS137" s="7"/>
      <c r="BT137" s="7"/>
      <c r="BU137" s="2" t="s">
        <v>138</v>
      </c>
      <c r="BV137" s="2" t="s">
        <v>127</v>
      </c>
      <c r="BW137" s="2" t="s">
        <v>1802</v>
      </c>
      <c r="BX137" s="2" t="s">
        <v>1803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127</v>
      </c>
      <c r="CI137" s="2" t="s">
        <v>130</v>
      </c>
      <c r="CJ137" s="2" t="s">
        <v>130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127</v>
      </c>
      <c r="CU137" s="2" t="s">
        <v>381</v>
      </c>
      <c r="CV137" s="2" t="s">
        <v>1804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127</v>
      </c>
      <c r="DG137" s="2" t="s">
        <v>665</v>
      </c>
      <c r="DH137" s="2" t="s">
        <v>1805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484</v>
      </c>
      <c r="DT137" s="2" t="s">
        <v>1688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170</v>
      </c>
      <c r="EE137" s="2" t="s">
        <v>328</v>
      </c>
      <c r="EF137" s="2" t="s">
        <v>563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127</v>
      </c>
      <c r="EQ137" s="2" t="s">
        <v>230</v>
      </c>
      <c r="ER137" s="2" t="s">
        <v>1153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256</v>
      </c>
      <c r="FB137" s="2" t="s">
        <v>127</v>
      </c>
      <c r="FC137" s="2" t="s">
        <v>232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127</v>
      </c>
      <c r="FO137" s="2" t="s">
        <v>130</v>
      </c>
      <c r="FP137" s="2" t="s">
        <v>130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127</v>
      </c>
      <c r="GA137" s="2" t="s">
        <v>207</v>
      </c>
      <c r="GB137" s="2" t="s">
        <v>1189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204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127</v>
      </c>
      <c r="HK137" s="2" t="s">
        <v>1335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127</v>
      </c>
      <c r="II137" s="2" t="s">
        <v>571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127</v>
      </c>
      <c r="IU137" s="2" t="s">
        <v>673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127</v>
      </c>
      <c r="JG137" s="2" t="s">
        <v>130</v>
      </c>
      <c r="JH137" s="2" t="s">
        <v>130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130</v>
      </c>
      <c r="JR137" s="2" t="s">
        <v>130</v>
      </c>
      <c r="JS137" s="2" t="s">
        <v>130</v>
      </c>
      <c r="JT137" s="2" t="s">
        <v>130</v>
      </c>
      <c r="JU137" s="2" t="s">
        <v>130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170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138</v>
      </c>
      <c r="OH137" s="2" t="s">
        <v>170</v>
      </c>
      <c r="OI137" s="2" t="s">
        <v>626</v>
      </c>
      <c r="OJ137" s="2" t="s">
        <v>326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170</v>
      </c>
      <c r="QQ137" s="2" t="s">
        <v>496</v>
      </c>
      <c r="QR137" s="2" t="s">
        <v>130</v>
      </c>
      <c r="QS137" s="2" t="s">
        <v>141</v>
      </c>
      <c r="QT137" s="2" t="s">
        <v>130</v>
      </c>
    </row>
    <row r="138">
      <c r="A138" s="2" t="s">
        <v>1806</v>
      </c>
      <c r="B138" s="2" t="s">
        <v>119</v>
      </c>
      <c r="C138" s="2" t="s">
        <v>1807</v>
      </c>
      <c r="D138" s="2" t="s">
        <v>965</v>
      </c>
      <c r="E138" s="2" t="s">
        <v>966</v>
      </c>
      <c r="F138" s="2" t="s">
        <v>1808</v>
      </c>
      <c r="G138" s="2" t="s">
        <v>1808</v>
      </c>
      <c r="H138" s="2" t="s">
        <v>1808</v>
      </c>
      <c r="I138" s="2" t="s">
        <v>1809</v>
      </c>
      <c r="J138" s="2" t="s">
        <v>125</v>
      </c>
      <c r="K138" s="2" t="s">
        <v>906</v>
      </c>
      <c r="L138" s="3">
        <v>123.35</v>
      </c>
      <c r="M138" s="3">
        <v>129.52</v>
      </c>
      <c r="N138" s="3">
        <v>259.99</v>
      </c>
      <c r="O138" s="2" t="s">
        <v>127</v>
      </c>
      <c r="P138" s="2" t="s">
        <v>281</v>
      </c>
      <c r="Q138" s="2" t="s">
        <v>129</v>
      </c>
      <c r="R138" s="2" t="s">
        <v>130</v>
      </c>
      <c r="S138" s="2" t="s">
        <v>1810</v>
      </c>
      <c r="T138" s="2" t="s">
        <v>130</v>
      </c>
      <c r="U138" s="2" t="s">
        <v>130</v>
      </c>
      <c r="V138" s="2" t="s">
        <v>181</v>
      </c>
      <c r="W138" s="2" t="s">
        <v>182</v>
      </c>
      <c r="X138" s="2" t="s">
        <v>130</v>
      </c>
      <c r="Y138" s="2" t="s">
        <v>1811</v>
      </c>
      <c r="Z138" s="4">
        <v>530</v>
      </c>
      <c r="AA138" s="4">
        <f>=ROUNDDOWN(56.3829787234042,0)</f>
      </c>
      <c r="AB138" s="5">
        <v>9.4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102</v>
      </c>
      <c r="AQ138" s="8">
        <v>13579.32</v>
      </c>
      <c r="AR138" s="4"/>
      <c r="AS138" s="8"/>
      <c r="AT138" s="7"/>
      <c r="AU138" s="7"/>
      <c r="AV138" s="4">
        <v>102</v>
      </c>
      <c r="AW138" s="8">
        <v>13579.32</v>
      </c>
      <c r="AX138" s="4"/>
      <c r="AY138" s="8"/>
      <c r="AZ138" s="7"/>
      <c r="BA138" s="7"/>
      <c r="BB138" s="7">
        <v>1</v>
      </c>
      <c r="BC138" s="4">
        <v>256</v>
      </c>
      <c r="BD138" s="8">
        <v>33937.21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0.4001</v>
      </c>
      <c r="BJ138" s="4">
        <v>102</v>
      </c>
      <c r="BK138" s="8">
        <v>13579.32</v>
      </c>
      <c r="BL138" s="2" t="s">
        <v>1812</v>
      </c>
      <c r="BM138" s="7">
        <v>1</v>
      </c>
      <c r="BN138" s="7">
        <v>1</v>
      </c>
      <c r="BO138" s="4">
        <v>47</v>
      </c>
      <c r="BP138" s="8">
        <v>5448.69</v>
      </c>
      <c r="BQ138" s="4"/>
      <c r="BR138" s="8"/>
      <c r="BS138" s="7"/>
      <c r="BT138" s="7"/>
      <c r="BU138" s="2" t="s">
        <v>138</v>
      </c>
      <c r="BV138" s="2" t="s">
        <v>127</v>
      </c>
      <c r="BW138" s="2" t="s">
        <v>535</v>
      </c>
      <c r="BX138" s="2" t="s">
        <v>1813</v>
      </c>
      <c r="BY138" s="2" t="s">
        <v>141</v>
      </c>
      <c r="BZ138" s="2" t="s">
        <v>130</v>
      </c>
      <c r="CA138" s="4">
        <v>30</v>
      </c>
      <c r="CB138" s="8">
        <v>4468.5</v>
      </c>
      <c r="CC138" s="4"/>
      <c r="CD138" s="8"/>
      <c r="CE138" s="7"/>
      <c r="CF138" s="7"/>
      <c r="CG138" s="2" t="s">
        <v>138</v>
      </c>
      <c r="CH138" s="2" t="s">
        <v>127</v>
      </c>
      <c r="CI138" s="2" t="s">
        <v>130</v>
      </c>
      <c r="CJ138" s="2" t="s">
        <v>972</v>
      </c>
      <c r="CK138" s="2" t="s">
        <v>141</v>
      </c>
      <c r="CL138" s="2" t="s">
        <v>130</v>
      </c>
      <c r="CM138" s="4">
        <v>4</v>
      </c>
      <c r="CN138" s="8">
        <v>553.94</v>
      </c>
      <c r="CO138" s="4"/>
      <c r="CP138" s="8"/>
      <c r="CQ138" s="7"/>
      <c r="CR138" s="7"/>
      <c r="CS138" s="2" t="s">
        <v>138</v>
      </c>
      <c r="CT138" s="2" t="s">
        <v>127</v>
      </c>
      <c r="CU138" s="2" t="s">
        <v>1814</v>
      </c>
      <c r="CV138" s="2" t="s">
        <v>1815</v>
      </c>
      <c r="CW138" s="2" t="s">
        <v>141</v>
      </c>
      <c r="CX138" s="2" t="s">
        <v>130</v>
      </c>
      <c r="CY138" s="4">
        <v>8</v>
      </c>
      <c r="CZ138" s="8">
        <v>1259.52</v>
      </c>
      <c r="DA138" s="4"/>
      <c r="DB138" s="8"/>
      <c r="DC138" s="7"/>
      <c r="DD138" s="7"/>
      <c r="DE138" s="2" t="s">
        <v>138</v>
      </c>
      <c r="DF138" s="2" t="s">
        <v>127</v>
      </c>
      <c r="DG138" s="2" t="s">
        <v>1816</v>
      </c>
      <c r="DH138" s="2" t="s">
        <v>1550</v>
      </c>
      <c r="DI138" s="2" t="s">
        <v>141</v>
      </c>
      <c r="DJ138" s="2" t="s">
        <v>130</v>
      </c>
      <c r="DK138" s="4">
        <v>2</v>
      </c>
      <c r="DL138" s="8">
        <v>327.7</v>
      </c>
      <c r="DM138" s="4"/>
      <c r="DN138" s="8"/>
      <c r="DO138" s="7"/>
      <c r="DP138" s="7"/>
      <c r="DQ138" s="2" t="s">
        <v>138</v>
      </c>
      <c r="DR138" s="2" t="s">
        <v>127</v>
      </c>
      <c r="DS138" s="2" t="s">
        <v>1295</v>
      </c>
      <c r="DT138" s="2" t="s">
        <v>1817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147</v>
      </c>
      <c r="ED138" s="2" t="s">
        <v>127</v>
      </c>
      <c r="EE138" s="2" t="s">
        <v>130</v>
      </c>
      <c r="EF138" s="2" t="s">
        <v>130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138</v>
      </c>
      <c r="EP138" s="2" t="s">
        <v>148</v>
      </c>
      <c r="EQ138" s="2" t="s">
        <v>197</v>
      </c>
      <c r="ER138" s="2" t="s">
        <v>464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127</v>
      </c>
      <c r="FC138" s="2" t="s">
        <v>232</v>
      </c>
      <c r="FD138" s="2" t="s">
        <v>130</v>
      </c>
      <c r="FE138" s="2" t="s">
        <v>141</v>
      </c>
      <c r="FF138" s="2" t="s">
        <v>130</v>
      </c>
      <c r="FG138" s="4">
        <v>9</v>
      </c>
      <c r="FH138" s="8">
        <v>1258.92</v>
      </c>
      <c r="FI138" s="4"/>
      <c r="FJ138" s="8"/>
      <c r="FK138" s="7"/>
      <c r="FL138" s="7"/>
      <c r="FM138" s="2" t="s">
        <v>138</v>
      </c>
      <c r="FN138" s="2" t="s">
        <v>127</v>
      </c>
      <c r="FO138" s="2" t="s">
        <v>1115</v>
      </c>
      <c r="FP138" s="2" t="s">
        <v>1153</v>
      </c>
      <c r="FQ138" s="2" t="s">
        <v>141</v>
      </c>
      <c r="FR138" s="2" t="s">
        <v>130</v>
      </c>
      <c r="FS138" s="4">
        <v>1</v>
      </c>
      <c r="FT138" s="8">
        <v>143.15</v>
      </c>
      <c r="FU138" s="4"/>
      <c r="FV138" s="8"/>
      <c r="FW138" s="7"/>
      <c r="FX138" s="7"/>
      <c r="FY138" s="2" t="s">
        <v>138</v>
      </c>
      <c r="FZ138" s="2" t="s">
        <v>127</v>
      </c>
      <c r="GA138" s="2" t="s">
        <v>980</v>
      </c>
      <c r="GB138" s="2" t="s">
        <v>1818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127</v>
      </c>
      <c r="GM138" s="2" t="s">
        <v>202</v>
      </c>
      <c r="GN138" s="2" t="s">
        <v>397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204</v>
      </c>
      <c r="GX138" s="2" t="s">
        <v>127</v>
      </c>
      <c r="GY138" s="2" t="s">
        <v>130</v>
      </c>
      <c r="GZ138" s="2" t="s">
        <v>130</v>
      </c>
      <c r="HA138" s="2" t="s">
        <v>141</v>
      </c>
      <c r="HB138" s="2" t="s">
        <v>130</v>
      </c>
      <c r="HC138" s="4">
        <v>1</v>
      </c>
      <c r="HD138" s="8">
        <v>118.9</v>
      </c>
      <c r="HE138" s="4"/>
      <c r="HF138" s="8"/>
      <c r="HG138" s="7"/>
      <c r="HH138" s="7"/>
      <c r="HI138" s="2" t="s">
        <v>138</v>
      </c>
      <c r="HJ138" s="2" t="s">
        <v>127</v>
      </c>
      <c r="HK138" s="2" t="s">
        <v>205</v>
      </c>
      <c r="HL138" s="2" t="s">
        <v>1268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127</v>
      </c>
      <c r="HW138" s="2" t="s">
        <v>1115</v>
      </c>
      <c r="HX138" s="2" t="s">
        <v>162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1819</v>
      </c>
      <c r="IJ138" s="2" t="s">
        <v>1820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127</v>
      </c>
      <c r="IU138" s="2" t="s">
        <v>1814</v>
      </c>
      <c r="IV138" s="2" t="s">
        <v>1813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127</v>
      </c>
      <c r="JG138" s="2" t="s">
        <v>130</v>
      </c>
      <c r="JH138" s="2" t="s">
        <v>130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130</v>
      </c>
      <c r="JR138" s="2" t="s">
        <v>130</v>
      </c>
      <c r="JS138" s="2" t="s">
        <v>130</v>
      </c>
      <c r="JT138" s="2" t="s">
        <v>130</v>
      </c>
      <c r="JU138" s="2" t="s">
        <v>130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130</v>
      </c>
      <c r="KP138" s="2" t="s">
        <v>130</v>
      </c>
      <c r="KQ138" s="2" t="s">
        <v>130</v>
      </c>
      <c r="KR138" s="2" t="s">
        <v>130</v>
      </c>
      <c r="KS138" s="2" t="s">
        <v>130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170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170</v>
      </c>
      <c r="OI138" s="2" t="s">
        <v>211</v>
      </c>
      <c r="OJ138" s="2" t="s">
        <v>897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130</v>
      </c>
      <c r="OT138" s="2" t="s">
        <v>130</v>
      </c>
      <c r="OU138" s="2" t="s">
        <v>130</v>
      </c>
      <c r="OV138" s="2" t="s">
        <v>130</v>
      </c>
      <c r="OW138" s="2" t="s">
        <v>130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127</v>
      </c>
      <c r="PG138" s="2" t="s">
        <v>172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170</v>
      </c>
      <c r="PS138" s="2" t="s">
        <v>213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170</v>
      </c>
      <c r="QQ138" s="2" t="s">
        <v>174</v>
      </c>
      <c r="QR138" s="2" t="s">
        <v>987</v>
      </c>
      <c r="QS138" s="2" t="s">
        <v>141</v>
      </c>
      <c r="QT138" s="2" t="s">
        <v>130</v>
      </c>
    </row>
    <row r="139">
      <c r="A139" s="2" t="s">
        <v>1821</v>
      </c>
      <c r="B139" s="2" t="s">
        <v>119</v>
      </c>
      <c r="C139" s="2" t="s">
        <v>1807</v>
      </c>
      <c r="D139" s="2" t="s">
        <v>965</v>
      </c>
      <c r="E139" s="2" t="s">
        <v>966</v>
      </c>
      <c r="F139" s="2" t="s">
        <v>1808</v>
      </c>
      <c r="G139" s="2" t="s">
        <v>1808</v>
      </c>
      <c r="H139" s="2" t="s">
        <v>1808</v>
      </c>
      <c r="I139" s="2" t="s">
        <v>1809</v>
      </c>
      <c r="J139" s="2" t="s">
        <v>125</v>
      </c>
      <c r="K139" s="2" t="s">
        <v>1212</v>
      </c>
      <c r="L139" s="3">
        <v>123.35</v>
      </c>
      <c r="M139" s="3">
        <v>129.52</v>
      </c>
      <c r="N139" s="3">
        <v>259.99</v>
      </c>
      <c r="O139" s="2" t="s">
        <v>127</v>
      </c>
      <c r="P139" s="2" t="s">
        <v>311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218</v>
      </c>
      <c r="V139" s="2" t="s">
        <v>219</v>
      </c>
      <c r="W139" s="2" t="s">
        <v>182</v>
      </c>
      <c r="X139" s="2" t="s">
        <v>130</v>
      </c>
      <c r="Y139" s="2" t="s">
        <v>940</v>
      </c>
      <c r="Z139" s="4">
        <v>66</v>
      </c>
      <c r="AA139" s="4">
        <f>=ROUNDDOWN(11,0)</f>
      </c>
      <c r="AB139" s="5">
        <v>6</v>
      </c>
      <c r="AC139" s="2" t="s">
        <v>283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100</v>
      </c>
      <c r="AQ139" s="8">
        <v>13519.32</v>
      </c>
      <c r="AR139" s="4"/>
      <c r="AS139" s="8"/>
      <c r="AT139" s="7"/>
      <c r="AU139" s="7"/>
      <c r="AV139" s="4">
        <v>100</v>
      </c>
      <c r="AW139" s="8">
        <v>13519.32</v>
      </c>
      <c r="AX139" s="4"/>
      <c r="AY139" s="8"/>
      <c r="AZ139" s="7"/>
      <c r="BA139" s="7"/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0.3984</v>
      </c>
      <c r="BJ139" s="4">
        <v>100</v>
      </c>
      <c r="BK139" s="8">
        <v>13519.32</v>
      </c>
      <c r="BL139" s="2" t="s">
        <v>1822</v>
      </c>
      <c r="BM139" s="7">
        <v>1</v>
      </c>
      <c r="BN139" s="7">
        <v>1</v>
      </c>
      <c r="BO139" s="4">
        <v>29</v>
      </c>
      <c r="BP139" s="8">
        <v>3193.39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940</v>
      </c>
      <c r="BX139" s="2" t="s">
        <v>1517</v>
      </c>
      <c r="BY139" s="2" t="s">
        <v>141</v>
      </c>
      <c r="BZ139" s="2" t="s">
        <v>130</v>
      </c>
      <c r="CA139" s="4">
        <v>21</v>
      </c>
      <c r="CB139" s="8">
        <v>3135.72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130</v>
      </c>
      <c r="CJ139" s="2" t="s">
        <v>130</v>
      </c>
      <c r="CK139" s="2" t="s">
        <v>141</v>
      </c>
      <c r="CL139" s="2" t="s">
        <v>130</v>
      </c>
      <c r="CM139" s="4">
        <v>4</v>
      </c>
      <c r="CN139" s="8">
        <v>568.57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940</v>
      </c>
      <c r="CV139" s="2" t="s">
        <v>1487</v>
      </c>
      <c r="CW139" s="2" t="s">
        <v>141</v>
      </c>
      <c r="CX139" s="2" t="s">
        <v>130</v>
      </c>
      <c r="CY139" s="4">
        <v>12</v>
      </c>
      <c r="CZ139" s="8">
        <v>1889.28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940</v>
      </c>
      <c r="DH139" s="2" t="s">
        <v>1666</v>
      </c>
      <c r="DI139" s="2" t="s">
        <v>141</v>
      </c>
      <c r="DJ139" s="2" t="s">
        <v>130</v>
      </c>
      <c r="DK139" s="4">
        <v>2</v>
      </c>
      <c r="DL139" s="8">
        <v>256.2</v>
      </c>
      <c r="DM139" s="4"/>
      <c r="DN139" s="8"/>
      <c r="DO139" s="7"/>
      <c r="DP139" s="7"/>
      <c r="DQ139" s="2" t="s">
        <v>138</v>
      </c>
      <c r="DR139" s="2" t="s">
        <v>127</v>
      </c>
      <c r="DS139" s="2" t="s">
        <v>1823</v>
      </c>
      <c r="DT139" s="2" t="s">
        <v>900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127</v>
      </c>
      <c r="EE139" s="2" t="s">
        <v>328</v>
      </c>
      <c r="EF139" s="2" t="s">
        <v>1115</v>
      </c>
      <c r="EG139" s="2" t="s">
        <v>141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148</v>
      </c>
      <c r="EQ139" s="2" t="s">
        <v>230</v>
      </c>
      <c r="ER139" s="2" t="s">
        <v>1069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138</v>
      </c>
      <c r="FB139" s="2" t="s">
        <v>127</v>
      </c>
      <c r="FC139" s="2" t="s">
        <v>151</v>
      </c>
      <c r="FD139" s="2" t="s">
        <v>130</v>
      </c>
      <c r="FE139" s="2" t="s">
        <v>141</v>
      </c>
      <c r="FF139" s="2" t="s">
        <v>130</v>
      </c>
      <c r="FG139" s="4">
        <v>30</v>
      </c>
      <c r="FH139" s="8">
        <v>4196.4</v>
      </c>
      <c r="FI139" s="4"/>
      <c r="FJ139" s="8"/>
      <c r="FK139" s="7"/>
      <c r="FL139" s="7"/>
      <c r="FM139" s="2" t="s">
        <v>138</v>
      </c>
      <c r="FN139" s="2" t="s">
        <v>127</v>
      </c>
      <c r="FO139" s="2" t="s">
        <v>652</v>
      </c>
      <c r="FP139" s="2" t="s">
        <v>495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127</v>
      </c>
      <c r="GA139" s="2" t="s">
        <v>233</v>
      </c>
      <c r="GB139" s="2" t="s">
        <v>861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127</v>
      </c>
      <c r="GM139" s="2" t="s">
        <v>155</v>
      </c>
      <c r="GN139" s="2" t="s">
        <v>1543</v>
      </c>
      <c r="GO139" s="2" t="s">
        <v>141</v>
      </c>
      <c r="GP139" s="2" t="s">
        <v>130</v>
      </c>
      <c r="GQ139" s="4">
        <v>1</v>
      </c>
      <c r="GR139" s="8">
        <v>139.88</v>
      </c>
      <c r="GS139" s="4"/>
      <c r="GT139" s="8"/>
      <c r="GU139" s="7"/>
      <c r="GV139" s="7"/>
      <c r="GW139" s="2" t="s">
        <v>138</v>
      </c>
      <c r="GX139" s="2" t="s">
        <v>127</v>
      </c>
      <c r="GY139" s="2" t="s">
        <v>236</v>
      </c>
      <c r="GZ139" s="2" t="s">
        <v>1093</v>
      </c>
      <c r="HA139" s="2" t="s">
        <v>141</v>
      </c>
      <c r="HB139" s="2" t="s">
        <v>130</v>
      </c>
      <c r="HC139" s="4">
        <v>1</v>
      </c>
      <c r="HD139" s="8">
        <v>139.88</v>
      </c>
      <c r="HE139" s="4"/>
      <c r="HF139" s="8"/>
      <c r="HG139" s="7"/>
      <c r="HH139" s="7"/>
      <c r="HI139" s="2" t="s">
        <v>138</v>
      </c>
      <c r="HJ139" s="2" t="s">
        <v>127</v>
      </c>
      <c r="HK139" s="2" t="s">
        <v>1367</v>
      </c>
      <c r="HL139" s="2" t="s">
        <v>1824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127</v>
      </c>
      <c r="HW139" s="2" t="s">
        <v>161</v>
      </c>
      <c r="HX139" s="2" t="s">
        <v>773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949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127</v>
      </c>
      <c r="IU139" s="2" t="s">
        <v>940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166</v>
      </c>
      <c r="JH139" s="2" t="s">
        <v>1133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130</v>
      </c>
      <c r="JR139" s="2" t="s">
        <v>130</v>
      </c>
      <c r="JS139" s="2" t="s">
        <v>130</v>
      </c>
      <c r="JT139" s="2" t="s">
        <v>130</v>
      </c>
      <c r="JU139" s="2" t="s">
        <v>130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130</v>
      </c>
      <c r="KP139" s="2" t="s">
        <v>130</v>
      </c>
      <c r="KQ139" s="2" t="s">
        <v>130</v>
      </c>
      <c r="KR139" s="2" t="s">
        <v>130</v>
      </c>
      <c r="KS139" s="2" t="s">
        <v>130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170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170</v>
      </c>
      <c r="OI139" s="2" t="s">
        <v>171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130</v>
      </c>
      <c r="OT139" s="2" t="s">
        <v>130</v>
      </c>
      <c r="OU139" s="2" t="s">
        <v>130</v>
      </c>
      <c r="OV139" s="2" t="s">
        <v>130</v>
      </c>
      <c r="OW139" s="2" t="s">
        <v>130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138</v>
      </c>
      <c r="PF139" s="2" t="s">
        <v>127</v>
      </c>
      <c r="PG139" s="2" t="s">
        <v>172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256</v>
      </c>
      <c r="PR139" s="2" t="s">
        <v>170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168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203</v>
      </c>
      <c r="QR139" s="2" t="s">
        <v>1420</v>
      </c>
      <c r="QS139" s="2" t="s">
        <v>141</v>
      </c>
      <c r="QT139" s="2" t="s">
        <v>130</v>
      </c>
    </row>
    <row r="140">
      <c r="A140" s="2" t="s">
        <v>1825</v>
      </c>
      <c r="B140" s="2" t="s">
        <v>119</v>
      </c>
      <c r="C140" s="2" t="s">
        <v>1807</v>
      </c>
      <c r="D140" s="2" t="s">
        <v>965</v>
      </c>
      <c r="E140" s="2" t="s">
        <v>966</v>
      </c>
      <c r="F140" s="2" t="s">
        <v>1808</v>
      </c>
      <c r="G140" s="2" t="s">
        <v>1808</v>
      </c>
      <c r="H140" s="2" t="s">
        <v>1808</v>
      </c>
      <c r="I140" s="2" t="s">
        <v>1809</v>
      </c>
      <c r="J140" s="2" t="s">
        <v>125</v>
      </c>
      <c r="K140" s="2" t="s">
        <v>1826</v>
      </c>
      <c r="L140" s="3">
        <v>123.35</v>
      </c>
      <c r="M140" s="3">
        <v>129.52</v>
      </c>
      <c r="N140" s="3">
        <v>259.99</v>
      </c>
      <c r="O140" s="2" t="s">
        <v>127</v>
      </c>
      <c r="P140" s="2" t="s">
        <v>281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219</v>
      </c>
      <c r="W140" s="2" t="s">
        <v>182</v>
      </c>
      <c r="X140" s="2" t="s">
        <v>130</v>
      </c>
      <c r="Y140" s="2" t="s">
        <v>1252</v>
      </c>
      <c r="Z140" s="4">
        <v>87</v>
      </c>
      <c r="AA140" s="4">
        <f>=ROUNDDOWN(17.7551020408163,0)</f>
      </c>
      <c r="AB140" s="5">
        <v>4.9</v>
      </c>
      <c r="AC140" s="2" t="s">
        <v>409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54</v>
      </c>
      <c r="AQ140" s="8">
        <v>6838.57</v>
      </c>
      <c r="AR140" s="4"/>
      <c r="AS140" s="8"/>
      <c r="AT140" s="7"/>
      <c r="AU140" s="7"/>
      <c r="AV140" s="4">
        <v>54</v>
      </c>
      <c r="AW140" s="8">
        <v>6838.57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0.2015</v>
      </c>
      <c r="BJ140" s="4">
        <v>54</v>
      </c>
      <c r="BK140" s="8">
        <v>6838.57</v>
      </c>
      <c r="BL140" s="2" t="s">
        <v>1827</v>
      </c>
      <c r="BM140" s="7">
        <v>1</v>
      </c>
      <c r="BN140" s="7">
        <v>1</v>
      </c>
      <c r="BO140" s="4">
        <v>37</v>
      </c>
      <c r="BP140" s="8">
        <v>4295.97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1828</v>
      </c>
      <c r="BX140" s="2" t="s">
        <v>1829</v>
      </c>
      <c r="BY140" s="2" t="s">
        <v>141</v>
      </c>
      <c r="BZ140" s="2" t="s">
        <v>130</v>
      </c>
      <c r="CA140" s="4">
        <v>10</v>
      </c>
      <c r="CB140" s="8">
        <v>1493.2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130</v>
      </c>
      <c r="CJ140" s="2" t="s">
        <v>130</v>
      </c>
      <c r="CK140" s="2" t="s">
        <v>141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138</v>
      </c>
      <c r="CT140" s="2" t="s">
        <v>127</v>
      </c>
      <c r="CU140" s="2" t="s">
        <v>1252</v>
      </c>
      <c r="CV140" s="2" t="s">
        <v>1830</v>
      </c>
      <c r="CW140" s="2" t="s">
        <v>141</v>
      </c>
      <c r="CX140" s="2" t="s">
        <v>130</v>
      </c>
      <c r="CY140" s="4">
        <v>4</v>
      </c>
      <c r="CZ140" s="8">
        <v>629.76</v>
      </c>
      <c r="DA140" s="4"/>
      <c r="DB140" s="8"/>
      <c r="DC140" s="7"/>
      <c r="DD140" s="7"/>
      <c r="DE140" s="2" t="s">
        <v>138</v>
      </c>
      <c r="DF140" s="2" t="s">
        <v>127</v>
      </c>
      <c r="DG140" s="2" t="s">
        <v>837</v>
      </c>
      <c r="DH140" s="2" t="s">
        <v>1005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127</v>
      </c>
      <c r="DS140" s="2" t="s">
        <v>544</v>
      </c>
      <c r="DT140" s="2" t="s">
        <v>983</v>
      </c>
      <c r="DU140" s="2" t="s">
        <v>141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170</v>
      </c>
      <c r="EE140" s="2" t="s">
        <v>856</v>
      </c>
      <c r="EF140" s="2" t="s">
        <v>1831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148</v>
      </c>
      <c r="EQ140" s="2" t="s">
        <v>544</v>
      </c>
      <c r="ER140" s="2" t="s">
        <v>1832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127</v>
      </c>
      <c r="FC140" s="2" t="s">
        <v>151</v>
      </c>
      <c r="FD140" s="2" t="s">
        <v>130</v>
      </c>
      <c r="FE140" s="2" t="s">
        <v>141</v>
      </c>
      <c r="FF140" s="2" t="s">
        <v>130</v>
      </c>
      <c r="FG140" s="4">
        <v>2</v>
      </c>
      <c r="FH140" s="8">
        <v>279.76</v>
      </c>
      <c r="FI140" s="4"/>
      <c r="FJ140" s="8"/>
      <c r="FK140" s="7"/>
      <c r="FL140" s="7"/>
      <c r="FM140" s="2" t="s">
        <v>138</v>
      </c>
      <c r="FN140" s="2" t="s">
        <v>127</v>
      </c>
      <c r="FO140" s="2" t="s">
        <v>652</v>
      </c>
      <c r="FP140" s="2" t="s">
        <v>843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127</v>
      </c>
      <c r="GA140" s="2" t="s">
        <v>233</v>
      </c>
      <c r="GB140" s="2" t="s">
        <v>1833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127</v>
      </c>
      <c r="GM140" s="2" t="s">
        <v>155</v>
      </c>
      <c r="GN140" s="2" t="s">
        <v>130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204</v>
      </c>
      <c r="GX140" s="2" t="s">
        <v>127</v>
      </c>
      <c r="GY140" s="2" t="s">
        <v>130</v>
      </c>
      <c r="GZ140" s="2" t="s">
        <v>130</v>
      </c>
      <c r="HA140" s="2" t="s">
        <v>141</v>
      </c>
      <c r="HB140" s="2" t="s">
        <v>130</v>
      </c>
      <c r="HC140" s="4">
        <v>1</v>
      </c>
      <c r="HD140" s="8">
        <v>139.88</v>
      </c>
      <c r="HE140" s="4"/>
      <c r="HF140" s="8"/>
      <c r="HG140" s="7"/>
      <c r="HH140" s="7"/>
      <c r="HI140" s="2" t="s">
        <v>138</v>
      </c>
      <c r="HJ140" s="2" t="s">
        <v>127</v>
      </c>
      <c r="HK140" s="2" t="s">
        <v>844</v>
      </c>
      <c r="HL140" s="2" t="s">
        <v>1834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127</v>
      </c>
      <c r="HW140" s="2" t="s">
        <v>161</v>
      </c>
      <c r="HX140" s="2" t="s">
        <v>1087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127</v>
      </c>
      <c r="II140" s="2" t="s">
        <v>846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127</v>
      </c>
      <c r="IU140" s="2" t="s">
        <v>1252</v>
      </c>
      <c r="IV140" s="2" t="s">
        <v>1834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127</v>
      </c>
      <c r="JG140" s="2" t="s">
        <v>130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130</v>
      </c>
      <c r="JR140" s="2" t="s">
        <v>130</v>
      </c>
      <c r="JS140" s="2" t="s">
        <v>130</v>
      </c>
      <c r="JT140" s="2" t="s">
        <v>130</v>
      </c>
      <c r="JU140" s="2" t="s">
        <v>130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130</v>
      </c>
      <c r="KP140" s="2" t="s">
        <v>130</v>
      </c>
      <c r="KQ140" s="2" t="s">
        <v>130</v>
      </c>
      <c r="KR140" s="2" t="s">
        <v>130</v>
      </c>
      <c r="KS140" s="2" t="s">
        <v>130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170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138</v>
      </c>
      <c r="OH140" s="2" t="s">
        <v>170</v>
      </c>
      <c r="OI140" s="2" t="s">
        <v>171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130</v>
      </c>
      <c r="OT140" s="2" t="s">
        <v>130</v>
      </c>
      <c r="OU140" s="2" t="s">
        <v>130</v>
      </c>
      <c r="OV140" s="2" t="s">
        <v>130</v>
      </c>
      <c r="OW140" s="2" t="s">
        <v>130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127</v>
      </c>
      <c r="PG140" s="2" t="s">
        <v>172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256</v>
      </c>
      <c r="PR140" s="2" t="s">
        <v>170</v>
      </c>
      <c r="PS140" s="2" t="s">
        <v>130</v>
      </c>
      <c r="PT140" s="2" t="s">
        <v>130</v>
      </c>
      <c r="PU140" s="2" t="s">
        <v>141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168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170</v>
      </c>
      <c r="QQ140" s="2" t="s">
        <v>1835</v>
      </c>
      <c r="QR140" s="2" t="s">
        <v>1836</v>
      </c>
      <c r="QS140" s="2" t="s">
        <v>141</v>
      </c>
      <c r="QT140" s="2" t="s">
        <v>130</v>
      </c>
    </row>
    <row r="141">
      <c r="A141" s="2" t="s">
        <v>1837</v>
      </c>
      <c r="B141" s="2" t="s">
        <v>119</v>
      </c>
      <c r="C141" s="2" t="s">
        <v>1807</v>
      </c>
      <c r="D141" s="2" t="s">
        <v>965</v>
      </c>
      <c r="E141" s="2" t="s">
        <v>966</v>
      </c>
      <c r="F141" s="2" t="s">
        <v>1838</v>
      </c>
      <c r="G141" s="2" t="s">
        <v>1838</v>
      </c>
      <c r="H141" s="2" t="s">
        <v>1838</v>
      </c>
      <c r="I141" s="2" t="s">
        <v>1839</v>
      </c>
      <c r="J141" s="2" t="s">
        <v>125</v>
      </c>
      <c r="K141" s="2" t="s">
        <v>407</v>
      </c>
      <c r="L141" s="3">
        <v>52.65</v>
      </c>
      <c r="M141" s="3">
        <v>55.28</v>
      </c>
      <c r="N141" s="3">
        <v>104.99</v>
      </c>
      <c r="O141" s="2" t="s">
        <v>892</v>
      </c>
      <c r="P141" s="2" t="s">
        <v>721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218</v>
      </c>
      <c r="V141" s="2" t="s">
        <v>219</v>
      </c>
      <c r="W141" s="2" t="s">
        <v>1183</v>
      </c>
      <c r="X141" s="2" t="s">
        <v>130</v>
      </c>
      <c r="Y141" s="2" t="s">
        <v>943</v>
      </c>
      <c r="Z141" s="4">
        <v>30</v>
      </c>
      <c r="AA141" s="4">
        <f>=ROUNDDOWN(15,0)</f>
      </c>
      <c r="AB141" s="5">
        <v>2</v>
      </c>
      <c r="AC141" s="2" t="s">
        <v>130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3</v>
      </c>
      <c r="AQ141" s="8">
        <v>469.01</v>
      </c>
      <c r="AR141" s="4"/>
      <c r="AS141" s="8"/>
      <c r="AT141" s="7"/>
      <c r="AU141" s="7"/>
      <c r="AV141" s="4">
        <v>3</v>
      </c>
      <c r="AW141" s="8">
        <v>469.01</v>
      </c>
      <c r="AX141" s="4"/>
      <c r="AY141" s="8"/>
      <c r="AZ141" s="7"/>
      <c r="BA141" s="7"/>
      <c r="BB141" s="7">
        <v>1</v>
      </c>
      <c r="BC141" s="4">
        <v>3</v>
      </c>
      <c r="BD141" s="8">
        <v>469.01</v>
      </c>
      <c r="BE141" s="4"/>
      <c r="BF141" s="8"/>
      <c r="BG141" s="7"/>
      <c r="BH141" s="7"/>
      <c r="BI141" s="7">
        <v>1</v>
      </c>
      <c r="BJ141" s="4">
        <v>3</v>
      </c>
      <c r="BK141" s="8">
        <v>469.01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127</v>
      </c>
      <c r="BW141" s="2" t="s">
        <v>495</v>
      </c>
      <c r="BX141" s="2" t="s">
        <v>900</v>
      </c>
      <c r="BY141" s="2" t="s">
        <v>141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127</v>
      </c>
      <c r="CI141" s="2" t="s">
        <v>130</v>
      </c>
      <c r="CJ141" s="2" t="s">
        <v>130</v>
      </c>
      <c r="CK141" s="2" t="s">
        <v>141</v>
      </c>
      <c r="CL141" s="2" t="s">
        <v>130</v>
      </c>
      <c r="CM141" s="4">
        <v>3</v>
      </c>
      <c r="CN141" s="8">
        <v>469.01</v>
      </c>
      <c r="CO141" s="4"/>
      <c r="CP141" s="8"/>
      <c r="CQ141" s="7"/>
      <c r="CR141" s="7"/>
      <c r="CS141" s="2" t="s">
        <v>138</v>
      </c>
      <c r="CT141" s="2" t="s">
        <v>127</v>
      </c>
      <c r="CU141" s="2" t="s">
        <v>943</v>
      </c>
      <c r="CV141" s="2" t="s">
        <v>948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127</v>
      </c>
      <c r="DG141" s="2" t="s">
        <v>495</v>
      </c>
      <c r="DH141" s="2" t="s">
        <v>1336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127</v>
      </c>
      <c r="DS141" s="2" t="s">
        <v>495</v>
      </c>
      <c r="DT141" s="2" t="s">
        <v>680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170</v>
      </c>
      <c r="EE141" s="2" t="s">
        <v>495</v>
      </c>
      <c r="EF141" s="2" t="s">
        <v>1744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127</v>
      </c>
      <c r="EQ141" s="2" t="s">
        <v>230</v>
      </c>
      <c r="ER141" s="2" t="s">
        <v>860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256</v>
      </c>
      <c r="FB141" s="2" t="s">
        <v>127</v>
      </c>
      <c r="FC141" s="2" t="s">
        <v>232</v>
      </c>
      <c r="FD141" s="2" t="s">
        <v>130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127</v>
      </c>
      <c r="FO141" s="2" t="s">
        <v>877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127</v>
      </c>
      <c r="GA141" s="2" t="s">
        <v>207</v>
      </c>
      <c r="GB141" s="2" t="s">
        <v>130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168</v>
      </c>
      <c r="GL141" s="2" t="s">
        <v>127</v>
      </c>
      <c r="GM141" s="2" t="s">
        <v>130</v>
      </c>
      <c r="GN141" s="2" t="s">
        <v>130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911</v>
      </c>
      <c r="GZ141" s="2" t="s">
        <v>1728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127</v>
      </c>
      <c r="HK141" s="2" t="s">
        <v>490</v>
      </c>
      <c r="HL141" s="2" t="s">
        <v>130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127</v>
      </c>
      <c r="II141" s="2" t="s">
        <v>571</v>
      </c>
      <c r="IJ141" s="2" t="s">
        <v>421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169</v>
      </c>
      <c r="IT141" s="2" t="s">
        <v>127</v>
      </c>
      <c r="IU141" s="2" t="s">
        <v>495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168</v>
      </c>
      <c r="JF141" s="2" t="s">
        <v>127</v>
      </c>
      <c r="JG141" s="2" t="s">
        <v>130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130</v>
      </c>
      <c r="JR141" s="2" t="s">
        <v>130</v>
      </c>
      <c r="JS141" s="2" t="s">
        <v>130</v>
      </c>
      <c r="JT141" s="2" t="s">
        <v>130</v>
      </c>
      <c r="JU141" s="2" t="s">
        <v>130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170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127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138</v>
      </c>
      <c r="OH141" s="2" t="s">
        <v>170</v>
      </c>
      <c r="OI141" s="2" t="s">
        <v>171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168</v>
      </c>
      <c r="OT141" s="2" t="s">
        <v>127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138</v>
      </c>
      <c r="PF141" s="2" t="s">
        <v>127</v>
      </c>
      <c r="PG141" s="2" t="s">
        <v>172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170</v>
      </c>
      <c r="QQ141" s="2" t="s">
        <v>1134</v>
      </c>
      <c r="QR141" s="2" t="s">
        <v>1840</v>
      </c>
      <c r="QS141" s="2" t="s">
        <v>141</v>
      </c>
      <c r="QT141" s="2" t="s">
        <v>130</v>
      </c>
    </row>
    <row r="142">
      <c r="A142" s="2" t="s">
        <v>1841</v>
      </c>
      <c r="B142" s="2" t="s">
        <v>119</v>
      </c>
      <c r="C142" s="2" t="s">
        <v>1807</v>
      </c>
      <c r="D142" s="2" t="s">
        <v>965</v>
      </c>
      <c r="E142" s="2" t="s">
        <v>966</v>
      </c>
      <c r="F142" s="2" t="s">
        <v>1842</v>
      </c>
      <c r="G142" s="2" t="s">
        <v>1842</v>
      </c>
      <c r="H142" s="2" t="s">
        <v>1842</v>
      </c>
      <c r="I142" s="2" t="s">
        <v>1843</v>
      </c>
      <c r="J142" s="2" t="s">
        <v>125</v>
      </c>
      <c r="K142" s="2" t="s">
        <v>1844</v>
      </c>
      <c r="L142" s="3">
        <v>182</v>
      </c>
      <c r="M142" s="3">
        <v>191.1</v>
      </c>
      <c r="N142" s="3">
        <v>369.99</v>
      </c>
      <c r="O142" s="2" t="s">
        <v>127</v>
      </c>
      <c r="P142" s="2" t="s">
        <v>355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218</v>
      </c>
      <c r="V142" s="2" t="s">
        <v>1845</v>
      </c>
      <c r="W142" s="2" t="s">
        <v>182</v>
      </c>
      <c r="X142" s="2" t="s">
        <v>742</v>
      </c>
      <c r="Y142" s="2" t="s">
        <v>1846</v>
      </c>
      <c r="Z142" s="4">
        <v>199</v>
      </c>
      <c r="AA142" s="4">
        <f>=ROUNDDOWN(248.75,0)</f>
      </c>
      <c r="AB142" s="5">
        <v>0.8</v>
      </c>
      <c r="AC142" s="2" t="s">
        <v>130</v>
      </c>
      <c r="AD142" s="4"/>
      <c r="AE142" s="4"/>
      <c r="AF142" s="6">
        <v>72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</v>
      </c>
      <c r="AQ142" s="8">
        <v>210.21</v>
      </c>
      <c r="AR142" s="4"/>
      <c r="AS142" s="8"/>
      <c r="AT142" s="7"/>
      <c r="AU142" s="7"/>
      <c r="AV142" s="4">
        <v>1</v>
      </c>
      <c r="AW142" s="8">
        <v>210.21</v>
      </c>
      <c r="AX142" s="4"/>
      <c r="AY142" s="8"/>
      <c r="AZ142" s="7"/>
      <c r="BA142" s="7"/>
      <c r="BB142" s="7">
        <v>1</v>
      </c>
      <c r="BC142" s="4">
        <v>2</v>
      </c>
      <c r="BD142" s="8">
        <v>419.51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0.5011</v>
      </c>
      <c r="BJ142" s="4">
        <v>1</v>
      </c>
      <c r="BK142" s="8">
        <v>210.21</v>
      </c>
      <c r="BL142" s="2" t="s">
        <v>19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127</v>
      </c>
      <c r="BW142" s="2" t="s">
        <v>1504</v>
      </c>
      <c r="BX142" s="2" t="s">
        <v>130</v>
      </c>
      <c r="BY142" s="2" t="s">
        <v>141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1019</v>
      </c>
      <c r="CH142" s="2" t="s">
        <v>127</v>
      </c>
      <c r="CI142" s="2" t="s">
        <v>130</v>
      </c>
      <c r="CJ142" s="2" t="s">
        <v>130</v>
      </c>
      <c r="CK142" s="2" t="s">
        <v>141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127</v>
      </c>
      <c r="CU142" s="2" t="s">
        <v>1510</v>
      </c>
      <c r="CV142" s="2" t="s">
        <v>130</v>
      </c>
      <c r="CW142" s="2" t="s">
        <v>141</v>
      </c>
      <c r="CX142" s="2" t="s">
        <v>130</v>
      </c>
      <c r="CY142" s="4">
        <v>1</v>
      </c>
      <c r="CZ142" s="8">
        <v>210.21</v>
      </c>
      <c r="DA142" s="4"/>
      <c r="DB142" s="8"/>
      <c r="DC142" s="7"/>
      <c r="DD142" s="7"/>
      <c r="DE142" s="2" t="s">
        <v>138</v>
      </c>
      <c r="DF142" s="2" t="s">
        <v>127</v>
      </c>
      <c r="DG142" s="2" t="s">
        <v>1504</v>
      </c>
      <c r="DH142" s="2" t="s">
        <v>1847</v>
      </c>
      <c r="DI142" s="2" t="s">
        <v>141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127</v>
      </c>
      <c r="DS142" s="2" t="s">
        <v>1504</v>
      </c>
      <c r="DT142" s="2" t="s">
        <v>130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168</v>
      </c>
      <c r="ED142" s="2" t="s">
        <v>127</v>
      </c>
      <c r="EE142" s="2" t="s">
        <v>130</v>
      </c>
      <c r="EF142" s="2" t="s">
        <v>130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168</v>
      </c>
      <c r="EP142" s="2" t="s">
        <v>127</v>
      </c>
      <c r="EQ142" s="2" t="s">
        <v>130</v>
      </c>
      <c r="ER142" s="2" t="s">
        <v>130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127</v>
      </c>
      <c r="FC142" s="2" t="s">
        <v>1504</v>
      </c>
      <c r="FD142" s="2" t="s">
        <v>130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127</v>
      </c>
      <c r="FO142" s="2" t="s">
        <v>130</v>
      </c>
      <c r="FP142" s="2" t="s">
        <v>130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256</v>
      </c>
      <c r="FZ142" s="2" t="s">
        <v>127</v>
      </c>
      <c r="GA142" s="2" t="s">
        <v>130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127</v>
      </c>
      <c r="GM142" s="2" t="s">
        <v>130</v>
      </c>
      <c r="GN142" s="2" t="s">
        <v>130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168</v>
      </c>
      <c r="GX142" s="2" t="s">
        <v>127</v>
      </c>
      <c r="GY142" s="2" t="s">
        <v>130</v>
      </c>
      <c r="GZ142" s="2" t="s">
        <v>130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256</v>
      </c>
      <c r="HJ142" s="2" t="s">
        <v>127</v>
      </c>
      <c r="HK142" s="2" t="s">
        <v>130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127</v>
      </c>
      <c r="HW142" s="2" t="s">
        <v>130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147</v>
      </c>
      <c r="IH142" s="2" t="s">
        <v>127</v>
      </c>
      <c r="II142" s="2" t="s">
        <v>130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127</v>
      </c>
      <c r="IU142" s="2" t="s">
        <v>1504</v>
      </c>
      <c r="IV142" s="2" t="s">
        <v>130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127</v>
      </c>
      <c r="JG142" s="2" t="s">
        <v>130</v>
      </c>
      <c r="JH142" s="2" t="s">
        <v>130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168</v>
      </c>
      <c r="JR142" s="2" t="s">
        <v>127</v>
      </c>
      <c r="JS142" s="2" t="s">
        <v>130</v>
      </c>
      <c r="JT142" s="2" t="s">
        <v>130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170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130</v>
      </c>
      <c r="LZ142" s="2" t="s">
        <v>130</v>
      </c>
      <c r="MA142" s="2" t="s">
        <v>130</v>
      </c>
      <c r="MB142" s="2" t="s">
        <v>130</v>
      </c>
      <c r="MC142" s="2" t="s">
        <v>130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168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127</v>
      </c>
      <c r="OU142" s="2" t="s">
        <v>130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127</v>
      </c>
      <c r="PG142" s="2" t="s">
        <v>1504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130</v>
      </c>
      <c r="QP142" s="2" t="s">
        <v>130</v>
      </c>
      <c r="QQ142" s="2" t="s">
        <v>130</v>
      </c>
      <c r="QR142" s="2" t="s">
        <v>130</v>
      </c>
      <c r="QS142" s="2" t="s">
        <v>130</v>
      </c>
      <c r="QT142" s="2" t="s">
        <v>130</v>
      </c>
    </row>
    <row r="143">
      <c r="A143" s="2" t="s">
        <v>1848</v>
      </c>
      <c r="B143" s="2" t="s">
        <v>119</v>
      </c>
      <c r="C143" s="2" t="s">
        <v>1807</v>
      </c>
      <c r="D143" s="2" t="s">
        <v>965</v>
      </c>
      <c r="E143" s="2" t="s">
        <v>966</v>
      </c>
      <c r="F143" s="2" t="s">
        <v>1842</v>
      </c>
      <c r="G143" s="2" t="s">
        <v>1842</v>
      </c>
      <c r="H143" s="2" t="s">
        <v>1842</v>
      </c>
      <c r="I143" s="2" t="s">
        <v>1843</v>
      </c>
      <c r="J143" s="2" t="s">
        <v>125</v>
      </c>
      <c r="K143" s="2" t="s">
        <v>1849</v>
      </c>
      <c r="L143" s="3">
        <v>182</v>
      </c>
      <c r="M143" s="3">
        <v>191.1</v>
      </c>
      <c r="N143" s="3">
        <v>369.99</v>
      </c>
      <c r="O143" s="2" t="s">
        <v>127</v>
      </c>
      <c r="P143" s="2" t="s">
        <v>355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218</v>
      </c>
      <c r="V143" s="2" t="s">
        <v>1845</v>
      </c>
      <c r="W143" s="2" t="s">
        <v>182</v>
      </c>
      <c r="X143" s="2" t="s">
        <v>742</v>
      </c>
      <c r="Y143" s="2" t="s">
        <v>1846</v>
      </c>
      <c r="Z143" s="4">
        <v>99</v>
      </c>
      <c r="AA143" s="4">
        <f>=ROUNDDOWN({0},0)</f>
      </c>
      <c r="AB143" s="5"/>
      <c r="AC143" s="2" t="s">
        <v>130</v>
      </c>
      <c r="AD143" s="4"/>
      <c r="AE143" s="4"/>
      <c r="AF143" s="6">
        <v>72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1</v>
      </c>
      <c r="AQ143" s="8">
        <v>209.3</v>
      </c>
      <c r="AR143" s="4"/>
      <c r="AS143" s="8"/>
      <c r="AT143" s="7"/>
      <c r="AU143" s="7"/>
      <c r="AV143" s="4">
        <v>1</v>
      </c>
      <c r="AW143" s="8">
        <v>209.3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0.4989</v>
      </c>
      <c r="BJ143" s="4">
        <v>1</v>
      </c>
      <c r="BK143" s="8">
        <v>209.3</v>
      </c>
      <c r="BL143" s="2" t="s">
        <v>17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1504</v>
      </c>
      <c r="BX143" s="2" t="s">
        <v>130</v>
      </c>
      <c r="BY143" s="2" t="s">
        <v>141</v>
      </c>
      <c r="BZ143" s="2" t="s">
        <v>130</v>
      </c>
      <c r="CA143" s="4">
        <v>1</v>
      </c>
      <c r="CB143" s="8">
        <v>209.3</v>
      </c>
      <c r="CC143" s="4"/>
      <c r="CD143" s="8"/>
      <c r="CE143" s="7"/>
      <c r="CF143" s="7"/>
      <c r="CG143" s="2" t="s">
        <v>1019</v>
      </c>
      <c r="CH143" s="2" t="s">
        <v>127</v>
      </c>
      <c r="CI143" s="2" t="s">
        <v>130</v>
      </c>
      <c r="CJ143" s="2" t="s">
        <v>1850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127</v>
      </c>
      <c r="CU143" s="2" t="s">
        <v>1510</v>
      </c>
      <c r="CV143" s="2" t="s">
        <v>130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127</v>
      </c>
      <c r="DG143" s="2" t="s">
        <v>1504</v>
      </c>
      <c r="DH143" s="2" t="s">
        <v>130</v>
      </c>
      <c r="DI143" s="2" t="s">
        <v>141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127</v>
      </c>
      <c r="DS143" s="2" t="s">
        <v>1504</v>
      </c>
      <c r="DT143" s="2" t="s">
        <v>130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168</v>
      </c>
      <c r="ED143" s="2" t="s">
        <v>127</v>
      </c>
      <c r="EE143" s="2" t="s">
        <v>130</v>
      </c>
      <c r="EF143" s="2" t="s">
        <v>130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168</v>
      </c>
      <c r="EP143" s="2" t="s">
        <v>127</v>
      </c>
      <c r="EQ143" s="2" t="s">
        <v>130</v>
      </c>
      <c r="ER143" s="2" t="s">
        <v>130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127</v>
      </c>
      <c r="FC143" s="2" t="s">
        <v>1504</v>
      </c>
      <c r="FD143" s="2" t="s">
        <v>130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127</v>
      </c>
      <c r="FO143" s="2" t="s">
        <v>130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256</v>
      </c>
      <c r="FZ143" s="2" t="s">
        <v>127</v>
      </c>
      <c r="GA143" s="2" t="s">
        <v>130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169</v>
      </c>
      <c r="GL143" s="2" t="s">
        <v>127</v>
      </c>
      <c r="GM143" s="2" t="s">
        <v>130</v>
      </c>
      <c r="GN143" s="2" t="s">
        <v>130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256</v>
      </c>
      <c r="HJ143" s="2" t="s">
        <v>127</v>
      </c>
      <c r="HK143" s="2" t="s">
        <v>130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127</v>
      </c>
      <c r="HW143" s="2" t="s">
        <v>130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147</v>
      </c>
      <c r="IH143" s="2" t="s">
        <v>127</v>
      </c>
      <c r="II143" s="2" t="s">
        <v>130</v>
      </c>
      <c r="IJ143" s="2" t="s">
        <v>130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127</v>
      </c>
      <c r="IU143" s="2" t="s">
        <v>1504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127</v>
      </c>
      <c r="JG143" s="2" t="s">
        <v>130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168</v>
      </c>
      <c r="JR143" s="2" t="s">
        <v>127</v>
      </c>
      <c r="JS143" s="2" t="s">
        <v>130</v>
      </c>
      <c r="JT143" s="2" t="s">
        <v>130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170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130</v>
      </c>
      <c r="LZ143" s="2" t="s">
        <v>130</v>
      </c>
      <c r="MA143" s="2" t="s">
        <v>130</v>
      </c>
      <c r="MB143" s="2" t="s">
        <v>130</v>
      </c>
      <c r="MC143" s="2" t="s">
        <v>130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168</v>
      </c>
      <c r="OT143" s="2" t="s">
        <v>127</v>
      </c>
      <c r="OU143" s="2" t="s">
        <v>130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127</v>
      </c>
      <c r="PG143" s="2" t="s">
        <v>1504</v>
      </c>
      <c r="PH143" s="2" t="s">
        <v>130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130</v>
      </c>
      <c r="QP143" s="2" t="s">
        <v>130</v>
      </c>
      <c r="QQ143" s="2" t="s">
        <v>130</v>
      </c>
      <c r="QR143" s="2" t="s">
        <v>130</v>
      </c>
      <c r="QS143" s="2" t="s">
        <v>130</v>
      </c>
      <c r="QT143" s="2" t="s">
        <v>130</v>
      </c>
    </row>
    <row r="144">
      <c r="A144" s="2" t="s">
        <v>1851</v>
      </c>
      <c r="B144" s="2" t="s">
        <v>119</v>
      </c>
      <c r="C144" s="2" t="s">
        <v>1807</v>
      </c>
      <c r="D144" s="2" t="s">
        <v>965</v>
      </c>
      <c r="E144" s="2" t="s">
        <v>966</v>
      </c>
      <c r="F144" s="2" t="s">
        <v>1852</v>
      </c>
      <c r="G144" s="2" t="s">
        <v>1852</v>
      </c>
      <c r="H144" s="2" t="s">
        <v>1852</v>
      </c>
      <c r="I144" s="2" t="s">
        <v>1853</v>
      </c>
      <c r="J144" s="2" t="s">
        <v>125</v>
      </c>
      <c r="K144" s="2" t="s">
        <v>310</v>
      </c>
      <c r="L144" s="3">
        <v>48.06</v>
      </c>
      <c r="M144" s="3">
        <v>50.46</v>
      </c>
      <c r="N144" s="3">
        <v>104.99</v>
      </c>
      <c r="O144" s="2" t="s">
        <v>892</v>
      </c>
      <c r="P144" s="2" t="s">
        <v>721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218</v>
      </c>
      <c r="V144" s="2" t="s">
        <v>219</v>
      </c>
      <c r="W144" s="2" t="s">
        <v>792</v>
      </c>
      <c r="X144" s="2" t="s">
        <v>1183</v>
      </c>
      <c r="Y144" s="2" t="s">
        <v>894</v>
      </c>
      <c r="Z144" s="4">
        <v>31</v>
      </c>
      <c r="AA144" s="4">
        <f>=ROUNDDOWN(31,0)</f>
      </c>
      <c r="AB144" s="5">
        <v>1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8</v>
      </c>
      <c r="AQ144" s="8">
        <v>404.79</v>
      </c>
      <c r="AR144" s="4"/>
      <c r="AS144" s="8"/>
      <c r="AT144" s="7"/>
      <c r="AU144" s="7"/>
      <c r="AV144" s="4">
        <v>8</v>
      </c>
      <c r="AW144" s="8">
        <v>404.79</v>
      </c>
      <c r="AX144" s="4"/>
      <c r="AY144" s="8"/>
      <c r="AZ144" s="7"/>
      <c r="BA144" s="7"/>
      <c r="BB144" s="7">
        <v>1</v>
      </c>
      <c r="BC144" s="4">
        <v>8</v>
      </c>
      <c r="BD144" s="8">
        <v>404.79</v>
      </c>
      <c r="BE144" s="4"/>
      <c r="BF144" s="8"/>
      <c r="BG144" s="7"/>
      <c r="BH144" s="7"/>
      <c r="BI144" s="7">
        <v>1</v>
      </c>
      <c r="BJ144" s="4">
        <v>8</v>
      </c>
      <c r="BK144" s="8">
        <v>404.79</v>
      </c>
      <c r="BL144" s="2" t="s">
        <v>1854</v>
      </c>
      <c r="BM144" s="7">
        <v>1</v>
      </c>
      <c r="BN144" s="7">
        <v>1</v>
      </c>
      <c r="BO144" s="4">
        <v>4</v>
      </c>
      <c r="BP144" s="8">
        <v>185.66</v>
      </c>
      <c r="BQ144" s="4"/>
      <c r="BR144" s="8"/>
      <c r="BS144" s="7"/>
      <c r="BT144" s="7"/>
      <c r="BU144" s="2" t="s">
        <v>138</v>
      </c>
      <c r="BV144" s="2" t="s">
        <v>127</v>
      </c>
      <c r="BW144" s="2" t="s">
        <v>896</v>
      </c>
      <c r="BX144" s="2" t="s">
        <v>1855</v>
      </c>
      <c r="BY144" s="2" t="s">
        <v>141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256</v>
      </c>
      <c r="CH144" s="2" t="s">
        <v>127</v>
      </c>
      <c r="CI144" s="2" t="s">
        <v>130</v>
      </c>
      <c r="CJ144" s="2" t="s">
        <v>130</v>
      </c>
      <c r="CK144" s="2" t="s">
        <v>141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127</v>
      </c>
      <c r="CU144" s="2" t="s">
        <v>897</v>
      </c>
      <c r="CV144" s="2" t="s">
        <v>1856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127</v>
      </c>
      <c r="DG144" s="2" t="s">
        <v>682</v>
      </c>
      <c r="DH144" s="2" t="s">
        <v>1719</v>
      </c>
      <c r="DI144" s="2" t="s">
        <v>141</v>
      </c>
      <c r="DJ144" s="2" t="s">
        <v>130</v>
      </c>
      <c r="DK144" s="4">
        <v>3</v>
      </c>
      <c r="DL144" s="8">
        <v>155.55</v>
      </c>
      <c r="DM144" s="4"/>
      <c r="DN144" s="8"/>
      <c r="DO144" s="7"/>
      <c r="DP144" s="7"/>
      <c r="DQ144" s="2" t="s">
        <v>138</v>
      </c>
      <c r="DR144" s="2" t="s">
        <v>127</v>
      </c>
      <c r="DS144" s="2" t="s">
        <v>874</v>
      </c>
      <c r="DT144" s="2" t="s">
        <v>1857</v>
      </c>
      <c r="DU144" s="2" t="s">
        <v>141</v>
      </c>
      <c r="DV144" s="2" t="s">
        <v>130</v>
      </c>
      <c r="DW144" s="4">
        <v>1</v>
      </c>
      <c r="DX144" s="8">
        <v>63.58</v>
      </c>
      <c r="DY144" s="4"/>
      <c r="DZ144" s="8"/>
      <c r="EA144" s="7"/>
      <c r="EB144" s="7"/>
      <c r="EC144" s="2" t="s">
        <v>138</v>
      </c>
      <c r="ED144" s="2" t="s">
        <v>127</v>
      </c>
      <c r="EE144" s="2" t="s">
        <v>493</v>
      </c>
      <c r="EF144" s="2" t="s">
        <v>1858</v>
      </c>
      <c r="EG144" s="2" t="s">
        <v>141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127</v>
      </c>
      <c r="EQ144" s="2" t="s">
        <v>293</v>
      </c>
      <c r="ER144" s="2" t="s">
        <v>1388</v>
      </c>
      <c r="ES144" s="2" t="s">
        <v>141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256</v>
      </c>
      <c r="FB144" s="2" t="s">
        <v>127</v>
      </c>
      <c r="FC144" s="2" t="s">
        <v>232</v>
      </c>
      <c r="FD144" s="2" t="s">
        <v>130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127</v>
      </c>
      <c r="FO144" s="2" t="s">
        <v>877</v>
      </c>
      <c r="FP144" s="2" t="s">
        <v>130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127</v>
      </c>
      <c r="GA144" s="2" t="s">
        <v>297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127</v>
      </c>
      <c r="GM144" s="2" t="s">
        <v>130</v>
      </c>
      <c r="GN144" s="2" t="s">
        <v>130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168</v>
      </c>
      <c r="GX144" s="2" t="s">
        <v>127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127</v>
      </c>
      <c r="HK144" s="2" t="s">
        <v>569</v>
      </c>
      <c r="HL144" s="2" t="s">
        <v>1859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127</v>
      </c>
      <c r="HW144" s="2" t="s">
        <v>130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571</v>
      </c>
      <c r="IJ144" s="2" t="s">
        <v>288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127</v>
      </c>
      <c r="IU144" s="2" t="s">
        <v>897</v>
      </c>
      <c r="IV144" s="2" t="s">
        <v>130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127</v>
      </c>
      <c r="JG144" s="2" t="s">
        <v>130</v>
      </c>
      <c r="JH144" s="2" t="s">
        <v>130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127</v>
      </c>
      <c r="KE144" s="2" t="s">
        <v>130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170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170</v>
      </c>
      <c r="OI144" s="2" t="s">
        <v>171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168</v>
      </c>
      <c r="OT144" s="2" t="s">
        <v>127</v>
      </c>
      <c r="OU144" s="2" t="s">
        <v>130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127</v>
      </c>
      <c r="PG144" s="2" t="s">
        <v>172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168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170</v>
      </c>
      <c r="QQ144" s="2" t="s">
        <v>900</v>
      </c>
      <c r="QR144" s="2" t="s">
        <v>130</v>
      </c>
      <c r="QS144" s="2" t="s">
        <v>141</v>
      </c>
      <c r="QT144" s="2" t="s">
        <v>130</v>
      </c>
    </row>
    <row r="145">
      <c r="A145" s="2" t="s">
        <v>1860</v>
      </c>
      <c r="B145" s="2" t="s">
        <v>119</v>
      </c>
      <c r="C145" s="2" t="s">
        <v>1807</v>
      </c>
      <c r="D145" s="2" t="s">
        <v>965</v>
      </c>
      <c r="E145" s="2" t="s">
        <v>966</v>
      </c>
      <c r="F145" s="2" t="s">
        <v>1861</v>
      </c>
      <c r="G145" s="2" t="s">
        <v>1861</v>
      </c>
      <c r="H145" s="2" t="s">
        <v>1861</v>
      </c>
      <c r="I145" s="2" t="s">
        <v>1862</v>
      </c>
      <c r="J145" s="2" t="s">
        <v>125</v>
      </c>
      <c r="K145" s="2" t="s">
        <v>1146</v>
      </c>
      <c r="L145" s="3">
        <v>180</v>
      </c>
      <c r="M145" s="3">
        <v>189</v>
      </c>
      <c r="N145" s="3">
        <v>379.99</v>
      </c>
      <c r="O145" s="2" t="s">
        <v>127</v>
      </c>
      <c r="P145" s="2" t="s">
        <v>355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218</v>
      </c>
      <c r="V145" s="2" t="s">
        <v>219</v>
      </c>
      <c r="W145" s="2" t="s">
        <v>134</v>
      </c>
      <c r="X145" s="2" t="s">
        <v>182</v>
      </c>
      <c r="Y145" s="2" t="s">
        <v>1201</v>
      </c>
      <c r="Z145" s="4">
        <v>116</v>
      </c>
      <c r="AA145" s="4">
        <f>=ROUNDDOWN(386.666666666667,0)</f>
      </c>
      <c r="AB145" s="5">
        <v>0.3</v>
      </c>
      <c r="AC145" s="2" t="s">
        <v>130</v>
      </c>
      <c r="AD145" s="4"/>
      <c r="AE145" s="4"/>
      <c r="AF145" s="6">
        <v>72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1</v>
      </c>
      <c r="AQ145" s="8">
        <v>211.68</v>
      </c>
      <c r="AR145" s="4"/>
      <c r="AS145" s="8"/>
      <c r="AT145" s="7"/>
      <c r="AU145" s="7"/>
      <c r="AV145" s="4">
        <v>1</v>
      </c>
      <c r="AW145" s="8">
        <v>211.68</v>
      </c>
      <c r="AX145" s="4"/>
      <c r="AY145" s="8"/>
      <c r="AZ145" s="7"/>
      <c r="BA145" s="7"/>
      <c r="BB145" s="7">
        <v>1</v>
      </c>
      <c r="BC145" s="4">
        <v>1</v>
      </c>
      <c r="BD145" s="8">
        <v>211.68</v>
      </c>
      <c r="BE145" s="4"/>
      <c r="BF145" s="8"/>
      <c r="BG145" s="7"/>
      <c r="BH145" s="7"/>
      <c r="BI145" s="7">
        <v>1</v>
      </c>
      <c r="BJ145" s="4">
        <v>1</v>
      </c>
      <c r="BK145" s="8">
        <v>211.68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127</v>
      </c>
      <c r="BW145" s="2" t="s">
        <v>1265</v>
      </c>
      <c r="BX145" s="2" t="s">
        <v>130</v>
      </c>
      <c r="BY145" s="2" t="s">
        <v>141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360</v>
      </c>
      <c r="CH145" s="2" t="s">
        <v>127</v>
      </c>
      <c r="CI145" s="2" t="s">
        <v>130</v>
      </c>
      <c r="CJ145" s="2" t="s">
        <v>130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127</v>
      </c>
      <c r="CU145" s="2" t="s">
        <v>694</v>
      </c>
      <c r="CV145" s="2" t="s">
        <v>130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127</v>
      </c>
      <c r="DG145" s="2" t="s">
        <v>1505</v>
      </c>
      <c r="DH145" s="2" t="s">
        <v>130</v>
      </c>
      <c r="DI145" s="2" t="s">
        <v>141</v>
      </c>
      <c r="DJ145" s="2" t="s">
        <v>130</v>
      </c>
      <c r="DK145" s="4">
        <v>1</v>
      </c>
      <c r="DL145" s="8">
        <v>211.68</v>
      </c>
      <c r="DM145" s="4"/>
      <c r="DN145" s="8"/>
      <c r="DO145" s="7"/>
      <c r="DP145" s="7"/>
      <c r="DQ145" s="2" t="s">
        <v>138</v>
      </c>
      <c r="DR145" s="2" t="s">
        <v>127</v>
      </c>
      <c r="DS145" s="2" t="s">
        <v>739</v>
      </c>
      <c r="DT145" s="2" t="s">
        <v>1772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168</v>
      </c>
      <c r="ED145" s="2" t="s">
        <v>127</v>
      </c>
      <c r="EE145" s="2" t="s">
        <v>130</v>
      </c>
      <c r="EF145" s="2" t="s">
        <v>130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256</v>
      </c>
      <c r="EP145" s="2" t="s">
        <v>127</v>
      </c>
      <c r="EQ145" s="2" t="s">
        <v>130</v>
      </c>
      <c r="ER145" s="2" t="s">
        <v>130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127</v>
      </c>
      <c r="FC145" s="2" t="s">
        <v>636</v>
      </c>
      <c r="FD145" s="2" t="s">
        <v>130</v>
      </c>
      <c r="FE145" s="2" t="s">
        <v>141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168</v>
      </c>
      <c r="FN145" s="2" t="s">
        <v>127</v>
      </c>
      <c r="FO145" s="2" t="s">
        <v>130</v>
      </c>
      <c r="FP145" s="2" t="s">
        <v>130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256</v>
      </c>
      <c r="FZ145" s="2" t="s">
        <v>127</v>
      </c>
      <c r="GA145" s="2" t="s">
        <v>130</v>
      </c>
      <c r="GB145" s="2" t="s">
        <v>130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168</v>
      </c>
      <c r="GL145" s="2" t="s">
        <v>127</v>
      </c>
      <c r="GM145" s="2" t="s">
        <v>130</v>
      </c>
      <c r="GN145" s="2" t="s">
        <v>130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168</v>
      </c>
      <c r="GX145" s="2" t="s">
        <v>127</v>
      </c>
      <c r="GY145" s="2" t="s">
        <v>130</v>
      </c>
      <c r="GZ145" s="2" t="s">
        <v>130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256</v>
      </c>
      <c r="HJ145" s="2" t="s">
        <v>127</v>
      </c>
      <c r="HK145" s="2" t="s">
        <v>130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127</v>
      </c>
      <c r="HW145" s="2" t="s">
        <v>130</v>
      </c>
      <c r="HX145" s="2" t="s">
        <v>130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147</v>
      </c>
      <c r="IH145" s="2" t="s">
        <v>127</v>
      </c>
      <c r="II145" s="2" t="s">
        <v>130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694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127</v>
      </c>
      <c r="JG145" s="2" t="s">
        <v>130</v>
      </c>
      <c r="JH145" s="2" t="s">
        <v>130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168</v>
      </c>
      <c r="JR145" s="2" t="s">
        <v>127</v>
      </c>
      <c r="JS145" s="2" t="s">
        <v>130</v>
      </c>
      <c r="JT145" s="2" t="s">
        <v>130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127</v>
      </c>
      <c r="KE145" s="2" t="s">
        <v>130</v>
      </c>
      <c r="KF145" s="2" t="s">
        <v>130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170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130</v>
      </c>
      <c r="LZ145" s="2" t="s">
        <v>130</v>
      </c>
      <c r="MA145" s="2" t="s">
        <v>130</v>
      </c>
      <c r="MB145" s="2" t="s">
        <v>130</v>
      </c>
      <c r="MC145" s="2" t="s">
        <v>130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168</v>
      </c>
      <c r="OT145" s="2" t="s">
        <v>127</v>
      </c>
      <c r="OU145" s="2" t="s">
        <v>130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127</v>
      </c>
      <c r="PG145" s="2" t="s">
        <v>694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130</v>
      </c>
      <c r="QP145" s="2" t="s">
        <v>130</v>
      </c>
      <c r="QQ145" s="2" t="s">
        <v>130</v>
      </c>
      <c r="QR145" s="2" t="s">
        <v>130</v>
      </c>
      <c r="QS145" s="2" t="s">
        <v>130</v>
      </c>
      <c r="QT145" s="2" t="s">
        <v>130</v>
      </c>
    </row>
    <row r="146">
      <c r="A146" s="2" t="s">
        <v>1863</v>
      </c>
      <c r="B146" s="2" t="s">
        <v>119</v>
      </c>
      <c r="C146" s="2" t="s">
        <v>1807</v>
      </c>
      <c r="D146" s="2" t="s">
        <v>965</v>
      </c>
      <c r="E146" s="2" t="s">
        <v>966</v>
      </c>
      <c r="F146" s="2" t="s">
        <v>1864</v>
      </c>
      <c r="G146" s="2" t="s">
        <v>1864</v>
      </c>
      <c r="H146" s="2" t="s">
        <v>1864</v>
      </c>
      <c r="I146" s="2" t="s">
        <v>1865</v>
      </c>
      <c r="J146" s="2" t="s">
        <v>125</v>
      </c>
      <c r="K146" s="2" t="s">
        <v>1205</v>
      </c>
      <c r="L146" s="3">
        <v>83.03</v>
      </c>
      <c r="M146" s="3">
        <v>87.18</v>
      </c>
      <c r="N146" s="3">
        <v>189.99</v>
      </c>
      <c r="O146" s="2" t="s">
        <v>892</v>
      </c>
      <c r="P146" s="2" t="s">
        <v>721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218</v>
      </c>
      <c r="V146" s="2" t="s">
        <v>219</v>
      </c>
      <c r="W146" s="2" t="s">
        <v>1183</v>
      </c>
      <c r="X146" s="2" t="s">
        <v>792</v>
      </c>
      <c r="Y146" s="2" t="s">
        <v>872</v>
      </c>
      <c r="Z146" s="4">
        <v>96</v>
      </c>
      <c r="AA146" s="4">
        <f>=ROUNDDOWN(96,0)</f>
      </c>
      <c r="AB146" s="5">
        <v>1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1</v>
      </c>
      <c r="AQ146" s="8">
        <v>199</v>
      </c>
      <c r="AR146" s="4"/>
      <c r="AS146" s="8"/>
      <c r="AT146" s="7"/>
      <c r="AU146" s="7"/>
      <c r="AV146" s="4">
        <v>1</v>
      </c>
      <c r="AW146" s="8">
        <v>199</v>
      </c>
      <c r="AX146" s="4"/>
      <c r="AY146" s="8"/>
      <c r="AZ146" s="7"/>
      <c r="BA146" s="7"/>
      <c r="BB146" s="7">
        <v>1</v>
      </c>
      <c r="BC146" s="4">
        <v>1</v>
      </c>
      <c r="BD146" s="8">
        <v>199</v>
      </c>
      <c r="BE146" s="4"/>
      <c r="BF146" s="8"/>
      <c r="BG146" s="7"/>
      <c r="BH146" s="7"/>
      <c r="BI146" s="7">
        <v>1</v>
      </c>
      <c r="BJ146" s="4">
        <v>1</v>
      </c>
      <c r="BK146" s="8">
        <v>199</v>
      </c>
      <c r="BL146" s="2" t="s">
        <v>25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138</v>
      </c>
      <c r="BV146" s="2" t="s">
        <v>127</v>
      </c>
      <c r="BW146" s="2" t="s">
        <v>668</v>
      </c>
      <c r="BX146" s="2" t="s">
        <v>130</v>
      </c>
      <c r="BY146" s="2" t="s">
        <v>141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256</v>
      </c>
      <c r="CH146" s="2" t="s">
        <v>127</v>
      </c>
      <c r="CI146" s="2" t="s">
        <v>130</v>
      </c>
      <c r="CJ146" s="2" t="s">
        <v>130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127</v>
      </c>
      <c r="CU146" s="2" t="s">
        <v>239</v>
      </c>
      <c r="CV146" s="2" t="s">
        <v>130</v>
      </c>
      <c r="CW146" s="2" t="s">
        <v>141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127</v>
      </c>
      <c r="DG146" s="2" t="s">
        <v>1186</v>
      </c>
      <c r="DH146" s="2" t="s">
        <v>672</v>
      </c>
      <c r="DI146" s="2" t="s">
        <v>141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127</v>
      </c>
      <c r="DS146" s="2" t="s">
        <v>874</v>
      </c>
      <c r="DT146" s="2" t="s">
        <v>130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127</v>
      </c>
      <c r="EE146" s="2" t="s">
        <v>493</v>
      </c>
      <c r="EF146" s="2" t="s">
        <v>130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204</v>
      </c>
      <c r="EP146" s="2" t="s">
        <v>127</v>
      </c>
      <c r="EQ146" s="2" t="s">
        <v>130</v>
      </c>
      <c r="ER146" s="2" t="s">
        <v>130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256</v>
      </c>
      <c r="FB146" s="2" t="s">
        <v>127</v>
      </c>
      <c r="FC146" s="2" t="s">
        <v>232</v>
      </c>
      <c r="FD146" s="2" t="s">
        <v>130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168</v>
      </c>
      <c r="FN146" s="2" t="s">
        <v>127</v>
      </c>
      <c r="FO146" s="2" t="s">
        <v>130</v>
      </c>
      <c r="FP146" s="2" t="s">
        <v>130</v>
      </c>
      <c r="FQ146" s="2" t="s">
        <v>141</v>
      </c>
      <c r="FR146" s="2" t="s">
        <v>130</v>
      </c>
      <c r="FS146" s="4">
        <v>1</v>
      </c>
      <c r="FT146" s="8">
        <v>199</v>
      </c>
      <c r="FU146" s="4"/>
      <c r="FV146" s="8"/>
      <c r="FW146" s="7"/>
      <c r="FX146" s="7"/>
      <c r="FY146" s="2" t="s">
        <v>138</v>
      </c>
      <c r="FZ146" s="2" t="s">
        <v>127</v>
      </c>
      <c r="GA146" s="2" t="s">
        <v>297</v>
      </c>
      <c r="GB146" s="2" t="s">
        <v>1706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168</v>
      </c>
      <c r="GL146" s="2" t="s">
        <v>127</v>
      </c>
      <c r="GM146" s="2" t="s">
        <v>130</v>
      </c>
      <c r="GN146" s="2" t="s">
        <v>130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168</v>
      </c>
      <c r="GX146" s="2" t="s">
        <v>127</v>
      </c>
      <c r="GY146" s="2" t="s">
        <v>130</v>
      </c>
      <c r="GZ146" s="2" t="s">
        <v>130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127</v>
      </c>
      <c r="HK146" s="2" t="s">
        <v>569</v>
      </c>
      <c r="HL146" s="2" t="s">
        <v>130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127</v>
      </c>
      <c r="HW146" s="2" t="s">
        <v>130</v>
      </c>
      <c r="HX146" s="2" t="s">
        <v>130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127</v>
      </c>
      <c r="II146" s="2" t="s">
        <v>571</v>
      </c>
      <c r="IJ146" s="2" t="s">
        <v>130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127</v>
      </c>
      <c r="IU146" s="2" t="s">
        <v>239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127</v>
      </c>
      <c r="JG146" s="2" t="s">
        <v>130</v>
      </c>
      <c r="JH146" s="2" t="s">
        <v>130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170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138</v>
      </c>
      <c r="OH146" s="2" t="s">
        <v>170</v>
      </c>
      <c r="OI146" s="2" t="s">
        <v>171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127</v>
      </c>
      <c r="OU146" s="2" t="s">
        <v>130</v>
      </c>
      <c r="OV146" s="2" t="s">
        <v>130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138</v>
      </c>
      <c r="PF146" s="2" t="s">
        <v>127</v>
      </c>
      <c r="PG146" s="2" t="s">
        <v>172</v>
      </c>
      <c r="PH146" s="2" t="s">
        <v>130</v>
      </c>
      <c r="PI146" s="2" t="s">
        <v>141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170</v>
      </c>
      <c r="QQ146" s="2" t="s">
        <v>881</v>
      </c>
      <c r="QR146" s="2" t="s">
        <v>130</v>
      </c>
      <c r="QS146" s="2" t="s">
        <v>141</v>
      </c>
      <c r="QT146" s="2" t="s">
        <v>130</v>
      </c>
    </row>
    <row r="147">
      <c r="A147" s="2" t="s">
        <v>1866</v>
      </c>
      <c r="B147" s="2" t="s">
        <v>119</v>
      </c>
      <c r="C147" s="2" t="s">
        <v>1807</v>
      </c>
      <c r="D147" s="2" t="s">
        <v>965</v>
      </c>
      <c r="E147" s="2" t="s">
        <v>966</v>
      </c>
      <c r="F147" s="2" t="s">
        <v>1867</v>
      </c>
      <c r="G147" s="2" t="s">
        <v>1867</v>
      </c>
      <c r="H147" s="2" t="s">
        <v>1867</v>
      </c>
      <c r="I147" s="2" t="s">
        <v>1868</v>
      </c>
      <c r="J147" s="2" t="s">
        <v>125</v>
      </c>
      <c r="K147" s="2" t="s">
        <v>521</v>
      </c>
      <c r="L147" s="3">
        <v>54.68</v>
      </c>
      <c r="M147" s="3">
        <v>57.41</v>
      </c>
      <c r="N147" s="3">
        <v>127.99</v>
      </c>
      <c r="O147" s="2" t="s">
        <v>892</v>
      </c>
      <c r="P147" s="2" t="s">
        <v>721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218</v>
      </c>
      <c r="V147" s="2" t="s">
        <v>219</v>
      </c>
      <c r="W147" s="2" t="s">
        <v>133</v>
      </c>
      <c r="X147" s="2" t="s">
        <v>130</v>
      </c>
      <c r="Y147" s="2" t="s">
        <v>486</v>
      </c>
      <c r="Z147" s="4">
        <v>51</v>
      </c>
      <c r="AA147" s="4">
        <f>=ROUNDDOWN(85,0)</f>
      </c>
      <c r="AB147" s="5">
        <v>0.6</v>
      </c>
      <c r="AC147" s="2" t="s">
        <v>130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127</v>
      </c>
      <c r="BW147" s="2" t="s">
        <v>1286</v>
      </c>
      <c r="BX147" s="2" t="s">
        <v>162</v>
      </c>
      <c r="BY147" s="2" t="s">
        <v>141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127</v>
      </c>
      <c r="CI147" s="2" t="s">
        <v>130</v>
      </c>
      <c r="CJ147" s="2" t="s">
        <v>130</v>
      </c>
      <c r="CK147" s="2" t="s">
        <v>141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127</v>
      </c>
      <c r="CU147" s="2" t="s">
        <v>486</v>
      </c>
      <c r="CV147" s="2" t="s">
        <v>1250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127</v>
      </c>
      <c r="DG147" s="2" t="s">
        <v>1286</v>
      </c>
      <c r="DH147" s="2" t="s">
        <v>1869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127</v>
      </c>
      <c r="DS147" s="2" t="s">
        <v>1286</v>
      </c>
      <c r="DT147" s="2" t="s">
        <v>1151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147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127</v>
      </c>
      <c r="EQ147" s="2" t="s">
        <v>1286</v>
      </c>
      <c r="ER147" s="2" t="s">
        <v>1870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256</v>
      </c>
      <c r="FB147" s="2" t="s">
        <v>127</v>
      </c>
      <c r="FC147" s="2" t="s">
        <v>232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127</v>
      </c>
      <c r="FO147" s="2" t="s">
        <v>130</v>
      </c>
      <c r="FP147" s="2" t="s">
        <v>130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127</v>
      </c>
      <c r="GA147" s="2" t="s">
        <v>207</v>
      </c>
      <c r="GB147" s="2" t="s">
        <v>681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168</v>
      </c>
      <c r="GL147" s="2" t="s">
        <v>127</v>
      </c>
      <c r="GM147" s="2" t="s">
        <v>130</v>
      </c>
      <c r="GN147" s="2" t="s">
        <v>130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127</v>
      </c>
      <c r="GY147" s="2" t="s">
        <v>911</v>
      </c>
      <c r="GZ147" s="2" t="s">
        <v>241</v>
      </c>
      <c r="HA147" s="2" t="s">
        <v>141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127</v>
      </c>
      <c r="HK147" s="2" t="s">
        <v>490</v>
      </c>
      <c r="HL147" s="2" t="s">
        <v>130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127</v>
      </c>
      <c r="HW147" s="2" t="s">
        <v>130</v>
      </c>
      <c r="HX147" s="2" t="s">
        <v>130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127</v>
      </c>
      <c r="II147" s="2" t="s">
        <v>571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127</v>
      </c>
      <c r="IU147" s="2" t="s">
        <v>1286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127</v>
      </c>
      <c r="JG147" s="2" t="s">
        <v>130</v>
      </c>
      <c r="JH147" s="2" t="s">
        <v>130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130</v>
      </c>
      <c r="JR147" s="2" t="s">
        <v>130</v>
      </c>
      <c r="JS147" s="2" t="s">
        <v>130</v>
      </c>
      <c r="JT147" s="2" t="s">
        <v>130</v>
      </c>
      <c r="JU147" s="2" t="s">
        <v>130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170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130</v>
      </c>
      <c r="MX147" s="2" t="s">
        <v>130</v>
      </c>
      <c r="MY147" s="2" t="s">
        <v>130</v>
      </c>
      <c r="MZ147" s="2" t="s">
        <v>130</v>
      </c>
      <c r="NA147" s="2" t="s">
        <v>130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138</v>
      </c>
      <c r="OH147" s="2" t="s">
        <v>170</v>
      </c>
      <c r="OI147" s="2" t="s">
        <v>171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127</v>
      </c>
      <c r="OU147" s="2" t="s">
        <v>130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138</v>
      </c>
      <c r="PF147" s="2" t="s">
        <v>127</v>
      </c>
      <c r="PG147" s="2" t="s">
        <v>172</v>
      </c>
      <c r="PH147" s="2" t="s">
        <v>130</v>
      </c>
      <c r="PI147" s="2" t="s">
        <v>141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170</v>
      </c>
      <c r="QQ147" s="2" t="s">
        <v>667</v>
      </c>
      <c r="QR147" s="2" t="s">
        <v>683</v>
      </c>
      <c r="QS147" s="2" t="s">
        <v>141</v>
      </c>
      <c r="QT147" s="2" t="s">
        <v>130</v>
      </c>
    </row>
    <row r="148">
      <c r="A148" s="2" t="s">
        <v>1871</v>
      </c>
      <c r="B148" s="2" t="s">
        <v>119</v>
      </c>
      <c r="C148" s="2" t="s">
        <v>1807</v>
      </c>
      <c r="D148" s="2" t="s">
        <v>965</v>
      </c>
      <c r="E148" s="2" t="s">
        <v>966</v>
      </c>
      <c r="F148" s="2" t="s">
        <v>1872</v>
      </c>
      <c r="G148" s="2" t="s">
        <v>1872</v>
      </c>
      <c r="H148" s="2" t="s">
        <v>1872</v>
      </c>
      <c r="I148" s="2" t="s">
        <v>1145</v>
      </c>
      <c r="J148" s="2" t="s">
        <v>125</v>
      </c>
      <c r="K148" s="2" t="s">
        <v>1110</v>
      </c>
      <c r="L148" s="3">
        <v>56.7</v>
      </c>
      <c r="M148" s="3">
        <v>59.54</v>
      </c>
      <c r="N148" s="3">
        <v>134.99</v>
      </c>
      <c r="O148" s="2" t="s">
        <v>892</v>
      </c>
      <c r="P148" s="2" t="s">
        <v>721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218</v>
      </c>
      <c r="V148" s="2" t="s">
        <v>219</v>
      </c>
      <c r="W148" s="2" t="s">
        <v>134</v>
      </c>
      <c r="X148" s="2" t="s">
        <v>130</v>
      </c>
      <c r="Y148" s="2" t="s">
        <v>381</v>
      </c>
      <c r="Z148" s="4">
        <v>91</v>
      </c>
      <c r="AA148" s="4">
        <f>=ROUNDDOWN({0},0)</f>
      </c>
      <c r="AB148" s="5"/>
      <c r="AC148" s="2" t="s">
        <v>130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130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1128</v>
      </c>
      <c r="BX148" s="2" t="s">
        <v>1648</v>
      </c>
      <c r="BY148" s="2" t="s">
        <v>141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127</v>
      </c>
      <c r="CI148" s="2" t="s">
        <v>130</v>
      </c>
      <c r="CJ148" s="2" t="s">
        <v>130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381</v>
      </c>
      <c r="CV148" s="2" t="s">
        <v>490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127</v>
      </c>
      <c r="DG148" s="2" t="s">
        <v>230</v>
      </c>
      <c r="DH148" s="2" t="s">
        <v>130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1128</v>
      </c>
      <c r="DT148" s="2" t="s">
        <v>130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170</v>
      </c>
      <c r="EE148" s="2" t="s">
        <v>328</v>
      </c>
      <c r="EF148" s="2" t="s">
        <v>130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127</v>
      </c>
      <c r="EQ148" s="2" t="s">
        <v>230</v>
      </c>
      <c r="ER148" s="2" t="s">
        <v>1873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256</v>
      </c>
      <c r="FB148" s="2" t="s">
        <v>127</v>
      </c>
      <c r="FC148" s="2" t="s">
        <v>232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877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127</v>
      </c>
      <c r="GA148" s="2" t="s">
        <v>207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127</v>
      </c>
      <c r="GM148" s="2" t="s">
        <v>130</v>
      </c>
      <c r="GN148" s="2" t="s">
        <v>130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127</v>
      </c>
      <c r="GY148" s="2" t="s">
        <v>911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127</v>
      </c>
      <c r="HK148" s="2" t="s">
        <v>490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127</v>
      </c>
      <c r="HW148" s="2" t="s">
        <v>130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127</v>
      </c>
      <c r="II148" s="2" t="s">
        <v>571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127</v>
      </c>
      <c r="IU148" s="2" t="s">
        <v>673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130</v>
      </c>
      <c r="JR148" s="2" t="s">
        <v>130</v>
      </c>
      <c r="JS148" s="2" t="s">
        <v>130</v>
      </c>
      <c r="JT148" s="2" t="s">
        <v>130</v>
      </c>
      <c r="JU148" s="2" t="s">
        <v>130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170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138</v>
      </c>
      <c r="OH148" s="2" t="s">
        <v>170</v>
      </c>
      <c r="OI148" s="2" t="s">
        <v>171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127</v>
      </c>
      <c r="OU148" s="2" t="s">
        <v>130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168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170</v>
      </c>
      <c r="QQ148" s="2" t="s">
        <v>496</v>
      </c>
      <c r="QR148" s="2" t="s">
        <v>130</v>
      </c>
      <c r="QS148" s="2" t="s">
        <v>141</v>
      </c>
      <c r="QT148" s="2" t="s">
        <v>130</v>
      </c>
    </row>
    <row r="149">
      <c r="A149" s="2" t="s">
        <v>1874</v>
      </c>
      <c r="B149" s="2" t="s">
        <v>119</v>
      </c>
      <c r="C149" s="2" t="s">
        <v>1807</v>
      </c>
      <c r="D149" s="2" t="s">
        <v>965</v>
      </c>
      <c r="E149" s="2" t="s">
        <v>966</v>
      </c>
      <c r="F149" s="2" t="s">
        <v>1875</v>
      </c>
      <c r="G149" s="2" t="s">
        <v>1875</v>
      </c>
      <c r="H149" s="2" t="s">
        <v>1875</v>
      </c>
      <c r="I149" s="2" t="s">
        <v>1876</v>
      </c>
      <c r="J149" s="2" t="s">
        <v>125</v>
      </c>
      <c r="K149" s="2" t="s">
        <v>1138</v>
      </c>
      <c r="L149" s="3">
        <v>26.5</v>
      </c>
      <c r="M149" s="3">
        <v>27.82</v>
      </c>
      <c r="N149" s="3">
        <v>59.99</v>
      </c>
      <c r="O149" s="2" t="s">
        <v>892</v>
      </c>
      <c r="P149" s="2" t="s">
        <v>721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218</v>
      </c>
      <c r="V149" s="2" t="s">
        <v>219</v>
      </c>
      <c r="W149" s="2" t="s">
        <v>134</v>
      </c>
      <c r="X149" s="2" t="s">
        <v>130</v>
      </c>
      <c r="Y149" s="2" t="s">
        <v>1593</v>
      </c>
      <c r="Z149" s="4">
        <v>126</v>
      </c>
      <c r="AA149" s="4">
        <f>=ROUNDDOWN({0},0)</f>
      </c>
      <c r="AB149" s="5"/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130</v>
      </c>
      <c r="BM149" s="7"/>
      <c r="BN149" s="7"/>
      <c r="BO149" s="4"/>
      <c r="BP149" s="8"/>
      <c r="BQ149" s="4"/>
      <c r="BR149" s="8"/>
      <c r="BS149" s="7"/>
      <c r="BT149" s="7"/>
      <c r="BU149" s="2" t="s">
        <v>138</v>
      </c>
      <c r="BV149" s="2" t="s">
        <v>127</v>
      </c>
      <c r="BW149" s="2" t="s">
        <v>1877</v>
      </c>
      <c r="BX149" s="2" t="s">
        <v>871</v>
      </c>
      <c r="BY149" s="2" t="s">
        <v>141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127</v>
      </c>
      <c r="CI149" s="2" t="s">
        <v>130</v>
      </c>
      <c r="CJ149" s="2" t="s">
        <v>130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1593</v>
      </c>
      <c r="CV149" s="2" t="s">
        <v>615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127</v>
      </c>
      <c r="DG149" s="2" t="s">
        <v>1878</v>
      </c>
      <c r="DH149" s="2" t="s">
        <v>1126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127</v>
      </c>
      <c r="DS149" s="2" t="s">
        <v>166</v>
      </c>
      <c r="DT149" s="2" t="s">
        <v>865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170</v>
      </c>
      <c r="EE149" s="2" t="s">
        <v>328</v>
      </c>
      <c r="EF149" s="2" t="s">
        <v>1856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127</v>
      </c>
      <c r="EQ149" s="2" t="s">
        <v>230</v>
      </c>
      <c r="ER149" s="2" t="s">
        <v>753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256</v>
      </c>
      <c r="FB149" s="2" t="s">
        <v>127</v>
      </c>
      <c r="FC149" s="2" t="s">
        <v>232</v>
      </c>
      <c r="FD149" s="2" t="s">
        <v>130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127</v>
      </c>
      <c r="FO149" s="2" t="s">
        <v>877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127</v>
      </c>
      <c r="GA149" s="2" t="s">
        <v>207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127</v>
      </c>
      <c r="GM149" s="2" t="s">
        <v>130</v>
      </c>
      <c r="GN149" s="2" t="s">
        <v>130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127</v>
      </c>
      <c r="GY149" s="2" t="s">
        <v>911</v>
      </c>
      <c r="GZ149" s="2" t="s">
        <v>862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127</v>
      </c>
      <c r="HK149" s="2" t="s">
        <v>490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127</v>
      </c>
      <c r="HW149" s="2" t="s">
        <v>130</v>
      </c>
      <c r="HX149" s="2" t="s">
        <v>130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571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127</v>
      </c>
      <c r="IU149" s="2" t="s">
        <v>271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127</v>
      </c>
      <c r="JG149" s="2" t="s">
        <v>130</v>
      </c>
      <c r="JH149" s="2" t="s">
        <v>130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130</v>
      </c>
      <c r="JR149" s="2" t="s">
        <v>130</v>
      </c>
      <c r="JS149" s="2" t="s">
        <v>130</v>
      </c>
      <c r="JT149" s="2" t="s">
        <v>130</v>
      </c>
      <c r="JU149" s="2" t="s">
        <v>130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170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138</v>
      </c>
      <c r="OH149" s="2" t="s">
        <v>170</v>
      </c>
      <c r="OI149" s="2" t="s">
        <v>626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168</v>
      </c>
      <c r="OT149" s="2" t="s">
        <v>127</v>
      </c>
      <c r="OU149" s="2" t="s">
        <v>130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168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170</v>
      </c>
      <c r="QQ149" s="2" t="s">
        <v>1879</v>
      </c>
      <c r="QR149" s="2" t="s">
        <v>130</v>
      </c>
      <c r="QS149" s="2" t="s">
        <v>141</v>
      </c>
      <c r="QT149" s="2" t="s">
        <v>130</v>
      </c>
    </row>
    <row r="150">
      <c r="A150" s="2" t="s">
        <v>1880</v>
      </c>
      <c r="B150" s="2" t="s">
        <v>119</v>
      </c>
      <c r="C150" s="2" t="s">
        <v>1807</v>
      </c>
      <c r="D150" s="2" t="s">
        <v>1208</v>
      </c>
      <c r="E150" s="2" t="s">
        <v>1209</v>
      </c>
      <c r="F150" s="2" t="s">
        <v>1881</v>
      </c>
      <c r="G150" s="2" t="s">
        <v>1881</v>
      </c>
      <c r="H150" s="2" t="s">
        <v>1881</v>
      </c>
      <c r="I150" s="2" t="s">
        <v>1882</v>
      </c>
      <c r="J150" s="2" t="s">
        <v>125</v>
      </c>
      <c r="K150" s="2" t="s">
        <v>1146</v>
      </c>
      <c r="L150" s="3">
        <v>57.5</v>
      </c>
      <c r="M150" s="3">
        <v>60.38</v>
      </c>
      <c r="N150" s="3">
        <v>119.99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218</v>
      </c>
      <c r="V150" s="2" t="s">
        <v>219</v>
      </c>
      <c r="W150" s="2" t="s">
        <v>1183</v>
      </c>
      <c r="X150" s="2" t="s">
        <v>742</v>
      </c>
      <c r="Y150" s="2" t="s">
        <v>1883</v>
      </c>
      <c r="Z150" s="4">
        <v>27</v>
      </c>
      <c r="AA150" s="4">
        <f>=ROUNDDOWN(1.58823529411765,0)</f>
      </c>
      <c r="AB150" s="5">
        <v>17</v>
      </c>
      <c r="AC150" s="2" t="s">
        <v>409</v>
      </c>
      <c r="AD150" s="4">
        <v>150</v>
      </c>
      <c r="AE150" s="4">
        <v>480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198</v>
      </c>
      <c r="AQ150" s="8">
        <v>12512.84</v>
      </c>
      <c r="AR150" s="4"/>
      <c r="AS150" s="8"/>
      <c r="AT150" s="7"/>
      <c r="AU150" s="7"/>
      <c r="AV150" s="4">
        <v>198</v>
      </c>
      <c r="AW150" s="8">
        <v>12512.84</v>
      </c>
      <c r="AX150" s="4"/>
      <c r="AY150" s="8"/>
      <c r="AZ150" s="7"/>
      <c r="BA150" s="7"/>
      <c r="BB150" s="7">
        <v>1</v>
      </c>
      <c r="BC150" s="4">
        <v>198</v>
      </c>
      <c r="BD150" s="8">
        <v>12512.84</v>
      </c>
      <c r="BE150" s="4"/>
      <c r="BF150" s="8"/>
      <c r="BG150" s="7"/>
      <c r="BH150" s="7"/>
      <c r="BI150" s="7">
        <v>1</v>
      </c>
      <c r="BJ150" s="4">
        <v>198</v>
      </c>
      <c r="BK150" s="8">
        <v>12512.84</v>
      </c>
      <c r="BL150" s="2" t="s">
        <v>1884</v>
      </c>
      <c r="BM150" s="7">
        <v>1</v>
      </c>
      <c r="BN150" s="7">
        <v>1</v>
      </c>
      <c r="BO150" s="4">
        <v>47</v>
      </c>
      <c r="BP150" s="8">
        <v>2739.4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339</v>
      </c>
      <c r="BX150" s="2" t="s">
        <v>730</v>
      </c>
      <c r="BY150" s="2" t="s">
        <v>141</v>
      </c>
      <c r="BZ150" s="2" t="s">
        <v>130</v>
      </c>
      <c r="CA150" s="4">
        <v>37</v>
      </c>
      <c r="CB150" s="8">
        <v>2446.44</v>
      </c>
      <c r="CC150" s="4"/>
      <c r="CD150" s="8"/>
      <c r="CE150" s="7"/>
      <c r="CF150" s="7"/>
      <c r="CG150" s="2" t="s">
        <v>138</v>
      </c>
      <c r="CH150" s="2" t="s">
        <v>127</v>
      </c>
      <c r="CI150" s="2" t="s">
        <v>130</v>
      </c>
      <c r="CJ150" s="2" t="s">
        <v>566</v>
      </c>
      <c r="CK150" s="2" t="s">
        <v>141</v>
      </c>
      <c r="CL150" s="2" t="s">
        <v>130</v>
      </c>
      <c r="CM150" s="4">
        <v>5</v>
      </c>
      <c r="CN150" s="8">
        <v>340.74</v>
      </c>
      <c r="CO150" s="4"/>
      <c r="CP150" s="8"/>
      <c r="CQ150" s="7"/>
      <c r="CR150" s="7"/>
      <c r="CS150" s="2" t="s">
        <v>138</v>
      </c>
      <c r="CT150" s="2" t="s">
        <v>127</v>
      </c>
      <c r="CU150" s="2" t="s">
        <v>1366</v>
      </c>
      <c r="CV150" s="2" t="s">
        <v>298</v>
      </c>
      <c r="CW150" s="2" t="s">
        <v>141</v>
      </c>
      <c r="CX150" s="2" t="s">
        <v>130</v>
      </c>
      <c r="CY150" s="4">
        <v>23</v>
      </c>
      <c r="CZ150" s="8">
        <v>1527.43</v>
      </c>
      <c r="DA150" s="4"/>
      <c r="DB150" s="8"/>
      <c r="DC150" s="7"/>
      <c r="DD150" s="7"/>
      <c r="DE150" s="2" t="s">
        <v>138</v>
      </c>
      <c r="DF150" s="2" t="s">
        <v>127</v>
      </c>
      <c r="DG150" s="2" t="s">
        <v>1885</v>
      </c>
      <c r="DH150" s="2" t="s">
        <v>338</v>
      </c>
      <c r="DI150" s="2" t="s">
        <v>141</v>
      </c>
      <c r="DJ150" s="2" t="s">
        <v>130</v>
      </c>
      <c r="DK150" s="4">
        <v>15</v>
      </c>
      <c r="DL150" s="8">
        <v>1014.3</v>
      </c>
      <c r="DM150" s="4"/>
      <c r="DN150" s="8"/>
      <c r="DO150" s="7"/>
      <c r="DP150" s="7"/>
      <c r="DQ150" s="2" t="s">
        <v>138</v>
      </c>
      <c r="DR150" s="2" t="s">
        <v>127</v>
      </c>
      <c r="DS150" s="2" t="s">
        <v>291</v>
      </c>
      <c r="DT150" s="2" t="s">
        <v>340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204</v>
      </c>
      <c r="ED150" s="2" t="s">
        <v>127</v>
      </c>
      <c r="EE150" s="2" t="s">
        <v>130</v>
      </c>
      <c r="EF150" s="2" t="s">
        <v>130</v>
      </c>
      <c r="EG150" s="2" t="s">
        <v>141</v>
      </c>
      <c r="EH150" s="2" t="s">
        <v>130</v>
      </c>
      <c r="EI150" s="4">
        <v>6</v>
      </c>
      <c r="EJ150" s="8">
        <v>405.72</v>
      </c>
      <c r="EK150" s="4"/>
      <c r="EL150" s="8"/>
      <c r="EM150" s="7"/>
      <c r="EN150" s="7"/>
      <c r="EO150" s="2" t="s">
        <v>138</v>
      </c>
      <c r="EP150" s="2" t="s">
        <v>127</v>
      </c>
      <c r="EQ150" s="2" t="s">
        <v>512</v>
      </c>
      <c r="ER150" s="2" t="s">
        <v>716</v>
      </c>
      <c r="ES150" s="2" t="s">
        <v>141</v>
      </c>
      <c r="ET150" s="2" t="s">
        <v>130</v>
      </c>
      <c r="EU150" s="4">
        <v>1</v>
      </c>
      <c r="EV150" s="8">
        <v>66.41</v>
      </c>
      <c r="EW150" s="4"/>
      <c r="EX150" s="8"/>
      <c r="EY150" s="7"/>
      <c r="EZ150" s="7"/>
      <c r="FA150" s="2" t="s">
        <v>138</v>
      </c>
      <c r="FB150" s="2" t="s">
        <v>127</v>
      </c>
      <c r="FC150" s="2" t="s">
        <v>151</v>
      </c>
      <c r="FD150" s="2" t="s">
        <v>1710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147</v>
      </c>
      <c r="FN150" s="2" t="s">
        <v>127</v>
      </c>
      <c r="FO150" s="2" t="s">
        <v>130</v>
      </c>
      <c r="FP150" s="2" t="s">
        <v>130</v>
      </c>
      <c r="FQ150" s="2" t="s">
        <v>141</v>
      </c>
      <c r="FR150" s="2" t="s">
        <v>130</v>
      </c>
      <c r="FS150" s="4">
        <v>30</v>
      </c>
      <c r="FT150" s="8">
        <v>1901.7</v>
      </c>
      <c r="FU150" s="4"/>
      <c r="FV150" s="8"/>
      <c r="FW150" s="7"/>
      <c r="FX150" s="7"/>
      <c r="FY150" s="2" t="s">
        <v>138</v>
      </c>
      <c r="FZ150" s="2" t="s">
        <v>127</v>
      </c>
      <c r="GA150" s="2" t="s">
        <v>306</v>
      </c>
      <c r="GB150" s="2" t="s">
        <v>627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169</v>
      </c>
      <c r="GL150" s="2" t="s">
        <v>127</v>
      </c>
      <c r="GM150" s="2" t="s">
        <v>130</v>
      </c>
      <c r="GN150" s="2" t="s">
        <v>130</v>
      </c>
      <c r="GO150" s="2" t="s">
        <v>141</v>
      </c>
      <c r="GP150" s="2" t="s">
        <v>130</v>
      </c>
      <c r="GQ150" s="4">
        <v>25</v>
      </c>
      <c r="GR150" s="8">
        <v>1630</v>
      </c>
      <c r="GS150" s="4"/>
      <c r="GT150" s="8"/>
      <c r="GU150" s="7"/>
      <c r="GV150" s="7"/>
      <c r="GW150" s="2" t="s">
        <v>138</v>
      </c>
      <c r="GX150" s="2" t="s">
        <v>127</v>
      </c>
      <c r="GY150" s="2" t="s">
        <v>240</v>
      </c>
      <c r="GZ150" s="2" t="s">
        <v>349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127</v>
      </c>
      <c r="HK150" s="2" t="s">
        <v>302</v>
      </c>
      <c r="HL150" s="2" t="s">
        <v>1154</v>
      </c>
      <c r="HM150" s="2" t="s">
        <v>141</v>
      </c>
      <c r="HN150" s="2" t="s">
        <v>130</v>
      </c>
      <c r="HO150" s="4">
        <v>1</v>
      </c>
      <c r="HP150" s="8">
        <v>60.38</v>
      </c>
      <c r="HQ150" s="4"/>
      <c r="HR150" s="8"/>
      <c r="HS150" s="7"/>
      <c r="HT150" s="7"/>
      <c r="HU150" s="2" t="s">
        <v>138</v>
      </c>
      <c r="HV150" s="2" t="s">
        <v>127</v>
      </c>
      <c r="HW150" s="2" t="s">
        <v>240</v>
      </c>
      <c r="HX150" s="2" t="s">
        <v>232</v>
      </c>
      <c r="HY150" s="2" t="s">
        <v>141</v>
      </c>
      <c r="HZ150" s="2" t="s">
        <v>130</v>
      </c>
      <c r="IA150" s="4">
        <v>8</v>
      </c>
      <c r="IB150" s="8">
        <v>380.32</v>
      </c>
      <c r="IC150" s="4"/>
      <c r="ID150" s="8"/>
      <c r="IE150" s="7"/>
      <c r="IF150" s="7"/>
      <c r="IG150" s="2" t="s">
        <v>138</v>
      </c>
      <c r="IH150" s="2" t="s">
        <v>127</v>
      </c>
      <c r="II150" s="2" t="s">
        <v>347</v>
      </c>
      <c r="IJ150" s="2" t="s">
        <v>685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127</v>
      </c>
      <c r="IU150" s="2" t="s">
        <v>1366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127</v>
      </c>
      <c r="JG150" s="2" t="s">
        <v>130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130</v>
      </c>
      <c r="JR150" s="2" t="s">
        <v>130</v>
      </c>
      <c r="JS150" s="2" t="s">
        <v>130</v>
      </c>
      <c r="JT150" s="2" t="s">
        <v>130</v>
      </c>
      <c r="JU150" s="2" t="s">
        <v>130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170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170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127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170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1886</v>
      </c>
      <c r="B151" s="2" t="s">
        <v>119</v>
      </c>
      <c r="C151" s="2" t="s">
        <v>1807</v>
      </c>
      <c r="D151" s="2" t="s">
        <v>121</v>
      </c>
      <c r="E151" s="2" t="s">
        <v>122</v>
      </c>
      <c r="F151" s="2" t="s">
        <v>1887</v>
      </c>
      <c r="G151" s="2" t="s">
        <v>1887</v>
      </c>
      <c r="H151" s="2" t="s">
        <v>1887</v>
      </c>
      <c r="I151" s="2" t="s">
        <v>1888</v>
      </c>
      <c r="J151" s="2" t="s">
        <v>125</v>
      </c>
      <c r="K151" s="2" t="s">
        <v>425</v>
      </c>
      <c r="L151" s="3">
        <v>81.97</v>
      </c>
      <c r="M151" s="3">
        <v>86.07</v>
      </c>
      <c r="N151" s="3">
        <v>189.99</v>
      </c>
      <c r="O151" s="2" t="s">
        <v>127</v>
      </c>
      <c r="P151" s="2" t="s">
        <v>281</v>
      </c>
      <c r="Q151" s="2" t="s">
        <v>129</v>
      </c>
      <c r="R151" s="2" t="s">
        <v>130</v>
      </c>
      <c r="S151" s="2" t="s">
        <v>1889</v>
      </c>
      <c r="T151" s="2" t="s">
        <v>130</v>
      </c>
      <c r="U151" s="2" t="s">
        <v>130</v>
      </c>
      <c r="V151" s="2" t="s">
        <v>181</v>
      </c>
      <c r="W151" s="2" t="s">
        <v>182</v>
      </c>
      <c r="X151" s="2" t="s">
        <v>130</v>
      </c>
      <c r="Y151" s="2" t="s">
        <v>427</v>
      </c>
      <c r="Z151" s="4">
        <v>237</v>
      </c>
      <c r="AA151" s="4">
        <f>=ROUNDDOWN(23.7,0)</f>
      </c>
      <c r="AB151" s="5">
        <v>10</v>
      </c>
      <c r="AC151" s="2" t="s">
        <v>283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59</v>
      </c>
      <c r="AQ151" s="8">
        <v>5221.79</v>
      </c>
      <c r="AR151" s="4"/>
      <c r="AS151" s="8"/>
      <c r="AT151" s="7"/>
      <c r="AU151" s="7"/>
      <c r="AV151" s="4">
        <v>59</v>
      </c>
      <c r="AW151" s="8">
        <v>5221.79</v>
      </c>
      <c r="AX151" s="4"/>
      <c r="AY151" s="8"/>
      <c r="AZ151" s="7"/>
      <c r="BA151" s="7"/>
      <c r="BB151" s="7">
        <v>1</v>
      </c>
      <c r="BC151" s="4">
        <v>59</v>
      </c>
      <c r="BD151" s="8">
        <v>5221.79</v>
      </c>
      <c r="BE151" s="4"/>
      <c r="BF151" s="8"/>
      <c r="BG151" s="7"/>
      <c r="BH151" s="7"/>
      <c r="BI151" s="7">
        <v>1</v>
      </c>
      <c r="BJ151" s="4">
        <v>59</v>
      </c>
      <c r="BK151" s="8">
        <v>5221.79</v>
      </c>
      <c r="BL151" s="2" t="s">
        <v>1890</v>
      </c>
      <c r="BM151" s="7">
        <v>1</v>
      </c>
      <c r="BN151" s="7">
        <v>1</v>
      </c>
      <c r="BO151" s="4">
        <v>38</v>
      </c>
      <c r="BP151" s="8">
        <v>3183.85</v>
      </c>
      <c r="BQ151" s="4"/>
      <c r="BR151" s="8"/>
      <c r="BS151" s="7"/>
      <c r="BT151" s="7"/>
      <c r="BU151" s="2" t="s">
        <v>138</v>
      </c>
      <c r="BV151" s="2" t="s">
        <v>127</v>
      </c>
      <c r="BW151" s="2" t="s">
        <v>1891</v>
      </c>
      <c r="BX151" s="2" t="s">
        <v>1892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256</v>
      </c>
      <c r="CH151" s="2" t="s">
        <v>170</v>
      </c>
      <c r="CI151" s="2" t="s">
        <v>130</v>
      </c>
      <c r="CJ151" s="2" t="s">
        <v>1530</v>
      </c>
      <c r="CK151" s="2" t="s">
        <v>141</v>
      </c>
      <c r="CL151" s="2" t="s">
        <v>130</v>
      </c>
      <c r="CM151" s="4">
        <v>2</v>
      </c>
      <c r="CN151" s="8">
        <v>190.21</v>
      </c>
      <c r="CO151" s="4"/>
      <c r="CP151" s="8"/>
      <c r="CQ151" s="7"/>
      <c r="CR151" s="7"/>
      <c r="CS151" s="2" t="s">
        <v>138</v>
      </c>
      <c r="CT151" s="2" t="s">
        <v>127</v>
      </c>
      <c r="CU151" s="2" t="s">
        <v>433</v>
      </c>
      <c r="CV151" s="2" t="s">
        <v>1893</v>
      </c>
      <c r="CW151" s="2" t="s">
        <v>141</v>
      </c>
      <c r="CX151" s="2" t="s">
        <v>130</v>
      </c>
      <c r="CY151" s="4">
        <v>3</v>
      </c>
      <c r="CZ151" s="8">
        <v>294.99</v>
      </c>
      <c r="DA151" s="4"/>
      <c r="DB151" s="8"/>
      <c r="DC151" s="7"/>
      <c r="DD151" s="7"/>
      <c r="DE151" s="2" t="s">
        <v>138</v>
      </c>
      <c r="DF151" s="2" t="s">
        <v>127</v>
      </c>
      <c r="DG151" s="2" t="s">
        <v>1894</v>
      </c>
      <c r="DH151" s="2" t="s">
        <v>1892</v>
      </c>
      <c r="DI151" s="2" t="s">
        <v>141</v>
      </c>
      <c r="DJ151" s="2" t="s">
        <v>130</v>
      </c>
      <c r="DK151" s="4">
        <v>4</v>
      </c>
      <c r="DL151" s="8">
        <v>351.24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145</v>
      </c>
      <c r="DT151" s="2" t="s">
        <v>437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170</v>
      </c>
      <c r="EE151" s="2" t="s">
        <v>195</v>
      </c>
      <c r="EF151" s="2" t="s">
        <v>841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148</v>
      </c>
      <c r="EQ151" s="2" t="s">
        <v>197</v>
      </c>
      <c r="ER151" s="2" t="s">
        <v>1895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127</v>
      </c>
      <c r="FC151" s="2" t="s">
        <v>1709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127</v>
      </c>
      <c r="FO151" s="2" t="s">
        <v>130</v>
      </c>
      <c r="FP151" s="2" t="s">
        <v>130</v>
      </c>
      <c r="FQ151" s="2" t="s">
        <v>141</v>
      </c>
      <c r="FR151" s="2" t="s">
        <v>130</v>
      </c>
      <c r="FS151" s="4">
        <v>6</v>
      </c>
      <c r="FT151" s="8">
        <v>654.9</v>
      </c>
      <c r="FU151" s="4"/>
      <c r="FV151" s="8"/>
      <c r="FW151" s="7"/>
      <c r="FX151" s="7"/>
      <c r="FY151" s="2" t="s">
        <v>138</v>
      </c>
      <c r="FZ151" s="2" t="s">
        <v>127</v>
      </c>
      <c r="GA151" s="2" t="s">
        <v>437</v>
      </c>
      <c r="GB151" s="2" t="s">
        <v>1896</v>
      </c>
      <c r="GC151" s="2" t="s">
        <v>141</v>
      </c>
      <c r="GD151" s="2" t="s">
        <v>130</v>
      </c>
      <c r="GE151" s="4">
        <v>4</v>
      </c>
      <c r="GF151" s="8">
        <v>360.68</v>
      </c>
      <c r="GG151" s="4"/>
      <c r="GH151" s="8"/>
      <c r="GI151" s="7"/>
      <c r="GJ151" s="7"/>
      <c r="GK151" s="2" t="s">
        <v>138</v>
      </c>
      <c r="GL151" s="2" t="s">
        <v>127</v>
      </c>
      <c r="GM151" s="2" t="s">
        <v>488</v>
      </c>
      <c r="GN151" s="2" t="s">
        <v>267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204</v>
      </c>
      <c r="GX151" s="2" t="s">
        <v>127</v>
      </c>
      <c r="GY151" s="2" t="s">
        <v>130</v>
      </c>
      <c r="GZ151" s="2" t="s">
        <v>130</v>
      </c>
      <c r="HA151" s="2" t="s">
        <v>141</v>
      </c>
      <c r="HB151" s="2" t="s">
        <v>130</v>
      </c>
      <c r="HC151" s="4">
        <v>2</v>
      </c>
      <c r="HD151" s="8">
        <v>185.92</v>
      </c>
      <c r="HE151" s="4"/>
      <c r="HF151" s="8"/>
      <c r="HG151" s="7"/>
      <c r="HH151" s="7"/>
      <c r="HI151" s="2" t="s">
        <v>138</v>
      </c>
      <c r="HJ151" s="2" t="s">
        <v>127</v>
      </c>
      <c r="HK151" s="2" t="s">
        <v>205</v>
      </c>
      <c r="HL151" s="2" t="s">
        <v>1285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127</v>
      </c>
      <c r="HW151" s="2" t="s">
        <v>161</v>
      </c>
      <c r="HX151" s="2" t="s">
        <v>403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127</v>
      </c>
      <c r="II151" s="2" t="s">
        <v>441</v>
      </c>
      <c r="IJ151" s="2" t="s">
        <v>1897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127</v>
      </c>
      <c r="IU151" s="2" t="s">
        <v>433</v>
      </c>
      <c r="IV151" s="2" t="s">
        <v>1898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166</v>
      </c>
      <c r="JH151" s="2" t="s">
        <v>207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130</v>
      </c>
      <c r="KP151" s="2" t="s">
        <v>130</v>
      </c>
      <c r="KQ151" s="2" t="s">
        <v>130</v>
      </c>
      <c r="KR151" s="2" t="s">
        <v>130</v>
      </c>
      <c r="KS151" s="2" t="s">
        <v>130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170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147</v>
      </c>
      <c r="OH151" s="2" t="s">
        <v>170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138</v>
      </c>
      <c r="PF151" s="2" t="s">
        <v>127</v>
      </c>
      <c r="PG151" s="2" t="s">
        <v>172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170</v>
      </c>
      <c r="PS151" s="2" t="s">
        <v>173</v>
      </c>
      <c r="PT151" s="2" t="s">
        <v>1030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170</v>
      </c>
      <c r="QQ151" s="2" t="s">
        <v>174</v>
      </c>
      <c r="QR151" s="2" t="s">
        <v>339</v>
      </c>
      <c r="QS151" s="2" t="s">
        <v>141</v>
      </c>
      <c r="QT151" s="2" t="s">
        <v>130</v>
      </c>
    </row>
    <row r="152">
      <c r="A152" s="2" t="s">
        <v>1899</v>
      </c>
      <c r="B152" s="2" t="s">
        <v>119</v>
      </c>
      <c r="C152" s="2" t="s">
        <v>1807</v>
      </c>
      <c r="D152" s="2" t="s">
        <v>121</v>
      </c>
      <c r="E152" s="2" t="s">
        <v>122</v>
      </c>
      <c r="F152" s="2" t="s">
        <v>1900</v>
      </c>
      <c r="G152" s="2" t="s">
        <v>1900</v>
      </c>
      <c r="H152" s="2" t="s">
        <v>1900</v>
      </c>
      <c r="I152" s="2" t="s">
        <v>1901</v>
      </c>
      <c r="J152" s="2" t="s">
        <v>125</v>
      </c>
      <c r="K152" s="2" t="s">
        <v>354</v>
      </c>
      <c r="L152" s="3">
        <v>63</v>
      </c>
      <c r="M152" s="3">
        <v>66.15</v>
      </c>
      <c r="N152" s="3">
        <v>129.99</v>
      </c>
      <c r="O152" s="2" t="s">
        <v>127</v>
      </c>
      <c r="P152" s="2" t="s">
        <v>311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218</v>
      </c>
      <c r="V152" s="2" t="s">
        <v>219</v>
      </c>
      <c r="W152" s="2" t="s">
        <v>1902</v>
      </c>
      <c r="X152" s="2" t="s">
        <v>1395</v>
      </c>
      <c r="Y152" s="2" t="s">
        <v>640</v>
      </c>
      <c r="Z152" s="4"/>
      <c r="AA152" s="4">
        <f>=ROUNDDOWN({0},0)</f>
      </c>
      <c r="AB152" s="5">
        <v>4.4</v>
      </c>
      <c r="AC152" s="2" t="s">
        <v>409</v>
      </c>
      <c r="AD152" s="4">
        <v>100</v>
      </c>
      <c r="AE152" s="4">
        <v>100</v>
      </c>
      <c r="AF152" s="6">
        <v>65</v>
      </c>
      <c r="AG152" s="6"/>
      <c r="AH152" s="7">
        <v>0.7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28</v>
      </c>
      <c r="AQ152" s="8">
        <v>2057.06</v>
      </c>
      <c r="AR152" s="4"/>
      <c r="AS152" s="8"/>
      <c r="AT152" s="7"/>
      <c r="AU152" s="7"/>
      <c r="AV152" s="4">
        <v>28</v>
      </c>
      <c r="AW152" s="8">
        <v>2057.06</v>
      </c>
      <c r="AX152" s="4"/>
      <c r="AY152" s="8"/>
      <c r="AZ152" s="7"/>
      <c r="BA152" s="7"/>
      <c r="BB152" s="7">
        <v>1</v>
      </c>
      <c r="BC152" s="4">
        <v>28</v>
      </c>
      <c r="BD152" s="8">
        <v>2057.06</v>
      </c>
      <c r="BE152" s="4"/>
      <c r="BF152" s="8"/>
      <c r="BG152" s="7"/>
      <c r="BH152" s="7"/>
      <c r="BI152" s="7">
        <v>1</v>
      </c>
      <c r="BJ152" s="4">
        <v>28</v>
      </c>
      <c r="BK152" s="8">
        <v>2057.06</v>
      </c>
      <c r="BL152" s="2" t="s">
        <v>1903</v>
      </c>
      <c r="BM152" s="7">
        <v>1</v>
      </c>
      <c r="BN152" s="7">
        <v>1</v>
      </c>
      <c r="BO152" s="4">
        <v>4</v>
      </c>
      <c r="BP152" s="8">
        <v>264.6</v>
      </c>
      <c r="BQ152" s="4"/>
      <c r="BR152" s="8"/>
      <c r="BS152" s="7"/>
      <c r="BT152" s="7"/>
      <c r="BU152" s="2" t="s">
        <v>138</v>
      </c>
      <c r="BV152" s="2" t="s">
        <v>127</v>
      </c>
      <c r="BW152" s="2" t="s">
        <v>581</v>
      </c>
      <c r="BX152" s="2" t="s">
        <v>357</v>
      </c>
      <c r="BY152" s="2" t="s">
        <v>141</v>
      </c>
      <c r="BZ152" s="2" t="s">
        <v>130</v>
      </c>
      <c r="CA152" s="4">
        <v>3</v>
      </c>
      <c r="CB152" s="8">
        <v>217.35</v>
      </c>
      <c r="CC152" s="4"/>
      <c r="CD152" s="8"/>
      <c r="CE152" s="7"/>
      <c r="CF152" s="7"/>
      <c r="CG152" s="2" t="s">
        <v>138</v>
      </c>
      <c r="CH152" s="2" t="s">
        <v>127</v>
      </c>
      <c r="CI152" s="2" t="s">
        <v>130</v>
      </c>
      <c r="CJ152" s="2" t="s">
        <v>796</v>
      </c>
      <c r="CK152" s="2" t="s">
        <v>141</v>
      </c>
      <c r="CL152" s="2" t="s">
        <v>130</v>
      </c>
      <c r="CM152" s="4">
        <v>4</v>
      </c>
      <c r="CN152" s="8">
        <v>371.83</v>
      </c>
      <c r="CO152" s="4"/>
      <c r="CP152" s="8"/>
      <c r="CQ152" s="7"/>
      <c r="CR152" s="7"/>
      <c r="CS152" s="2" t="s">
        <v>138</v>
      </c>
      <c r="CT152" s="2" t="s">
        <v>127</v>
      </c>
      <c r="CU152" s="2" t="s">
        <v>644</v>
      </c>
      <c r="CV152" s="2" t="s">
        <v>658</v>
      </c>
      <c r="CW152" s="2" t="s">
        <v>141</v>
      </c>
      <c r="CX152" s="2" t="s">
        <v>130</v>
      </c>
      <c r="CY152" s="4">
        <v>3</v>
      </c>
      <c r="CZ152" s="8">
        <v>218.28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581</v>
      </c>
      <c r="DH152" s="2" t="s">
        <v>1904</v>
      </c>
      <c r="DI152" s="2" t="s">
        <v>141</v>
      </c>
      <c r="DJ152" s="2" t="s">
        <v>130</v>
      </c>
      <c r="DK152" s="4">
        <v>2</v>
      </c>
      <c r="DL152" s="8">
        <v>148.18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505</v>
      </c>
      <c r="DT152" s="2" t="s">
        <v>264</v>
      </c>
      <c r="DU152" s="2" t="s">
        <v>141</v>
      </c>
      <c r="DV152" s="2" t="s">
        <v>130</v>
      </c>
      <c r="DW152" s="4">
        <v>2</v>
      </c>
      <c r="DX152" s="8">
        <v>138.92</v>
      </c>
      <c r="DY152" s="4"/>
      <c r="DZ152" s="8"/>
      <c r="EA152" s="7"/>
      <c r="EB152" s="7"/>
      <c r="EC152" s="2" t="s">
        <v>138</v>
      </c>
      <c r="ED152" s="2" t="s">
        <v>127</v>
      </c>
      <c r="EE152" s="2" t="s">
        <v>377</v>
      </c>
      <c r="EF152" s="2" t="s">
        <v>435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127</v>
      </c>
      <c r="EQ152" s="2" t="s">
        <v>512</v>
      </c>
      <c r="ER152" s="2" t="s">
        <v>1694</v>
      </c>
      <c r="ES152" s="2" t="s">
        <v>141</v>
      </c>
      <c r="ET152" s="2" t="s">
        <v>130</v>
      </c>
      <c r="EU152" s="4">
        <v>1</v>
      </c>
      <c r="EV152" s="8">
        <v>72.76</v>
      </c>
      <c r="EW152" s="4"/>
      <c r="EX152" s="8"/>
      <c r="EY152" s="7"/>
      <c r="EZ152" s="7"/>
      <c r="FA152" s="2" t="s">
        <v>138</v>
      </c>
      <c r="FB152" s="2" t="s">
        <v>127</v>
      </c>
      <c r="FC152" s="2" t="s">
        <v>232</v>
      </c>
      <c r="FD152" s="2" t="s">
        <v>1706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147</v>
      </c>
      <c r="FN152" s="2" t="s">
        <v>127</v>
      </c>
      <c r="FO152" s="2" t="s">
        <v>130</v>
      </c>
      <c r="FP152" s="2" t="s">
        <v>130</v>
      </c>
      <c r="FQ152" s="2" t="s">
        <v>141</v>
      </c>
      <c r="FR152" s="2" t="s">
        <v>130</v>
      </c>
      <c r="FS152" s="4">
        <v>9</v>
      </c>
      <c r="FT152" s="8">
        <v>625.14</v>
      </c>
      <c r="FU152" s="4"/>
      <c r="FV152" s="8"/>
      <c r="FW152" s="7"/>
      <c r="FX152" s="7"/>
      <c r="FY152" s="2" t="s">
        <v>138</v>
      </c>
      <c r="FZ152" s="2" t="s">
        <v>127</v>
      </c>
      <c r="GA152" s="2" t="s">
        <v>588</v>
      </c>
      <c r="GB152" s="2" t="s">
        <v>377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169</v>
      </c>
      <c r="GL152" s="2" t="s">
        <v>127</v>
      </c>
      <c r="GM152" s="2" t="s">
        <v>130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127</v>
      </c>
      <c r="HK152" s="2" t="s">
        <v>417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127</v>
      </c>
      <c r="HW152" s="2" t="s">
        <v>130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587</v>
      </c>
      <c r="IJ152" s="2" t="s">
        <v>348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127</v>
      </c>
      <c r="IU152" s="2" t="s">
        <v>644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127</v>
      </c>
      <c r="JG152" s="2" t="s">
        <v>130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127</v>
      </c>
      <c r="JS152" s="2" t="s">
        <v>130</v>
      </c>
      <c r="JT152" s="2" t="s">
        <v>130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170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170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127</v>
      </c>
      <c r="OU152" s="2" t="s">
        <v>130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127</v>
      </c>
      <c r="PG152" s="2" t="s">
        <v>644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170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1905</v>
      </c>
      <c r="B153" s="2" t="s">
        <v>119</v>
      </c>
      <c r="C153" s="2" t="s">
        <v>1807</v>
      </c>
      <c r="D153" s="2" t="s">
        <v>121</v>
      </c>
      <c r="E153" s="2" t="s">
        <v>122</v>
      </c>
      <c r="F153" s="2" t="s">
        <v>1881</v>
      </c>
      <c r="G153" s="2" t="s">
        <v>1881</v>
      </c>
      <c r="H153" s="2" t="s">
        <v>1881</v>
      </c>
      <c r="I153" s="2" t="s">
        <v>1906</v>
      </c>
      <c r="J153" s="2" t="s">
        <v>125</v>
      </c>
      <c r="K153" s="2" t="s">
        <v>1146</v>
      </c>
      <c r="L153" s="3">
        <v>39.85</v>
      </c>
      <c r="M153" s="3">
        <v>41.84</v>
      </c>
      <c r="N153" s="3">
        <v>79.99</v>
      </c>
      <c r="O153" s="2" t="s">
        <v>127</v>
      </c>
      <c r="P153" s="2" t="s">
        <v>311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218</v>
      </c>
      <c r="V153" s="2" t="s">
        <v>219</v>
      </c>
      <c r="W153" s="2" t="s">
        <v>1183</v>
      </c>
      <c r="X153" s="2" t="s">
        <v>742</v>
      </c>
      <c r="Y153" s="2" t="s">
        <v>317</v>
      </c>
      <c r="Z153" s="4">
        <v>93</v>
      </c>
      <c r="AA153" s="4">
        <f>=ROUNDDOWN(33.2142857142857,0)</f>
      </c>
      <c r="AB153" s="5">
        <v>2.8</v>
      </c>
      <c r="AC153" s="2" t="s">
        <v>130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21</v>
      </c>
      <c r="AQ153" s="8">
        <v>952.22</v>
      </c>
      <c r="AR153" s="4"/>
      <c r="AS153" s="8"/>
      <c r="AT153" s="7"/>
      <c r="AU153" s="7"/>
      <c r="AV153" s="4">
        <v>21</v>
      </c>
      <c r="AW153" s="8">
        <v>952.22</v>
      </c>
      <c r="AX153" s="4"/>
      <c r="AY153" s="8"/>
      <c r="AZ153" s="7"/>
      <c r="BA153" s="7"/>
      <c r="BB153" s="7">
        <v>1</v>
      </c>
      <c r="BC153" s="4">
        <v>21</v>
      </c>
      <c r="BD153" s="8">
        <v>952.22</v>
      </c>
      <c r="BE153" s="4"/>
      <c r="BF153" s="8"/>
      <c r="BG153" s="7"/>
      <c r="BH153" s="7"/>
      <c r="BI153" s="7">
        <v>1</v>
      </c>
      <c r="BJ153" s="4">
        <v>21</v>
      </c>
      <c r="BK153" s="8">
        <v>952.22</v>
      </c>
      <c r="BL153" s="2" t="s">
        <v>1907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359</v>
      </c>
      <c r="BX153" s="2" t="s">
        <v>130</v>
      </c>
      <c r="BY153" s="2" t="s">
        <v>141</v>
      </c>
      <c r="BZ153" s="2" t="s">
        <v>130</v>
      </c>
      <c r="CA153" s="4">
        <v>9</v>
      </c>
      <c r="CB153" s="8">
        <v>412.47</v>
      </c>
      <c r="CC153" s="4"/>
      <c r="CD153" s="8"/>
      <c r="CE153" s="7"/>
      <c r="CF153" s="7"/>
      <c r="CG153" s="2" t="s">
        <v>138</v>
      </c>
      <c r="CH153" s="2" t="s">
        <v>127</v>
      </c>
      <c r="CI153" s="2" t="s">
        <v>130</v>
      </c>
      <c r="CJ153" s="2" t="s">
        <v>633</v>
      </c>
      <c r="CK153" s="2" t="s">
        <v>141</v>
      </c>
      <c r="CL153" s="2" t="s">
        <v>130</v>
      </c>
      <c r="CM153" s="4">
        <v>4</v>
      </c>
      <c r="CN153" s="8">
        <v>167.36</v>
      </c>
      <c r="CO153" s="4"/>
      <c r="CP153" s="8"/>
      <c r="CQ153" s="7"/>
      <c r="CR153" s="7"/>
      <c r="CS153" s="2" t="s">
        <v>138</v>
      </c>
      <c r="CT153" s="2" t="s">
        <v>127</v>
      </c>
      <c r="CU153" s="2" t="s">
        <v>304</v>
      </c>
      <c r="CV153" s="2" t="s">
        <v>705</v>
      </c>
      <c r="CW153" s="2" t="s">
        <v>141</v>
      </c>
      <c r="CX153" s="2" t="s">
        <v>130</v>
      </c>
      <c r="CY153" s="4">
        <v>2</v>
      </c>
      <c r="CZ153" s="8">
        <v>92.06</v>
      </c>
      <c r="DA153" s="4"/>
      <c r="DB153" s="8"/>
      <c r="DC153" s="7"/>
      <c r="DD153" s="7"/>
      <c r="DE153" s="2" t="s">
        <v>138</v>
      </c>
      <c r="DF153" s="2" t="s">
        <v>127</v>
      </c>
      <c r="DG153" s="2" t="s">
        <v>635</v>
      </c>
      <c r="DH153" s="2" t="s">
        <v>669</v>
      </c>
      <c r="DI153" s="2" t="s">
        <v>141</v>
      </c>
      <c r="DJ153" s="2" t="s">
        <v>130</v>
      </c>
      <c r="DK153" s="4">
        <v>5</v>
      </c>
      <c r="DL153" s="8">
        <v>234.3</v>
      </c>
      <c r="DM153" s="4"/>
      <c r="DN153" s="8"/>
      <c r="DO153" s="7"/>
      <c r="DP153" s="7"/>
      <c r="DQ153" s="2" t="s">
        <v>138</v>
      </c>
      <c r="DR153" s="2" t="s">
        <v>127</v>
      </c>
      <c r="DS153" s="2" t="s">
        <v>361</v>
      </c>
      <c r="DT153" s="2" t="s">
        <v>886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204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127</v>
      </c>
      <c r="EQ153" s="2" t="s">
        <v>512</v>
      </c>
      <c r="ER153" s="2" t="s">
        <v>582</v>
      </c>
      <c r="ES153" s="2" t="s">
        <v>141</v>
      </c>
      <c r="ET153" s="2" t="s">
        <v>130</v>
      </c>
      <c r="EU153" s="4">
        <v>1</v>
      </c>
      <c r="EV153" s="8">
        <v>46.03</v>
      </c>
      <c r="EW153" s="4"/>
      <c r="EX153" s="8"/>
      <c r="EY153" s="7"/>
      <c r="EZ153" s="7"/>
      <c r="FA153" s="2" t="s">
        <v>138</v>
      </c>
      <c r="FB153" s="2" t="s">
        <v>127</v>
      </c>
      <c r="FC153" s="2" t="s">
        <v>232</v>
      </c>
      <c r="FD153" s="2" t="s">
        <v>1908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147</v>
      </c>
      <c r="FN153" s="2" t="s">
        <v>127</v>
      </c>
      <c r="FO153" s="2" t="s">
        <v>130</v>
      </c>
      <c r="FP153" s="2" t="s">
        <v>130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147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169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127</v>
      </c>
      <c r="HK153" s="2" t="s">
        <v>417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147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127</v>
      </c>
      <c r="IU153" s="2" t="s">
        <v>304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170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168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170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127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127</v>
      </c>
      <c r="PG153" s="2" t="s">
        <v>304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170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1909</v>
      </c>
      <c r="B154" s="2" t="s">
        <v>119</v>
      </c>
      <c r="C154" s="2" t="s">
        <v>1807</v>
      </c>
      <c r="D154" s="2" t="s">
        <v>121</v>
      </c>
      <c r="E154" s="2" t="s">
        <v>122</v>
      </c>
      <c r="F154" s="2" t="s">
        <v>788</v>
      </c>
      <c r="G154" s="2" t="s">
        <v>788</v>
      </c>
      <c r="H154" s="2" t="s">
        <v>788</v>
      </c>
      <c r="I154" s="2" t="s">
        <v>1910</v>
      </c>
      <c r="J154" s="2" t="s">
        <v>125</v>
      </c>
      <c r="K154" s="2" t="s">
        <v>407</v>
      </c>
      <c r="L154" s="3">
        <v>26.22</v>
      </c>
      <c r="M154" s="3">
        <v>27.53</v>
      </c>
      <c r="N154" s="3">
        <v>59.99</v>
      </c>
      <c r="O154" s="2" t="s">
        <v>892</v>
      </c>
      <c r="P154" s="2" t="s">
        <v>721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218</v>
      </c>
      <c r="V154" s="2" t="s">
        <v>219</v>
      </c>
      <c r="W154" s="2" t="s">
        <v>134</v>
      </c>
      <c r="X154" s="2" t="s">
        <v>182</v>
      </c>
      <c r="Y154" s="2" t="s">
        <v>1869</v>
      </c>
      <c r="Z154" s="4">
        <v>8</v>
      </c>
      <c r="AA154" s="4">
        <f>=ROUNDDOWN(10,0)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13</v>
      </c>
      <c r="AQ154" s="8">
        <v>764.72</v>
      </c>
      <c r="AR154" s="4"/>
      <c r="AS154" s="8"/>
      <c r="AT154" s="7"/>
      <c r="AU154" s="7"/>
      <c r="AV154" s="4">
        <v>13</v>
      </c>
      <c r="AW154" s="8">
        <v>764.72</v>
      </c>
      <c r="AX154" s="4"/>
      <c r="AY154" s="8"/>
      <c r="AZ154" s="7"/>
      <c r="BA154" s="7"/>
      <c r="BB154" s="7">
        <v>1</v>
      </c>
      <c r="BC154" s="4">
        <v>13</v>
      </c>
      <c r="BD154" s="8">
        <v>764.72</v>
      </c>
      <c r="BE154" s="4"/>
      <c r="BF154" s="8"/>
      <c r="BG154" s="7"/>
      <c r="BH154" s="7"/>
      <c r="BI154" s="7">
        <v>1</v>
      </c>
      <c r="BJ154" s="4">
        <v>13</v>
      </c>
      <c r="BK154" s="8">
        <v>764.72</v>
      </c>
      <c r="BL154" s="2" t="s">
        <v>1911</v>
      </c>
      <c r="BM154" s="7">
        <v>1</v>
      </c>
      <c r="BN154" s="7">
        <v>1</v>
      </c>
      <c r="BO154" s="4">
        <v>1</v>
      </c>
      <c r="BP154" s="8">
        <v>27.53</v>
      </c>
      <c r="BQ154" s="4"/>
      <c r="BR154" s="8"/>
      <c r="BS154" s="7"/>
      <c r="BT154" s="7"/>
      <c r="BU154" s="2" t="s">
        <v>138</v>
      </c>
      <c r="BV154" s="2" t="s">
        <v>127</v>
      </c>
      <c r="BW154" s="2" t="s">
        <v>321</v>
      </c>
      <c r="BX154" s="2" t="s">
        <v>322</v>
      </c>
      <c r="BY154" s="2" t="s">
        <v>141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168</v>
      </c>
      <c r="CH154" s="2" t="s">
        <v>127</v>
      </c>
      <c r="CI154" s="2" t="s">
        <v>130</v>
      </c>
      <c r="CJ154" s="2" t="s">
        <v>130</v>
      </c>
      <c r="CK154" s="2" t="s">
        <v>141</v>
      </c>
      <c r="CL154" s="2" t="s">
        <v>130</v>
      </c>
      <c r="CM154" s="4">
        <v>7</v>
      </c>
      <c r="CN154" s="8">
        <v>448.09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1869</v>
      </c>
      <c r="CV154" s="2" t="s">
        <v>1870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127</v>
      </c>
      <c r="DG154" s="2" t="s">
        <v>325</v>
      </c>
      <c r="DH154" s="2" t="s">
        <v>750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127</v>
      </c>
      <c r="DS154" s="2" t="s">
        <v>728</v>
      </c>
      <c r="DT154" s="2" t="s">
        <v>656</v>
      </c>
      <c r="DU154" s="2" t="s">
        <v>141</v>
      </c>
      <c r="DV154" s="2" t="s">
        <v>130</v>
      </c>
      <c r="DW154" s="4">
        <v>5</v>
      </c>
      <c r="DX154" s="8">
        <v>289.1</v>
      </c>
      <c r="DY154" s="4"/>
      <c r="DZ154" s="8"/>
      <c r="EA154" s="7"/>
      <c r="EB154" s="7"/>
      <c r="EC154" s="2" t="s">
        <v>138</v>
      </c>
      <c r="ED154" s="2" t="s">
        <v>127</v>
      </c>
      <c r="EE154" s="2" t="s">
        <v>377</v>
      </c>
      <c r="EF154" s="2" t="s">
        <v>1912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127</v>
      </c>
      <c r="EQ154" s="2" t="s">
        <v>293</v>
      </c>
      <c r="ER154" s="2" t="s">
        <v>961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256</v>
      </c>
      <c r="FB154" s="2" t="s">
        <v>127</v>
      </c>
      <c r="FC154" s="2" t="s">
        <v>232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168</v>
      </c>
      <c r="FN154" s="2" t="s">
        <v>127</v>
      </c>
      <c r="FO154" s="2" t="s">
        <v>130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127</v>
      </c>
      <c r="GA154" s="2" t="s">
        <v>297</v>
      </c>
      <c r="GB154" s="2" t="s">
        <v>338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127</v>
      </c>
      <c r="GM154" s="2" t="s">
        <v>130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127</v>
      </c>
      <c r="GY154" s="2" t="s">
        <v>727</v>
      </c>
      <c r="GZ154" s="2" t="s">
        <v>421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127</v>
      </c>
      <c r="HK154" s="2" t="s">
        <v>302</v>
      </c>
      <c r="HL154" s="2" t="s">
        <v>1583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240</v>
      </c>
      <c r="HX154" s="2" t="s">
        <v>317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571</v>
      </c>
      <c r="IJ154" s="2" t="s">
        <v>1233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1869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130</v>
      </c>
      <c r="JR154" s="2" t="s">
        <v>130</v>
      </c>
      <c r="JS154" s="2" t="s">
        <v>130</v>
      </c>
      <c r="JT154" s="2" t="s">
        <v>130</v>
      </c>
      <c r="JU154" s="2" t="s">
        <v>130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170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138</v>
      </c>
      <c r="OH154" s="2" t="s">
        <v>170</v>
      </c>
      <c r="OI154" s="2" t="s">
        <v>171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127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138</v>
      </c>
      <c r="PF154" s="2" t="s">
        <v>127</v>
      </c>
      <c r="PG154" s="2" t="s">
        <v>172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170</v>
      </c>
      <c r="QQ154" s="2" t="s">
        <v>908</v>
      </c>
      <c r="QR154" s="2" t="s">
        <v>130</v>
      </c>
      <c r="QS154" s="2" t="s">
        <v>141</v>
      </c>
      <c r="QT154" s="2" t="s">
        <v>130</v>
      </c>
    </row>
    <row r="155">
      <c r="A155" s="2" t="s">
        <v>1913</v>
      </c>
      <c r="B155" s="2" t="s">
        <v>119</v>
      </c>
      <c r="C155" s="2" t="s">
        <v>1807</v>
      </c>
      <c r="D155" s="2" t="s">
        <v>121</v>
      </c>
      <c r="E155" s="2" t="s">
        <v>122</v>
      </c>
      <c r="F155" s="2" t="s">
        <v>1914</v>
      </c>
      <c r="G155" s="2" t="s">
        <v>1914</v>
      </c>
      <c r="H155" s="2" t="s">
        <v>1914</v>
      </c>
      <c r="I155" s="2" t="s">
        <v>1915</v>
      </c>
      <c r="J155" s="2" t="s">
        <v>125</v>
      </c>
      <c r="K155" s="2" t="s">
        <v>1916</v>
      </c>
      <c r="L155" s="3">
        <v>28.05</v>
      </c>
      <c r="M155" s="3">
        <v>29.45</v>
      </c>
      <c r="N155" s="3">
        <v>59.99</v>
      </c>
      <c r="O155" s="2" t="s">
        <v>766</v>
      </c>
      <c r="P155" s="2" t="s">
        <v>721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218</v>
      </c>
      <c r="V155" s="2" t="s">
        <v>219</v>
      </c>
      <c r="W155" s="2" t="s">
        <v>134</v>
      </c>
      <c r="X155" s="2" t="s">
        <v>182</v>
      </c>
      <c r="Y155" s="2" t="s">
        <v>478</v>
      </c>
      <c r="Z155" s="4">
        <v>10</v>
      </c>
      <c r="AA155" s="4">
        <f>=ROUNDDOWN(100,0)</f>
      </c>
      <c r="AB155" s="5">
        <v>0.1</v>
      </c>
      <c r="AC155" s="2" t="s">
        <v>130</v>
      </c>
      <c r="AD155" s="4"/>
      <c r="AE155" s="4"/>
      <c r="AF155" s="6">
        <v>65</v>
      </c>
      <c r="AG155" s="6"/>
      <c r="AH155" s="7">
        <v>0.9571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127</v>
      </c>
      <c r="BW155" s="2" t="s">
        <v>212</v>
      </c>
      <c r="BX155" s="2" t="s">
        <v>162</v>
      </c>
      <c r="BY155" s="2" t="s">
        <v>141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168</v>
      </c>
      <c r="CH155" s="2" t="s">
        <v>127</v>
      </c>
      <c r="CI155" s="2" t="s">
        <v>130</v>
      </c>
      <c r="CJ155" s="2" t="s">
        <v>130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170</v>
      </c>
      <c r="CU155" s="2" t="s">
        <v>478</v>
      </c>
      <c r="CV155" s="2" t="s">
        <v>212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127</v>
      </c>
      <c r="DG155" s="2" t="s">
        <v>1917</v>
      </c>
      <c r="DH155" s="2" t="s">
        <v>944</v>
      </c>
      <c r="DI155" s="2" t="s">
        <v>141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127</v>
      </c>
      <c r="DS155" s="2" t="s">
        <v>166</v>
      </c>
      <c r="DT155" s="2" t="s">
        <v>656</v>
      </c>
      <c r="DU155" s="2" t="s">
        <v>141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204</v>
      </c>
      <c r="ED155" s="2" t="s">
        <v>127</v>
      </c>
      <c r="EE155" s="2" t="s">
        <v>130</v>
      </c>
      <c r="EF155" s="2" t="s">
        <v>130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127</v>
      </c>
      <c r="EQ155" s="2" t="s">
        <v>230</v>
      </c>
      <c r="ER155" s="2" t="s">
        <v>920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256</v>
      </c>
      <c r="FB155" s="2" t="s">
        <v>127</v>
      </c>
      <c r="FC155" s="2" t="s">
        <v>232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127</v>
      </c>
      <c r="FO155" s="2" t="s">
        <v>130</v>
      </c>
      <c r="FP155" s="2" t="s">
        <v>130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127</v>
      </c>
      <c r="GA155" s="2" t="s">
        <v>207</v>
      </c>
      <c r="GB155" s="2" t="s">
        <v>897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127</v>
      </c>
      <c r="GM155" s="2" t="s">
        <v>130</v>
      </c>
      <c r="GN155" s="2" t="s">
        <v>130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127</v>
      </c>
      <c r="GY155" s="2" t="s">
        <v>911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127</v>
      </c>
      <c r="HK155" s="2" t="s">
        <v>490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127</v>
      </c>
      <c r="HW155" s="2" t="s">
        <v>130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127</v>
      </c>
      <c r="II155" s="2" t="s">
        <v>571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127</v>
      </c>
      <c r="IU155" s="2" t="s">
        <v>494</v>
      </c>
      <c r="IV155" s="2" t="s">
        <v>495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127</v>
      </c>
      <c r="JG155" s="2" t="s">
        <v>130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130</v>
      </c>
      <c r="JR155" s="2" t="s">
        <v>130</v>
      </c>
      <c r="JS155" s="2" t="s">
        <v>130</v>
      </c>
      <c r="JT155" s="2" t="s">
        <v>130</v>
      </c>
      <c r="JU155" s="2" t="s">
        <v>130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170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138</v>
      </c>
      <c r="OH155" s="2" t="s">
        <v>170</v>
      </c>
      <c r="OI155" s="2" t="s">
        <v>171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127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170</v>
      </c>
      <c r="QQ155" s="2" t="s">
        <v>496</v>
      </c>
      <c r="QR155" s="2" t="s">
        <v>130</v>
      </c>
      <c r="QS155" s="2" t="s">
        <v>141</v>
      </c>
      <c r="QT155" s="2" t="s">
        <v>130</v>
      </c>
    </row>
    <row r="156">
      <c r="A156" s="2" t="s">
        <v>1918</v>
      </c>
      <c r="B156" s="2" t="s">
        <v>119</v>
      </c>
      <c r="C156" s="2" t="s">
        <v>1807</v>
      </c>
      <c r="D156" s="2" t="s">
        <v>786</v>
      </c>
      <c r="E156" s="2" t="s">
        <v>787</v>
      </c>
      <c r="F156" s="2" t="s">
        <v>1919</v>
      </c>
      <c r="G156" s="2" t="s">
        <v>1919</v>
      </c>
      <c r="H156" s="2" t="s">
        <v>1919</v>
      </c>
      <c r="I156" s="2" t="s">
        <v>1920</v>
      </c>
      <c r="J156" s="2" t="s">
        <v>125</v>
      </c>
      <c r="K156" s="2" t="s">
        <v>1921</v>
      </c>
      <c r="L156" s="3">
        <v>19.95</v>
      </c>
      <c r="M156" s="3">
        <v>20.95</v>
      </c>
      <c r="N156" s="3">
        <v>42.5</v>
      </c>
      <c r="O156" s="2" t="s">
        <v>892</v>
      </c>
      <c r="P156" s="2" t="s">
        <v>721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218</v>
      </c>
      <c r="V156" s="2" t="s">
        <v>219</v>
      </c>
      <c r="W156" s="2" t="s">
        <v>792</v>
      </c>
      <c r="X156" s="2" t="s">
        <v>130</v>
      </c>
      <c r="Y156" s="2" t="s">
        <v>943</v>
      </c>
      <c r="Z156" s="4">
        <v>155</v>
      </c>
      <c r="AA156" s="4">
        <f>=ROUNDDOWN(1550,0)</f>
      </c>
      <c r="AB156" s="5">
        <v>0.1</v>
      </c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127</v>
      </c>
      <c r="BW156" s="2" t="s">
        <v>1349</v>
      </c>
      <c r="BX156" s="2" t="s">
        <v>1750</v>
      </c>
      <c r="BY156" s="2" t="s">
        <v>141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127</v>
      </c>
      <c r="CI156" s="2" t="s">
        <v>130</v>
      </c>
      <c r="CJ156" s="2" t="s">
        <v>130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127</v>
      </c>
      <c r="CU156" s="2" t="s">
        <v>943</v>
      </c>
      <c r="CV156" s="2" t="s">
        <v>1922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127</v>
      </c>
      <c r="DG156" s="2" t="s">
        <v>1349</v>
      </c>
      <c r="DH156" s="2" t="s">
        <v>658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127</v>
      </c>
      <c r="DS156" s="2" t="s">
        <v>1349</v>
      </c>
      <c r="DT156" s="2" t="s">
        <v>722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204</v>
      </c>
      <c r="ED156" s="2" t="s">
        <v>127</v>
      </c>
      <c r="EE156" s="2" t="s">
        <v>130</v>
      </c>
      <c r="EF156" s="2" t="s">
        <v>130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127</v>
      </c>
      <c r="EQ156" s="2" t="s">
        <v>230</v>
      </c>
      <c r="ER156" s="2" t="s">
        <v>1923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256</v>
      </c>
      <c r="FB156" s="2" t="s">
        <v>127</v>
      </c>
      <c r="FC156" s="2" t="s">
        <v>232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168</v>
      </c>
      <c r="FN156" s="2" t="s">
        <v>127</v>
      </c>
      <c r="FO156" s="2" t="s">
        <v>130</v>
      </c>
      <c r="FP156" s="2" t="s">
        <v>130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127</v>
      </c>
      <c r="GA156" s="2" t="s">
        <v>207</v>
      </c>
      <c r="GB156" s="2" t="s">
        <v>900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168</v>
      </c>
      <c r="GL156" s="2" t="s">
        <v>127</v>
      </c>
      <c r="GM156" s="2" t="s">
        <v>130</v>
      </c>
      <c r="GN156" s="2" t="s">
        <v>130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127</v>
      </c>
      <c r="GY156" s="2" t="s">
        <v>489</v>
      </c>
      <c r="GZ156" s="2" t="s">
        <v>491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127</v>
      </c>
      <c r="HK156" s="2" t="s">
        <v>913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127</v>
      </c>
      <c r="HW156" s="2" t="s">
        <v>130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571</v>
      </c>
      <c r="IJ156" s="2" t="s">
        <v>687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127</v>
      </c>
      <c r="IU156" s="2" t="s">
        <v>1349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168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130</v>
      </c>
      <c r="JR156" s="2" t="s">
        <v>130</v>
      </c>
      <c r="JS156" s="2" t="s">
        <v>130</v>
      </c>
      <c r="JT156" s="2" t="s">
        <v>130</v>
      </c>
      <c r="JU156" s="2" t="s">
        <v>130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170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170</v>
      </c>
      <c r="OI156" s="2" t="s">
        <v>626</v>
      </c>
      <c r="OJ156" s="2" t="s">
        <v>1400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168</v>
      </c>
      <c r="OT156" s="2" t="s">
        <v>127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1134</v>
      </c>
      <c r="QR156" s="2" t="s">
        <v>130</v>
      </c>
      <c r="QS156" s="2" t="s">
        <v>141</v>
      </c>
      <c r="QT156" s="2" t="s">
        <v>130</v>
      </c>
    </row>
    <row r="157">
      <c r="A157" s="2" t="s">
        <v>1924</v>
      </c>
      <c r="B157" s="2" t="s">
        <v>119</v>
      </c>
      <c r="C157" s="2" t="s">
        <v>1925</v>
      </c>
      <c r="D157" s="2" t="s">
        <v>121</v>
      </c>
      <c r="E157" s="2" t="s">
        <v>122</v>
      </c>
      <c r="F157" s="2" t="s">
        <v>1926</v>
      </c>
      <c r="G157" s="2" t="s">
        <v>1926</v>
      </c>
      <c r="H157" s="2" t="s">
        <v>1926</v>
      </c>
      <c r="I157" s="2" t="s">
        <v>1927</v>
      </c>
      <c r="J157" s="2" t="s">
        <v>125</v>
      </c>
      <c r="K157" s="2" t="s">
        <v>521</v>
      </c>
      <c r="L157" s="3">
        <v>25.96</v>
      </c>
      <c r="M157" s="3">
        <v>27.26</v>
      </c>
      <c r="N157" s="3">
        <v>57.99</v>
      </c>
      <c r="O157" s="2" t="s">
        <v>127</v>
      </c>
      <c r="P157" s="2" t="s">
        <v>721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218</v>
      </c>
      <c r="V157" s="2" t="s">
        <v>219</v>
      </c>
      <c r="W157" s="2" t="s">
        <v>1183</v>
      </c>
      <c r="X157" s="2" t="s">
        <v>742</v>
      </c>
      <c r="Y157" s="2" t="s">
        <v>1928</v>
      </c>
      <c r="Z157" s="4">
        <v>42</v>
      </c>
      <c r="AA157" s="4">
        <f>=ROUNDDOWN(15,0)</f>
      </c>
      <c r="AB157" s="5">
        <v>2.8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43</v>
      </c>
      <c r="AQ157" s="8">
        <v>2256.51</v>
      </c>
      <c r="AR157" s="4"/>
      <c r="AS157" s="8"/>
      <c r="AT157" s="7"/>
      <c r="AU157" s="7"/>
      <c r="AV157" s="4">
        <v>43</v>
      </c>
      <c r="AW157" s="8">
        <v>2256.51</v>
      </c>
      <c r="AX157" s="4"/>
      <c r="AY157" s="8"/>
      <c r="AZ157" s="7"/>
      <c r="BA157" s="7"/>
      <c r="BB157" s="7">
        <v>1</v>
      </c>
      <c r="BC157" s="4">
        <v>43</v>
      </c>
      <c r="BD157" s="8">
        <v>2256.51</v>
      </c>
      <c r="BE157" s="4"/>
      <c r="BF157" s="8"/>
      <c r="BG157" s="7"/>
      <c r="BH157" s="7"/>
      <c r="BI157" s="7">
        <v>1</v>
      </c>
      <c r="BJ157" s="4">
        <v>43</v>
      </c>
      <c r="BK157" s="8">
        <v>2256.51</v>
      </c>
      <c r="BL157" s="2" t="s">
        <v>1929</v>
      </c>
      <c r="BM157" s="7">
        <v>1</v>
      </c>
      <c r="BN157" s="7">
        <v>1</v>
      </c>
      <c r="BO157" s="4">
        <v>6</v>
      </c>
      <c r="BP157" s="8">
        <v>205.96</v>
      </c>
      <c r="BQ157" s="4"/>
      <c r="BR157" s="8"/>
      <c r="BS157" s="7"/>
      <c r="BT157" s="7"/>
      <c r="BU157" s="2" t="s">
        <v>138</v>
      </c>
      <c r="BV157" s="2" t="s">
        <v>127</v>
      </c>
      <c r="BW157" s="2" t="s">
        <v>1930</v>
      </c>
      <c r="BX157" s="2" t="s">
        <v>619</v>
      </c>
      <c r="BY157" s="2" t="s">
        <v>141</v>
      </c>
      <c r="BZ157" s="2" t="s">
        <v>130</v>
      </c>
      <c r="CA157" s="4">
        <v>9</v>
      </c>
      <c r="CB157" s="8">
        <v>697.75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130</v>
      </c>
      <c r="CJ157" s="2" t="s">
        <v>705</v>
      </c>
      <c r="CK157" s="2" t="s">
        <v>141</v>
      </c>
      <c r="CL157" s="2" t="s">
        <v>130</v>
      </c>
      <c r="CM157" s="4">
        <v>6</v>
      </c>
      <c r="CN157" s="8">
        <v>272.54</v>
      </c>
      <c r="CO157" s="4"/>
      <c r="CP157" s="8"/>
      <c r="CQ157" s="7"/>
      <c r="CR157" s="7"/>
      <c r="CS157" s="2" t="s">
        <v>138</v>
      </c>
      <c r="CT157" s="2" t="s">
        <v>127</v>
      </c>
      <c r="CU157" s="2" t="s">
        <v>1928</v>
      </c>
      <c r="CV157" s="2" t="s">
        <v>1931</v>
      </c>
      <c r="CW157" s="2" t="s">
        <v>141</v>
      </c>
      <c r="CX157" s="2" t="s">
        <v>130</v>
      </c>
      <c r="CY157" s="4">
        <v>2</v>
      </c>
      <c r="CZ157" s="8">
        <v>126.24</v>
      </c>
      <c r="DA157" s="4"/>
      <c r="DB157" s="8"/>
      <c r="DC157" s="7"/>
      <c r="DD157" s="7"/>
      <c r="DE157" s="2" t="s">
        <v>138</v>
      </c>
      <c r="DF157" s="2" t="s">
        <v>127</v>
      </c>
      <c r="DG157" s="2" t="s">
        <v>1932</v>
      </c>
      <c r="DH157" s="2" t="s">
        <v>1933</v>
      </c>
      <c r="DI157" s="2" t="s">
        <v>141</v>
      </c>
      <c r="DJ157" s="2" t="s">
        <v>130</v>
      </c>
      <c r="DK157" s="4">
        <v>5</v>
      </c>
      <c r="DL157" s="8">
        <v>270.5</v>
      </c>
      <c r="DM157" s="4"/>
      <c r="DN157" s="8"/>
      <c r="DO157" s="7"/>
      <c r="DP157" s="7"/>
      <c r="DQ157" s="2" t="s">
        <v>138</v>
      </c>
      <c r="DR157" s="2" t="s">
        <v>127</v>
      </c>
      <c r="DS157" s="2" t="s">
        <v>321</v>
      </c>
      <c r="DT157" s="2" t="s">
        <v>1235</v>
      </c>
      <c r="DU157" s="2" t="s">
        <v>141</v>
      </c>
      <c r="DV157" s="2" t="s">
        <v>130</v>
      </c>
      <c r="DW157" s="4">
        <v>2</v>
      </c>
      <c r="DX157" s="8">
        <v>114.48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1932</v>
      </c>
      <c r="EF157" s="2" t="s">
        <v>369</v>
      </c>
      <c r="EG157" s="2" t="s">
        <v>141</v>
      </c>
      <c r="EH157" s="2" t="s">
        <v>130</v>
      </c>
      <c r="EI157" s="4">
        <v>2</v>
      </c>
      <c r="EJ157" s="8">
        <v>140.26</v>
      </c>
      <c r="EK157" s="4"/>
      <c r="EL157" s="8"/>
      <c r="EM157" s="7"/>
      <c r="EN157" s="7"/>
      <c r="EO157" s="2" t="s">
        <v>138</v>
      </c>
      <c r="EP157" s="2" t="s">
        <v>127</v>
      </c>
      <c r="EQ157" s="2" t="s">
        <v>230</v>
      </c>
      <c r="ER157" s="2" t="s">
        <v>231</v>
      </c>
      <c r="ES157" s="2" t="s">
        <v>141</v>
      </c>
      <c r="ET157" s="2" t="s">
        <v>130</v>
      </c>
      <c r="EU157" s="4">
        <v>11</v>
      </c>
      <c r="EV157" s="8">
        <v>428.78</v>
      </c>
      <c r="EW157" s="4"/>
      <c r="EX157" s="8"/>
      <c r="EY157" s="7"/>
      <c r="EZ157" s="7"/>
      <c r="FA157" s="2" t="s">
        <v>138</v>
      </c>
      <c r="FB157" s="2" t="s">
        <v>127</v>
      </c>
      <c r="FC157" s="2" t="s">
        <v>232</v>
      </c>
      <c r="FD157" s="2" t="s">
        <v>1329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147</v>
      </c>
      <c r="FN157" s="2" t="s">
        <v>127</v>
      </c>
      <c r="FO157" s="2" t="s">
        <v>130</v>
      </c>
      <c r="FP157" s="2" t="s">
        <v>130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127</v>
      </c>
      <c r="GA157" s="2" t="s">
        <v>325</v>
      </c>
      <c r="GB157" s="2" t="s">
        <v>671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169</v>
      </c>
      <c r="GL157" s="2" t="s">
        <v>127</v>
      </c>
      <c r="GM157" s="2" t="s">
        <v>130</v>
      </c>
      <c r="GN157" s="2" t="s">
        <v>130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204</v>
      </c>
      <c r="GX157" s="2" t="s">
        <v>127</v>
      </c>
      <c r="GY157" s="2" t="s">
        <v>130</v>
      </c>
      <c r="GZ157" s="2" t="s">
        <v>130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127</v>
      </c>
      <c r="HK157" s="2" t="s">
        <v>401</v>
      </c>
      <c r="HL157" s="2" t="s">
        <v>885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127</v>
      </c>
      <c r="HW157" s="2" t="s">
        <v>240</v>
      </c>
      <c r="HX157" s="2" t="s">
        <v>517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127</v>
      </c>
      <c r="II157" s="2" t="s">
        <v>331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127</v>
      </c>
      <c r="IU157" s="2" t="s">
        <v>1932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127</v>
      </c>
      <c r="JG157" s="2" t="s">
        <v>130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130</v>
      </c>
      <c r="JR157" s="2" t="s">
        <v>130</v>
      </c>
      <c r="JS157" s="2" t="s">
        <v>130</v>
      </c>
      <c r="JT157" s="2" t="s">
        <v>130</v>
      </c>
      <c r="JU157" s="2" t="s">
        <v>130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127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170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170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169</v>
      </c>
      <c r="OH157" s="2" t="s">
        <v>170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130</v>
      </c>
      <c r="OT157" s="2" t="s">
        <v>130</v>
      </c>
      <c r="OU157" s="2" t="s">
        <v>130</v>
      </c>
      <c r="OV157" s="2" t="s">
        <v>130</v>
      </c>
      <c r="OW157" s="2" t="s">
        <v>130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170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170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1934</v>
      </c>
      <c r="B158" s="2" t="s">
        <v>119</v>
      </c>
      <c r="C158" s="2" t="s">
        <v>1925</v>
      </c>
      <c r="D158" s="2" t="s">
        <v>121</v>
      </c>
      <c r="E158" s="2" t="s">
        <v>122</v>
      </c>
      <c r="F158" s="2" t="s">
        <v>1935</v>
      </c>
      <c r="G158" s="2" t="s">
        <v>1935</v>
      </c>
      <c r="H158" s="2" t="s">
        <v>1935</v>
      </c>
      <c r="I158" s="2" t="s">
        <v>1936</v>
      </c>
      <c r="J158" s="2" t="s">
        <v>125</v>
      </c>
      <c r="K158" s="2" t="s">
        <v>1937</v>
      </c>
      <c r="L158" s="3">
        <v>45</v>
      </c>
      <c r="M158" s="3">
        <v>47.25</v>
      </c>
      <c r="N158" s="3">
        <v>94.99</v>
      </c>
      <c r="O158" s="2" t="s">
        <v>127</v>
      </c>
      <c r="P158" s="2" t="s">
        <v>721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1406</v>
      </c>
      <c r="V158" s="2" t="s">
        <v>219</v>
      </c>
      <c r="W158" s="2" t="s">
        <v>1902</v>
      </c>
      <c r="X158" s="2" t="s">
        <v>130</v>
      </c>
      <c r="Y158" s="2" t="s">
        <v>1938</v>
      </c>
      <c r="Z158" s="4">
        <v>34</v>
      </c>
      <c r="AA158" s="4">
        <f>=ROUNDDOWN(34,0)</f>
      </c>
      <c r="AB158" s="5">
        <v>1</v>
      </c>
      <c r="AC158" s="2" t="s">
        <v>130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21</v>
      </c>
      <c r="AQ158" s="8">
        <v>1729.82</v>
      </c>
      <c r="AR158" s="4"/>
      <c r="AS158" s="8"/>
      <c r="AT158" s="7"/>
      <c r="AU158" s="7"/>
      <c r="AV158" s="4">
        <v>21</v>
      </c>
      <c r="AW158" s="8">
        <v>1729.82</v>
      </c>
      <c r="AX158" s="4"/>
      <c r="AY158" s="8"/>
      <c r="AZ158" s="7"/>
      <c r="BA158" s="7"/>
      <c r="BB158" s="7">
        <v>1</v>
      </c>
      <c r="BC158" s="4">
        <v>21</v>
      </c>
      <c r="BD158" s="8">
        <v>1729.82</v>
      </c>
      <c r="BE158" s="4"/>
      <c r="BF158" s="8"/>
      <c r="BG158" s="7"/>
      <c r="BH158" s="7"/>
      <c r="BI158" s="7">
        <v>1</v>
      </c>
      <c r="BJ158" s="4">
        <v>21</v>
      </c>
      <c r="BK158" s="8">
        <v>1729.82</v>
      </c>
      <c r="BL158" s="2" t="s">
        <v>1939</v>
      </c>
      <c r="BM158" s="7">
        <v>1</v>
      </c>
      <c r="BN158" s="7">
        <v>1</v>
      </c>
      <c r="BO158" s="4">
        <v>4</v>
      </c>
      <c r="BP158" s="8">
        <v>189</v>
      </c>
      <c r="BQ158" s="4"/>
      <c r="BR158" s="8"/>
      <c r="BS158" s="7"/>
      <c r="BT158" s="7"/>
      <c r="BU158" s="2" t="s">
        <v>138</v>
      </c>
      <c r="BV158" s="2" t="s">
        <v>127</v>
      </c>
      <c r="BW158" s="2" t="s">
        <v>1583</v>
      </c>
      <c r="BX158" s="2" t="s">
        <v>1718</v>
      </c>
      <c r="BY158" s="2" t="s">
        <v>141</v>
      </c>
      <c r="BZ158" s="2" t="s">
        <v>130</v>
      </c>
      <c r="CA158" s="4">
        <v>1</v>
      </c>
      <c r="CB158" s="8">
        <v>103.5</v>
      </c>
      <c r="CC158" s="4"/>
      <c r="CD158" s="8"/>
      <c r="CE158" s="7"/>
      <c r="CF158" s="7"/>
      <c r="CG158" s="2" t="s">
        <v>138</v>
      </c>
      <c r="CH158" s="2" t="s">
        <v>127</v>
      </c>
      <c r="CI158" s="2" t="s">
        <v>130</v>
      </c>
      <c r="CJ158" s="2" t="s">
        <v>152</v>
      </c>
      <c r="CK158" s="2" t="s">
        <v>141</v>
      </c>
      <c r="CL158" s="2" t="s">
        <v>130</v>
      </c>
      <c r="CM158" s="4">
        <v>2</v>
      </c>
      <c r="CN158" s="8">
        <v>94.5</v>
      </c>
      <c r="CO158" s="4"/>
      <c r="CP158" s="8"/>
      <c r="CQ158" s="7"/>
      <c r="CR158" s="7"/>
      <c r="CS158" s="2" t="s">
        <v>138</v>
      </c>
      <c r="CT158" s="2" t="s">
        <v>127</v>
      </c>
      <c r="CU158" s="2" t="s">
        <v>1372</v>
      </c>
      <c r="CV158" s="2" t="s">
        <v>585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127</v>
      </c>
      <c r="DG158" s="2" t="s">
        <v>1940</v>
      </c>
      <c r="DH158" s="2" t="s">
        <v>130</v>
      </c>
      <c r="DI158" s="2" t="s">
        <v>141</v>
      </c>
      <c r="DJ158" s="2" t="s">
        <v>130</v>
      </c>
      <c r="DK158" s="4">
        <v>8</v>
      </c>
      <c r="DL158" s="8">
        <v>846.72</v>
      </c>
      <c r="DM158" s="4"/>
      <c r="DN158" s="8"/>
      <c r="DO158" s="7"/>
      <c r="DP158" s="7"/>
      <c r="DQ158" s="2" t="s">
        <v>138</v>
      </c>
      <c r="DR158" s="2" t="s">
        <v>127</v>
      </c>
      <c r="DS158" s="2" t="s">
        <v>510</v>
      </c>
      <c r="DT158" s="2" t="s">
        <v>795</v>
      </c>
      <c r="DU158" s="2" t="s">
        <v>141</v>
      </c>
      <c r="DV158" s="2" t="s">
        <v>130</v>
      </c>
      <c r="DW158" s="4">
        <v>3</v>
      </c>
      <c r="DX158" s="8">
        <v>297.66</v>
      </c>
      <c r="DY158" s="4"/>
      <c r="DZ158" s="8"/>
      <c r="EA158" s="7"/>
      <c r="EB158" s="7"/>
      <c r="EC158" s="2" t="s">
        <v>138</v>
      </c>
      <c r="ED158" s="2" t="s">
        <v>127</v>
      </c>
      <c r="EE158" s="2" t="s">
        <v>377</v>
      </c>
      <c r="EF158" s="2" t="s">
        <v>696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127</v>
      </c>
      <c r="EQ158" s="2" t="s">
        <v>512</v>
      </c>
      <c r="ER158" s="2" t="s">
        <v>130</v>
      </c>
      <c r="ES158" s="2" t="s">
        <v>141</v>
      </c>
      <c r="ET158" s="2" t="s">
        <v>130</v>
      </c>
      <c r="EU158" s="4">
        <v>1</v>
      </c>
      <c r="EV158" s="8">
        <v>51.97</v>
      </c>
      <c r="EW158" s="4"/>
      <c r="EX158" s="8"/>
      <c r="EY158" s="7"/>
      <c r="EZ158" s="7"/>
      <c r="FA158" s="2" t="s">
        <v>138</v>
      </c>
      <c r="FB158" s="2" t="s">
        <v>127</v>
      </c>
      <c r="FC158" s="2" t="s">
        <v>232</v>
      </c>
      <c r="FD158" s="2" t="s">
        <v>1071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147</v>
      </c>
      <c r="FN158" s="2" t="s">
        <v>127</v>
      </c>
      <c r="FO158" s="2" t="s">
        <v>130</v>
      </c>
      <c r="FP158" s="2" t="s">
        <v>130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256</v>
      </c>
      <c r="FZ158" s="2" t="s">
        <v>127</v>
      </c>
      <c r="GA158" s="2" t="s">
        <v>130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169</v>
      </c>
      <c r="GL158" s="2" t="s">
        <v>127</v>
      </c>
      <c r="GM158" s="2" t="s">
        <v>130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204</v>
      </c>
      <c r="GX158" s="2" t="s">
        <v>127</v>
      </c>
      <c r="GY158" s="2" t="s">
        <v>130</v>
      </c>
      <c r="GZ158" s="2" t="s">
        <v>130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127</v>
      </c>
      <c r="HK158" s="2" t="s">
        <v>417</v>
      </c>
      <c r="HL158" s="2" t="s">
        <v>130</v>
      </c>
      <c r="HM158" s="2" t="s">
        <v>141</v>
      </c>
      <c r="HN158" s="2" t="s">
        <v>130</v>
      </c>
      <c r="HO158" s="4">
        <v>1</v>
      </c>
      <c r="HP158" s="8">
        <v>47.25</v>
      </c>
      <c r="HQ158" s="4"/>
      <c r="HR158" s="8"/>
      <c r="HS158" s="7"/>
      <c r="HT158" s="7"/>
      <c r="HU158" s="2" t="s">
        <v>138</v>
      </c>
      <c r="HV158" s="2" t="s">
        <v>127</v>
      </c>
      <c r="HW158" s="2" t="s">
        <v>516</v>
      </c>
      <c r="HX158" s="2" t="s">
        <v>436</v>
      </c>
      <c r="HY158" s="2" t="s">
        <v>141</v>
      </c>
      <c r="HZ158" s="2" t="s">
        <v>130</v>
      </c>
      <c r="IA158" s="4">
        <v>1</v>
      </c>
      <c r="IB158" s="8">
        <v>99.22</v>
      </c>
      <c r="IC158" s="4"/>
      <c r="ID158" s="8"/>
      <c r="IE158" s="7"/>
      <c r="IF158" s="7"/>
      <c r="IG158" s="2" t="s">
        <v>138</v>
      </c>
      <c r="IH158" s="2" t="s">
        <v>127</v>
      </c>
      <c r="II158" s="2" t="s">
        <v>518</v>
      </c>
      <c r="IJ158" s="2" t="s">
        <v>737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127</v>
      </c>
      <c r="IU158" s="2" t="s">
        <v>1372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170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130</v>
      </c>
      <c r="LZ158" s="2" t="s">
        <v>130</v>
      </c>
      <c r="MA158" s="2" t="s">
        <v>130</v>
      </c>
      <c r="MB158" s="2" t="s">
        <v>130</v>
      </c>
      <c r="MC158" s="2" t="s">
        <v>130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170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168</v>
      </c>
      <c r="OT158" s="2" t="s">
        <v>127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170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1941</v>
      </c>
      <c r="B159" s="2" t="s">
        <v>119</v>
      </c>
      <c r="C159" s="2" t="s">
        <v>1925</v>
      </c>
      <c r="D159" s="2" t="s">
        <v>121</v>
      </c>
      <c r="E159" s="2" t="s">
        <v>122</v>
      </c>
      <c r="F159" s="2" t="s">
        <v>1942</v>
      </c>
      <c r="G159" s="2" t="s">
        <v>1942</v>
      </c>
      <c r="H159" s="2" t="s">
        <v>1942</v>
      </c>
      <c r="I159" s="2" t="s">
        <v>1943</v>
      </c>
      <c r="J159" s="2" t="s">
        <v>125</v>
      </c>
      <c r="K159" s="2" t="s">
        <v>310</v>
      </c>
      <c r="L159" s="3">
        <v>22.5</v>
      </c>
      <c r="M159" s="3">
        <v>23.62</v>
      </c>
      <c r="N159" s="3">
        <v>54.99</v>
      </c>
      <c r="O159" s="2" t="s">
        <v>127</v>
      </c>
      <c r="P159" s="2" t="s">
        <v>721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218</v>
      </c>
      <c r="V159" s="2" t="s">
        <v>219</v>
      </c>
      <c r="W159" s="2" t="s">
        <v>1183</v>
      </c>
      <c r="X159" s="2" t="s">
        <v>1902</v>
      </c>
      <c r="Y159" s="2" t="s">
        <v>282</v>
      </c>
      <c r="Z159" s="4">
        <v>37</v>
      </c>
      <c r="AA159" s="4">
        <f>=ROUNDDOWN(37,0)</f>
      </c>
      <c r="AB159" s="5">
        <v>1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29</v>
      </c>
      <c r="AQ159" s="8">
        <v>1066.78</v>
      </c>
      <c r="AR159" s="4"/>
      <c r="AS159" s="8"/>
      <c r="AT159" s="7"/>
      <c r="AU159" s="7"/>
      <c r="AV159" s="4">
        <v>29</v>
      </c>
      <c r="AW159" s="8">
        <v>1066.78</v>
      </c>
      <c r="AX159" s="4"/>
      <c r="AY159" s="8"/>
      <c r="AZ159" s="7"/>
      <c r="BA159" s="7"/>
      <c r="BB159" s="7">
        <v>1</v>
      </c>
      <c r="BC159" s="4">
        <v>29</v>
      </c>
      <c r="BD159" s="8">
        <v>1066.78</v>
      </c>
      <c r="BE159" s="4"/>
      <c r="BF159" s="8"/>
      <c r="BG159" s="7"/>
      <c r="BH159" s="7"/>
      <c r="BI159" s="7">
        <v>1</v>
      </c>
      <c r="BJ159" s="4">
        <v>29</v>
      </c>
      <c r="BK159" s="8">
        <v>1066.78</v>
      </c>
      <c r="BL159" s="2" t="s">
        <v>1944</v>
      </c>
      <c r="BM159" s="7">
        <v>1</v>
      </c>
      <c r="BN159" s="7">
        <v>1</v>
      </c>
      <c r="BO159" s="4">
        <v>16</v>
      </c>
      <c r="BP159" s="8">
        <v>386.4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285</v>
      </c>
      <c r="BX159" s="2" t="s">
        <v>1581</v>
      </c>
      <c r="BY159" s="2" t="s">
        <v>141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127</v>
      </c>
      <c r="CI159" s="2" t="s">
        <v>130</v>
      </c>
      <c r="CJ159" s="2" t="s">
        <v>1945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127</v>
      </c>
      <c r="CU159" s="2" t="s">
        <v>282</v>
      </c>
      <c r="CV159" s="2" t="s">
        <v>1946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127</v>
      </c>
      <c r="DG159" s="2" t="s">
        <v>289</v>
      </c>
      <c r="DH159" s="2" t="s">
        <v>1799</v>
      </c>
      <c r="DI159" s="2" t="s">
        <v>141</v>
      </c>
      <c r="DJ159" s="2" t="s">
        <v>130</v>
      </c>
      <c r="DK159" s="4">
        <v>9</v>
      </c>
      <c r="DL159" s="8">
        <v>529.2</v>
      </c>
      <c r="DM159" s="4"/>
      <c r="DN159" s="8"/>
      <c r="DO159" s="7"/>
      <c r="DP159" s="7"/>
      <c r="DQ159" s="2" t="s">
        <v>138</v>
      </c>
      <c r="DR159" s="2" t="s">
        <v>127</v>
      </c>
      <c r="DS159" s="2" t="s">
        <v>291</v>
      </c>
      <c r="DT159" s="2" t="s">
        <v>332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204</v>
      </c>
      <c r="ED159" s="2" t="s">
        <v>127</v>
      </c>
      <c r="EE159" s="2" t="s">
        <v>130</v>
      </c>
      <c r="EF159" s="2" t="s">
        <v>130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127</v>
      </c>
      <c r="EQ159" s="2" t="s">
        <v>512</v>
      </c>
      <c r="ER159" s="2" t="s">
        <v>152</v>
      </c>
      <c r="ES159" s="2" t="s">
        <v>141</v>
      </c>
      <c r="ET159" s="2" t="s">
        <v>130</v>
      </c>
      <c r="EU159" s="4">
        <v>2</v>
      </c>
      <c r="EV159" s="8">
        <v>51.96</v>
      </c>
      <c r="EW159" s="4"/>
      <c r="EX159" s="8"/>
      <c r="EY159" s="7"/>
      <c r="EZ159" s="7"/>
      <c r="FA159" s="2" t="s">
        <v>138</v>
      </c>
      <c r="FB159" s="2" t="s">
        <v>127</v>
      </c>
      <c r="FC159" s="2" t="s">
        <v>232</v>
      </c>
      <c r="FD159" s="2" t="s">
        <v>699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147</v>
      </c>
      <c r="FN159" s="2" t="s">
        <v>127</v>
      </c>
      <c r="FO159" s="2" t="s">
        <v>130</v>
      </c>
      <c r="FP159" s="2" t="s">
        <v>130</v>
      </c>
      <c r="FQ159" s="2" t="s">
        <v>141</v>
      </c>
      <c r="FR159" s="2" t="s">
        <v>130</v>
      </c>
      <c r="FS159" s="4">
        <v>2</v>
      </c>
      <c r="FT159" s="8">
        <v>99.22</v>
      </c>
      <c r="FU159" s="4"/>
      <c r="FV159" s="8"/>
      <c r="FW159" s="7"/>
      <c r="FX159" s="7"/>
      <c r="FY159" s="2" t="s">
        <v>138</v>
      </c>
      <c r="FZ159" s="2" t="s">
        <v>127</v>
      </c>
      <c r="GA159" s="2" t="s">
        <v>514</v>
      </c>
      <c r="GB159" s="2" t="s">
        <v>1441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127</v>
      </c>
      <c r="GM159" s="2" t="s">
        <v>130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204</v>
      </c>
      <c r="GX159" s="2" t="s">
        <v>127</v>
      </c>
      <c r="GY159" s="2" t="s">
        <v>130</v>
      </c>
      <c r="GZ159" s="2" t="s">
        <v>130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127</v>
      </c>
      <c r="HK159" s="2" t="s">
        <v>302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127</v>
      </c>
      <c r="HW159" s="2" t="s">
        <v>240</v>
      </c>
      <c r="HX159" s="2" t="s">
        <v>686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127</v>
      </c>
      <c r="II159" s="2" t="s">
        <v>347</v>
      </c>
      <c r="IJ159" s="2" t="s">
        <v>506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127</v>
      </c>
      <c r="IU159" s="2" t="s">
        <v>289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168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170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170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127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170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1947</v>
      </c>
      <c r="B160" s="2" t="s">
        <v>119</v>
      </c>
      <c r="C160" s="2" t="s">
        <v>1925</v>
      </c>
      <c r="D160" s="2" t="s">
        <v>121</v>
      </c>
      <c r="E160" s="2" t="s">
        <v>122</v>
      </c>
      <c r="F160" s="2" t="s">
        <v>1948</v>
      </c>
      <c r="G160" s="2" t="s">
        <v>1948</v>
      </c>
      <c r="H160" s="2" t="s">
        <v>1948</v>
      </c>
      <c r="I160" s="2" t="s">
        <v>1949</v>
      </c>
      <c r="J160" s="2" t="s">
        <v>125</v>
      </c>
      <c r="K160" s="2" t="s">
        <v>906</v>
      </c>
      <c r="L160" s="3">
        <v>41.4</v>
      </c>
      <c r="M160" s="3">
        <v>43.47</v>
      </c>
      <c r="N160" s="3">
        <v>94.99</v>
      </c>
      <c r="O160" s="2" t="s">
        <v>892</v>
      </c>
      <c r="P160" s="2" t="s">
        <v>721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218</v>
      </c>
      <c r="V160" s="2" t="s">
        <v>219</v>
      </c>
      <c r="W160" s="2" t="s">
        <v>134</v>
      </c>
      <c r="X160" s="2" t="s">
        <v>312</v>
      </c>
      <c r="Y160" s="2" t="s">
        <v>1159</v>
      </c>
      <c r="Z160" s="4">
        <v>43</v>
      </c>
      <c r="AA160" s="4">
        <f>=ROUNDDOWN(43,0)</f>
      </c>
      <c r="AB160" s="5">
        <v>1</v>
      </c>
      <c r="AC160" s="2" t="s">
        <v>130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1</v>
      </c>
      <c r="AQ160" s="8">
        <v>46.95</v>
      </c>
      <c r="AR160" s="4"/>
      <c r="AS160" s="8"/>
      <c r="AT160" s="7"/>
      <c r="AU160" s="7"/>
      <c r="AV160" s="4">
        <v>1</v>
      </c>
      <c r="AW160" s="8">
        <v>46.95</v>
      </c>
      <c r="AX160" s="4"/>
      <c r="AY160" s="8"/>
      <c r="AZ160" s="7"/>
      <c r="BA160" s="7"/>
      <c r="BB160" s="7">
        <v>1</v>
      </c>
      <c r="BC160" s="4">
        <v>1</v>
      </c>
      <c r="BD160" s="8">
        <v>46.95</v>
      </c>
      <c r="BE160" s="4"/>
      <c r="BF160" s="8"/>
      <c r="BG160" s="7"/>
      <c r="BH160" s="7"/>
      <c r="BI160" s="7">
        <v>1</v>
      </c>
      <c r="BJ160" s="4">
        <v>1</v>
      </c>
      <c r="BK160" s="8">
        <v>46.95</v>
      </c>
      <c r="BL160" s="2" t="s">
        <v>28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127</v>
      </c>
      <c r="BW160" s="2" t="s">
        <v>683</v>
      </c>
      <c r="BX160" s="2" t="s">
        <v>1950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168</v>
      </c>
      <c r="CH160" s="2" t="s">
        <v>127</v>
      </c>
      <c r="CI160" s="2" t="s">
        <v>130</v>
      </c>
      <c r="CJ160" s="2" t="s">
        <v>130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127</v>
      </c>
      <c r="CU160" s="2" t="s">
        <v>1159</v>
      </c>
      <c r="CV160" s="2" t="s">
        <v>565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127</v>
      </c>
      <c r="DG160" s="2" t="s">
        <v>1162</v>
      </c>
      <c r="DH160" s="2" t="s">
        <v>1951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127</v>
      </c>
      <c r="DS160" s="2" t="s">
        <v>321</v>
      </c>
      <c r="DT160" s="2" t="s">
        <v>130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147</v>
      </c>
      <c r="ED160" s="2" t="s">
        <v>127</v>
      </c>
      <c r="EE160" s="2" t="s">
        <v>130</v>
      </c>
      <c r="EF160" s="2" t="s">
        <v>130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127</v>
      </c>
      <c r="EQ160" s="2" t="s">
        <v>130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256</v>
      </c>
      <c r="FB160" s="2" t="s">
        <v>127</v>
      </c>
      <c r="FC160" s="2" t="s">
        <v>232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127</v>
      </c>
      <c r="FO160" s="2" t="s">
        <v>130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127</v>
      </c>
      <c r="GA160" s="2" t="s">
        <v>325</v>
      </c>
      <c r="GB160" s="2" t="s">
        <v>1952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169</v>
      </c>
      <c r="GL160" s="2" t="s">
        <v>127</v>
      </c>
      <c r="GM160" s="2" t="s">
        <v>130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204</v>
      </c>
      <c r="GX160" s="2" t="s">
        <v>127</v>
      </c>
      <c r="GY160" s="2" t="s">
        <v>130</v>
      </c>
      <c r="GZ160" s="2" t="s">
        <v>130</v>
      </c>
      <c r="HA160" s="2" t="s">
        <v>141</v>
      </c>
      <c r="HB160" s="2" t="s">
        <v>130</v>
      </c>
      <c r="HC160" s="4">
        <v>1</v>
      </c>
      <c r="HD160" s="8">
        <v>46.95</v>
      </c>
      <c r="HE160" s="4"/>
      <c r="HF160" s="8"/>
      <c r="HG160" s="7"/>
      <c r="HH160" s="7"/>
      <c r="HI160" s="2" t="s">
        <v>138</v>
      </c>
      <c r="HJ160" s="2" t="s">
        <v>127</v>
      </c>
      <c r="HK160" s="2" t="s">
        <v>569</v>
      </c>
      <c r="HL160" s="2" t="s">
        <v>694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127</v>
      </c>
      <c r="HW160" s="2" t="s">
        <v>240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571</v>
      </c>
      <c r="IJ160" s="2" t="s">
        <v>527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127</v>
      </c>
      <c r="IU160" s="2" t="s">
        <v>1159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170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170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127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170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1953</v>
      </c>
      <c r="B161" s="2" t="s">
        <v>119</v>
      </c>
      <c r="C161" s="2" t="s">
        <v>1925</v>
      </c>
      <c r="D161" s="2" t="s">
        <v>1208</v>
      </c>
      <c r="E161" s="2" t="s">
        <v>1209</v>
      </c>
      <c r="F161" s="2" t="s">
        <v>1954</v>
      </c>
      <c r="G161" s="2" t="s">
        <v>1954</v>
      </c>
      <c r="H161" s="2" t="s">
        <v>1954</v>
      </c>
      <c r="I161" s="2" t="s">
        <v>1955</v>
      </c>
      <c r="J161" s="2" t="s">
        <v>125</v>
      </c>
      <c r="K161" s="2" t="s">
        <v>310</v>
      </c>
      <c r="L161" s="3">
        <v>41.9</v>
      </c>
      <c r="M161" s="3">
        <v>44</v>
      </c>
      <c r="N161" s="3">
        <v>94.99</v>
      </c>
      <c r="O161" s="2" t="s">
        <v>127</v>
      </c>
      <c r="P161" s="2" t="s">
        <v>721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218</v>
      </c>
      <c r="V161" s="2" t="s">
        <v>219</v>
      </c>
      <c r="W161" s="2" t="s">
        <v>134</v>
      </c>
      <c r="X161" s="2" t="s">
        <v>312</v>
      </c>
      <c r="Y161" s="2" t="s">
        <v>313</v>
      </c>
      <c r="Z161" s="4">
        <v>3</v>
      </c>
      <c r="AA161" s="4">
        <f>=ROUNDDOWN(3,0)</f>
      </c>
      <c r="AB161" s="5">
        <v>1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29</v>
      </c>
      <c r="AQ161" s="8">
        <v>2131.58</v>
      </c>
      <c r="AR161" s="4"/>
      <c r="AS161" s="8"/>
      <c r="AT161" s="7"/>
      <c r="AU161" s="7"/>
      <c r="AV161" s="4">
        <v>29</v>
      </c>
      <c r="AW161" s="8">
        <v>2131.58</v>
      </c>
      <c r="AX161" s="4"/>
      <c r="AY161" s="8"/>
      <c r="AZ161" s="7"/>
      <c r="BA161" s="7"/>
      <c r="BB161" s="7">
        <v>1</v>
      </c>
      <c r="BC161" s="4">
        <v>29</v>
      </c>
      <c r="BD161" s="8">
        <v>2131.58</v>
      </c>
      <c r="BE161" s="4"/>
      <c r="BF161" s="8"/>
      <c r="BG161" s="7"/>
      <c r="BH161" s="7"/>
      <c r="BI161" s="7">
        <v>1</v>
      </c>
      <c r="BJ161" s="4">
        <v>29</v>
      </c>
      <c r="BK161" s="8">
        <v>2131.58</v>
      </c>
      <c r="BL161" s="2" t="s">
        <v>1956</v>
      </c>
      <c r="BM161" s="7">
        <v>1</v>
      </c>
      <c r="BN161" s="7">
        <v>1</v>
      </c>
      <c r="BO161" s="4">
        <v>8</v>
      </c>
      <c r="BP161" s="8">
        <v>343.2</v>
      </c>
      <c r="BQ161" s="4"/>
      <c r="BR161" s="8"/>
      <c r="BS161" s="7"/>
      <c r="BT161" s="7"/>
      <c r="BU161" s="2" t="s">
        <v>138</v>
      </c>
      <c r="BV161" s="2" t="s">
        <v>127</v>
      </c>
      <c r="BW161" s="2" t="s">
        <v>315</v>
      </c>
      <c r="BX161" s="2" t="s">
        <v>1957</v>
      </c>
      <c r="BY161" s="2" t="s">
        <v>141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127</v>
      </c>
      <c r="CI161" s="2" t="s">
        <v>130</v>
      </c>
      <c r="CJ161" s="2" t="s">
        <v>705</v>
      </c>
      <c r="CK161" s="2" t="s">
        <v>141</v>
      </c>
      <c r="CL161" s="2" t="s">
        <v>130</v>
      </c>
      <c r="CM161" s="4">
        <v>6</v>
      </c>
      <c r="CN161" s="8">
        <v>441.95</v>
      </c>
      <c r="CO161" s="4"/>
      <c r="CP161" s="8"/>
      <c r="CQ161" s="7"/>
      <c r="CR161" s="7"/>
      <c r="CS161" s="2" t="s">
        <v>138</v>
      </c>
      <c r="CT161" s="2" t="s">
        <v>127</v>
      </c>
      <c r="CU161" s="2" t="s">
        <v>313</v>
      </c>
      <c r="CV161" s="2" t="s">
        <v>333</v>
      </c>
      <c r="CW161" s="2" t="s">
        <v>141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127</v>
      </c>
      <c r="DG161" s="2" t="s">
        <v>1958</v>
      </c>
      <c r="DH161" s="2" t="s">
        <v>1318</v>
      </c>
      <c r="DI161" s="2" t="s">
        <v>141</v>
      </c>
      <c r="DJ161" s="2" t="s">
        <v>130</v>
      </c>
      <c r="DK161" s="4">
        <v>9</v>
      </c>
      <c r="DL161" s="8">
        <v>775.44</v>
      </c>
      <c r="DM161" s="4"/>
      <c r="DN161" s="8"/>
      <c r="DO161" s="7"/>
      <c r="DP161" s="7"/>
      <c r="DQ161" s="2" t="s">
        <v>138</v>
      </c>
      <c r="DR161" s="2" t="s">
        <v>127</v>
      </c>
      <c r="DS161" s="2" t="s">
        <v>1218</v>
      </c>
      <c r="DT161" s="2" t="s">
        <v>1150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170</v>
      </c>
      <c r="EE161" s="2" t="s">
        <v>229</v>
      </c>
      <c r="EF161" s="2" t="s">
        <v>1959</v>
      </c>
      <c r="EG161" s="2" t="s">
        <v>141</v>
      </c>
      <c r="EH161" s="2" t="s">
        <v>130</v>
      </c>
      <c r="EI161" s="4">
        <v>2</v>
      </c>
      <c r="EJ161" s="8">
        <v>233.78</v>
      </c>
      <c r="EK161" s="4"/>
      <c r="EL161" s="8"/>
      <c r="EM161" s="7"/>
      <c r="EN161" s="7"/>
      <c r="EO161" s="2" t="s">
        <v>138</v>
      </c>
      <c r="EP161" s="2" t="s">
        <v>127</v>
      </c>
      <c r="EQ161" s="2" t="s">
        <v>230</v>
      </c>
      <c r="ER161" s="2" t="s">
        <v>483</v>
      </c>
      <c r="ES161" s="2" t="s">
        <v>141</v>
      </c>
      <c r="ET161" s="2" t="s">
        <v>130</v>
      </c>
      <c r="EU161" s="4">
        <v>1</v>
      </c>
      <c r="EV161" s="8">
        <v>48.39</v>
      </c>
      <c r="EW161" s="4"/>
      <c r="EX161" s="8"/>
      <c r="EY161" s="7"/>
      <c r="EZ161" s="7"/>
      <c r="FA161" s="2" t="s">
        <v>138</v>
      </c>
      <c r="FB161" s="2" t="s">
        <v>127</v>
      </c>
      <c r="FC161" s="2" t="s">
        <v>232</v>
      </c>
      <c r="FD161" s="2" t="s">
        <v>1850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147</v>
      </c>
      <c r="FN161" s="2" t="s">
        <v>127</v>
      </c>
      <c r="FO161" s="2" t="s">
        <v>130</v>
      </c>
      <c r="FP161" s="2" t="s">
        <v>130</v>
      </c>
      <c r="FQ161" s="2" t="s">
        <v>141</v>
      </c>
      <c r="FR161" s="2" t="s">
        <v>130</v>
      </c>
      <c r="FS161" s="4">
        <v>2</v>
      </c>
      <c r="FT161" s="8">
        <v>200.84</v>
      </c>
      <c r="FU161" s="4"/>
      <c r="FV161" s="8"/>
      <c r="FW161" s="7"/>
      <c r="FX161" s="7"/>
      <c r="FY161" s="2" t="s">
        <v>138</v>
      </c>
      <c r="FZ161" s="2" t="s">
        <v>127</v>
      </c>
      <c r="GA161" s="2" t="s">
        <v>1218</v>
      </c>
      <c r="GB161" s="2" t="s">
        <v>1220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169</v>
      </c>
      <c r="GL161" s="2" t="s">
        <v>127</v>
      </c>
      <c r="GM161" s="2" t="s">
        <v>130</v>
      </c>
      <c r="GN161" s="2" t="s">
        <v>130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204</v>
      </c>
      <c r="GX161" s="2" t="s">
        <v>127</v>
      </c>
      <c r="GY161" s="2" t="s">
        <v>130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127</v>
      </c>
      <c r="HK161" s="2" t="s">
        <v>401</v>
      </c>
      <c r="HL161" s="2" t="s">
        <v>1162</v>
      </c>
      <c r="HM161" s="2" t="s">
        <v>141</v>
      </c>
      <c r="HN161" s="2" t="s">
        <v>130</v>
      </c>
      <c r="HO161" s="4">
        <v>1</v>
      </c>
      <c r="HP161" s="8">
        <v>87.98</v>
      </c>
      <c r="HQ161" s="4"/>
      <c r="HR161" s="8"/>
      <c r="HS161" s="7"/>
      <c r="HT161" s="7"/>
      <c r="HU161" s="2" t="s">
        <v>138</v>
      </c>
      <c r="HV161" s="2" t="s">
        <v>127</v>
      </c>
      <c r="HW161" s="2" t="s">
        <v>240</v>
      </c>
      <c r="HX161" s="2" t="s">
        <v>241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127</v>
      </c>
      <c r="II161" s="2" t="s">
        <v>331</v>
      </c>
      <c r="IJ161" s="2" t="s">
        <v>1960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127</v>
      </c>
      <c r="IU161" s="2" t="s">
        <v>1961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127</v>
      </c>
      <c r="JG161" s="2" t="s">
        <v>130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170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168</v>
      </c>
      <c r="MX161" s="2" t="s">
        <v>170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169</v>
      </c>
      <c r="OH161" s="2" t="s">
        <v>170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130</v>
      </c>
      <c r="OT161" s="2" t="s">
        <v>130</v>
      </c>
      <c r="OU161" s="2" t="s">
        <v>130</v>
      </c>
      <c r="OV161" s="2" t="s">
        <v>130</v>
      </c>
      <c r="OW161" s="2" t="s">
        <v>130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170</v>
      </c>
      <c r="QQ161" s="2" t="s">
        <v>130</v>
      </c>
      <c r="QR161" s="2" t="s">
        <v>130</v>
      </c>
      <c r="QS161" s="2" t="s">
        <v>141</v>
      </c>
      <c r="QT161" s="2" t="s">
        <v>130</v>
      </c>
    </row>
    <row r="162">
      <c r="A162" s="2" t="s">
        <v>1962</v>
      </c>
      <c r="B162" s="2" t="s">
        <v>119</v>
      </c>
      <c r="C162" s="2" t="s">
        <v>1925</v>
      </c>
      <c r="D162" s="2" t="s">
        <v>1208</v>
      </c>
      <c r="E162" s="2" t="s">
        <v>1209</v>
      </c>
      <c r="F162" s="2" t="s">
        <v>1963</v>
      </c>
      <c r="G162" s="2" t="s">
        <v>1963</v>
      </c>
      <c r="H162" s="2" t="s">
        <v>1963</v>
      </c>
      <c r="I162" s="2" t="s">
        <v>1964</v>
      </c>
      <c r="J162" s="2" t="s">
        <v>125</v>
      </c>
      <c r="K162" s="2" t="s">
        <v>1965</v>
      </c>
      <c r="L162" s="3">
        <v>59.5</v>
      </c>
      <c r="M162" s="3">
        <v>62.48</v>
      </c>
      <c r="N162" s="3">
        <v>124.99</v>
      </c>
      <c r="O162" s="2" t="s">
        <v>127</v>
      </c>
      <c r="P162" s="2" t="s">
        <v>721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218</v>
      </c>
      <c r="V162" s="2" t="s">
        <v>219</v>
      </c>
      <c r="W162" s="2" t="s">
        <v>1902</v>
      </c>
      <c r="X162" s="2" t="s">
        <v>1395</v>
      </c>
      <c r="Y162" s="2" t="s">
        <v>343</v>
      </c>
      <c r="Z162" s="4">
        <v>27</v>
      </c>
      <c r="AA162" s="4">
        <f>=ROUNDDOWN(24.5454545454545,0)</f>
      </c>
      <c r="AB162" s="5">
        <v>1.1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12</v>
      </c>
      <c r="AQ162" s="8">
        <v>1073.27</v>
      </c>
      <c r="AR162" s="4"/>
      <c r="AS162" s="8"/>
      <c r="AT162" s="7"/>
      <c r="AU162" s="7"/>
      <c r="AV162" s="4">
        <v>12</v>
      </c>
      <c r="AW162" s="8">
        <v>1073.27</v>
      </c>
      <c r="AX162" s="4"/>
      <c r="AY162" s="8"/>
      <c r="AZ162" s="7"/>
      <c r="BA162" s="7"/>
      <c r="BB162" s="7">
        <v>1</v>
      </c>
      <c r="BC162" s="4">
        <v>12</v>
      </c>
      <c r="BD162" s="8">
        <v>1073.27</v>
      </c>
      <c r="BE162" s="4"/>
      <c r="BF162" s="8"/>
      <c r="BG162" s="7"/>
      <c r="BH162" s="7"/>
      <c r="BI162" s="7">
        <v>1</v>
      </c>
      <c r="BJ162" s="4">
        <v>12</v>
      </c>
      <c r="BK162" s="8">
        <v>1073.27</v>
      </c>
      <c r="BL162" s="2" t="s">
        <v>1966</v>
      </c>
      <c r="BM162" s="7">
        <v>1</v>
      </c>
      <c r="BN162" s="7">
        <v>1</v>
      </c>
      <c r="BO162" s="4">
        <v>2</v>
      </c>
      <c r="BP162" s="8">
        <v>128.52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862</v>
      </c>
      <c r="BX162" s="2" t="s">
        <v>1170</v>
      </c>
      <c r="BY162" s="2" t="s">
        <v>141</v>
      </c>
      <c r="BZ162" s="2" t="s">
        <v>130</v>
      </c>
      <c r="CA162" s="4">
        <v>1</v>
      </c>
      <c r="CB162" s="8">
        <v>97.75</v>
      </c>
      <c r="CC162" s="4"/>
      <c r="CD162" s="8"/>
      <c r="CE162" s="7"/>
      <c r="CF162" s="7"/>
      <c r="CG162" s="2" t="s">
        <v>138</v>
      </c>
      <c r="CH162" s="2" t="s">
        <v>127</v>
      </c>
      <c r="CI162" s="2" t="s">
        <v>130</v>
      </c>
      <c r="CJ162" s="2" t="s">
        <v>1381</v>
      </c>
      <c r="CK162" s="2" t="s">
        <v>141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127</v>
      </c>
      <c r="CU162" s="2" t="s">
        <v>343</v>
      </c>
      <c r="CV162" s="2" t="s">
        <v>294</v>
      </c>
      <c r="CW162" s="2" t="s">
        <v>141</v>
      </c>
      <c r="CX162" s="2" t="s">
        <v>130</v>
      </c>
      <c r="CY162" s="4">
        <v>5</v>
      </c>
      <c r="CZ162" s="8">
        <v>490.9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1383</v>
      </c>
      <c r="DH162" s="2" t="s">
        <v>1967</v>
      </c>
      <c r="DI162" s="2" t="s">
        <v>141</v>
      </c>
      <c r="DJ162" s="2" t="s">
        <v>130</v>
      </c>
      <c r="DK162" s="4">
        <v>1</v>
      </c>
      <c r="DL162" s="8">
        <v>99.96</v>
      </c>
      <c r="DM162" s="4"/>
      <c r="DN162" s="8"/>
      <c r="DO162" s="7"/>
      <c r="DP162" s="7"/>
      <c r="DQ162" s="2" t="s">
        <v>138</v>
      </c>
      <c r="DR162" s="2" t="s">
        <v>127</v>
      </c>
      <c r="DS162" s="2" t="s">
        <v>343</v>
      </c>
      <c r="DT162" s="2" t="s">
        <v>1206</v>
      </c>
      <c r="DU162" s="2" t="s">
        <v>141</v>
      </c>
      <c r="DV162" s="2" t="s">
        <v>130</v>
      </c>
      <c r="DW162" s="4">
        <v>2</v>
      </c>
      <c r="DX162" s="8">
        <v>187.42</v>
      </c>
      <c r="DY162" s="4"/>
      <c r="DZ162" s="8"/>
      <c r="EA162" s="7"/>
      <c r="EB162" s="7"/>
      <c r="EC162" s="2" t="s">
        <v>138</v>
      </c>
      <c r="ED162" s="2" t="s">
        <v>127</v>
      </c>
      <c r="EE162" s="2" t="s">
        <v>377</v>
      </c>
      <c r="EF162" s="2" t="s">
        <v>342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127</v>
      </c>
      <c r="EQ162" s="2" t="s">
        <v>512</v>
      </c>
      <c r="ER162" s="2" t="s">
        <v>1968</v>
      </c>
      <c r="ES162" s="2" t="s">
        <v>141</v>
      </c>
      <c r="ET162" s="2" t="s">
        <v>130</v>
      </c>
      <c r="EU162" s="4">
        <v>1</v>
      </c>
      <c r="EV162" s="8">
        <v>68.72</v>
      </c>
      <c r="EW162" s="4"/>
      <c r="EX162" s="8"/>
      <c r="EY162" s="7"/>
      <c r="EZ162" s="7"/>
      <c r="FA162" s="2" t="s">
        <v>138</v>
      </c>
      <c r="FB162" s="2" t="s">
        <v>127</v>
      </c>
      <c r="FC162" s="2" t="s">
        <v>232</v>
      </c>
      <c r="FD162" s="2" t="s">
        <v>928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168</v>
      </c>
      <c r="FN162" s="2" t="s">
        <v>127</v>
      </c>
      <c r="FO162" s="2" t="s">
        <v>130</v>
      </c>
      <c r="FP162" s="2" t="s">
        <v>130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127</v>
      </c>
      <c r="GA162" s="2" t="s">
        <v>514</v>
      </c>
      <c r="GB162" s="2" t="s">
        <v>1543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169</v>
      </c>
      <c r="GL162" s="2" t="s">
        <v>127</v>
      </c>
      <c r="GM162" s="2" t="s">
        <v>130</v>
      </c>
      <c r="GN162" s="2" t="s">
        <v>130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204</v>
      </c>
      <c r="GX162" s="2" t="s">
        <v>127</v>
      </c>
      <c r="GY162" s="2" t="s">
        <v>130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127</v>
      </c>
      <c r="HK162" s="2" t="s">
        <v>302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127</v>
      </c>
      <c r="HW162" s="2" t="s">
        <v>240</v>
      </c>
      <c r="HX162" s="2" t="s">
        <v>130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127</v>
      </c>
      <c r="II162" s="2" t="s">
        <v>518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127</v>
      </c>
      <c r="IU162" s="2" t="s">
        <v>343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127</v>
      </c>
      <c r="JG162" s="2" t="s">
        <v>130</v>
      </c>
      <c r="JH162" s="2" t="s">
        <v>130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130</v>
      </c>
      <c r="JR162" s="2" t="s">
        <v>130</v>
      </c>
      <c r="JS162" s="2" t="s">
        <v>130</v>
      </c>
      <c r="JT162" s="2" t="s">
        <v>130</v>
      </c>
      <c r="JU162" s="2" t="s">
        <v>130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170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170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170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1969</v>
      </c>
      <c r="B163" s="2" t="s">
        <v>119</v>
      </c>
      <c r="C163" s="2" t="s">
        <v>1925</v>
      </c>
      <c r="D163" s="2" t="s">
        <v>1208</v>
      </c>
      <c r="E163" s="2" t="s">
        <v>1209</v>
      </c>
      <c r="F163" s="2" t="s">
        <v>1970</v>
      </c>
      <c r="G163" s="2" t="s">
        <v>1970</v>
      </c>
      <c r="H163" s="2" t="s">
        <v>1970</v>
      </c>
      <c r="I163" s="2" t="s">
        <v>1971</v>
      </c>
      <c r="J163" s="2" t="s">
        <v>125</v>
      </c>
      <c r="K163" s="2" t="s">
        <v>310</v>
      </c>
      <c r="L163" s="3">
        <v>60.75</v>
      </c>
      <c r="M163" s="3">
        <v>63.79</v>
      </c>
      <c r="N163" s="3">
        <v>139.99</v>
      </c>
      <c r="O163" s="2" t="s">
        <v>892</v>
      </c>
      <c r="P163" s="2" t="s">
        <v>721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218</v>
      </c>
      <c r="V163" s="2" t="s">
        <v>219</v>
      </c>
      <c r="W163" s="2" t="s">
        <v>134</v>
      </c>
      <c r="X163" s="2" t="s">
        <v>312</v>
      </c>
      <c r="Y163" s="2" t="s">
        <v>1159</v>
      </c>
      <c r="Z163" s="4">
        <v>79</v>
      </c>
      <c r="AA163" s="4">
        <f>=ROUNDDOWN(79,0)</f>
      </c>
      <c r="AB163" s="5">
        <v>1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138</v>
      </c>
      <c r="BV163" s="2" t="s">
        <v>127</v>
      </c>
      <c r="BW163" s="2" t="s">
        <v>1129</v>
      </c>
      <c r="BX163" s="2" t="s">
        <v>584</v>
      </c>
      <c r="BY163" s="2" t="s">
        <v>141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168</v>
      </c>
      <c r="CH163" s="2" t="s">
        <v>127</v>
      </c>
      <c r="CI163" s="2" t="s">
        <v>130</v>
      </c>
      <c r="CJ163" s="2" t="s">
        <v>130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127</v>
      </c>
      <c r="CU163" s="2" t="s">
        <v>1159</v>
      </c>
      <c r="CV163" s="2" t="s">
        <v>909</v>
      </c>
      <c r="CW163" s="2" t="s">
        <v>141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127</v>
      </c>
      <c r="DG163" s="2" t="s">
        <v>1179</v>
      </c>
      <c r="DH163" s="2" t="s">
        <v>1397</v>
      </c>
      <c r="DI163" s="2" t="s">
        <v>141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127</v>
      </c>
      <c r="DS163" s="2" t="s">
        <v>321</v>
      </c>
      <c r="DT163" s="2" t="s">
        <v>514</v>
      </c>
      <c r="DU163" s="2" t="s">
        <v>141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147</v>
      </c>
      <c r="ED163" s="2" t="s">
        <v>127</v>
      </c>
      <c r="EE163" s="2" t="s">
        <v>130</v>
      </c>
      <c r="EF163" s="2" t="s">
        <v>130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127</v>
      </c>
      <c r="EQ163" s="2" t="s">
        <v>130</v>
      </c>
      <c r="ER163" s="2" t="s">
        <v>130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256</v>
      </c>
      <c r="FB163" s="2" t="s">
        <v>127</v>
      </c>
      <c r="FC163" s="2" t="s">
        <v>232</v>
      </c>
      <c r="FD163" s="2" t="s">
        <v>130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168</v>
      </c>
      <c r="FN163" s="2" t="s">
        <v>127</v>
      </c>
      <c r="FO163" s="2" t="s">
        <v>130</v>
      </c>
      <c r="FP163" s="2" t="s">
        <v>130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127</v>
      </c>
      <c r="GA163" s="2" t="s">
        <v>325</v>
      </c>
      <c r="GB163" s="2" t="s">
        <v>338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169</v>
      </c>
      <c r="GL163" s="2" t="s">
        <v>127</v>
      </c>
      <c r="GM163" s="2" t="s">
        <v>130</v>
      </c>
      <c r="GN163" s="2" t="s">
        <v>130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204</v>
      </c>
      <c r="GX163" s="2" t="s">
        <v>127</v>
      </c>
      <c r="GY163" s="2" t="s">
        <v>130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127</v>
      </c>
      <c r="HK163" s="2" t="s">
        <v>569</v>
      </c>
      <c r="HL163" s="2" t="s">
        <v>130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127</v>
      </c>
      <c r="HW163" s="2" t="s">
        <v>240</v>
      </c>
      <c r="HX163" s="2" t="s">
        <v>130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127</v>
      </c>
      <c r="II163" s="2" t="s">
        <v>571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127</v>
      </c>
      <c r="IU163" s="2" t="s">
        <v>1159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127</v>
      </c>
      <c r="JG163" s="2" t="s">
        <v>130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170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170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170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1972</v>
      </c>
      <c r="B164" s="2" t="s">
        <v>119</v>
      </c>
      <c r="C164" s="2" t="s">
        <v>1925</v>
      </c>
      <c r="D164" s="2" t="s">
        <v>965</v>
      </c>
      <c r="E164" s="2" t="s">
        <v>966</v>
      </c>
      <c r="F164" s="2" t="s">
        <v>1973</v>
      </c>
      <c r="G164" s="2" t="s">
        <v>1973</v>
      </c>
      <c r="H164" s="2" t="s">
        <v>1973</v>
      </c>
      <c r="I164" s="2" t="s">
        <v>1974</v>
      </c>
      <c r="J164" s="2" t="s">
        <v>125</v>
      </c>
      <c r="K164" s="2" t="s">
        <v>1146</v>
      </c>
      <c r="L164" s="3">
        <v>44.55</v>
      </c>
      <c r="M164" s="3">
        <v>46.78</v>
      </c>
      <c r="N164" s="3">
        <v>104.99</v>
      </c>
      <c r="O164" s="2" t="s">
        <v>892</v>
      </c>
      <c r="P164" s="2" t="s">
        <v>721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218</v>
      </c>
      <c r="V164" s="2" t="s">
        <v>219</v>
      </c>
      <c r="W164" s="2" t="s">
        <v>182</v>
      </c>
      <c r="X164" s="2" t="s">
        <v>742</v>
      </c>
      <c r="Y164" s="2" t="s">
        <v>1159</v>
      </c>
      <c r="Z164" s="4">
        <v>40</v>
      </c>
      <c r="AA164" s="4">
        <f>=ROUNDDOWN(20,0)</f>
      </c>
      <c r="AB164" s="5">
        <v>2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1</v>
      </c>
      <c r="AQ164" s="8">
        <v>39.5</v>
      </c>
      <c r="AR164" s="4"/>
      <c r="AS164" s="8"/>
      <c r="AT164" s="7"/>
      <c r="AU164" s="7"/>
      <c r="AV164" s="4">
        <v>1</v>
      </c>
      <c r="AW164" s="8">
        <v>39.5</v>
      </c>
      <c r="AX164" s="4"/>
      <c r="AY164" s="8"/>
      <c r="AZ164" s="7"/>
      <c r="BA164" s="7"/>
      <c r="BB164" s="7">
        <v>1</v>
      </c>
      <c r="BC164" s="4">
        <v>1</v>
      </c>
      <c r="BD164" s="8">
        <v>39.5</v>
      </c>
      <c r="BE164" s="4"/>
      <c r="BF164" s="8"/>
      <c r="BG164" s="7"/>
      <c r="BH164" s="7"/>
      <c r="BI164" s="7">
        <v>1</v>
      </c>
      <c r="BJ164" s="4">
        <v>1</v>
      </c>
      <c r="BK164" s="8">
        <v>39.5</v>
      </c>
      <c r="BL164" s="2" t="s">
        <v>16</v>
      </c>
      <c r="BM164" s="7">
        <v>1</v>
      </c>
      <c r="BN164" s="7">
        <v>1</v>
      </c>
      <c r="BO164" s="4">
        <v>1</v>
      </c>
      <c r="BP164" s="8">
        <v>39.5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1129</v>
      </c>
      <c r="BX164" s="2" t="s">
        <v>343</v>
      </c>
      <c r="BY164" s="2" t="s">
        <v>141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127</v>
      </c>
      <c r="CI164" s="2" t="s">
        <v>130</v>
      </c>
      <c r="CJ164" s="2" t="s">
        <v>130</v>
      </c>
      <c r="CK164" s="2" t="s">
        <v>141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127</v>
      </c>
      <c r="CU164" s="2" t="s">
        <v>1159</v>
      </c>
      <c r="CV164" s="2" t="s">
        <v>1975</v>
      </c>
      <c r="CW164" s="2" t="s">
        <v>141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127</v>
      </c>
      <c r="DG164" s="2" t="s">
        <v>1162</v>
      </c>
      <c r="DH164" s="2" t="s">
        <v>730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321</v>
      </c>
      <c r="DT164" s="2" t="s">
        <v>1117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127</v>
      </c>
      <c r="EE164" s="2" t="s">
        <v>493</v>
      </c>
      <c r="EF164" s="2" t="s">
        <v>130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256</v>
      </c>
      <c r="FB164" s="2" t="s">
        <v>127</v>
      </c>
      <c r="FC164" s="2" t="s">
        <v>232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168</v>
      </c>
      <c r="FN164" s="2" t="s">
        <v>127</v>
      </c>
      <c r="FO164" s="2" t="s">
        <v>130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127</v>
      </c>
      <c r="GA164" s="2" t="s">
        <v>325</v>
      </c>
      <c r="GB164" s="2" t="s">
        <v>491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169</v>
      </c>
      <c r="GL164" s="2" t="s">
        <v>127</v>
      </c>
      <c r="GM164" s="2" t="s">
        <v>130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204</v>
      </c>
      <c r="GX164" s="2" t="s">
        <v>127</v>
      </c>
      <c r="GY164" s="2" t="s">
        <v>130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127</v>
      </c>
      <c r="HK164" s="2" t="s">
        <v>302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127</v>
      </c>
      <c r="HW164" s="2" t="s">
        <v>240</v>
      </c>
      <c r="HX164" s="2" t="s">
        <v>1976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571</v>
      </c>
      <c r="IJ164" s="2" t="s">
        <v>669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127</v>
      </c>
      <c r="IU164" s="2" t="s">
        <v>1159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127</v>
      </c>
      <c r="JG164" s="2" t="s">
        <v>130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130</v>
      </c>
      <c r="JR164" s="2" t="s">
        <v>130</v>
      </c>
      <c r="JS164" s="2" t="s">
        <v>130</v>
      </c>
      <c r="JT164" s="2" t="s">
        <v>130</v>
      </c>
      <c r="JU164" s="2" t="s">
        <v>130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170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127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170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170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1977</v>
      </c>
      <c r="B165" s="2" t="s">
        <v>119</v>
      </c>
      <c r="C165" s="2" t="s">
        <v>1925</v>
      </c>
      <c r="D165" s="2" t="s">
        <v>965</v>
      </c>
      <c r="E165" s="2" t="s">
        <v>966</v>
      </c>
      <c r="F165" s="2" t="s">
        <v>1978</v>
      </c>
      <c r="G165" s="2" t="s">
        <v>1978</v>
      </c>
      <c r="H165" s="2" t="s">
        <v>1978</v>
      </c>
      <c r="I165" s="2" t="s">
        <v>1979</v>
      </c>
      <c r="J165" s="2" t="s">
        <v>125</v>
      </c>
      <c r="K165" s="2" t="s">
        <v>1980</v>
      </c>
      <c r="L165" s="3">
        <v>56.88</v>
      </c>
      <c r="M165" s="3">
        <v>59.72</v>
      </c>
      <c r="N165" s="3">
        <v>129.99</v>
      </c>
      <c r="O165" s="2" t="s">
        <v>892</v>
      </c>
      <c r="P165" s="2" t="s">
        <v>721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218</v>
      </c>
      <c r="V165" s="2" t="s">
        <v>219</v>
      </c>
      <c r="W165" s="2" t="s">
        <v>408</v>
      </c>
      <c r="X165" s="2" t="s">
        <v>742</v>
      </c>
      <c r="Y165" s="2" t="s">
        <v>1159</v>
      </c>
      <c r="Z165" s="4">
        <v>93</v>
      </c>
      <c r="AA165" s="4">
        <f>=ROUNDDOWN(93,0)</f>
      </c>
      <c r="AB165" s="5">
        <v>1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127</v>
      </c>
      <c r="BW165" s="2" t="s">
        <v>1129</v>
      </c>
      <c r="BX165" s="2" t="s">
        <v>130</v>
      </c>
      <c r="BY165" s="2" t="s">
        <v>141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127</v>
      </c>
      <c r="CI165" s="2" t="s">
        <v>130</v>
      </c>
      <c r="CJ165" s="2" t="s">
        <v>130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127</v>
      </c>
      <c r="CU165" s="2" t="s">
        <v>1159</v>
      </c>
      <c r="CV165" s="2" t="s">
        <v>1127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1162</v>
      </c>
      <c r="DH165" s="2" t="s">
        <v>1981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127</v>
      </c>
      <c r="DS165" s="2" t="s">
        <v>321</v>
      </c>
      <c r="DT165" s="2" t="s">
        <v>130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127</v>
      </c>
      <c r="EE165" s="2" t="s">
        <v>493</v>
      </c>
      <c r="EF165" s="2" t="s">
        <v>130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127</v>
      </c>
      <c r="EQ165" s="2" t="s">
        <v>130</v>
      </c>
      <c r="ER165" s="2" t="s">
        <v>130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256</v>
      </c>
      <c r="FB165" s="2" t="s">
        <v>127</v>
      </c>
      <c r="FC165" s="2" t="s">
        <v>232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127</v>
      </c>
      <c r="FO165" s="2" t="s">
        <v>877</v>
      </c>
      <c r="FP165" s="2" t="s">
        <v>130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127</v>
      </c>
      <c r="GA165" s="2" t="s">
        <v>325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169</v>
      </c>
      <c r="GL165" s="2" t="s">
        <v>127</v>
      </c>
      <c r="GM165" s="2" t="s">
        <v>130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204</v>
      </c>
      <c r="GX165" s="2" t="s">
        <v>127</v>
      </c>
      <c r="GY165" s="2" t="s">
        <v>130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127</v>
      </c>
      <c r="HK165" s="2" t="s">
        <v>569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127</v>
      </c>
      <c r="HW165" s="2" t="s">
        <v>240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127</v>
      </c>
      <c r="II165" s="2" t="s">
        <v>571</v>
      </c>
      <c r="IJ165" s="2" t="s">
        <v>1327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127</v>
      </c>
      <c r="IU165" s="2" t="s">
        <v>1159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168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170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170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170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1982</v>
      </c>
      <c r="B166" s="2" t="s">
        <v>119</v>
      </c>
      <c r="C166" s="2" t="s">
        <v>1983</v>
      </c>
      <c r="D166" s="2" t="s">
        <v>121</v>
      </c>
      <c r="E166" s="2" t="s">
        <v>778</v>
      </c>
      <c r="F166" s="2" t="s">
        <v>1984</v>
      </c>
      <c r="G166" s="2" t="s">
        <v>130</v>
      </c>
      <c r="H166" s="2" t="s">
        <v>130</v>
      </c>
      <c r="I166" s="2" t="s">
        <v>130</v>
      </c>
      <c r="J166" s="2" t="s">
        <v>1985</v>
      </c>
      <c r="K166" s="2" t="s">
        <v>250</v>
      </c>
      <c r="L166" s="3">
        <v>13.3</v>
      </c>
      <c r="M166" s="3"/>
      <c r="N166" s="3"/>
      <c r="O166" s="2" t="s">
        <v>781</v>
      </c>
      <c r="P166" s="2" t="s">
        <v>130</v>
      </c>
      <c r="Q166" s="2" t="s">
        <v>130</v>
      </c>
      <c r="R166" s="2" t="s">
        <v>130</v>
      </c>
      <c r="S166" s="2" t="s">
        <v>1986</v>
      </c>
      <c r="T166" s="2" t="s">
        <v>130</v>
      </c>
      <c r="U166" s="2" t="s">
        <v>130</v>
      </c>
      <c r="V166" s="2" t="s">
        <v>130</v>
      </c>
      <c r="W166" s="2" t="s">
        <v>130</v>
      </c>
      <c r="X166" s="2" t="s">
        <v>130</v>
      </c>
      <c r="Y166" s="2" t="s">
        <v>130</v>
      </c>
      <c r="Z166" s="4"/>
      <c r="AA166" s="4">
        <f>=ROUNDDOWN({0},0)</f>
      </c>
      <c r="AB166" s="5"/>
      <c r="AC166" s="2" t="s">
        <v>130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130</v>
      </c>
      <c r="BV166" s="2" t="s">
        <v>130</v>
      </c>
      <c r="BW166" s="2" t="s">
        <v>130</v>
      </c>
      <c r="BX166" s="2" t="s">
        <v>130</v>
      </c>
      <c r="BY166" s="2" t="s">
        <v>130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130</v>
      </c>
      <c r="CH166" s="2" t="s">
        <v>130</v>
      </c>
      <c r="CI166" s="2" t="s">
        <v>130</v>
      </c>
      <c r="CJ166" s="2" t="s">
        <v>130</v>
      </c>
      <c r="CK166" s="2" t="s">
        <v>130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130</v>
      </c>
      <c r="CT166" s="2" t="s">
        <v>130</v>
      </c>
      <c r="CU166" s="2" t="s">
        <v>130</v>
      </c>
      <c r="CV166" s="2" t="s">
        <v>130</v>
      </c>
      <c r="CW166" s="2" t="s">
        <v>130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130</v>
      </c>
      <c r="DF166" s="2" t="s">
        <v>130</v>
      </c>
      <c r="DG166" s="2" t="s">
        <v>130</v>
      </c>
      <c r="DH166" s="2" t="s">
        <v>130</v>
      </c>
      <c r="DI166" s="2" t="s">
        <v>130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130</v>
      </c>
      <c r="DR166" s="2" t="s">
        <v>130</v>
      </c>
      <c r="DS166" s="2" t="s">
        <v>130</v>
      </c>
      <c r="DT166" s="2" t="s">
        <v>130</v>
      </c>
      <c r="DU166" s="2" t="s">
        <v>130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130</v>
      </c>
      <c r="ED166" s="2" t="s">
        <v>130</v>
      </c>
      <c r="EE166" s="2" t="s">
        <v>130</v>
      </c>
      <c r="EF166" s="2" t="s">
        <v>130</v>
      </c>
      <c r="EG166" s="2" t="s">
        <v>130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130</v>
      </c>
      <c r="EP166" s="2" t="s">
        <v>130</v>
      </c>
      <c r="EQ166" s="2" t="s">
        <v>130</v>
      </c>
      <c r="ER166" s="2" t="s">
        <v>130</v>
      </c>
      <c r="ES166" s="2" t="s">
        <v>130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130</v>
      </c>
      <c r="FB166" s="2" t="s">
        <v>130</v>
      </c>
      <c r="FC166" s="2" t="s">
        <v>130</v>
      </c>
      <c r="FD166" s="2" t="s">
        <v>130</v>
      </c>
      <c r="FE166" s="2" t="s">
        <v>130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130</v>
      </c>
      <c r="FN166" s="2" t="s">
        <v>130</v>
      </c>
      <c r="FO166" s="2" t="s">
        <v>130</v>
      </c>
      <c r="FP166" s="2" t="s">
        <v>130</v>
      </c>
      <c r="FQ166" s="2" t="s">
        <v>130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130</v>
      </c>
      <c r="FZ166" s="2" t="s">
        <v>130</v>
      </c>
      <c r="GA166" s="2" t="s">
        <v>130</v>
      </c>
      <c r="GB166" s="2" t="s">
        <v>130</v>
      </c>
      <c r="GC166" s="2" t="s">
        <v>130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130</v>
      </c>
      <c r="GL166" s="2" t="s">
        <v>130</v>
      </c>
      <c r="GM166" s="2" t="s">
        <v>130</v>
      </c>
      <c r="GN166" s="2" t="s">
        <v>130</v>
      </c>
      <c r="GO166" s="2" t="s">
        <v>130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130</v>
      </c>
      <c r="GX166" s="2" t="s">
        <v>130</v>
      </c>
      <c r="GY166" s="2" t="s">
        <v>130</v>
      </c>
      <c r="GZ166" s="2" t="s">
        <v>130</v>
      </c>
      <c r="HA166" s="2" t="s">
        <v>130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130</v>
      </c>
      <c r="HJ166" s="2" t="s">
        <v>130</v>
      </c>
      <c r="HK166" s="2" t="s">
        <v>130</v>
      </c>
      <c r="HL166" s="2" t="s">
        <v>130</v>
      </c>
      <c r="HM166" s="2" t="s">
        <v>130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130</v>
      </c>
      <c r="IH166" s="2" t="s">
        <v>130</v>
      </c>
      <c r="II166" s="2" t="s">
        <v>130</v>
      </c>
      <c r="IJ166" s="2" t="s">
        <v>130</v>
      </c>
      <c r="IK166" s="2" t="s">
        <v>130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130</v>
      </c>
      <c r="IT166" s="2" t="s">
        <v>130</v>
      </c>
      <c r="IU166" s="2" t="s">
        <v>130</v>
      </c>
      <c r="IV166" s="2" t="s">
        <v>130</v>
      </c>
      <c r="IW166" s="2" t="s">
        <v>130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130</v>
      </c>
      <c r="JF166" s="2" t="s">
        <v>130</v>
      </c>
      <c r="JG166" s="2" t="s">
        <v>130</v>
      </c>
      <c r="JH166" s="2" t="s">
        <v>130</v>
      </c>
      <c r="JI166" s="2" t="s">
        <v>130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130</v>
      </c>
      <c r="JR166" s="2" t="s">
        <v>130</v>
      </c>
      <c r="JS166" s="2" t="s">
        <v>130</v>
      </c>
      <c r="JT166" s="2" t="s">
        <v>130</v>
      </c>
      <c r="JU166" s="2" t="s">
        <v>130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130</v>
      </c>
      <c r="NJ166" s="2" t="s">
        <v>130</v>
      </c>
      <c r="NK166" s="2" t="s">
        <v>130</v>
      </c>
      <c r="NL166" s="2" t="s">
        <v>130</v>
      </c>
      <c r="NM166" s="2" t="s">
        <v>130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130</v>
      </c>
      <c r="OT166" s="2" t="s">
        <v>130</v>
      </c>
      <c r="OU166" s="2" t="s">
        <v>130</v>
      </c>
      <c r="OV166" s="2" t="s">
        <v>130</v>
      </c>
      <c r="OW166" s="2" t="s">
        <v>130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130</v>
      </c>
      <c r="QP166" s="2" t="s">
        <v>130</v>
      </c>
      <c r="QQ166" s="2" t="s">
        <v>130</v>
      </c>
      <c r="QR166" s="2" t="s">
        <v>130</v>
      </c>
      <c r="QS166" s="2" t="s">
        <v>130</v>
      </c>
      <c r="QT166" s="2" t="s">
        <v>130</v>
      </c>
    </row>
    <row r="167">
      <c r="A167" s="2" t="s">
        <v>1987</v>
      </c>
      <c r="B167" s="2" t="s">
        <v>119</v>
      </c>
      <c r="C167" s="2" t="s">
        <v>1983</v>
      </c>
      <c r="D167" s="2" t="s">
        <v>121</v>
      </c>
      <c r="E167" s="2" t="s">
        <v>778</v>
      </c>
      <c r="F167" s="2" t="s">
        <v>1984</v>
      </c>
      <c r="G167" s="2" t="s">
        <v>130</v>
      </c>
      <c r="H167" s="2" t="s">
        <v>130</v>
      </c>
      <c r="I167" s="2" t="s">
        <v>130</v>
      </c>
      <c r="J167" s="2" t="s">
        <v>1988</v>
      </c>
      <c r="K167" s="2" t="s">
        <v>250</v>
      </c>
      <c r="L167" s="3">
        <v>53.2</v>
      </c>
      <c r="M167" s="3"/>
      <c r="N167" s="3"/>
      <c r="O167" s="2" t="s">
        <v>781</v>
      </c>
      <c r="P167" s="2" t="s">
        <v>130</v>
      </c>
      <c r="Q167" s="2" t="s">
        <v>130</v>
      </c>
      <c r="R167" s="2" t="s">
        <v>130</v>
      </c>
      <c r="S167" s="2" t="s">
        <v>1989</v>
      </c>
      <c r="T167" s="2" t="s">
        <v>130</v>
      </c>
      <c r="U167" s="2" t="s">
        <v>130</v>
      </c>
      <c r="V167" s="2" t="s">
        <v>130</v>
      </c>
      <c r="W167" s="2" t="s">
        <v>130</v>
      </c>
      <c r="X167" s="2" t="s">
        <v>130</v>
      </c>
      <c r="Y167" s="2" t="s">
        <v>130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/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130</v>
      </c>
      <c r="BW167" s="2" t="s">
        <v>130</v>
      </c>
      <c r="BX167" s="2" t="s">
        <v>130</v>
      </c>
      <c r="BY167" s="2" t="s">
        <v>130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130</v>
      </c>
      <c r="CH167" s="2" t="s">
        <v>130</v>
      </c>
      <c r="CI167" s="2" t="s">
        <v>130</v>
      </c>
      <c r="CJ167" s="2" t="s">
        <v>130</v>
      </c>
      <c r="CK167" s="2" t="s">
        <v>130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130</v>
      </c>
      <c r="CT167" s="2" t="s">
        <v>130</v>
      </c>
      <c r="CU167" s="2" t="s">
        <v>130</v>
      </c>
      <c r="CV167" s="2" t="s">
        <v>130</v>
      </c>
      <c r="CW167" s="2" t="s">
        <v>130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130</v>
      </c>
      <c r="DF167" s="2" t="s">
        <v>130</v>
      </c>
      <c r="DG167" s="2" t="s">
        <v>130</v>
      </c>
      <c r="DH167" s="2" t="s">
        <v>130</v>
      </c>
      <c r="DI167" s="2" t="s">
        <v>130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130</v>
      </c>
      <c r="DR167" s="2" t="s">
        <v>130</v>
      </c>
      <c r="DS167" s="2" t="s">
        <v>130</v>
      </c>
      <c r="DT167" s="2" t="s">
        <v>130</v>
      </c>
      <c r="DU167" s="2" t="s">
        <v>130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130</v>
      </c>
      <c r="ED167" s="2" t="s">
        <v>130</v>
      </c>
      <c r="EE167" s="2" t="s">
        <v>130</v>
      </c>
      <c r="EF167" s="2" t="s">
        <v>130</v>
      </c>
      <c r="EG167" s="2" t="s">
        <v>130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130</v>
      </c>
      <c r="EP167" s="2" t="s">
        <v>130</v>
      </c>
      <c r="EQ167" s="2" t="s">
        <v>130</v>
      </c>
      <c r="ER167" s="2" t="s">
        <v>130</v>
      </c>
      <c r="ES167" s="2" t="s">
        <v>130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130</v>
      </c>
      <c r="FB167" s="2" t="s">
        <v>130</v>
      </c>
      <c r="FC167" s="2" t="s">
        <v>130</v>
      </c>
      <c r="FD167" s="2" t="s">
        <v>130</v>
      </c>
      <c r="FE167" s="2" t="s">
        <v>130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130</v>
      </c>
      <c r="FN167" s="2" t="s">
        <v>130</v>
      </c>
      <c r="FO167" s="2" t="s">
        <v>130</v>
      </c>
      <c r="FP167" s="2" t="s">
        <v>130</v>
      </c>
      <c r="FQ167" s="2" t="s">
        <v>130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130</v>
      </c>
      <c r="FZ167" s="2" t="s">
        <v>130</v>
      </c>
      <c r="GA167" s="2" t="s">
        <v>130</v>
      </c>
      <c r="GB167" s="2" t="s">
        <v>130</v>
      </c>
      <c r="GC167" s="2" t="s">
        <v>130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130</v>
      </c>
      <c r="GL167" s="2" t="s">
        <v>130</v>
      </c>
      <c r="GM167" s="2" t="s">
        <v>130</v>
      </c>
      <c r="GN167" s="2" t="s">
        <v>130</v>
      </c>
      <c r="GO167" s="2" t="s">
        <v>130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130</v>
      </c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130</v>
      </c>
      <c r="QP167" s="2" t="s">
        <v>130</v>
      </c>
      <c r="QQ167" s="2" t="s">
        <v>130</v>
      </c>
      <c r="QR167" s="2" t="s">
        <v>130</v>
      </c>
      <c r="QS167" s="2" t="s">
        <v>130</v>
      </c>
      <c r="QT167" s="2" t="s">
        <v>130</v>
      </c>
    </row>
    <row r="168">
      <c r="A168" s="16" t="s">
        <v>1990</v>
      </c>
      <c r="B168" s="9" t="s">
        <v>130</v>
      </c>
      <c r="C168" s="9" t="s">
        <v>130</v>
      </c>
      <c r="D168" s="9" t="s">
        <v>130</v>
      </c>
      <c r="E168" s="9" t="s">
        <v>130</v>
      </c>
      <c r="F168" s="9" t="s">
        <v>130</v>
      </c>
      <c r="G168" s="9" t="s">
        <v>130</v>
      </c>
      <c r="H168" s="9" t="s">
        <v>130</v>
      </c>
      <c r="I168" s="9" t="s">
        <v>130</v>
      </c>
      <c r="J168" s="9" t="s">
        <v>130</v>
      </c>
      <c r="K168" s="9" t="s">
        <v>130</v>
      </c>
      <c r="L168" s="10"/>
      <c r="M168" s="10"/>
      <c r="N168" s="10"/>
      <c r="O168" s="9" t="s">
        <v>130</v>
      </c>
      <c r="P168" s="9" t="s">
        <v>130</v>
      </c>
      <c r="Q168" s="9" t="s">
        <v>130</v>
      </c>
      <c r="R168" s="9" t="s">
        <v>130</v>
      </c>
      <c r="S168" s="9" t="s">
        <v>130</v>
      </c>
      <c r="T168" s="9" t="s">
        <v>130</v>
      </c>
      <c r="U168" s="9" t="s">
        <v>130</v>
      </c>
      <c r="V168" s="9" t="s">
        <v>130</v>
      </c>
      <c r="W168" s="9" t="s">
        <v>130</v>
      </c>
      <c r="X168" s="9" t="s">
        <v>130</v>
      </c>
      <c r="Y168" s="9" t="s">
        <v>130</v>
      </c>
      <c r="Z168" s="11">
        <v>15850</v>
      </c>
      <c r="AA168" s="11">
        <f>=ROUNDDOWN({0},0)</f>
      </c>
      <c r="AB168" s="12">
        <v>531.3</v>
      </c>
      <c r="AC168" s="9" t="s">
        <v>130</v>
      </c>
      <c r="AD168" s="11"/>
      <c r="AE168" s="11">
        <v>5758</v>
      </c>
      <c r="AF168" s="13"/>
      <c r="AG168" s="13"/>
      <c r="AH168" s="14"/>
      <c r="AI168" s="11"/>
      <c r="AJ168" s="11">
        <f>=ROUNDDOWN({0},0)</f>
      </c>
      <c r="AK168" s="12"/>
      <c r="AL168" s="9" t="s">
        <v>130</v>
      </c>
      <c r="AM168" s="11"/>
      <c r="AN168" s="11"/>
      <c r="AO168" s="14"/>
      <c r="AP168" s="11">
        <v>5563</v>
      </c>
      <c r="AQ168" s="15">
        <v>385623.55</v>
      </c>
      <c r="AR168" s="11"/>
      <c r="AS168" s="15"/>
      <c r="AT168" s="14"/>
      <c r="AU168" s="14"/>
      <c r="AV168" s="11">
        <v>5563</v>
      </c>
      <c r="AW168" s="15">
        <v>385623.55</v>
      </c>
      <c r="AX168" s="11"/>
      <c r="AY168" s="15"/>
      <c r="AZ168" s="14"/>
      <c r="BA168" s="14"/>
      <c r="BB168" s="14"/>
      <c r="BC168" s="11">
        <v>5563</v>
      </c>
      <c r="BD168" s="15">
        <v>385623.55</v>
      </c>
      <c r="BE168" s="11"/>
      <c r="BF168" s="15"/>
      <c r="BG168" s="14"/>
      <c r="BH168" s="14"/>
      <c r="BI168" s="14"/>
      <c r="BJ168" s="11"/>
      <c r="BK168" s="15"/>
      <c r="BL168" s="9" t="s">
        <v>130</v>
      </c>
      <c r="BM168" s="14"/>
      <c r="BN168" s="14"/>
      <c r="BO168" s="11">
        <v>1264</v>
      </c>
      <c r="BP168" s="15">
        <v>86823.03</v>
      </c>
      <c r="BQ168" s="11"/>
      <c r="BR168" s="15"/>
      <c r="BS168" s="14"/>
      <c r="BT168" s="14"/>
      <c r="BU168" s="9" t="s">
        <v>130</v>
      </c>
      <c r="BV168" s="9" t="s">
        <v>130</v>
      </c>
      <c r="BW168" s="9" t="s">
        <v>130</v>
      </c>
      <c r="BX168" s="9" t="s">
        <v>130</v>
      </c>
      <c r="BY168" s="9" t="s">
        <v>130</v>
      </c>
      <c r="BZ168" s="9" t="s">
        <v>130</v>
      </c>
      <c r="CA168" s="11">
        <v>1059</v>
      </c>
      <c r="CB168" s="15">
        <v>75137.43</v>
      </c>
      <c r="CC168" s="11"/>
      <c r="CD168" s="15"/>
      <c r="CE168" s="14"/>
      <c r="CF168" s="14"/>
      <c r="CG168" s="9" t="s">
        <v>130</v>
      </c>
      <c r="CH168" s="9" t="s">
        <v>130</v>
      </c>
      <c r="CI168" s="9" t="s">
        <v>130</v>
      </c>
      <c r="CJ168" s="9" t="s">
        <v>130</v>
      </c>
      <c r="CK168" s="9" t="s">
        <v>130</v>
      </c>
      <c r="CL168" s="9" t="s">
        <v>130</v>
      </c>
      <c r="CM168" s="11">
        <v>713</v>
      </c>
      <c r="CN168" s="15">
        <v>49265.61</v>
      </c>
      <c r="CO168" s="11"/>
      <c r="CP168" s="15"/>
      <c r="CQ168" s="14"/>
      <c r="CR168" s="14"/>
      <c r="CS168" s="9" t="s">
        <v>130</v>
      </c>
      <c r="CT168" s="9" t="s">
        <v>130</v>
      </c>
      <c r="CU168" s="9" t="s">
        <v>130</v>
      </c>
      <c r="CV168" s="9" t="s">
        <v>130</v>
      </c>
      <c r="CW168" s="9" t="s">
        <v>130</v>
      </c>
      <c r="CX168" s="9" t="s">
        <v>130</v>
      </c>
      <c r="CY168" s="11">
        <v>594</v>
      </c>
      <c r="CZ168" s="15">
        <v>49252.38</v>
      </c>
      <c r="DA168" s="11"/>
      <c r="DB168" s="15"/>
      <c r="DC168" s="14"/>
      <c r="DD168" s="14"/>
      <c r="DE168" s="9" t="s">
        <v>130</v>
      </c>
      <c r="DF168" s="9" t="s">
        <v>130</v>
      </c>
      <c r="DG168" s="9" t="s">
        <v>130</v>
      </c>
      <c r="DH168" s="9" t="s">
        <v>130</v>
      </c>
      <c r="DI168" s="9" t="s">
        <v>130</v>
      </c>
      <c r="DJ168" s="9" t="s">
        <v>130</v>
      </c>
      <c r="DK168" s="11">
        <v>391</v>
      </c>
      <c r="DL168" s="15">
        <v>22250.91</v>
      </c>
      <c r="DM168" s="11"/>
      <c r="DN168" s="15"/>
      <c r="DO168" s="14"/>
      <c r="DP168" s="14"/>
      <c r="DQ168" s="9" t="s">
        <v>130</v>
      </c>
      <c r="DR168" s="9" t="s">
        <v>130</v>
      </c>
      <c r="DS168" s="9" t="s">
        <v>130</v>
      </c>
      <c r="DT168" s="9" t="s">
        <v>130</v>
      </c>
      <c r="DU168" s="9" t="s">
        <v>130</v>
      </c>
      <c r="DV168" s="9" t="s">
        <v>130</v>
      </c>
      <c r="DW168" s="11">
        <v>282</v>
      </c>
      <c r="DX168" s="15">
        <v>19073.01</v>
      </c>
      <c r="DY168" s="11"/>
      <c r="DZ168" s="15"/>
      <c r="EA168" s="14"/>
      <c r="EB168" s="14"/>
      <c r="EC168" s="9" t="s">
        <v>130</v>
      </c>
      <c r="ED168" s="9" t="s">
        <v>130</v>
      </c>
      <c r="EE168" s="9" t="s">
        <v>130</v>
      </c>
      <c r="EF168" s="9" t="s">
        <v>130</v>
      </c>
      <c r="EG168" s="9" t="s">
        <v>130</v>
      </c>
      <c r="EH168" s="9" t="s">
        <v>130</v>
      </c>
      <c r="EI168" s="11">
        <v>252</v>
      </c>
      <c r="EJ168" s="15">
        <v>14987.8</v>
      </c>
      <c r="EK168" s="11"/>
      <c r="EL168" s="15"/>
      <c r="EM168" s="14"/>
      <c r="EN168" s="14"/>
      <c r="EO168" s="9" t="s">
        <v>130</v>
      </c>
      <c r="EP168" s="9" t="s">
        <v>130</v>
      </c>
      <c r="EQ168" s="9" t="s">
        <v>130</v>
      </c>
      <c r="ER168" s="9" t="s">
        <v>130</v>
      </c>
      <c r="ES168" s="9" t="s">
        <v>130</v>
      </c>
      <c r="ET168" s="9" t="s">
        <v>130</v>
      </c>
      <c r="EU168" s="11">
        <v>217</v>
      </c>
      <c r="EV168" s="15">
        <v>13554.52</v>
      </c>
      <c r="EW168" s="11"/>
      <c r="EX168" s="15"/>
      <c r="EY168" s="14"/>
      <c r="EZ168" s="14"/>
      <c r="FA168" s="9" t="s">
        <v>130</v>
      </c>
      <c r="FB168" s="9" t="s">
        <v>130</v>
      </c>
      <c r="FC168" s="9" t="s">
        <v>130</v>
      </c>
      <c r="FD168" s="9" t="s">
        <v>130</v>
      </c>
      <c r="FE168" s="9" t="s">
        <v>130</v>
      </c>
      <c r="FF168" s="9" t="s">
        <v>130</v>
      </c>
      <c r="FG168" s="11">
        <v>129</v>
      </c>
      <c r="FH168" s="15">
        <v>12003.04</v>
      </c>
      <c r="FI168" s="11"/>
      <c r="FJ168" s="15"/>
      <c r="FK168" s="14"/>
      <c r="FL168" s="14"/>
      <c r="FM168" s="9" t="s">
        <v>130</v>
      </c>
      <c r="FN168" s="9" t="s">
        <v>130</v>
      </c>
      <c r="FO168" s="9" t="s">
        <v>130</v>
      </c>
      <c r="FP168" s="9" t="s">
        <v>130</v>
      </c>
      <c r="FQ168" s="9" t="s">
        <v>130</v>
      </c>
      <c r="FR168" s="9" t="s">
        <v>130</v>
      </c>
      <c r="FS168" s="11">
        <v>160</v>
      </c>
      <c r="FT168" s="15">
        <v>10629.66</v>
      </c>
      <c r="FU168" s="11"/>
      <c r="FV168" s="15"/>
      <c r="FW168" s="14"/>
      <c r="FX168" s="14"/>
      <c r="FY168" s="9" t="s">
        <v>130</v>
      </c>
      <c r="FZ168" s="9" t="s">
        <v>130</v>
      </c>
      <c r="GA168" s="9" t="s">
        <v>130</v>
      </c>
      <c r="GB168" s="9" t="s">
        <v>130</v>
      </c>
      <c r="GC168" s="9" t="s">
        <v>130</v>
      </c>
      <c r="GD168" s="9" t="s">
        <v>130</v>
      </c>
      <c r="GE168" s="11">
        <v>110</v>
      </c>
      <c r="GF168" s="15">
        <v>6969.53</v>
      </c>
      <c r="GG168" s="11"/>
      <c r="GH168" s="15"/>
      <c r="GI168" s="14"/>
      <c r="GJ168" s="14"/>
      <c r="GK168" s="9" t="s">
        <v>130</v>
      </c>
      <c r="GL168" s="9" t="s">
        <v>130</v>
      </c>
      <c r="GM168" s="9" t="s">
        <v>130</v>
      </c>
      <c r="GN168" s="9" t="s">
        <v>130</v>
      </c>
      <c r="GO168" s="9" t="s">
        <v>130</v>
      </c>
      <c r="GP168" s="9" t="s">
        <v>130</v>
      </c>
      <c r="GQ168" s="11">
        <v>102</v>
      </c>
      <c r="GR168" s="15">
        <v>6811.7</v>
      </c>
      <c r="GS168" s="11"/>
      <c r="GT168" s="15"/>
      <c r="GU168" s="14"/>
      <c r="GV168" s="14"/>
      <c r="GW168" s="9" t="s">
        <v>130</v>
      </c>
      <c r="GX168" s="9" t="s">
        <v>130</v>
      </c>
      <c r="GY168" s="9" t="s">
        <v>130</v>
      </c>
      <c r="GZ168" s="9" t="s">
        <v>130</v>
      </c>
      <c r="HA168" s="9" t="s">
        <v>130</v>
      </c>
      <c r="HB168" s="9" t="s">
        <v>130</v>
      </c>
      <c r="HC168" s="11">
        <v>93</v>
      </c>
      <c r="HD168" s="15">
        <v>6771.44</v>
      </c>
      <c r="HE168" s="11"/>
      <c r="HF168" s="15"/>
      <c r="HG168" s="14"/>
      <c r="HH168" s="14"/>
      <c r="HI168" s="9" t="s">
        <v>130</v>
      </c>
      <c r="HJ168" s="9" t="s">
        <v>130</v>
      </c>
      <c r="HK168" s="9" t="s">
        <v>130</v>
      </c>
      <c r="HL168" s="9" t="s">
        <v>130</v>
      </c>
      <c r="HM168" s="9" t="s">
        <v>130</v>
      </c>
      <c r="HN168" s="9" t="s">
        <v>130</v>
      </c>
      <c r="HO168" s="11">
        <v>122</v>
      </c>
      <c r="HP168" s="15">
        <v>6534.17</v>
      </c>
      <c r="HQ168" s="11"/>
      <c r="HR168" s="15"/>
      <c r="HS168" s="14"/>
      <c r="HT168" s="14"/>
      <c r="HU168" s="9" t="s">
        <v>130</v>
      </c>
      <c r="HV168" s="9" t="s">
        <v>130</v>
      </c>
      <c r="HW168" s="9" t="s">
        <v>130</v>
      </c>
      <c r="HX168" s="9" t="s">
        <v>130</v>
      </c>
      <c r="HY168" s="9" t="s">
        <v>130</v>
      </c>
      <c r="HZ168" s="9" t="s">
        <v>130</v>
      </c>
      <c r="IA168" s="11">
        <v>49</v>
      </c>
      <c r="IB168" s="15">
        <v>3070.88</v>
      </c>
      <c r="IC168" s="11"/>
      <c r="ID168" s="15"/>
      <c r="IE168" s="14"/>
      <c r="IF168" s="14"/>
      <c r="IG168" s="9" t="s">
        <v>130</v>
      </c>
      <c r="IH168" s="9" t="s">
        <v>130</v>
      </c>
      <c r="II168" s="9" t="s">
        <v>130</v>
      </c>
      <c r="IJ168" s="9" t="s">
        <v>130</v>
      </c>
      <c r="IK168" s="9" t="s">
        <v>130</v>
      </c>
      <c r="IL168" s="9" t="s">
        <v>130</v>
      </c>
      <c r="IM168" s="11">
        <v>20</v>
      </c>
      <c r="IN168" s="15">
        <v>2010.2</v>
      </c>
      <c r="IO168" s="11"/>
      <c r="IP168" s="15"/>
      <c r="IQ168" s="14"/>
      <c r="IR168" s="14"/>
      <c r="IS168" s="9" t="s">
        <v>130</v>
      </c>
      <c r="IT168" s="9" t="s">
        <v>130</v>
      </c>
      <c r="IU168" s="9" t="s">
        <v>130</v>
      </c>
      <c r="IV168" s="9" t="s">
        <v>130</v>
      </c>
      <c r="IW168" s="9" t="s">
        <v>130</v>
      </c>
      <c r="IX168" s="9" t="s">
        <v>130</v>
      </c>
      <c r="IY168" s="11">
        <v>6</v>
      </c>
      <c r="IZ168" s="15">
        <v>478.24</v>
      </c>
      <c r="JA168" s="11"/>
      <c r="JB168" s="15"/>
      <c r="JC168" s="14"/>
      <c r="JD168" s="14"/>
      <c r="JE168" s="9" t="s">
        <v>130</v>
      </c>
      <c r="JF168" s="9" t="s">
        <v>130</v>
      </c>
      <c r="JG168" s="9" t="s">
        <v>130</v>
      </c>
      <c r="JH168" s="9" t="s">
        <v>130</v>
      </c>
      <c r="JI168" s="9" t="s">
        <v>130</v>
      </c>
      <c r="JJ168" s="9" t="s">
        <v>130</v>
      </c>
      <c r="JK168" s="11"/>
      <c r="JL168" s="15"/>
      <c r="JM168" s="11"/>
      <c r="JN168" s="15"/>
      <c r="JO168" s="14"/>
      <c r="JP168" s="14"/>
      <c r="JQ168" s="9" t="s">
        <v>130</v>
      </c>
      <c r="JR168" s="9" t="s">
        <v>130</v>
      </c>
      <c r="JS168" s="9" t="s">
        <v>130</v>
      </c>
      <c r="JT168" s="9" t="s">
        <v>130</v>
      </c>
      <c r="JU168" s="9" t="s">
        <v>130</v>
      </c>
      <c r="JV168" s="9" t="s">
        <v>130</v>
      </c>
      <c r="JW168" s="11"/>
      <c r="JX168" s="15"/>
      <c r="JY168" s="11"/>
      <c r="JZ168" s="15"/>
      <c r="KA168" s="14"/>
      <c r="KB168" s="14"/>
      <c r="KC168" s="9" t="s">
        <v>130</v>
      </c>
      <c r="KD168" s="9" t="s">
        <v>130</v>
      </c>
      <c r="KE168" s="9" t="s">
        <v>130</v>
      </c>
      <c r="KF168" s="9" t="s">
        <v>130</v>
      </c>
      <c r="KG168" s="9" t="s">
        <v>130</v>
      </c>
      <c r="KH168" s="9" t="s">
        <v>130</v>
      </c>
      <c r="KI168" s="11"/>
      <c r="KJ168" s="15"/>
      <c r="KK168" s="11"/>
      <c r="KL168" s="15"/>
      <c r="KM168" s="14"/>
      <c r="KN168" s="14"/>
      <c r="KO168" s="9" t="s">
        <v>130</v>
      </c>
      <c r="KP168" s="9" t="s">
        <v>130</v>
      </c>
      <c r="KQ168" s="9" t="s">
        <v>130</v>
      </c>
      <c r="KR168" s="9" t="s">
        <v>130</v>
      </c>
      <c r="KS168" s="9" t="s">
        <v>130</v>
      </c>
      <c r="KT168" s="9" t="s">
        <v>130</v>
      </c>
      <c r="KU168" s="11"/>
      <c r="KV168" s="15"/>
      <c r="KW168" s="11"/>
      <c r="KX168" s="15"/>
      <c r="KY168" s="14"/>
      <c r="KZ168" s="14"/>
      <c r="LA168" s="9" t="s">
        <v>130</v>
      </c>
      <c r="LB168" s="9" t="s">
        <v>130</v>
      </c>
      <c r="LC168" s="9" t="s">
        <v>130</v>
      </c>
      <c r="LD168" s="9" t="s">
        <v>130</v>
      </c>
      <c r="LE168" s="9" t="s">
        <v>130</v>
      </c>
      <c r="LF168" s="9" t="s">
        <v>130</v>
      </c>
      <c r="LG168" s="11"/>
      <c r="LH168" s="15"/>
      <c r="LI168" s="11"/>
      <c r="LJ168" s="15"/>
      <c r="LK168" s="14"/>
      <c r="LL168" s="14"/>
      <c r="LM168" s="9" t="s">
        <v>130</v>
      </c>
      <c r="LN168" s="9" t="s">
        <v>130</v>
      </c>
      <c r="LO168" s="9" t="s">
        <v>130</v>
      </c>
      <c r="LP168" s="9" t="s">
        <v>130</v>
      </c>
      <c r="LQ168" s="9" t="s">
        <v>130</v>
      </c>
      <c r="LR168" s="9" t="s">
        <v>130</v>
      </c>
      <c r="LS168" s="11"/>
      <c r="LT168" s="15"/>
      <c r="LU168" s="11"/>
      <c r="LV168" s="15"/>
      <c r="LW168" s="14"/>
      <c r="LX168" s="14"/>
      <c r="LY168" s="9" t="s">
        <v>130</v>
      </c>
      <c r="LZ168" s="9" t="s">
        <v>130</v>
      </c>
      <c r="MA168" s="9" t="s">
        <v>130</v>
      </c>
      <c r="MB168" s="9" t="s">
        <v>130</v>
      </c>
      <c r="MC168" s="9" t="s">
        <v>130</v>
      </c>
      <c r="MD168" s="9" t="s">
        <v>130</v>
      </c>
      <c r="ME168" s="11"/>
      <c r="MF168" s="15"/>
      <c r="MG168" s="11"/>
      <c r="MH168" s="15"/>
      <c r="MI168" s="14"/>
      <c r="MJ168" s="14"/>
      <c r="MK168" s="9" t="s">
        <v>130</v>
      </c>
      <c r="ML168" s="9" t="s">
        <v>130</v>
      </c>
      <c r="MM168" s="9" t="s">
        <v>130</v>
      </c>
      <c r="MN168" s="9" t="s">
        <v>130</v>
      </c>
      <c r="MO168" s="9" t="s">
        <v>130</v>
      </c>
      <c r="MP168" s="9" t="s">
        <v>130</v>
      </c>
      <c r="MQ168" s="11"/>
      <c r="MR168" s="15"/>
      <c r="MS168" s="11"/>
      <c r="MT168" s="15"/>
      <c r="MU168" s="14"/>
      <c r="MV168" s="14"/>
      <c r="MW168" s="9" t="s">
        <v>130</v>
      </c>
      <c r="MX168" s="9" t="s">
        <v>130</v>
      </c>
      <c r="MY168" s="9" t="s">
        <v>130</v>
      </c>
      <c r="MZ168" s="9" t="s">
        <v>130</v>
      </c>
      <c r="NA168" s="9" t="s">
        <v>130</v>
      </c>
      <c r="NB168" s="9" t="s">
        <v>130</v>
      </c>
      <c r="NC168" s="11"/>
      <c r="ND168" s="15"/>
      <c r="NE168" s="11"/>
      <c r="NF168" s="15"/>
      <c r="NG168" s="14"/>
      <c r="NH168" s="14"/>
      <c r="NI168" s="9" t="s">
        <v>130</v>
      </c>
      <c r="NJ168" s="9" t="s">
        <v>130</v>
      </c>
      <c r="NK168" s="9" t="s">
        <v>130</v>
      </c>
      <c r="NL168" s="9" t="s">
        <v>130</v>
      </c>
      <c r="NM168" s="9" t="s">
        <v>130</v>
      </c>
      <c r="NN168" s="9" t="s">
        <v>130</v>
      </c>
      <c r="NO168" s="11"/>
      <c r="NP168" s="15"/>
      <c r="NQ168" s="11"/>
      <c r="NR168" s="15"/>
      <c r="NS168" s="14"/>
      <c r="NT168" s="14"/>
      <c r="NU168" s="9" t="s">
        <v>130</v>
      </c>
      <c r="NV168" s="9" t="s">
        <v>130</v>
      </c>
      <c r="NW168" s="9" t="s">
        <v>130</v>
      </c>
      <c r="NX168" s="9" t="s">
        <v>130</v>
      </c>
      <c r="NY168" s="9" t="s">
        <v>130</v>
      </c>
      <c r="NZ168" s="9" t="s">
        <v>130</v>
      </c>
      <c r="OA168" s="11"/>
      <c r="OB168" s="15"/>
      <c r="OC168" s="11"/>
      <c r="OD168" s="15"/>
      <c r="OE168" s="14"/>
      <c r="OF168" s="14"/>
      <c r="OG168" s="9" t="s">
        <v>130</v>
      </c>
      <c r="OH168" s="9" t="s">
        <v>130</v>
      </c>
      <c r="OI168" s="9" t="s">
        <v>130</v>
      </c>
      <c r="OJ168" s="9" t="s">
        <v>130</v>
      </c>
      <c r="OK168" s="9" t="s">
        <v>130</v>
      </c>
      <c r="OL168" s="9" t="s">
        <v>130</v>
      </c>
      <c r="OM168" s="11"/>
      <c r="ON168" s="15"/>
      <c r="OO168" s="11"/>
      <c r="OP168" s="15"/>
      <c r="OQ168" s="14"/>
      <c r="OR168" s="14"/>
      <c r="OS168" s="9" t="s">
        <v>130</v>
      </c>
      <c r="OT168" s="9" t="s">
        <v>130</v>
      </c>
      <c r="OU168" s="9" t="s">
        <v>130</v>
      </c>
      <c r="OV168" s="9" t="s">
        <v>130</v>
      </c>
      <c r="OW168" s="9" t="s">
        <v>130</v>
      </c>
      <c r="OX168" s="9" t="s">
        <v>130</v>
      </c>
      <c r="OY168" s="11"/>
      <c r="OZ168" s="15"/>
      <c r="PA168" s="11"/>
      <c r="PB168" s="15"/>
      <c r="PC168" s="14"/>
      <c r="PD168" s="14"/>
      <c r="PE168" s="9" t="s">
        <v>130</v>
      </c>
      <c r="PF168" s="9" t="s">
        <v>130</v>
      </c>
      <c r="PG168" s="9" t="s">
        <v>130</v>
      </c>
      <c r="PH168" s="9" t="s">
        <v>130</v>
      </c>
      <c r="PI168" s="9" t="s">
        <v>130</v>
      </c>
      <c r="PJ168" s="9" t="s">
        <v>130</v>
      </c>
      <c r="PK168" s="11"/>
      <c r="PL168" s="15"/>
      <c r="PM168" s="11"/>
      <c r="PN168" s="15"/>
      <c r="PO168" s="14"/>
      <c r="PP168" s="14"/>
      <c r="PQ168" s="9" t="s">
        <v>130</v>
      </c>
      <c r="PR168" s="9" t="s">
        <v>130</v>
      </c>
      <c r="PS168" s="9" t="s">
        <v>130</v>
      </c>
      <c r="PT168" s="9" t="s">
        <v>130</v>
      </c>
      <c r="PU168" s="9" t="s">
        <v>130</v>
      </c>
      <c r="PV168" s="9" t="s">
        <v>130</v>
      </c>
      <c r="PW168" s="11"/>
      <c r="PX168" s="15"/>
      <c r="PY168" s="11"/>
      <c r="PZ168" s="15"/>
      <c r="QA168" s="14"/>
      <c r="QB168" s="14"/>
      <c r="QC168" s="9" t="s">
        <v>130</v>
      </c>
      <c r="QD168" s="9" t="s">
        <v>130</v>
      </c>
      <c r="QE168" s="9" t="s">
        <v>130</v>
      </c>
      <c r="QF168" s="9" t="s">
        <v>130</v>
      </c>
      <c r="QG168" s="9" t="s">
        <v>130</v>
      </c>
      <c r="QH168" s="9" t="s">
        <v>130</v>
      </c>
      <c r="QI168" s="11"/>
      <c r="QJ168" s="15"/>
      <c r="QK168" s="11"/>
      <c r="QL168" s="15"/>
      <c r="QM168" s="14"/>
      <c r="QN168" s="14"/>
      <c r="QO168" s="9" t="s">
        <v>130</v>
      </c>
      <c r="QP168" s="9" t="s">
        <v>130</v>
      </c>
      <c r="QQ168" s="9" t="s">
        <v>130</v>
      </c>
      <c r="QR168" s="9" t="s">
        <v>130</v>
      </c>
      <c r="QS168" s="9" t="s">
        <v>130</v>
      </c>
      <c r="QT16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8"/>
    <mergeCell ref="BD7:BD8"/>
    <mergeCell ref="BE7:BE8"/>
    <mergeCell ref="BF7:BF8"/>
    <mergeCell ref="BG7:BG8"/>
    <mergeCell ref="BH7:BH8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78:BC79"/>
    <mergeCell ref="BD78:BD79"/>
    <mergeCell ref="BE78:BE79"/>
    <mergeCell ref="BF78:BF79"/>
    <mergeCell ref="BG78:BG79"/>
    <mergeCell ref="BH78:BH79"/>
    <mergeCell ref="BC87:BC88"/>
    <mergeCell ref="BD87:BD88"/>
    <mergeCell ref="BE87:BE88"/>
    <mergeCell ref="BF87:BF88"/>
    <mergeCell ref="BG87:BG88"/>
    <mergeCell ref="BH87:BH88"/>
    <mergeCell ref="BC93:BC96"/>
    <mergeCell ref="BD93:BD96"/>
    <mergeCell ref="BE93:BE96"/>
    <mergeCell ref="BF93:BF96"/>
    <mergeCell ref="BG93:BG96"/>
    <mergeCell ref="BH93:BH96"/>
    <mergeCell ref="BC98:BC99"/>
    <mergeCell ref="BD98:BD99"/>
    <mergeCell ref="BE98:BE99"/>
    <mergeCell ref="BF98:BF99"/>
    <mergeCell ref="BG98:BG99"/>
    <mergeCell ref="BH98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4:BC116"/>
    <mergeCell ref="BD114:BD116"/>
    <mergeCell ref="BE114:BE116"/>
    <mergeCell ref="BF114:BF116"/>
    <mergeCell ref="BG114:BG116"/>
    <mergeCell ref="BH114:BH116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28:BC129"/>
    <mergeCell ref="BD128:BD129"/>
    <mergeCell ref="BE128:BE129"/>
    <mergeCell ref="BF128:BF129"/>
    <mergeCell ref="BG128:BG129"/>
    <mergeCell ref="BH128:BH129"/>
    <mergeCell ref="BC133:BC134"/>
    <mergeCell ref="BD133:BD134"/>
    <mergeCell ref="BE133:BE134"/>
    <mergeCell ref="BF133:BF134"/>
    <mergeCell ref="BG133:BG134"/>
    <mergeCell ref="BH133:BH134"/>
    <mergeCell ref="BC138:BC140"/>
    <mergeCell ref="BD138:BD140"/>
    <mergeCell ref="BE138:BE140"/>
    <mergeCell ref="BF138:BF140"/>
    <mergeCell ref="BG138:BG140"/>
    <mergeCell ref="BH138:BH140"/>
    <mergeCell ref="BC142:BC143"/>
    <mergeCell ref="BD142:BD143"/>
    <mergeCell ref="BE142:BE143"/>
    <mergeCell ref="BF142:BF143"/>
    <mergeCell ref="BG142:BG143"/>
    <mergeCell ref="BH142:BH143"/>
    <mergeCell ref="BC166:BC167"/>
    <mergeCell ref="BD166:BD167"/>
    <mergeCell ref="BE166:BE167"/>
    <mergeCell ref="BF166:BF167"/>
    <mergeCell ref="BG166:BG167"/>
    <mergeCell ref="BH166:BH167"/>
    <mergeCell ref="AV42:AV43"/>
    <mergeCell ref="AW42:AW43"/>
    <mergeCell ref="AX42:AX43"/>
    <mergeCell ref="AY42:AY43"/>
    <mergeCell ref="AZ42:AZ43"/>
    <mergeCell ref="BA42:BA43"/>
    <mergeCell ref="BI42:BI43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1991</v>
      </c>
      <c r="D2" s="0" t="s">
        <v>1992</v>
      </c>
      <c r="E2" s="0" t="s">
        <v>1993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1994</v>
      </c>
      <c r="J4" s="1" t="s">
        <v>1995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1996</v>
      </c>
      <c r="P4" s="1" t="s">
        <v>1997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1998</v>
      </c>
      <c r="F5" s="1" t="s">
        <v>1999</v>
      </c>
      <c r="G5" s="1" t="s">
        <v>1998</v>
      </c>
      <c r="H5" s="1" t="s">
        <v>1999</v>
      </c>
      <c r="I5" s="1" t="s">
        <v>1994</v>
      </c>
      <c r="J5" s="1" t="s">
        <v>1995</v>
      </c>
      <c r="K5" s="1" t="s">
        <v>2000</v>
      </c>
      <c r="L5" s="1" t="s">
        <v>2001</v>
      </c>
      <c r="M5" s="1" t="s">
        <v>2000</v>
      </c>
      <c r="N5" s="1" t="s">
        <v>2001</v>
      </c>
      <c r="O5" s="1" t="s">
        <v>1996</v>
      </c>
      <c r="P5" s="1" t="s">
        <v>1997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1273</v>
      </c>
      <c r="F6" s="8">
        <v>87333.89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1273</v>
      </c>
      <c r="L6" s="8">
        <v>87333.89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778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786</v>
      </c>
      <c r="D8" s="2" t="s">
        <v>787</v>
      </c>
      <c r="E8" s="4">
        <v>1072</v>
      </c>
      <c r="F8" s="8">
        <v>59330.86</v>
      </c>
      <c r="G8" s="4"/>
      <c r="H8" s="8"/>
      <c r="I8" s="7"/>
      <c r="J8" s="7"/>
      <c r="K8" s="4">
        <v>1072</v>
      </c>
      <c r="L8" s="8">
        <v>59330.86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965</v>
      </c>
      <c r="D9" s="2" t="s">
        <v>966</v>
      </c>
      <c r="E9" s="4">
        <v>283</v>
      </c>
      <c r="F9" s="8">
        <v>39141.32</v>
      </c>
      <c r="G9" s="4"/>
      <c r="H9" s="8"/>
      <c r="I9" s="7"/>
      <c r="J9" s="7"/>
      <c r="K9" s="4">
        <v>283</v>
      </c>
      <c r="L9" s="8">
        <v>39141.32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1208</v>
      </c>
      <c r="D10" s="2" t="s">
        <v>1209</v>
      </c>
      <c r="E10" s="4">
        <v>333</v>
      </c>
      <c r="F10" s="8">
        <v>29215.86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333</v>
      </c>
      <c r="L10" s="8">
        <v>29215.86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1208</v>
      </c>
      <c r="D11" s="2" t="s">
        <v>778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1362</v>
      </c>
      <c r="D12" s="2" t="s">
        <v>1363</v>
      </c>
      <c r="E12" s="4">
        <v>108</v>
      </c>
      <c r="F12" s="8">
        <v>6261.5</v>
      </c>
      <c r="G12" s="4"/>
      <c r="H12" s="8"/>
      <c r="I12" s="7"/>
      <c r="J12" s="7"/>
      <c r="K12" s="4">
        <v>108</v>
      </c>
      <c r="L12" s="8">
        <v>6261.5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1391</v>
      </c>
      <c r="D13" s="2" t="s">
        <v>1392</v>
      </c>
      <c r="E13" s="4">
        <v>40</v>
      </c>
      <c r="F13" s="8">
        <v>2729.05</v>
      </c>
      <c r="G13" s="4"/>
      <c r="H13" s="8"/>
      <c r="I13" s="7"/>
      <c r="J13" s="7"/>
      <c r="K13" s="4">
        <v>40</v>
      </c>
      <c r="L13" s="8">
        <v>2729.05</v>
      </c>
      <c r="M13" s="4"/>
      <c r="N13" s="8"/>
      <c r="O13" s="7"/>
      <c r="P13" s="7"/>
    </row>
    <row r="14">
      <c r="A14" s="2" t="s">
        <v>119</v>
      </c>
      <c r="B14" s="2" t="s">
        <v>1402</v>
      </c>
      <c r="C14" s="2" t="s">
        <v>121</v>
      </c>
      <c r="D14" s="2" t="s">
        <v>122</v>
      </c>
      <c r="E14" s="4">
        <v>1641</v>
      </c>
      <c r="F14" s="8">
        <v>89984.49</v>
      </c>
      <c r="G14" s="4"/>
      <c r="H14" s="8"/>
      <c r="I14" s="7"/>
      <c r="J14" s="7"/>
      <c r="K14" s="4">
        <v>1641</v>
      </c>
      <c r="L14" s="8">
        <v>89984.49</v>
      </c>
      <c r="M14" s="4"/>
      <c r="N14" s="8"/>
      <c r="O14" s="7"/>
      <c r="P14" s="7"/>
    </row>
    <row r="15">
      <c r="A15" s="2" t="s">
        <v>119</v>
      </c>
      <c r="B15" s="2" t="s">
        <v>1402</v>
      </c>
      <c r="C15" s="2" t="s">
        <v>1208</v>
      </c>
      <c r="D15" s="2" t="s">
        <v>1209</v>
      </c>
      <c r="E15" s="4">
        <v>56</v>
      </c>
      <c r="F15" s="8">
        <v>3522.58</v>
      </c>
      <c r="G15" s="4"/>
      <c r="H15" s="8"/>
      <c r="I15" s="7"/>
      <c r="J15" s="7"/>
      <c r="K15" s="4">
        <v>56</v>
      </c>
      <c r="L15" s="8">
        <v>3522.58</v>
      </c>
      <c r="M15" s="4"/>
      <c r="N15" s="8"/>
      <c r="O15" s="7"/>
      <c r="P15" s="7"/>
    </row>
    <row r="16">
      <c r="A16" s="2" t="s">
        <v>119</v>
      </c>
      <c r="B16" s="2" t="s">
        <v>1402</v>
      </c>
      <c r="C16" s="2" t="s">
        <v>1362</v>
      </c>
      <c r="D16" s="2" t="s">
        <v>1363</v>
      </c>
      <c r="E16" s="4">
        <v>25</v>
      </c>
      <c r="F16" s="8">
        <v>2018.12</v>
      </c>
      <c r="G16" s="4"/>
      <c r="H16" s="8"/>
      <c r="I16" s="7"/>
      <c r="J16" s="7"/>
      <c r="K16" s="4">
        <v>25</v>
      </c>
      <c r="L16" s="8">
        <v>2018.12</v>
      </c>
      <c r="M16" s="4"/>
      <c r="N16" s="8"/>
      <c r="O16" s="7"/>
      <c r="P16" s="7"/>
    </row>
    <row r="17">
      <c r="A17" s="2" t="s">
        <v>119</v>
      </c>
      <c r="B17" s="2" t="s">
        <v>1402</v>
      </c>
      <c r="C17" s="2" t="s">
        <v>965</v>
      </c>
      <c r="D17" s="2" t="s">
        <v>966</v>
      </c>
      <c r="E17" s="4">
        <v>6</v>
      </c>
      <c r="F17" s="8">
        <v>591.64</v>
      </c>
      <c r="G17" s="4"/>
      <c r="H17" s="8"/>
      <c r="I17" s="7"/>
      <c r="J17" s="7"/>
      <c r="K17" s="4">
        <v>6</v>
      </c>
      <c r="L17" s="8">
        <v>591.64</v>
      </c>
      <c r="M17" s="4"/>
      <c r="N17" s="8"/>
      <c r="O17" s="7"/>
      <c r="P17" s="7"/>
    </row>
    <row r="18">
      <c r="A18" s="2" t="s">
        <v>119</v>
      </c>
      <c r="B18" s="2" t="s">
        <v>1807</v>
      </c>
      <c r="C18" s="2" t="s">
        <v>965</v>
      </c>
      <c r="D18" s="2" t="s">
        <v>966</v>
      </c>
      <c r="E18" s="4">
        <v>271</v>
      </c>
      <c r="F18" s="8">
        <v>35641.2</v>
      </c>
      <c r="G18" s="4"/>
      <c r="H18" s="8"/>
      <c r="I18" s="7"/>
      <c r="J18" s="7"/>
      <c r="K18" s="4">
        <v>271</v>
      </c>
      <c r="L18" s="8">
        <v>35641.2</v>
      </c>
      <c r="M18" s="4"/>
      <c r="N18" s="8"/>
      <c r="O18" s="7"/>
      <c r="P18" s="7"/>
    </row>
    <row r="19">
      <c r="A19" s="2" t="s">
        <v>119</v>
      </c>
      <c r="B19" s="2" t="s">
        <v>1807</v>
      </c>
      <c r="C19" s="2" t="s">
        <v>1208</v>
      </c>
      <c r="D19" s="2" t="s">
        <v>1209</v>
      </c>
      <c r="E19" s="4">
        <v>198</v>
      </c>
      <c r="F19" s="8">
        <v>12512.84</v>
      </c>
      <c r="G19" s="4"/>
      <c r="H19" s="8"/>
      <c r="I19" s="7"/>
      <c r="J19" s="7"/>
      <c r="K19" s="4">
        <v>198</v>
      </c>
      <c r="L19" s="8">
        <v>12512.84</v>
      </c>
      <c r="M19" s="4"/>
      <c r="N19" s="8"/>
      <c r="O19" s="7"/>
      <c r="P19" s="7"/>
    </row>
    <row r="20">
      <c r="A20" s="2" t="s">
        <v>119</v>
      </c>
      <c r="B20" s="2" t="s">
        <v>1807</v>
      </c>
      <c r="C20" s="2" t="s">
        <v>121</v>
      </c>
      <c r="D20" s="2" t="s">
        <v>122</v>
      </c>
      <c r="E20" s="4">
        <v>121</v>
      </c>
      <c r="F20" s="8">
        <v>8995.79</v>
      </c>
      <c r="G20" s="4"/>
      <c r="H20" s="8"/>
      <c r="I20" s="7"/>
      <c r="J20" s="7"/>
      <c r="K20" s="4">
        <v>121</v>
      </c>
      <c r="L20" s="8">
        <v>8995.79</v>
      </c>
      <c r="M20" s="4"/>
      <c r="N20" s="8"/>
      <c r="O20" s="7"/>
      <c r="P20" s="7"/>
    </row>
    <row r="21">
      <c r="A21" s="2" t="s">
        <v>119</v>
      </c>
      <c r="B21" s="2" t="s">
        <v>1807</v>
      </c>
      <c r="C21" s="2" t="s">
        <v>786</v>
      </c>
      <c r="D21" s="2" t="s">
        <v>787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119</v>
      </c>
      <c r="B22" s="2" t="s">
        <v>1925</v>
      </c>
      <c r="C22" s="2" t="s">
        <v>121</v>
      </c>
      <c r="D22" s="2" t="s">
        <v>122</v>
      </c>
      <c r="E22" s="4">
        <v>94</v>
      </c>
      <c r="F22" s="8">
        <v>5100.06</v>
      </c>
      <c r="G22" s="4"/>
      <c r="H22" s="8"/>
      <c r="I22" s="7"/>
      <c r="J22" s="7"/>
      <c r="K22" s="4">
        <v>94</v>
      </c>
      <c r="L22" s="8">
        <v>5100.06</v>
      </c>
      <c r="M22" s="4"/>
      <c r="N22" s="8"/>
      <c r="O22" s="7"/>
      <c r="P22" s="7"/>
    </row>
    <row r="23">
      <c r="A23" s="2" t="s">
        <v>119</v>
      </c>
      <c r="B23" s="2" t="s">
        <v>1925</v>
      </c>
      <c r="C23" s="2" t="s">
        <v>1208</v>
      </c>
      <c r="D23" s="2" t="s">
        <v>1209</v>
      </c>
      <c r="E23" s="4">
        <v>41</v>
      </c>
      <c r="F23" s="8">
        <v>3204.85</v>
      </c>
      <c r="G23" s="4"/>
      <c r="H23" s="8"/>
      <c r="I23" s="7"/>
      <c r="J23" s="7"/>
      <c r="K23" s="4">
        <v>41</v>
      </c>
      <c r="L23" s="8">
        <v>3204.85</v>
      </c>
      <c r="M23" s="4"/>
      <c r="N23" s="8"/>
      <c r="O23" s="7"/>
      <c r="P23" s="7"/>
    </row>
    <row r="24">
      <c r="A24" s="2" t="s">
        <v>119</v>
      </c>
      <c r="B24" s="2" t="s">
        <v>1925</v>
      </c>
      <c r="C24" s="2" t="s">
        <v>965</v>
      </c>
      <c r="D24" s="2" t="s">
        <v>966</v>
      </c>
      <c r="E24" s="4">
        <v>1</v>
      </c>
      <c r="F24" s="8">
        <v>39.5</v>
      </c>
      <c r="G24" s="4"/>
      <c r="H24" s="8"/>
      <c r="I24" s="7"/>
      <c r="J24" s="7"/>
      <c r="K24" s="4">
        <v>1</v>
      </c>
      <c r="L24" s="8">
        <v>39.5</v>
      </c>
      <c r="M24" s="4"/>
      <c r="N24" s="8"/>
      <c r="O24" s="7"/>
      <c r="P24" s="7"/>
    </row>
    <row r="25">
      <c r="A25" s="2" t="s">
        <v>119</v>
      </c>
      <c r="B25" s="2" t="s">
        <v>1983</v>
      </c>
      <c r="C25" s="2" t="s">
        <v>121</v>
      </c>
      <c r="D25" s="2" t="s">
        <v>778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1991</v>
      </c>
      <c r="D2" s="0" t="s">
        <v>1992</v>
      </c>
      <c r="E2" s="0" t="s">
        <v>1993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1994</v>
      </c>
      <c r="I4" s="1" t="s">
        <v>1995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1996</v>
      </c>
      <c r="O4" s="1" t="s">
        <v>1997</v>
      </c>
    </row>
    <row r="5">
      <c r="A5" s="1" t="s">
        <v>84</v>
      </c>
      <c r="B5" s="1" t="s">
        <v>86</v>
      </c>
      <c r="C5" s="1" t="s">
        <v>87</v>
      </c>
      <c r="D5" s="1" t="s">
        <v>1998</v>
      </c>
      <c r="E5" s="1" t="s">
        <v>1999</v>
      </c>
      <c r="F5" s="1" t="s">
        <v>1998</v>
      </c>
      <c r="G5" s="1" t="s">
        <v>1999</v>
      </c>
      <c r="H5" s="1" t="s">
        <v>1994</v>
      </c>
      <c r="I5" s="1" t="s">
        <v>1995</v>
      </c>
      <c r="J5" s="1" t="s">
        <v>2000</v>
      </c>
      <c r="K5" s="1" t="s">
        <v>2001</v>
      </c>
      <c r="L5" s="1" t="s">
        <v>2000</v>
      </c>
      <c r="M5" s="1" t="s">
        <v>2001</v>
      </c>
      <c r="N5" s="1" t="s">
        <v>1996</v>
      </c>
      <c r="O5" s="1" t="s">
        <v>1997</v>
      </c>
    </row>
    <row r="6">
      <c r="A6" s="2" t="s">
        <v>119</v>
      </c>
      <c r="B6" s="2" t="s">
        <v>121</v>
      </c>
      <c r="C6" s="2" t="s">
        <v>122</v>
      </c>
      <c r="D6" s="4">
        <v>3129</v>
      </c>
      <c r="E6" s="8">
        <v>191414.23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3129</v>
      </c>
      <c r="K6" s="8">
        <v>191414.23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778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965</v>
      </c>
      <c r="C8" s="2" t="s">
        <v>966</v>
      </c>
      <c r="D8" s="4">
        <v>561</v>
      </c>
      <c r="E8" s="8">
        <v>75413.66</v>
      </c>
      <c r="F8" s="4"/>
      <c r="G8" s="8"/>
      <c r="H8" s="7"/>
      <c r="I8" s="7"/>
      <c r="J8" s="4">
        <v>561</v>
      </c>
      <c r="K8" s="8">
        <v>75413.66</v>
      </c>
      <c r="L8" s="4"/>
      <c r="M8" s="8"/>
      <c r="N8" s="7"/>
      <c r="O8" s="7"/>
    </row>
    <row r="9">
      <c r="A9" s="2" t="s">
        <v>119</v>
      </c>
      <c r="B9" s="2" t="s">
        <v>786</v>
      </c>
      <c r="C9" s="2" t="s">
        <v>787</v>
      </c>
      <c r="D9" s="4">
        <v>1072</v>
      </c>
      <c r="E9" s="8">
        <v>59330.86</v>
      </c>
      <c r="F9" s="4"/>
      <c r="G9" s="8"/>
      <c r="H9" s="7"/>
      <c r="I9" s="7"/>
      <c r="J9" s="4">
        <v>1072</v>
      </c>
      <c r="K9" s="8">
        <v>59330.86</v>
      </c>
      <c r="L9" s="4"/>
      <c r="M9" s="8"/>
      <c r="N9" s="7"/>
      <c r="O9" s="7"/>
    </row>
    <row r="10">
      <c r="A10" s="2" t="s">
        <v>119</v>
      </c>
      <c r="B10" s="2" t="s">
        <v>1208</v>
      </c>
      <c r="C10" s="2" t="s">
        <v>1209</v>
      </c>
      <c r="D10" s="4">
        <v>628</v>
      </c>
      <c r="E10" s="8">
        <v>48456.13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628</v>
      </c>
      <c r="K10" s="8">
        <v>48456.13</v>
      </c>
      <c r="L10" s="4"/>
      <c r="M10" s="8"/>
      <c r="N10" s="7"/>
      <c r="O10" s="7"/>
    </row>
    <row r="11">
      <c r="A11" s="2" t="s">
        <v>119</v>
      </c>
      <c r="B11" s="2" t="s">
        <v>1208</v>
      </c>
      <c r="C11" s="2" t="s">
        <v>778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1362</v>
      </c>
      <c r="C12" s="2" t="s">
        <v>1363</v>
      </c>
      <c r="D12" s="4">
        <v>133</v>
      </c>
      <c r="E12" s="8">
        <v>8279.62</v>
      </c>
      <c r="F12" s="4"/>
      <c r="G12" s="8"/>
      <c r="H12" s="7"/>
      <c r="I12" s="7"/>
      <c r="J12" s="4">
        <v>133</v>
      </c>
      <c r="K12" s="8">
        <v>8279.62</v>
      </c>
      <c r="L12" s="4"/>
      <c r="M12" s="8"/>
      <c r="N12" s="7"/>
      <c r="O12" s="7"/>
    </row>
    <row r="13">
      <c r="A13" s="2" t="s">
        <v>119</v>
      </c>
      <c r="B13" s="2" t="s">
        <v>1391</v>
      </c>
      <c r="C13" s="2" t="s">
        <v>1392</v>
      </c>
      <c r="D13" s="4">
        <v>40</v>
      </c>
      <c r="E13" s="8">
        <v>2729.05</v>
      </c>
      <c r="F13" s="4"/>
      <c r="G13" s="8"/>
      <c r="H13" s="7"/>
      <c r="I13" s="7"/>
      <c r="J13" s="4">
        <v>40</v>
      </c>
      <c r="K13" s="8">
        <v>2729.05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