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<sst xmlns="http://schemas.openxmlformats.org/spreadsheetml/2006/main" count="53" uniqueCount="53">
  <si>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</si>
  <si>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</si>
  <si>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</si>
  <si>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11/01/2024</t>
  </si>
  <si>
    <t>End Date:</t>
  </si>
  <si>
    <t>11/24/2024</t>
  </si>
  <si>
    <t>Report Run Date:</t>
  </si>
  <si>
    <t>11/25/2024</t>
  </si>
  <si>
    <t>Division</t>
  </si>
  <si>
    <t>Current And Future Inventory</t>
  </si>
  <si>
    <t>Current And History Sales Comparison</t>
  </si>
  <si>
    <t>ASHFURNDS</t>
  </si>
  <si>
    <t>ROOMECOM</t>
  </si>
  <si>
    <t>ZOLA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</si>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</sst>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994804</v>
      </c>
      <c r="C5" s="11">
        <f>=ROUNDDOWN(39.2680105945835,0)</f>
      </c>
      <c r="D5" s="11">
        <v>243696</v>
      </c>
      <c r="E5" s="12">
        <v>0.9825</v>
      </c>
      <c r="F5" s="11"/>
      <c r="G5" s="11">
        <f>=ROUNDDOWN({0},0)</f>
      </c>
      <c r="H5" s="11">
        <v>350</v>
      </c>
      <c r="I5" s="12">
        <v>0.122</v>
      </c>
      <c r="J5" s="11">
        <v>487</v>
      </c>
      <c r="K5" s="13">
        <v>32205.3</v>
      </c>
      <c r="L5" s="11">
        <v>1964</v>
      </c>
      <c r="M5" s="14">
        <v>16.4</v>
      </c>
      <c r="N5" s="11">
        <v>976</v>
      </c>
      <c r="O5" s="13">
        <v>65701.85</v>
      </c>
      <c r="P5" s="11">
        <v>1964</v>
      </c>
      <c r="Q5" s="14">
        <v>33.45</v>
      </c>
      <c r="R5" s="12">
        <v>-0.501</v>
      </c>
      <c r="S5" s="12">
        <v>-0.5098</v>
      </c>
      <c r="T5" s="12"/>
      <c r="U5" s="12">
        <v>-0.5097</v>
      </c>
      <c r="V5" s="11">
        <v>287</v>
      </c>
      <c r="W5" s="13">
        <v>16652.88</v>
      </c>
      <c r="X5" s="11">
        <v>584</v>
      </c>
      <c r="Y5" s="11">
        <v>532</v>
      </c>
      <c r="Z5" s="13">
        <v>32083.52</v>
      </c>
      <c r="AA5" s="11">
        <v>584</v>
      </c>
      <c r="AB5" s="12">
        <v>-0.4605</v>
      </c>
      <c r="AC5" s="12">
        <v>-0.481</v>
      </c>
      <c r="AD5" s="11">
        <v>98</v>
      </c>
      <c r="AE5" s="13">
        <v>7434.59</v>
      </c>
      <c r="AF5" s="11">
        <v>618</v>
      </c>
      <c r="AG5" s="11">
        <v>196</v>
      </c>
      <c r="AH5" s="13">
        <v>14647.66</v>
      </c>
      <c r="AI5" s="11">
        <v>618</v>
      </c>
      <c r="AJ5" s="12">
        <v>-0.5</v>
      </c>
      <c r="AK5" s="12">
        <v>-0.4924</v>
      </c>
      <c r="AL5" s="11">
        <v>57</v>
      </c>
      <c r="AM5" s="13">
        <v>3698.98</v>
      </c>
      <c r="AN5" s="11">
        <v>229</v>
      </c>
      <c r="AO5" s="11">
        <v>149</v>
      </c>
      <c r="AP5" s="13">
        <v>9800.71</v>
      </c>
      <c r="AQ5" s="11">
        <v>229</v>
      </c>
      <c r="AR5" s="12">
        <v>-0.6174</v>
      </c>
      <c r="AS5" s="12">
        <v>-0.6226</v>
      </c>
      <c r="AT5" s="11">
        <v>34</v>
      </c>
      <c r="AU5" s="13">
        <v>3506.38</v>
      </c>
      <c r="AV5" s="11">
        <v>319</v>
      </c>
      <c r="AW5" s="11">
        <v>78</v>
      </c>
      <c r="AX5" s="13">
        <v>7350.26</v>
      </c>
      <c r="AY5" s="11">
        <v>319</v>
      </c>
      <c r="AZ5" s="12">
        <v>-0.5641</v>
      </c>
      <c r="BA5" s="12">
        <v>-0.523</v>
      </c>
      <c r="BB5" s="11">
        <v>11</v>
      </c>
      <c r="BC5" s="13">
        <v>912.47</v>
      </c>
      <c r="BD5" s="11">
        <v>185</v>
      </c>
      <c r="BE5" s="11">
        <v>21</v>
      </c>
      <c r="BF5" s="13">
        <v>1819.7</v>
      </c>
      <c r="BG5" s="11">
        <v>185</v>
      </c>
      <c r="BH5" s="12">
        <v>-0.4762</v>
      </c>
      <c r="BI5" s="12">
        <v>-0.4986</v>
      </c>
    </row>
    <row r="6">
      <c r="A6" s="10" t="s">
        <v>37</v>
      </c>
      <c r="B6" s="11">
        <v>336</v>
      </c>
      <c r="C6" s="11">
        <f>=ROUNDDOWN(37.3333333333333,0)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54</v>
      </c>
      <c r="M6" s="14"/>
      <c r="N6" s="11"/>
      <c r="O6" s="13"/>
      <c r="P6" s="11">
        <v>54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24821</v>
      </c>
      <c r="C7" s="11">
        <f>=ROUNDDOWN(18.6315868488215,0)</f>
      </c>
      <c r="D7" s="11">
        <v>20340</v>
      </c>
      <c r="E7" s="12">
        <v>0.9848</v>
      </c>
      <c r="F7" s="11"/>
      <c r="G7" s="11">
        <f>=ROUNDDOWN({0},0)</f>
      </c>
      <c r="H7" s="11"/>
      <c r="I7" s="12"/>
      <c r="J7" s="11">
        <v>274</v>
      </c>
      <c r="K7" s="13">
        <v>13622.38</v>
      </c>
      <c r="L7" s="11">
        <v>175</v>
      </c>
      <c r="M7" s="14">
        <v>77.84</v>
      </c>
      <c r="N7" s="11">
        <v>556</v>
      </c>
      <c r="O7" s="13">
        <v>28221.7</v>
      </c>
      <c r="P7" s="11">
        <v>175</v>
      </c>
      <c r="Q7" s="14">
        <v>161.27</v>
      </c>
      <c r="R7" s="12">
        <v>-0.5072</v>
      </c>
      <c r="S7" s="12">
        <v>-0.5173</v>
      </c>
      <c r="T7" s="12"/>
      <c r="U7" s="12">
        <v>-0.5173</v>
      </c>
      <c r="V7" s="11">
        <v>37</v>
      </c>
      <c r="W7" s="13">
        <v>1761.61</v>
      </c>
      <c r="X7" s="11">
        <v>96</v>
      </c>
      <c r="Y7" s="11">
        <v>91</v>
      </c>
      <c r="Z7" s="13">
        <v>4148.56</v>
      </c>
      <c r="AA7" s="11">
        <v>96</v>
      </c>
      <c r="AB7" s="12">
        <v>-0.5934</v>
      </c>
      <c r="AC7" s="12">
        <v>-0.5754</v>
      </c>
      <c r="AD7" s="11">
        <v>75</v>
      </c>
      <c r="AE7" s="13">
        <v>3602.61</v>
      </c>
      <c r="AF7" s="11">
        <v>145</v>
      </c>
      <c r="AG7" s="11">
        <v>113</v>
      </c>
      <c r="AH7" s="13">
        <v>5644.72</v>
      </c>
      <c r="AI7" s="11">
        <v>145</v>
      </c>
      <c r="AJ7" s="12">
        <v>-0.3363</v>
      </c>
      <c r="AK7" s="12">
        <v>-0.3618</v>
      </c>
      <c r="AL7" s="11">
        <v>44</v>
      </c>
      <c r="AM7" s="13">
        <v>2115.37</v>
      </c>
      <c r="AN7" s="11">
        <v>53</v>
      </c>
      <c r="AO7" s="11">
        <v>102</v>
      </c>
      <c r="AP7" s="13">
        <v>4837</v>
      </c>
      <c r="AQ7" s="11">
        <v>53</v>
      </c>
      <c r="AR7" s="12">
        <v>-0.5686</v>
      </c>
      <c r="AS7" s="12">
        <v>-0.5627</v>
      </c>
      <c r="AT7" s="11">
        <v>75</v>
      </c>
      <c r="AU7" s="13">
        <v>3574.12</v>
      </c>
      <c r="AV7" s="11">
        <v>95</v>
      </c>
      <c r="AW7" s="11">
        <v>141</v>
      </c>
      <c r="AX7" s="13">
        <v>6997.02</v>
      </c>
      <c r="AY7" s="11">
        <v>95</v>
      </c>
      <c r="AZ7" s="12">
        <v>-0.4681</v>
      </c>
      <c r="BA7" s="12">
        <v>-0.4892</v>
      </c>
      <c r="BB7" s="11">
        <v>43</v>
      </c>
      <c r="BC7" s="13">
        <v>2568.67</v>
      </c>
      <c r="BD7" s="11">
        <v>145</v>
      </c>
      <c r="BE7" s="11">
        <v>109</v>
      </c>
      <c r="BF7" s="13">
        <v>6594.4</v>
      </c>
      <c r="BG7" s="11">
        <v>145</v>
      </c>
      <c r="BH7" s="12">
        <v>-0.6055</v>
      </c>
      <c r="BI7" s="12">
        <v>-0.6105</v>
      </c>
    </row>
    <row r="8">
      <c r="A8" s="10" t="s">
        <v>39</v>
      </c>
      <c r="B8" s="11">
        <v>135126</v>
      </c>
      <c r="C8" s="11">
        <f>=ROUNDDOWN(23.457338772676,0)</f>
      </c>
      <c r="D8" s="11">
        <v>110183</v>
      </c>
      <c r="E8" s="12">
        <v>0.9911</v>
      </c>
      <c r="F8" s="11"/>
      <c r="G8" s="11">
        <f>=ROUNDDOWN({0},0)</f>
      </c>
      <c r="H8" s="11"/>
      <c r="I8" s="12"/>
      <c r="J8" s="11">
        <v>58</v>
      </c>
      <c r="K8" s="13">
        <v>2607.42</v>
      </c>
      <c r="L8" s="11">
        <v>276</v>
      </c>
      <c r="M8" s="14">
        <v>9.45</v>
      </c>
      <c r="N8" s="11">
        <v>192</v>
      </c>
      <c r="O8" s="13">
        <v>8898.81</v>
      </c>
      <c r="P8" s="11">
        <v>276</v>
      </c>
      <c r="Q8" s="14">
        <v>32.24</v>
      </c>
      <c r="R8" s="12">
        <v>-0.6979</v>
      </c>
      <c r="S8" s="12">
        <v>-0.707</v>
      </c>
      <c r="T8" s="12"/>
      <c r="U8" s="12">
        <v>-0.7069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56</v>
      </c>
      <c r="AM8" s="13">
        <v>2526.54</v>
      </c>
      <c r="AN8" s="11">
        <v>71</v>
      </c>
      <c r="AO8" s="11">
        <v>187</v>
      </c>
      <c r="AP8" s="13">
        <v>8687.94</v>
      </c>
      <c r="AQ8" s="11">
        <v>71</v>
      </c>
      <c r="AR8" s="12">
        <v>-0.7005</v>
      </c>
      <c r="AS8" s="12">
        <v>-0.7092</v>
      </c>
      <c r="AT8" s="11">
        <v>2</v>
      </c>
      <c r="AU8" s="13">
        <v>80.88</v>
      </c>
      <c r="AV8" s="11">
        <v>2</v>
      </c>
      <c r="AW8" s="11">
        <v>5</v>
      </c>
      <c r="AX8" s="13">
        <v>210.87</v>
      </c>
      <c r="AY8" s="11">
        <v>2</v>
      </c>
      <c r="AZ8" s="12">
        <v>-0.6</v>
      </c>
      <c r="BA8" s="12">
        <v>-0.6164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195609</v>
      </c>
      <c r="C9" s="11">
        <f>=ROUNDDOWN(21.6633257655463,0)</f>
      </c>
      <c r="D9" s="11">
        <v>201402</v>
      </c>
      <c r="E9" s="12">
        <v>0.9937</v>
      </c>
      <c r="F9" s="11"/>
      <c r="G9" s="11">
        <f>=ROUNDDOWN({0},0)</f>
      </c>
      <c r="H9" s="11"/>
      <c r="I9" s="12"/>
      <c r="J9" s="11">
        <v>92</v>
      </c>
      <c r="K9" s="13">
        <v>2006.32</v>
      </c>
      <c r="L9" s="11">
        <v>272</v>
      </c>
      <c r="M9" s="14">
        <v>7.38</v>
      </c>
      <c r="N9" s="11">
        <v>209</v>
      </c>
      <c r="O9" s="13">
        <v>4614.79</v>
      </c>
      <c r="P9" s="11">
        <v>272</v>
      </c>
      <c r="Q9" s="14">
        <v>16.97</v>
      </c>
      <c r="R9" s="12">
        <v>-0.5598</v>
      </c>
      <c r="S9" s="12">
        <v>-0.5652</v>
      </c>
      <c r="T9" s="12"/>
      <c r="U9" s="12">
        <v>-0.5651</v>
      </c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92</v>
      </c>
      <c r="AM9" s="13">
        <v>2006.32</v>
      </c>
      <c r="AN9" s="11">
        <v>91</v>
      </c>
      <c r="AO9" s="11">
        <v>209</v>
      </c>
      <c r="AP9" s="13">
        <v>4614.79</v>
      </c>
      <c r="AQ9" s="11">
        <v>91</v>
      </c>
      <c r="AR9" s="12">
        <v>-0.5598</v>
      </c>
      <c r="AS9" s="12">
        <v>-0.5652</v>
      </c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632753</v>
      </c>
      <c r="C10" s="11">
        <f>=ROUNDDOWN(31.233026146275,0)</f>
      </c>
      <c r="D10" s="11">
        <v>307598</v>
      </c>
      <c r="E10" s="12">
        <v>0.9987</v>
      </c>
      <c r="F10" s="11"/>
      <c r="G10" s="11">
        <f>=ROUNDDOWN({0},0)</f>
      </c>
      <c r="H10" s="11"/>
      <c r="I10" s="12"/>
      <c r="J10" s="11">
        <v>374</v>
      </c>
      <c r="K10" s="13">
        <v>14077.41</v>
      </c>
      <c r="L10" s="11">
        <v>1139</v>
      </c>
      <c r="M10" s="14">
        <v>12.36</v>
      </c>
      <c r="N10" s="11">
        <v>992</v>
      </c>
      <c r="O10" s="13">
        <v>36515.86</v>
      </c>
      <c r="P10" s="11">
        <v>1139</v>
      </c>
      <c r="Q10" s="14">
        <v>32.06</v>
      </c>
      <c r="R10" s="12">
        <v>-0.623</v>
      </c>
      <c r="S10" s="12">
        <v>-0.6145</v>
      </c>
      <c r="T10" s="12"/>
      <c r="U10" s="12">
        <v>-0.6145</v>
      </c>
      <c r="V10" s="11">
        <v>204</v>
      </c>
      <c r="W10" s="13">
        <v>7423.23</v>
      </c>
      <c r="X10" s="11">
        <v>453</v>
      </c>
      <c r="Y10" s="11">
        <v>512</v>
      </c>
      <c r="Z10" s="13">
        <v>17207.36</v>
      </c>
      <c r="AA10" s="11">
        <v>453</v>
      </c>
      <c r="AB10" s="12">
        <v>-0.6016</v>
      </c>
      <c r="AC10" s="12">
        <v>-0.5686</v>
      </c>
      <c r="AD10" s="11">
        <v>1</v>
      </c>
      <c r="AE10" s="13">
        <v>16.71</v>
      </c>
      <c r="AF10" s="11">
        <v>20</v>
      </c>
      <c r="AG10" s="11">
        <v>1</v>
      </c>
      <c r="AH10" s="13">
        <v>16.71</v>
      </c>
      <c r="AI10" s="11">
        <v>20</v>
      </c>
      <c r="AJ10" s="12"/>
      <c r="AK10" s="12"/>
      <c r="AL10" s="11">
        <v>155</v>
      </c>
      <c r="AM10" s="13">
        <v>6377.18</v>
      </c>
      <c r="AN10" s="11">
        <v>122</v>
      </c>
      <c r="AO10" s="11">
        <v>448</v>
      </c>
      <c r="AP10" s="13">
        <v>18669.24</v>
      </c>
      <c r="AQ10" s="11">
        <v>122</v>
      </c>
      <c r="AR10" s="12">
        <v>-0.654</v>
      </c>
      <c r="AS10" s="12">
        <v>-0.6584</v>
      </c>
      <c r="AT10" s="11">
        <v>14</v>
      </c>
      <c r="AU10" s="13">
        <v>260.29</v>
      </c>
      <c r="AV10" s="11">
        <v>8</v>
      </c>
      <c r="AW10" s="11">
        <v>31</v>
      </c>
      <c r="AX10" s="13">
        <v>622.55</v>
      </c>
      <c r="AY10" s="11">
        <v>8</v>
      </c>
      <c r="AZ10" s="12">
        <v>-0.5484</v>
      </c>
      <c r="BA10" s="12">
        <v>-0.5819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1969</v>
      </c>
      <c r="C11" s="11">
        <f>=ROUNDDOWN(198.888888888889,0)</f>
      </c>
      <c r="D11" s="11">
        <v>19</v>
      </c>
      <c r="E11" s="12">
        <v>0.9964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>
        <v>33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23</v>
      </c>
      <c r="AG11" s="11"/>
      <c r="AH11" s="13"/>
      <c r="AI11" s="11">
        <v>23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107472</v>
      </c>
      <c r="C12" s="11">
        <f>=ROUNDDOWN(24.0612546455917,0)</f>
      </c>
      <c r="D12" s="11">
        <v>72176</v>
      </c>
      <c r="E12" s="12">
        <v>0.9331</v>
      </c>
      <c r="F12" s="11"/>
      <c r="G12" s="11">
        <f>=ROUNDDOWN({0},0)</f>
      </c>
      <c r="H12" s="11">
        <v>11936</v>
      </c>
      <c r="I12" s="12">
        <v>0.838</v>
      </c>
      <c r="J12" s="11">
        <v>1362</v>
      </c>
      <c r="K12" s="13">
        <v>237174.34</v>
      </c>
      <c r="L12" s="11">
        <v>618</v>
      </c>
      <c r="M12" s="14">
        <v>383.78</v>
      </c>
      <c r="N12" s="11">
        <v>2783</v>
      </c>
      <c r="O12" s="13">
        <v>467472.62</v>
      </c>
      <c r="P12" s="11">
        <v>618</v>
      </c>
      <c r="Q12" s="14">
        <v>756.43</v>
      </c>
      <c r="R12" s="12">
        <v>-0.5106</v>
      </c>
      <c r="S12" s="12">
        <v>-0.4926</v>
      </c>
      <c r="T12" s="12"/>
      <c r="U12" s="12">
        <v>-0.4926</v>
      </c>
      <c r="V12" s="11">
        <v>856</v>
      </c>
      <c r="W12" s="13">
        <v>163982.06</v>
      </c>
      <c r="X12" s="11">
        <v>199</v>
      </c>
      <c r="Y12" s="11">
        <v>1587</v>
      </c>
      <c r="Z12" s="13">
        <v>292326.86</v>
      </c>
      <c r="AA12" s="11">
        <v>199</v>
      </c>
      <c r="AB12" s="12">
        <v>-0.4606</v>
      </c>
      <c r="AC12" s="12">
        <v>-0.439</v>
      </c>
      <c r="AD12" s="11">
        <v>254</v>
      </c>
      <c r="AE12" s="13">
        <v>34474.1</v>
      </c>
      <c r="AF12" s="11">
        <v>339</v>
      </c>
      <c r="AG12" s="11">
        <v>493</v>
      </c>
      <c r="AH12" s="13">
        <v>67993.58</v>
      </c>
      <c r="AI12" s="11">
        <v>339</v>
      </c>
      <c r="AJ12" s="12">
        <v>-0.4848</v>
      </c>
      <c r="AK12" s="12">
        <v>-0.493</v>
      </c>
      <c r="AL12" s="11">
        <v>65</v>
      </c>
      <c r="AM12" s="13">
        <v>8552.59</v>
      </c>
      <c r="AN12" s="11">
        <v>190</v>
      </c>
      <c r="AO12" s="11">
        <v>190</v>
      </c>
      <c r="AP12" s="13">
        <v>22863.49</v>
      </c>
      <c r="AQ12" s="11">
        <v>190</v>
      </c>
      <c r="AR12" s="12">
        <v>-0.6579</v>
      </c>
      <c r="AS12" s="12">
        <v>-0.6259</v>
      </c>
      <c r="AT12" s="11">
        <v>99</v>
      </c>
      <c r="AU12" s="13">
        <v>15771.87</v>
      </c>
      <c r="AV12" s="11">
        <v>339</v>
      </c>
      <c r="AW12" s="11">
        <v>302</v>
      </c>
      <c r="AX12" s="13">
        <v>49975.62</v>
      </c>
      <c r="AY12" s="11">
        <v>339</v>
      </c>
      <c r="AZ12" s="12">
        <v>-0.6722</v>
      </c>
      <c r="BA12" s="12">
        <v>-0.6844</v>
      </c>
      <c r="BB12" s="11">
        <v>88</v>
      </c>
      <c r="BC12" s="13">
        <v>14393.72</v>
      </c>
      <c r="BD12" s="11">
        <v>451</v>
      </c>
      <c r="BE12" s="11">
        <v>211</v>
      </c>
      <c r="BF12" s="13">
        <v>34313.07</v>
      </c>
      <c r="BG12" s="11">
        <v>451</v>
      </c>
      <c r="BH12" s="12">
        <v>-0.5829</v>
      </c>
      <c r="BI12" s="12">
        <v>-0.5805</v>
      </c>
    </row>
    <row r="13">
      <c r="A13" s="10" t="s">
        <v>44</v>
      </c>
      <c r="B13" s="11">
        <v>16816</v>
      </c>
      <c r="C13" s="11">
        <f>=ROUNDDOWN(31.47884687383,0)</f>
      </c>
      <c r="D13" s="11">
        <v>6058</v>
      </c>
      <c r="E13" s="12">
        <v>0.9714</v>
      </c>
      <c r="F13" s="11"/>
      <c r="G13" s="11">
        <f>=ROUNDDOWN({0},0)</f>
      </c>
      <c r="H13" s="11"/>
      <c r="I13" s="12">
        <v>1</v>
      </c>
      <c r="J13" s="11">
        <v>195</v>
      </c>
      <c r="K13" s="13">
        <v>12718.28</v>
      </c>
      <c r="L13" s="11">
        <v>149</v>
      </c>
      <c r="M13" s="14">
        <v>85.36</v>
      </c>
      <c r="N13" s="11">
        <v>395</v>
      </c>
      <c r="O13" s="13">
        <v>27695.42</v>
      </c>
      <c r="P13" s="11">
        <v>149</v>
      </c>
      <c r="Q13" s="14">
        <v>185.88</v>
      </c>
      <c r="R13" s="12">
        <v>-0.5063</v>
      </c>
      <c r="S13" s="12">
        <v>-0.5408</v>
      </c>
      <c r="T13" s="12"/>
      <c r="U13" s="12">
        <v>-0.5408</v>
      </c>
      <c r="V13" s="11">
        <v>1</v>
      </c>
      <c r="W13" s="13">
        <v>90.72</v>
      </c>
      <c r="X13" s="11">
        <v>10</v>
      </c>
      <c r="Y13" s="11">
        <v>4</v>
      </c>
      <c r="Z13" s="13">
        <v>296.8</v>
      </c>
      <c r="AA13" s="11">
        <v>10</v>
      </c>
      <c r="AB13" s="12">
        <v>-0.75</v>
      </c>
      <c r="AC13" s="12">
        <v>-0.6943</v>
      </c>
      <c r="AD13" s="11">
        <v>56</v>
      </c>
      <c r="AE13" s="13">
        <v>2751.13</v>
      </c>
      <c r="AF13" s="11">
        <v>95</v>
      </c>
      <c r="AG13" s="11">
        <v>101</v>
      </c>
      <c r="AH13" s="13">
        <v>5454.59</v>
      </c>
      <c r="AI13" s="11">
        <v>95</v>
      </c>
      <c r="AJ13" s="12">
        <v>-0.4455</v>
      </c>
      <c r="AK13" s="12">
        <v>-0.4956</v>
      </c>
      <c r="AL13" s="11">
        <v>41</v>
      </c>
      <c r="AM13" s="13">
        <v>2475.97</v>
      </c>
      <c r="AN13" s="11">
        <v>44</v>
      </c>
      <c r="AO13" s="11">
        <v>91</v>
      </c>
      <c r="AP13" s="13">
        <v>6064.46</v>
      </c>
      <c r="AQ13" s="11">
        <v>44</v>
      </c>
      <c r="AR13" s="12">
        <v>-0.5495</v>
      </c>
      <c r="AS13" s="12">
        <v>-0.5917</v>
      </c>
      <c r="AT13" s="11">
        <v>36</v>
      </c>
      <c r="AU13" s="13">
        <v>2005.82</v>
      </c>
      <c r="AV13" s="11">
        <v>78</v>
      </c>
      <c r="AW13" s="11">
        <v>80</v>
      </c>
      <c r="AX13" s="13">
        <v>5119.97</v>
      </c>
      <c r="AY13" s="11">
        <v>78</v>
      </c>
      <c r="AZ13" s="12">
        <v>-0.55</v>
      </c>
      <c r="BA13" s="12">
        <v>-0.6082</v>
      </c>
      <c r="BB13" s="11">
        <v>61</v>
      </c>
      <c r="BC13" s="13">
        <v>5394.64</v>
      </c>
      <c r="BD13" s="11">
        <v>26</v>
      </c>
      <c r="BE13" s="11">
        <v>119</v>
      </c>
      <c r="BF13" s="13">
        <v>10759.6</v>
      </c>
      <c r="BG13" s="11">
        <v>26</v>
      </c>
      <c r="BH13" s="12">
        <v>-0.4874</v>
      </c>
      <c r="BI13" s="12">
        <v>-0.4986</v>
      </c>
    </row>
    <row r="14">
      <c r="A14" s="10" t="s">
        <v>45</v>
      </c>
      <c r="B14" s="11">
        <v>4869</v>
      </c>
      <c r="C14" s="11">
        <f>=ROUNDDOWN(68.1932773109244,0)</f>
      </c>
      <c r="D14" s="11">
        <v>2400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30165</v>
      </c>
      <c r="C15" s="11">
        <f>=ROUNDDOWN(49.281163208626,0)</f>
      </c>
      <c r="D15" s="11">
        <v>7592</v>
      </c>
      <c r="E15" s="12">
        <v>0.9731</v>
      </c>
      <c r="F15" s="11"/>
      <c r="G15" s="11">
        <f>=ROUNDDOWN({0},0)</f>
      </c>
      <c r="H15" s="11"/>
      <c r="I15" s="12"/>
      <c r="J15" s="11"/>
      <c r="K15" s="13"/>
      <c r="L15" s="11">
        <v>94</v>
      </c>
      <c r="M15" s="14"/>
      <c r="N15" s="11"/>
      <c r="O15" s="13"/>
      <c r="P15" s="11">
        <v>94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6720</v>
      </c>
      <c r="C16" s="11">
        <f>=ROUNDDOWN(51.2977099236641,0)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51</v>
      </c>
      <c r="M16" s="14"/>
      <c r="N16" s="11"/>
      <c r="O16" s="13"/>
      <c r="P16" s="11">
        <v>51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524429</v>
      </c>
      <c r="C17" s="11">
        <f>=ROUNDDOWN(27.7863788572397,0)</f>
      </c>
      <c r="D17" s="11">
        <v>229955</v>
      </c>
      <c r="E17" s="12">
        <v>0.9659</v>
      </c>
      <c r="F17" s="11"/>
      <c r="G17" s="11">
        <f>=ROUNDDOWN({0},0)</f>
      </c>
      <c r="H17" s="11"/>
      <c r="I17" s="12"/>
      <c r="J17" s="11">
        <v>100</v>
      </c>
      <c r="K17" s="13">
        <v>3204.39</v>
      </c>
      <c r="L17" s="11">
        <v>1092</v>
      </c>
      <c r="M17" s="14">
        <v>2.93</v>
      </c>
      <c r="N17" s="11">
        <v>237</v>
      </c>
      <c r="O17" s="13">
        <v>7090.67</v>
      </c>
      <c r="P17" s="11">
        <v>1092</v>
      </c>
      <c r="Q17" s="14">
        <v>6.49</v>
      </c>
      <c r="R17" s="12">
        <v>-0.5781</v>
      </c>
      <c r="S17" s="12">
        <v>-0.5481</v>
      </c>
      <c r="T17" s="12"/>
      <c r="U17" s="12">
        <v>-0.5485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100</v>
      </c>
      <c r="AM17" s="13">
        <v>3204.39</v>
      </c>
      <c r="AN17" s="11">
        <v>101</v>
      </c>
      <c r="AO17" s="11">
        <v>237</v>
      </c>
      <c r="AP17" s="13">
        <v>7090.67</v>
      </c>
      <c r="AQ17" s="11">
        <v>101</v>
      </c>
      <c r="AR17" s="12">
        <v>-0.5781</v>
      </c>
      <c r="AS17" s="12">
        <v>-0.5481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105333</v>
      </c>
      <c r="C18" s="11">
        <f>=ROUNDDOWN(28.3160837656926,0)</f>
      </c>
      <c r="D18" s="11">
        <v>73607</v>
      </c>
      <c r="E18" s="12">
        <v>0.9402</v>
      </c>
      <c r="F18" s="11"/>
      <c r="G18" s="11">
        <f>=ROUNDDOWN({0},0)</f>
      </c>
      <c r="H18" s="11"/>
      <c r="I18" s="12"/>
      <c r="J18" s="11">
        <v>269</v>
      </c>
      <c r="K18" s="13">
        <v>9133.53</v>
      </c>
      <c r="L18" s="11">
        <v>129</v>
      </c>
      <c r="M18" s="14">
        <v>70.8</v>
      </c>
      <c r="N18" s="11">
        <v>818</v>
      </c>
      <c r="O18" s="13">
        <v>27373.65</v>
      </c>
      <c r="P18" s="11">
        <v>129</v>
      </c>
      <c r="Q18" s="14">
        <v>212.2</v>
      </c>
      <c r="R18" s="12">
        <v>-0.6711</v>
      </c>
      <c r="S18" s="12">
        <v>-0.6663</v>
      </c>
      <c r="T18" s="12"/>
      <c r="U18" s="12">
        <v>-0.6664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269</v>
      </c>
      <c r="AM18" s="13">
        <v>9133.53</v>
      </c>
      <c r="AN18" s="11">
        <v>102</v>
      </c>
      <c r="AO18" s="11">
        <v>818</v>
      </c>
      <c r="AP18" s="13">
        <v>27373.65</v>
      </c>
      <c r="AQ18" s="11">
        <v>102</v>
      </c>
      <c r="AR18" s="12">
        <v>-0.6711</v>
      </c>
      <c r="AS18" s="12">
        <v>-0.6663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280814</v>
      </c>
      <c r="C19" s="11">
        <f>=ROUNDDOWN(25.2589634267005,0)</f>
      </c>
      <c r="D19" s="11">
        <v>163765</v>
      </c>
      <c r="E19" s="12">
        <v>0.9871</v>
      </c>
      <c r="F19" s="11"/>
      <c r="G19" s="11">
        <f>=ROUNDDOWN({0},0)</f>
      </c>
      <c r="H19" s="11"/>
      <c r="I19" s="12"/>
      <c r="J19" s="11">
        <v>462</v>
      </c>
      <c r="K19" s="13">
        <v>10454.58</v>
      </c>
      <c r="L19" s="11">
        <v>544</v>
      </c>
      <c r="M19" s="14">
        <v>19.22</v>
      </c>
      <c r="N19" s="11">
        <v>902</v>
      </c>
      <c r="O19" s="13">
        <v>19668.72</v>
      </c>
      <c r="P19" s="11">
        <v>544</v>
      </c>
      <c r="Q19" s="14">
        <v>36.16</v>
      </c>
      <c r="R19" s="12">
        <v>-0.4878</v>
      </c>
      <c r="S19" s="12">
        <v>-0.4685</v>
      </c>
      <c r="T19" s="12"/>
      <c r="U19" s="12">
        <v>-0.4685</v>
      </c>
      <c r="V19" s="11">
        <v>449</v>
      </c>
      <c r="W19" s="13">
        <v>10142.88</v>
      </c>
      <c r="X19" s="11">
        <v>231</v>
      </c>
      <c r="Y19" s="11">
        <v>874</v>
      </c>
      <c r="Z19" s="13">
        <v>19068.54</v>
      </c>
      <c r="AA19" s="11">
        <v>231</v>
      </c>
      <c r="AB19" s="12">
        <v>-0.4863</v>
      </c>
      <c r="AC19" s="12">
        <v>-0.4681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13</v>
      </c>
      <c r="AU19" s="13">
        <v>311.7</v>
      </c>
      <c r="AV19" s="11">
        <v>108</v>
      </c>
      <c r="AW19" s="11">
        <v>28</v>
      </c>
      <c r="AX19" s="13">
        <v>600.18</v>
      </c>
      <c r="AY19" s="11">
        <v>108</v>
      </c>
      <c r="AZ19" s="12">
        <v>-0.5357</v>
      </c>
      <c r="BA19" s="12">
        <v>-0.4807</v>
      </c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214926</v>
      </c>
      <c r="C20" s="11">
        <f>=ROUNDDOWN(48.1724045185584,0)</f>
      </c>
      <c r="D20" s="11">
        <v>42892</v>
      </c>
      <c r="E20" s="12">
        <v>0.9791</v>
      </c>
      <c r="F20" s="11"/>
      <c r="G20" s="11">
        <f>=ROUNDDOWN({0},0)</f>
      </c>
      <c r="H20" s="11"/>
      <c r="I20" s="12"/>
      <c r="J20" s="11">
        <v>48</v>
      </c>
      <c r="K20" s="13">
        <v>2030.6</v>
      </c>
      <c r="L20" s="11">
        <v>556</v>
      </c>
      <c r="M20" s="14">
        <v>3.65</v>
      </c>
      <c r="N20" s="11">
        <v>112</v>
      </c>
      <c r="O20" s="13">
        <v>4970.68</v>
      </c>
      <c r="P20" s="11">
        <v>556</v>
      </c>
      <c r="Q20" s="14">
        <v>8.94</v>
      </c>
      <c r="R20" s="12">
        <v>-0.5714</v>
      </c>
      <c r="S20" s="12">
        <v>-0.5915</v>
      </c>
      <c r="T20" s="12"/>
      <c r="U20" s="12">
        <v>-0.5917</v>
      </c>
      <c r="V20" s="11">
        <v>6</v>
      </c>
      <c r="W20" s="13">
        <v>248.65</v>
      </c>
      <c r="X20" s="11">
        <v>169</v>
      </c>
      <c r="Y20" s="11">
        <v>13</v>
      </c>
      <c r="Z20" s="13">
        <v>725.84</v>
      </c>
      <c r="AA20" s="11">
        <v>169</v>
      </c>
      <c r="AB20" s="12">
        <v>-0.5385</v>
      </c>
      <c r="AC20" s="12">
        <v>-0.6574</v>
      </c>
      <c r="AD20" s="11">
        <v>27</v>
      </c>
      <c r="AE20" s="13">
        <v>1127.24</v>
      </c>
      <c r="AF20" s="11">
        <v>218</v>
      </c>
      <c r="AG20" s="11">
        <v>66</v>
      </c>
      <c r="AH20" s="13">
        <v>2722.07</v>
      </c>
      <c r="AI20" s="11">
        <v>218</v>
      </c>
      <c r="AJ20" s="12">
        <v>-0.5909</v>
      </c>
      <c r="AK20" s="12">
        <v>-0.5859</v>
      </c>
      <c r="AL20" s="11">
        <v>2</v>
      </c>
      <c r="AM20" s="13">
        <v>105.63</v>
      </c>
      <c r="AN20" s="11">
        <v>12</v>
      </c>
      <c r="AO20" s="11">
        <v>5</v>
      </c>
      <c r="AP20" s="13">
        <v>298.8</v>
      </c>
      <c r="AQ20" s="11">
        <v>12</v>
      </c>
      <c r="AR20" s="12">
        <v>-0.6</v>
      </c>
      <c r="AS20" s="12">
        <v>-0.6465</v>
      </c>
      <c r="AT20" s="11">
        <v>13</v>
      </c>
      <c r="AU20" s="13">
        <v>549.08</v>
      </c>
      <c r="AV20" s="11">
        <v>140</v>
      </c>
      <c r="AW20" s="11">
        <v>28</v>
      </c>
      <c r="AX20" s="13">
        <v>1223.97</v>
      </c>
      <c r="AY20" s="11">
        <v>140</v>
      </c>
      <c r="AZ20" s="12">
        <v>-0.5357</v>
      </c>
      <c r="BA20" s="12">
        <v>-0.5514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3721</v>
      </c>
      <c r="K21" s="17">
        <v>339234.55</v>
      </c>
      <c r="L21" s="15">
        <v>7168</v>
      </c>
      <c r="M21" s="18">
        <v>47.33</v>
      </c>
      <c r="N21" s="15">
        <v>8172</v>
      </c>
      <c r="O21" s="17">
        <v>698224.77</v>
      </c>
      <c r="P21" s="15">
        <v>7168</v>
      </c>
      <c r="Q21" s="18">
        <v>97.41</v>
      </c>
      <c r="R21" s="16">
        <v>-0.5447</v>
      </c>
      <c r="S21" s="16">
        <v>-0.5141</v>
      </c>
      <c r="T21" s="16"/>
      <c r="U21" s="16">
        <v>-0.5141</v>
      </c>
      <c r="V21" s="15">
        <v>1840</v>
      </c>
      <c r="W21" s="17">
        <v>200302.03</v>
      </c>
      <c r="X21" s="15">
        <v>1742</v>
      </c>
      <c r="Y21" s="15">
        <v>3613</v>
      </c>
      <c r="Z21" s="17">
        <v>365857.48</v>
      </c>
      <c r="AA21" s="15">
        <v>1742</v>
      </c>
      <c r="AB21" s="16">
        <v>-0.4907</v>
      </c>
      <c r="AC21" s="16">
        <v>-0.4525</v>
      </c>
      <c r="AD21" s="15">
        <v>511</v>
      </c>
      <c r="AE21" s="17">
        <v>49406.38</v>
      </c>
      <c r="AF21" s="15">
        <v>1458</v>
      </c>
      <c r="AG21" s="15">
        <v>970</v>
      </c>
      <c r="AH21" s="17">
        <v>96479.33</v>
      </c>
      <c r="AI21" s="15">
        <v>1458</v>
      </c>
      <c r="AJ21" s="16">
        <v>-0.4732</v>
      </c>
      <c r="AK21" s="16">
        <v>-0.4879</v>
      </c>
      <c r="AL21" s="15">
        <v>881</v>
      </c>
      <c r="AM21" s="17">
        <v>40196.5</v>
      </c>
      <c r="AN21" s="15">
        <v>1015</v>
      </c>
      <c r="AO21" s="15">
        <v>2436</v>
      </c>
      <c r="AP21" s="17">
        <v>110300.75</v>
      </c>
      <c r="AQ21" s="15">
        <v>1015</v>
      </c>
      <c r="AR21" s="16">
        <v>-0.6383</v>
      </c>
      <c r="AS21" s="16">
        <v>-0.6356</v>
      </c>
      <c r="AT21" s="15">
        <v>286</v>
      </c>
      <c r="AU21" s="17">
        <v>26060.14</v>
      </c>
      <c r="AV21" s="15">
        <v>1089</v>
      </c>
      <c r="AW21" s="15">
        <v>693</v>
      </c>
      <c r="AX21" s="17">
        <v>72100.44</v>
      </c>
      <c r="AY21" s="15">
        <v>1089</v>
      </c>
      <c r="AZ21" s="16">
        <v>-0.5873</v>
      </c>
      <c r="BA21" s="16">
        <v>-0.6386</v>
      </c>
      <c r="BB21" s="15">
        <v>203</v>
      </c>
      <c r="BC21" s="17">
        <v>23269.5</v>
      </c>
      <c r="BD21" s="15">
        <v>807</v>
      </c>
      <c r="BE21" s="15">
        <v>460</v>
      </c>
      <c r="BF21" s="17">
        <v>53486.77</v>
      </c>
      <c r="BG21" s="15">
        <v>807</v>
      </c>
      <c r="BH21" s="16">
        <v>-0.5587</v>
      </c>
      <c r="BI21" s="16">
        <v>-0.5649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