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E:\PM-3\Ross\Sheet set and Pillow case\2024\20240925 ROSS Serts sheets&amp;pillowcase Q1\PO and Commitment\"/>
    </mc:Choice>
  </mc:AlternateContent>
  <xr:revisionPtr revIDLastSave="0" documentId="8_{EDBF4EBF-1861-4BB1-B4D8-C27A67CDD84C}" xr6:coauthVersionLast="47" xr6:coauthVersionMax="47" xr10:uidLastSave="{00000000-0000-0000-0000-000000000000}"/>
  <bookViews>
    <workbookView xWindow="28680" yWindow="-120" windowWidth="29040" windowHeight="15840" xr2:uid="{00000000-000D-0000-FFFF-FFFF00000000}"/>
  </bookViews>
  <sheets>
    <sheet name="Quote" sheetId="3" r:id="rId1"/>
    <sheet name="FEBRUARY " sheetId="26" r:id="rId2"/>
    <sheet name="MARCH" sheetId="27" r:id="rId3"/>
    <sheet name="April " sheetId="28" r:id="rId4"/>
    <sheet name="Serta Cooling 9-16-2024" sheetId="29" r:id="rId5"/>
    <sheet name="Serta 05-22 Final" sheetId="20" r:id="rId6"/>
    <sheet name="Serta 05-13" sheetId="18" r:id="rId7"/>
    <sheet name="Quote Sheet Allergen pc" sheetId="21" r:id="rId8"/>
    <sheet name="Allergen pc 09-16-2024" sheetId="22"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0" hidden="1">Quote!$B$12:$HE$262</definedName>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_xlnm.Print_Area" localSheetId="6">'Serta 05-13'!$A$1:$O$6</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8" i="3" l="1"/>
  <c r="I48" i="3" s="1"/>
  <c r="J49" i="3"/>
  <c r="I49" i="3" s="1"/>
  <c r="J50" i="3"/>
  <c r="I50" i="3" s="1"/>
  <c r="J51" i="3"/>
  <c r="I51" i="3" s="1"/>
  <c r="J47" i="3"/>
  <c r="I47" i="3" s="1"/>
  <c r="J70" i="3"/>
  <c r="I70" i="3" s="1"/>
  <c r="J71" i="3"/>
  <c r="I71" i="3" s="1"/>
  <c r="J72" i="3"/>
  <c r="I72" i="3" s="1"/>
  <c r="J73" i="3"/>
  <c r="I73" i="3" s="1"/>
  <c r="J69" i="3"/>
  <c r="I69" i="3" s="1"/>
  <c r="J30" i="3" l="1"/>
  <c r="I30" i="3" s="1"/>
  <c r="J29" i="3"/>
  <c r="I29" i="3" s="1"/>
  <c r="J25" i="3"/>
  <c r="I25" i="3" s="1"/>
  <c r="J26" i="3"/>
  <c r="J27" i="3"/>
  <c r="I27" i="3" s="1"/>
  <c r="J24" i="3"/>
  <c r="I24" i="3" s="1"/>
  <c r="J14" i="3"/>
  <c r="I14" i="3" s="1"/>
  <c r="J15" i="3"/>
  <c r="J19" i="3" s="1"/>
  <c r="I19" i="3" s="1"/>
  <c r="J16" i="3"/>
  <c r="I16" i="3" s="1"/>
  <c r="J17" i="3"/>
  <c r="I17" i="3" s="1"/>
  <c r="J13" i="3"/>
  <c r="I13" i="3" s="1"/>
  <c r="K7" i="29"/>
  <c r="L7" i="29" s="1"/>
  <c r="K8" i="29"/>
  <c r="L8" i="29" s="1"/>
  <c r="K9" i="29"/>
  <c r="L9" i="29" s="1"/>
  <c r="K10" i="29"/>
  <c r="L10" i="29" s="1"/>
  <c r="K11" i="29"/>
  <c r="L11" i="29" s="1"/>
  <c r="K12" i="29"/>
  <c r="L12" i="29"/>
  <c r="K13" i="29"/>
  <c r="L13" i="29" s="1"/>
  <c r="J28" i="3" l="1"/>
  <c r="I28" i="3" s="1"/>
  <c r="I26" i="3"/>
  <c r="J18" i="3"/>
  <c r="I18" i="3" s="1"/>
  <c r="I15" i="3"/>
  <c r="C4" i="28"/>
  <c r="C5" i="28"/>
  <c r="C6" i="28"/>
  <c r="C7" i="28"/>
  <c r="C8" i="28"/>
  <c r="B10" i="28"/>
  <c r="C10" i="28"/>
  <c r="B22" i="28"/>
  <c r="C26" i="28"/>
  <c r="C27" i="28"/>
  <c r="C28" i="28"/>
  <c r="C29" i="28"/>
  <c r="C30" i="28"/>
  <c r="B32" i="28"/>
  <c r="C37" i="28"/>
  <c r="C43" i="28" s="1"/>
  <c r="C38" i="28"/>
  <c r="C39" i="28"/>
  <c r="C40" i="28"/>
  <c r="C41" i="28"/>
  <c r="B43" i="28"/>
  <c r="C46" i="28"/>
  <c r="C47" i="28"/>
  <c r="C48" i="28"/>
  <c r="C49" i="28"/>
  <c r="C50" i="28"/>
  <c r="B52" i="28"/>
  <c r="B62" i="28"/>
  <c r="C4" i="27"/>
  <c r="C10" i="27" s="1"/>
  <c r="C5" i="27"/>
  <c r="C6" i="27"/>
  <c r="C7" i="27"/>
  <c r="C8" i="27"/>
  <c r="B10" i="27"/>
  <c r="B22" i="27"/>
  <c r="C26" i="27"/>
  <c r="C27" i="27"/>
  <c r="C28" i="27"/>
  <c r="C29" i="27"/>
  <c r="C30" i="27"/>
  <c r="B32" i="27"/>
  <c r="C37" i="27"/>
  <c r="C43" i="27" s="1"/>
  <c r="C38" i="27"/>
  <c r="C39" i="27"/>
  <c r="C40" i="27"/>
  <c r="C41" i="27"/>
  <c r="B43" i="27"/>
  <c r="C46" i="27"/>
  <c r="C47" i="27"/>
  <c r="C48" i="27"/>
  <c r="C49" i="27"/>
  <c r="C50" i="27"/>
  <c r="B52" i="27"/>
  <c r="B62" i="27"/>
  <c r="C4" i="26"/>
  <c r="C5" i="26"/>
  <c r="C6" i="26"/>
  <c r="C7" i="26"/>
  <c r="C8" i="26"/>
  <c r="B10" i="26"/>
  <c r="C10" i="26"/>
  <c r="B22" i="26"/>
  <c r="C26" i="26"/>
  <c r="C27" i="26"/>
  <c r="C28" i="26"/>
  <c r="C29" i="26"/>
  <c r="C30" i="26"/>
  <c r="B32" i="26"/>
  <c r="C37" i="26"/>
  <c r="C43" i="26" s="1"/>
  <c r="C38" i="26"/>
  <c r="C39" i="26"/>
  <c r="C40" i="26"/>
  <c r="C41" i="26"/>
  <c r="B43" i="26"/>
  <c r="C46" i="26"/>
  <c r="C47" i="26"/>
  <c r="C48" i="26"/>
  <c r="C49" i="26"/>
  <c r="C50" i="26"/>
  <c r="B52" i="26"/>
  <c r="B62" i="26"/>
  <c r="C52" i="28" l="1"/>
  <c r="C52" i="27"/>
  <c r="C52" i="26"/>
  <c r="C32" i="27"/>
  <c r="C32" i="26"/>
  <c r="C32" i="28"/>
  <c r="J183" i="3"/>
  <c r="J184" i="3"/>
  <c r="I184" i="3" s="1"/>
  <c r="J185" i="3"/>
  <c r="I185" i="3" s="1"/>
  <c r="J186" i="3"/>
  <c r="J187" i="3"/>
  <c r="I187" i="3" s="1"/>
  <c r="J188" i="3"/>
  <c r="J193" i="3"/>
  <c r="I193" i="3" s="1"/>
  <c r="J194" i="3"/>
  <c r="J195" i="3"/>
  <c r="J196" i="3"/>
  <c r="J197" i="3"/>
  <c r="J198" i="3"/>
  <c r="I198" i="3" s="1"/>
  <c r="J199" i="3"/>
  <c r="J216" i="3"/>
  <c r="J217" i="3"/>
  <c r="I217" i="3" s="1"/>
  <c r="J218" i="3"/>
  <c r="I218" i="3" s="1"/>
  <c r="J219" i="3"/>
  <c r="J220" i="3"/>
  <c r="I220" i="3" s="1"/>
  <c r="J238" i="3"/>
  <c r="J182" i="3"/>
  <c r="I182" i="3" s="1"/>
  <c r="Q262" i="3"/>
  <c r="B249" i="3"/>
  <c r="Q245" i="3"/>
  <c r="B238" i="3"/>
  <c r="Q234" i="3"/>
  <c r="B227" i="3"/>
  <c r="Q223" i="3"/>
  <c r="B216" i="3"/>
  <c r="Q212" i="3"/>
  <c r="B206" i="3"/>
  <c r="Q204" i="3"/>
  <c r="B193" i="3"/>
  <c r="Q189" i="3"/>
  <c r="B182" i="3"/>
  <c r="J98" i="3"/>
  <c r="J99" i="3"/>
  <c r="J100" i="3"/>
  <c r="I100" i="3" s="1"/>
  <c r="J101" i="3"/>
  <c r="J102" i="3"/>
  <c r="J103" i="3"/>
  <c r="J108" i="3"/>
  <c r="I108" i="3" s="1"/>
  <c r="J109" i="3"/>
  <c r="I109" i="3" s="1"/>
  <c r="J110" i="3"/>
  <c r="J111" i="3"/>
  <c r="J112" i="3"/>
  <c r="J113" i="3"/>
  <c r="J114" i="3"/>
  <c r="J131" i="3"/>
  <c r="I131" i="3" s="1"/>
  <c r="J132" i="3"/>
  <c r="J133" i="3"/>
  <c r="I133" i="3" s="1"/>
  <c r="J134" i="3"/>
  <c r="J135" i="3"/>
  <c r="J97" i="3"/>
  <c r="I97" i="3" s="1"/>
  <c r="Q178" i="3"/>
  <c r="B165" i="3"/>
  <c r="Q161" i="3"/>
  <c r="B154" i="3"/>
  <c r="Q150" i="3"/>
  <c r="B143" i="3"/>
  <c r="Q139" i="3"/>
  <c r="B131" i="3"/>
  <c r="Q127" i="3"/>
  <c r="B121" i="3"/>
  <c r="Q119" i="3"/>
  <c r="B108" i="3"/>
  <c r="Q104" i="3"/>
  <c r="B97" i="3"/>
  <c r="J86" i="3"/>
  <c r="J85" i="3"/>
  <c r="J170" i="3" s="1"/>
  <c r="I170" i="3" s="1"/>
  <c r="J81" i="3"/>
  <c r="J82" i="3"/>
  <c r="J83" i="3"/>
  <c r="J80" i="3"/>
  <c r="Q93" i="3"/>
  <c r="B80" i="3"/>
  <c r="Q76" i="3"/>
  <c r="B69" i="3"/>
  <c r="Q65" i="3"/>
  <c r="B58" i="3"/>
  <c r="Q8" i="20"/>
  <c r="Q9" i="20"/>
  <c r="Q10" i="20"/>
  <c r="Q11" i="20"/>
  <c r="Q12" i="20"/>
  <c r="Q13" i="20"/>
  <c r="Q7" i="20"/>
  <c r="Q54" i="3"/>
  <c r="J52" i="3"/>
  <c r="Q43" i="3"/>
  <c r="Q35" i="3"/>
  <c r="J38" i="3"/>
  <c r="J37" i="3"/>
  <c r="J121" i="3" s="1"/>
  <c r="B37" i="3"/>
  <c r="J31" i="3"/>
  <c r="E3" i="3"/>
  <c r="Q20" i="3"/>
  <c r="J59" i="3"/>
  <c r="J60" i="3"/>
  <c r="J61" i="3"/>
  <c r="J62" i="3"/>
  <c r="J58" i="3"/>
  <c r="K7" i="22"/>
  <c r="L7" i="22" s="1"/>
  <c r="K8" i="22"/>
  <c r="L8" i="22" s="1"/>
  <c r="A5" i="21"/>
  <c r="E5" i="21"/>
  <c r="Q5" i="21" s="1"/>
  <c r="K5" i="21"/>
  <c r="L5" i="21" s="1"/>
  <c r="M5" i="21"/>
  <c r="V5" i="21"/>
  <c r="X5" i="21"/>
  <c r="E6" i="21"/>
  <c r="Q6" i="21" s="1"/>
  <c r="K6" i="21"/>
  <c r="L6" i="21"/>
  <c r="M6" i="21"/>
  <c r="N6" i="21"/>
  <c r="V6" i="21"/>
  <c r="Y6" i="21" s="1"/>
  <c r="X6" i="21"/>
  <c r="L13" i="20"/>
  <c r="M13" i="20" s="1"/>
  <c r="L12" i="20"/>
  <c r="M12" i="20" s="1"/>
  <c r="L11" i="20"/>
  <c r="M11" i="20" s="1"/>
  <c r="L10" i="20"/>
  <c r="M10" i="20" s="1"/>
  <c r="L9" i="20"/>
  <c r="M9" i="20" s="1"/>
  <c r="L8" i="20"/>
  <c r="M8" i="20" s="1"/>
  <c r="L7" i="20"/>
  <c r="M7" i="20" s="1"/>
  <c r="I121" i="3" l="1"/>
  <c r="I31" i="3"/>
  <c r="J42" i="3"/>
  <c r="I38" i="3"/>
  <c r="J251" i="3"/>
  <c r="I251" i="3" s="1"/>
  <c r="I82" i="3"/>
  <c r="I135" i="3"/>
  <c r="I112" i="3"/>
  <c r="I81" i="3"/>
  <c r="I134" i="3"/>
  <c r="I111" i="3"/>
  <c r="I103" i="3"/>
  <c r="I99" i="3"/>
  <c r="I216" i="3"/>
  <c r="I196" i="3"/>
  <c r="I188" i="3"/>
  <c r="J136" i="3"/>
  <c r="I136" i="3" s="1"/>
  <c r="I52" i="3"/>
  <c r="J249" i="3"/>
  <c r="I80" i="3"/>
  <c r="J91" i="3"/>
  <c r="I85" i="3"/>
  <c r="J166" i="3"/>
  <c r="I114" i="3"/>
  <c r="I110" i="3"/>
  <c r="I102" i="3"/>
  <c r="I98" i="3"/>
  <c r="J254" i="3"/>
  <c r="I254" i="3" s="1"/>
  <c r="I219" i="3"/>
  <c r="I199" i="3"/>
  <c r="I195" i="3"/>
  <c r="I183" i="3"/>
  <c r="I60" i="3"/>
  <c r="I58" i="3"/>
  <c r="I59" i="3"/>
  <c r="I62" i="3"/>
  <c r="I37" i="3"/>
  <c r="J252" i="3"/>
  <c r="I83" i="3"/>
  <c r="I86" i="3"/>
  <c r="J165" i="3"/>
  <c r="I132" i="3"/>
  <c r="I113" i="3"/>
  <c r="I101" i="3"/>
  <c r="J250" i="3"/>
  <c r="I194" i="3"/>
  <c r="I186" i="3"/>
  <c r="I61" i="3"/>
  <c r="I238" i="3"/>
  <c r="I197" i="3"/>
  <c r="N5" i="21"/>
  <c r="R5" i="21" s="1"/>
  <c r="Z5" i="21" s="1"/>
  <c r="AA5" i="21" s="1"/>
  <c r="J207" i="3"/>
  <c r="I207" i="3" s="1"/>
  <c r="R6" i="21"/>
  <c r="Z6" i="21" s="1"/>
  <c r="AA6" i="21" s="1"/>
  <c r="Y5" i="21"/>
  <c r="J255" i="3"/>
  <c r="J168" i="3"/>
  <c r="J206" i="3"/>
  <c r="J171" i="3"/>
  <c r="J167" i="3"/>
  <c r="J122" i="3"/>
  <c r="J230" i="3"/>
  <c r="J158" i="3"/>
  <c r="J155" i="3"/>
  <c r="J126" i="3"/>
  <c r="I126" i="3" s="1"/>
  <c r="J147" i="3"/>
  <c r="J146" i="3"/>
  <c r="J242" i="3"/>
  <c r="J221" i="3"/>
  <c r="I221" i="3" s="1"/>
  <c r="J157" i="3"/>
  <c r="J145" i="3"/>
  <c r="J200" i="3"/>
  <c r="I200" i="3" s="1"/>
  <c r="J176" i="3"/>
  <c r="J144" i="3"/>
  <c r="J231" i="3"/>
  <c r="J154" i="3"/>
  <c r="J115" i="3"/>
  <c r="J241" i="3"/>
  <c r="J229" i="3"/>
  <c r="J143" i="3"/>
  <c r="J260" i="3"/>
  <c r="J228" i="3"/>
  <c r="J239" i="3"/>
  <c r="J227" i="3"/>
  <c r="J211" i="3"/>
  <c r="J88" i="3"/>
  <c r="I88" i="3" s="1"/>
  <c r="J92" i="3"/>
  <c r="I92" i="3" s="1"/>
  <c r="J87" i="3"/>
  <c r="I87" i="3" s="1"/>
  <c r="J74" i="3"/>
  <c r="I74" i="3" s="1"/>
  <c r="J53" i="3"/>
  <c r="J63" i="3"/>
  <c r="I63" i="3" s="1"/>
  <c r="J84" i="3"/>
  <c r="I84" i="3" s="1"/>
  <c r="J64" i="3"/>
  <c r="I64" i="3" s="1"/>
  <c r="J39" i="3"/>
  <c r="I39" i="3" s="1"/>
  <c r="J41" i="3"/>
  <c r="I41" i="3" s="1"/>
  <c r="J40" i="3"/>
  <c r="I40" i="3" s="1"/>
  <c r="J34" i="3"/>
  <c r="I34" i="3" s="1"/>
  <c r="J32" i="3"/>
  <c r="I32" i="3" s="1"/>
  <c r="J33" i="3"/>
  <c r="I33" i="3" s="1"/>
  <c r="B47" i="3"/>
  <c r="B24" i="3"/>
  <c r="I53" i="3" l="1"/>
  <c r="J137" i="3"/>
  <c r="I137" i="3" s="1"/>
  <c r="I155" i="3"/>
  <c r="I227" i="3"/>
  <c r="I229" i="3"/>
  <c r="I115" i="3"/>
  <c r="I231" i="3"/>
  <c r="I147" i="3"/>
  <c r="I171" i="3"/>
  <c r="I255" i="3"/>
  <c r="I260" i="3"/>
  <c r="I143" i="3"/>
  <c r="I144" i="3"/>
  <c r="I157" i="3"/>
  <c r="I242" i="3"/>
  <c r="I166" i="3"/>
  <c r="I249" i="3"/>
  <c r="I239" i="3"/>
  <c r="I228" i="3"/>
  <c r="I241" i="3"/>
  <c r="I154" i="3"/>
  <c r="I176" i="3"/>
  <c r="I158" i="3"/>
  <c r="I230" i="3"/>
  <c r="I206" i="3"/>
  <c r="I165" i="3"/>
  <c r="I91" i="3"/>
  <c r="I211" i="3"/>
  <c r="I167" i="3"/>
  <c r="I252" i="3"/>
  <c r="I145" i="3"/>
  <c r="I146" i="3"/>
  <c r="I122" i="3"/>
  <c r="I168" i="3"/>
  <c r="I250" i="3"/>
  <c r="I42" i="3"/>
  <c r="J124" i="3"/>
  <c r="J209" i="3"/>
  <c r="J243" i="3"/>
  <c r="J159" i="3"/>
  <c r="J173" i="3"/>
  <c r="J257" i="3"/>
  <c r="J125" i="3"/>
  <c r="J210" i="3"/>
  <c r="J148" i="3"/>
  <c r="J232" i="3"/>
  <c r="J261" i="3"/>
  <c r="J177" i="3"/>
  <c r="J138" i="3"/>
  <c r="J222" i="3"/>
  <c r="J201" i="3"/>
  <c r="J116" i="3"/>
  <c r="J253" i="3"/>
  <c r="J169" i="3"/>
  <c r="J149" i="3"/>
  <c r="J233" i="3"/>
  <c r="J202" i="3"/>
  <c r="J117" i="3"/>
  <c r="J172" i="3"/>
  <c r="J256" i="3"/>
  <c r="J123" i="3"/>
  <c r="J208" i="3"/>
  <c r="J240" i="3"/>
  <c r="J156" i="3"/>
  <c r="J203" i="3"/>
  <c r="J118" i="3"/>
  <c r="J89" i="3"/>
  <c r="I89" i="3" s="1"/>
  <c r="J90" i="3"/>
  <c r="I90" i="3" s="1"/>
  <c r="J75" i="3"/>
  <c r="I75" i="3" s="1"/>
  <c r="K31" i="18"/>
  <c r="L31" i="18" s="1"/>
  <c r="F31" i="18"/>
  <c r="K30" i="18"/>
  <c r="L30" i="18" s="1"/>
  <c r="F30" i="18"/>
  <c r="K29" i="18"/>
  <c r="L29" i="18" s="1"/>
  <c r="F29" i="18"/>
  <c r="K28" i="18"/>
  <c r="L28" i="18" s="1"/>
  <c r="F28" i="18"/>
  <c r="K27" i="18"/>
  <c r="L27" i="18" s="1"/>
  <c r="F27" i="18"/>
  <c r="K26" i="18"/>
  <c r="L26" i="18" s="1"/>
  <c r="F26" i="18"/>
  <c r="K25" i="18"/>
  <c r="L25" i="18" s="1"/>
  <c r="K24" i="18"/>
  <c r="L24" i="18" s="1"/>
  <c r="K23" i="18"/>
  <c r="L23" i="18" s="1"/>
  <c r="K22" i="18"/>
  <c r="L22" i="18" s="1"/>
  <c r="K21" i="18"/>
  <c r="L21" i="18" s="1"/>
  <c r="K20" i="18"/>
  <c r="L20" i="18" s="1"/>
  <c r="K19" i="18"/>
  <c r="L19" i="18" s="1"/>
  <c r="K18" i="18"/>
  <c r="L18" i="18" s="1"/>
  <c r="K17" i="18"/>
  <c r="L17" i="18" s="1"/>
  <c r="K16" i="18"/>
  <c r="L16" i="18" s="1"/>
  <c r="K15" i="18"/>
  <c r="L15" i="18" s="1"/>
  <c r="K14" i="18"/>
  <c r="L14" i="18" s="1"/>
  <c r="K13" i="18"/>
  <c r="L13" i="18" s="1"/>
  <c r="K12" i="18"/>
  <c r="L12" i="18" s="1"/>
  <c r="K11" i="18"/>
  <c r="L11" i="18" s="1"/>
  <c r="K10" i="18"/>
  <c r="L10" i="18" s="1"/>
  <c r="K9" i="18"/>
  <c r="L9" i="18" s="1"/>
  <c r="K8" i="18"/>
  <c r="L8" i="18" s="1"/>
  <c r="K7" i="18"/>
  <c r="L7" i="18" s="1"/>
  <c r="B13" i="3"/>
  <c r="I208" i="3" l="1"/>
  <c r="I256" i="3"/>
  <c r="I169" i="3"/>
  <c r="I201" i="3"/>
  <c r="I138" i="3"/>
  <c r="I232" i="3"/>
  <c r="I210" i="3"/>
  <c r="I243" i="3"/>
  <c r="I156" i="3"/>
  <c r="I123" i="3"/>
  <c r="I172" i="3"/>
  <c r="I233" i="3"/>
  <c r="I253" i="3"/>
  <c r="I177" i="3"/>
  <c r="I148" i="3"/>
  <c r="I125" i="3"/>
  <c r="I257" i="3"/>
  <c r="I118" i="3"/>
  <c r="I240" i="3"/>
  <c r="I117" i="3"/>
  <c r="I149" i="3"/>
  <c r="I261" i="3"/>
  <c r="I173" i="3"/>
  <c r="I209" i="3"/>
  <c r="I203" i="3"/>
  <c r="I202" i="3"/>
  <c r="I116" i="3"/>
  <c r="I222" i="3"/>
  <c r="I159" i="3"/>
  <c r="I124" i="3"/>
  <c r="R234" i="3"/>
  <c r="E5" i="3"/>
  <c r="J259" i="3"/>
  <c r="J175" i="3"/>
  <c r="J160" i="3"/>
  <c r="J244" i="3"/>
  <c r="J174" i="3"/>
  <c r="J258" i="3"/>
  <c r="R119" i="3"/>
  <c r="R212" i="3"/>
  <c r="R189" i="3"/>
  <c r="R104" i="3"/>
  <c r="R139" i="3"/>
  <c r="I244" i="3" l="1"/>
  <c r="I258" i="3"/>
  <c r="I160" i="3"/>
  <c r="I175" i="3"/>
  <c r="I174" i="3"/>
  <c r="I259" i="3"/>
  <c r="R127" i="3"/>
  <c r="R150" i="3"/>
  <c r="R65" i="3"/>
  <c r="R245" i="3"/>
  <c r="R223" i="3"/>
  <c r="R204" i="3"/>
  <c r="R161" i="3"/>
  <c r="R76" i="3"/>
  <c r="R93" i="3"/>
  <c r="R43" i="3"/>
  <c r="R262" i="3" l="1"/>
  <c r="R178" i="3"/>
  <c r="R54" i="3"/>
  <c r="R35" i="3"/>
  <c r="R20" i="3" l="1"/>
</calcChain>
</file>

<file path=xl/sharedStrings.xml><?xml version="1.0" encoding="utf-8"?>
<sst xmlns="http://schemas.openxmlformats.org/spreadsheetml/2006/main" count="1689" uniqueCount="783">
  <si>
    <t>Customer</t>
  </si>
  <si>
    <t>ROSS</t>
  </si>
  <si>
    <t xml:space="preserve"> </t>
  </si>
  <si>
    <t>Quote date</t>
  </si>
  <si>
    <t>Project Name</t>
  </si>
  <si>
    <t>Quote by</t>
  </si>
  <si>
    <t>Sample #, Factory name</t>
  </si>
  <si>
    <t xml:space="preserve">Lead time, MOQ </t>
  </si>
  <si>
    <t>Item Description</t>
  </si>
  <si>
    <t xml:space="preserve">Fabrication </t>
  </si>
  <si>
    <t>Size / Spec.</t>
  </si>
  <si>
    <t>F.O.B Cost $</t>
  </si>
  <si>
    <t xml:space="preserve">Feight </t>
  </si>
  <si>
    <t xml:space="preserve">Picture </t>
  </si>
  <si>
    <t xml:space="preserve">Carton size </t>
  </si>
  <si>
    <t>Total units per carton</t>
  </si>
  <si>
    <t>Cubic Meter/ per item</t>
  </si>
  <si>
    <t>Total units per 40' Cnt</t>
  </si>
  <si>
    <t>Freight cost per 40'</t>
  </si>
  <si>
    <t>Freight cost per item $</t>
  </si>
  <si>
    <t>L (cm)</t>
  </si>
  <si>
    <t>W (cm)</t>
  </si>
  <si>
    <t xml:space="preserve"> H (cm)</t>
  </si>
  <si>
    <t>Sample #</t>
  </si>
  <si>
    <t xml:space="preserve">Freight </t>
  </si>
  <si>
    <t>Duty</t>
  </si>
  <si>
    <t>LDP Cost $</t>
  </si>
  <si>
    <t>Load (AD,DA, Agent fee, Commission, Storage...)</t>
  </si>
  <si>
    <t>Total Load $</t>
  </si>
  <si>
    <t>JLA POE Price</t>
  </si>
  <si>
    <t>Total Units per Carton</t>
  </si>
  <si>
    <t>weight</t>
  </si>
  <si>
    <t>Freight Cost per 40'</t>
  </si>
  <si>
    <t>HS number</t>
  </si>
  <si>
    <t>Duty Rate</t>
  </si>
  <si>
    <t>Duty Cost per Item$</t>
  </si>
  <si>
    <t>AAVN</t>
  </si>
  <si>
    <t>ad</t>
  </si>
  <si>
    <t>ood</t>
  </si>
  <si>
    <t>royalty</t>
  </si>
  <si>
    <t>broad cast</t>
  </si>
  <si>
    <t>Warehouse</t>
  </si>
  <si>
    <t>100% polyester</t>
  </si>
  <si>
    <t>Dinglifen</t>
  </si>
  <si>
    <t>Serta specs:</t>
  </si>
  <si>
    <t>1. Z hem.</t>
  </si>
  <si>
    <t>Hem = 1/4" on both sides of pillowcases and on flat sheet</t>
  </si>
  <si>
    <t>2. 1” elastic</t>
  </si>
  <si>
    <r>
      <rPr>
        <sz val="10"/>
        <rFont val="Arial"/>
        <family val="2"/>
      </rPr>
      <t>1/4</t>
    </r>
    <r>
      <rPr>
        <sz val="10"/>
        <rFont val="宋体"/>
        <family val="3"/>
        <charset val="134"/>
      </rPr>
      <t>英寸</t>
    </r>
    <r>
      <rPr>
        <sz val="10"/>
        <rFont val="Arial"/>
        <family val="2"/>
      </rPr>
      <t>Z HEM</t>
    </r>
    <r>
      <rPr>
        <sz val="10"/>
        <rFont val="宋体"/>
        <family val="3"/>
        <charset val="134"/>
      </rPr>
      <t>工艺如下图：</t>
    </r>
  </si>
  <si>
    <t>Serta</t>
  </si>
  <si>
    <t>HG</t>
  </si>
  <si>
    <t>30-40 days MOQ 500sets</t>
  </si>
  <si>
    <r>
      <rPr>
        <sz val="8"/>
        <color rgb="FFFF0000"/>
        <rFont val="宋体"/>
        <family val="3"/>
        <charset val="134"/>
      </rPr>
      <t>六件套</t>
    </r>
    <r>
      <rPr>
        <sz val="8"/>
        <rFont val="Arial"/>
        <family val="2"/>
      </rPr>
      <t>:</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b/>
        <sz val="8"/>
        <color rgb="FFFF0000"/>
        <rFont val="宋体"/>
        <family val="3"/>
        <charset val="134"/>
      </rPr>
      <t>连折</t>
    </r>
    <r>
      <rPr>
        <b/>
        <sz val="8"/>
        <color rgb="FFFF0000"/>
        <rFont val="Arial"/>
        <family val="2"/>
      </rPr>
      <t>1/4</t>
    </r>
    <r>
      <rPr>
        <b/>
        <sz val="8"/>
        <color rgb="FFFF0000"/>
        <rFont val="宋体"/>
        <family val="3"/>
        <charset val="134"/>
      </rPr>
      <t>英寸</t>
    </r>
    <r>
      <rPr>
        <b/>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 xml:space="preserve">; </t>
    </r>
    <r>
      <rPr>
        <sz val="8"/>
        <rFont val="宋体"/>
        <family val="3"/>
        <charset val="134"/>
      </rPr>
      <t>枕套正背面都是Z hem。床笠一周做</t>
    </r>
    <r>
      <rPr>
        <b/>
        <sz val="8"/>
        <color rgb="FFFF0000"/>
        <rFont val="宋体"/>
        <family val="3"/>
        <charset val="134"/>
      </rPr>
      <t>0.7cm宽橡筋</t>
    </r>
    <r>
      <rPr>
        <sz val="8"/>
        <rFont val="Arial"/>
        <family val="2"/>
      </rPr>
      <t>,</t>
    </r>
    <r>
      <rPr>
        <sz val="8"/>
        <rFont val="宋体"/>
        <family val="3"/>
        <charset val="134"/>
      </rPr>
      <t>床笠四角</t>
    </r>
    <r>
      <rPr>
        <sz val="8"/>
        <rFont val="Arial"/>
        <family val="2"/>
      </rPr>
      <t>1/4"</t>
    </r>
    <r>
      <rPr>
        <sz val="8"/>
        <rFont val="宋体"/>
        <family val="3"/>
        <charset val="134"/>
      </rPr>
      <t>卷边。7.5x9.5”</t>
    </r>
    <r>
      <rPr>
        <sz val="8"/>
        <rFont val="Arial"/>
        <family val="2"/>
      </rPr>
      <t xml:space="preserve">VZB packaging, z hem, Serta Puller, </t>
    </r>
    <r>
      <rPr>
        <sz val="8"/>
        <color rgb="FFFF0000"/>
        <rFont val="Arial"/>
        <family val="2"/>
      </rPr>
      <t>vertial packaging, regular elastic</t>
    </r>
  </si>
  <si>
    <r>
      <rPr>
        <sz val="8"/>
        <color rgb="FFFF0000"/>
        <rFont val="Arial"/>
        <family val="2"/>
      </rPr>
      <t>85gsm</t>
    </r>
    <r>
      <rPr>
        <sz val="8"/>
        <rFont val="Arial"/>
        <family val="2"/>
      </rPr>
      <t xml:space="preserve"> </t>
    </r>
    <r>
      <rPr>
        <sz val="8"/>
        <color rgb="FFFF0000"/>
        <rFont val="Arial"/>
        <family val="2"/>
      </rPr>
      <t>Microfiber</t>
    </r>
    <r>
      <rPr>
        <sz val="8"/>
        <rFont val="Arial"/>
        <family val="2"/>
      </rPr>
      <t xml:space="preserve"> </t>
    </r>
    <r>
      <rPr>
        <sz val="8"/>
        <color rgb="FFFF0000"/>
        <rFont val="Arial"/>
        <family val="2"/>
      </rPr>
      <t>Solid</t>
    </r>
    <r>
      <rPr>
        <sz val="8"/>
        <rFont val="Arial"/>
        <family val="2"/>
      </rPr>
      <t xml:space="preserve"> 100% polyester with </t>
    </r>
    <r>
      <rPr>
        <sz val="8"/>
        <color rgb="FFFF0000"/>
        <rFont val="Arial"/>
        <family val="2"/>
      </rPr>
      <t>cooling</t>
    </r>
    <r>
      <rPr>
        <sz val="8"/>
        <rFont val="Arial"/>
        <family val="2"/>
      </rPr>
      <t xml:space="preserve"> topical treatment (20 washings)  
</t>
    </r>
    <r>
      <rPr>
        <sz val="8"/>
        <color rgb="FFFF0000"/>
        <rFont val="宋体"/>
        <family val="3"/>
        <charset val="134"/>
      </rPr>
      <t>国产凉感助剂</t>
    </r>
  </si>
  <si>
    <r>
      <rPr>
        <sz val="8"/>
        <rFont val="Arial"/>
        <family val="2"/>
      </rPr>
      <t>TWIN: 66X96"/20x30"(2)/39X75"+</t>
    </r>
    <r>
      <rPr>
        <sz val="8"/>
        <color rgb="FFFF0000"/>
        <rFont val="Arial"/>
        <family val="2"/>
      </rPr>
      <t>12"</t>
    </r>
  </si>
  <si>
    <r>
      <rPr>
        <sz val="8"/>
        <rFont val="Arial"/>
        <family val="2"/>
      </rPr>
      <t>FULL: 81X96"/20x30"(4)/54X75"+</t>
    </r>
    <r>
      <rPr>
        <sz val="8"/>
        <color rgb="FFFF0000"/>
        <rFont val="Arial"/>
        <family val="2"/>
      </rPr>
      <t>12"</t>
    </r>
  </si>
  <si>
    <r>
      <rPr>
        <sz val="8"/>
        <rFont val="Arial"/>
        <family val="2"/>
      </rPr>
      <t>QUEEN: 90x102"/20x30"(4)/60x80"+</t>
    </r>
    <r>
      <rPr>
        <sz val="8"/>
        <color rgb="FFFF0000"/>
        <rFont val="Arial"/>
        <family val="2"/>
      </rPr>
      <t>12"</t>
    </r>
  </si>
  <si>
    <r>
      <rPr>
        <sz val="8"/>
        <rFont val="Arial"/>
        <family val="2"/>
      </rPr>
      <t>KING: 108x102"/20x40"(4)/78x80"+</t>
    </r>
    <r>
      <rPr>
        <sz val="8"/>
        <color rgb="FFFF0000"/>
        <rFont val="Arial"/>
        <family val="2"/>
      </rPr>
      <t>12"</t>
    </r>
  </si>
  <si>
    <t>SPC: 20x30"(2)</t>
  </si>
  <si>
    <t>KPC: 20x40"(2)</t>
  </si>
  <si>
    <r>
      <rPr>
        <sz val="8"/>
        <color rgb="FFFF0000"/>
        <rFont val="宋体"/>
        <family val="3"/>
        <charset val="134"/>
      </rPr>
      <t>六件套</t>
    </r>
    <r>
      <rPr>
        <sz val="8"/>
        <rFont val="Arial"/>
        <family val="2"/>
      </rPr>
      <t>:</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b/>
        <sz val="8"/>
        <color rgb="FFFF0000"/>
        <rFont val="宋体"/>
        <family val="3"/>
        <charset val="134"/>
      </rPr>
      <t>连折</t>
    </r>
    <r>
      <rPr>
        <b/>
        <sz val="8"/>
        <color rgb="FFFF0000"/>
        <rFont val="Arial"/>
        <family val="2"/>
      </rPr>
      <t>1/4</t>
    </r>
    <r>
      <rPr>
        <b/>
        <sz val="8"/>
        <color rgb="FFFF0000"/>
        <rFont val="宋体"/>
        <family val="3"/>
        <charset val="134"/>
      </rPr>
      <t>英寸</t>
    </r>
    <r>
      <rPr>
        <b/>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枕套正背面都是Z hem。床笠一周做</t>
    </r>
    <r>
      <rPr>
        <b/>
        <sz val="8"/>
        <color rgb="FFFF0000"/>
        <rFont val="Arial"/>
        <family val="2"/>
      </rPr>
      <t>1”</t>
    </r>
    <r>
      <rPr>
        <b/>
        <sz val="8"/>
        <color rgb="FFFF0000"/>
        <rFont val="宋体"/>
        <family val="3"/>
        <charset val="134"/>
      </rPr>
      <t>宽橡筋</t>
    </r>
    <r>
      <rPr>
        <sz val="8"/>
        <rFont val="Arial"/>
        <family val="2"/>
      </rPr>
      <t>,</t>
    </r>
    <r>
      <rPr>
        <sz val="8"/>
        <rFont val="宋体"/>
        <family val="3"/>
        <charset val="134"/>
      </rPr>
      <t>床笠四角</t>
    </r>
    <r>
      <rPr>
        <sz val="8"/>
        <rFont val="Arial"/>
        <family val="2"/>
      </rPr>
      <t>1/4"</t>
    </r>
    <r>
      <rPr>
        <sz val="8"/>
        <rFont val="宋体"/>
        <family val="3"/>
        <charset val="134"/>
      </rPr>
      <t xml:space="preserve">卷边。9x11" </t>
    </r>
    <r>
      <rPr>
        <sz val="8"/>
        <rFont val="Arial"/>
        <family val="2"/>
      </rPr>
      <t xml:space="preserve">VZB packaging, z hem, Serta Puller,  </t>
    </r>
    <r>
      <rPr>
        <sz val="8"/>
        <color rgb="FFFF0000"/>
        <rFont val="Arial"/>
        <family val="2"/>
      </rPr>
      <t xml:space="preserve">pc on top folding, handle on top, Serta hangtag, </t>
    </r>
    <r>
      <rPr>
        <sz val="8"/>
        <rFont val="Arial"/>
        <family val="2"/>
      </rPr>
      <t>horizontal packaging, 1" elastic</t>
    </r>
  </si>
  <si>
    <r>
      <rPr>
        <sz val="8"/>
        <rFont val="Arial"/>
        <family val="2"/>
      </rPr>
      <t>TWIN: 66X96"/</t>
    </r>
    <r>
      <rPr>
        <sz val="8"/>
        <color rgb="FFFF0000"/>
        <rFont val="Arial"/>
        <family val="2"/>
      </rPr>
      <t>21</t>
    </r>
    <r>
      <rPr>
        <sz val="8"/>
        <rFont val="Arial"/>
        <family val="2"/>
      </rPr>
      <t>x30"(2)/39X75"+</t>
    </r>
    <r>
      <rPr>
        <sz val="8"/>
        <color rgb="FFFF0000"/>
        <rFont val="Arial"/>
        <family val="2"/>
      </rPr>
      <t>13"</t>
    </r>
  </si>
  <si>
    <r>
      <rPr>
        <sz val="8"/>
        <rFont val="Arial"/>
        <family val="2"/>
      </rPr>
      <t>FULL: 81X96"/</t>
    </r>
    <r>
      <rPr>
        <sz val="8"/>
        <color rgb="FFFF0000"/>
        <rFont val="Arial"/>
        <family val="2"/>
      </rPr>
      <t>21</t>
    </r>
    <r>
      <rPr>
        <sz val="8"/>
        <rFont val="Arial"/>
        <family val="2"/>
      </rPr>
      <t>x30"(4)/54X75"+</t>
    </r>
    <r>
      <rPr>
        <sz val="8"/>
        <color rgb="FFFF0000"/>
        <rFont val="Arial"/>
        <family val="2"/>
      </rPr>
      <t>16"</t>
    </r>
  </si>
  <si>
    <r>
      <rPr>
        <sz val="8"/>
        <rFont val="Arial"/>
        <family val="2"/>
      </rPr>
      <t>QUEEN: 90x102"/</t>
    </r>
    <r>
      <rPr>
        <sz val="8"/>
        <color rgb="FFFF0000"/>
        <rFont val="Arial"/>
        <family val="2"/>
      </rPr>
      <t>21</t>
    </r>
    <r>
      <rPr>
        <sz val="8"/>
        <rFont val="Arial"/>
        <family val="2"/>
      </rPr>
      <t>x30"(4)/60x80"+</t>
    </r>
    <r>
      <rPr>
        <sz val="8"/>
        <color rgb="FFFF0000"/>
        <rFont val="Arial"/>
        <family val="2"/>
      </rPr>
      <t>16"</t>
    </r>
  </si>
  <si>
    <r>
      <rPr>
        <sz val="8"/>
        <rFont val="Arial"/>
        <family val="2"/>
      </rPr>
      <t>KING: 108x102"/</t>
    </r>
    <r>
      <rPr>
        <sz val="8"/>
        <color rgb="FFFF0000"/>
        <rFont val="Arial"/>
        <family val="2"/>
      </rPr>
      <t>21</t>
    </r>
    <r>
      <rPr>
        <sz val="8"/>
        <rFont val="Arial"/>
        <family val="2"/>
      </rPr>
      <t>x40"(4)/78x80"+</t>
    </r>
    <r>
      <rPr>
        <sz val="8"/>
        <color rgb="FFFF0000"/>
        <rFont val="Arial"/>
        <family val="2"/>
      </rPr>
      <t>16"</t>
    </r>
  </si>
  <si>
    <r>
      <rPr>
        <sz val="8"/>
        <rFont val="Arial"/>
        <family val="2"/>
      </rPr>
      <t>C-KING: 108x102"/</t>
    </r>
    <r>
      <rPr>
        <sz val="8"/>
        <color rgb="FFFF0000"/>
        <rFont val="Arial"/>
        <family val="2"/>
      </rPr>
      <t>21</t>
    </r>
    <r>
      <rPr>
        <sz val="8"/>
        <rFont val="Arial"/>
        <family val="2"/>
      </rPr>
      <t>x40"(4)/72x84"+</t>
    </r>
    <r>
      <rPr>
        <sz val="8"/>
        <color rgb="FFFF0000"/>
        <rFont val="Arial"/>
        <family val="2"/>
      </rPr>
      <t>16"</t>
    </r>
  </si>
  <si>
    <r>
      <rPr>
        <sz val="8"/>
        <rFont val="Arial"/>
        <family val="2"/>
      </rPr>
      <t xml:space="preserve">SPC: </t>
    </r>
    <r>
      <rPr>
        <sz val="8"/>
        <color rgb="FFFF0000"/>
        <rFont val="Arial"/>
        <family val="2"/>
      </rPr>
      <t>21</t>
    </r>
    <r>
      <rPr>
        <sz val="8"/>
        <rFont val="Arial"/>
        <family val="2"/>
      </rPr>
      <t>x30"(2)</t>
    </r>
  </si>
  <si>
    <r>
      <rPr>
        <sz val="8"/>
        <rFont val="Arial"/>
        <family val="2"/>
      </rPr>
      <t xml:space="preserve">KPC: </t>
    </r>
    <r>
      <rPr>
        <sz val="8"/>
        <color rgb="FFFF0000"/>
        <rFont val="Arial"/>
        <family val="2"/>
      </rPr>
      <t>21</t>
    </r>
    <r>
      <rPr>
        <sz val="8"/>
        <rFont val="Arial"/>
        <family val="2"/>
      </rPr>
      <t>x40"(2)</t>
    </r>
  </si>
  <si>
    <t>BCF</t>
  </si>
  <si>
    <r>
      <t>六件套</t>
    </r>
    <r>
      <rPr>
        <sz val="8"/>
        <rFont val="Arial"/>
        <family val="2"/>
      </rPr>
      <t>:</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b/>
        <sz val="8"/>
        <color rgb="FFFF0000"/>
        <rFont val="宋体"/>
        <family val="3"/>
        <charset val="134"/>
      </rPr>
      <t>连折</t>
    </r>
    <r>
      <rPr>
        <b/>
        <sz val="8"/>
        <color rgb="FFFF0000"/>
        <rFont val="Arial"/>
        <family val="2"/>
      </rPr>
      <t>1/4</t>
    </r>
    <r>
      <rPr>
        <b/>
        <sz val="8"/>
        <color rgb="FFFF0000"/>
        <rFont val="宋体"/>
        <family val="3"/>
        <charset val="134"/>
      </rPr>
      <t>英寸</t>
    </r>
    <r>
      <rPr>
        <b/>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枕套正背面都是Z hem。床笠一周做</t>
    </r>
    <r>
      <rPr>
        <b/>
        <sz val="8"/>
        <color rgb="FFFF0000"/>
        <rFont val="Arial"/>
        <family val="2"/>
      </rPr>
      <t>1”</t>
    </r>
    <r>
      <rPr>
        <b/>
        <sz val="8"/>
        <color rgb="FFFF0000"/>
        <rFont val="宋体"/>
        <family val="3"/>
        <charset val="134"/>
      </rPr>
      <t>宽橡筋</t>
    </r>
    <r>
      <rPr>
        <sz val="8"/>
        <rFont val="Arial"/>
        <family val="2"/>
      </rPr>
      <t>,</t>
    </r>
    <r>
      <rPr>
        <sz val="8"/>
        <rFont val="宋体"/>
        <family val="3"/>
        <charset val="134"/>
      </rPr>
      <t>床笠四角</t>
    </r>
    <r>
      <rPr>
        <sz val="8"/>
        <rFont val="Arial"/>
        <family val="2"/>
      </rPr>
      <t>1/4"</t>
    </r>
    <r>
      <rPr>
        <sz val="8"/>
        <rFont val="宋体"/>
        <family val="3"/>
        <charset val="134"/>
      </rPr>
      <t>卷边。11x9"</t>
    </r>
    <r>
      <rPr>
        <sz val="8"/>
        <rFont val="Arial"/>
        <family val="2"/>
      </rPr>
      <t>VZB packaging, z hem, Serta Puller, regular folding, horizontal packaging,1" elastic</t>
    </r>
  </si>
  <si>
    <r>
      <rPr>
        <sz val="8"/>
        <color rgb="FFFF0000"/>
        <rFont val="Arial"/>
        <family val="2"/>
      </rPr>
      <t>80gsm</t>
    </r>
    <r>
      <rPr>
        <sz val="8"/>
        <rFont val="Arial"/>
        <family val="2"/>
      </rPr>
      <t xml:space="preserve"> </t>
    </r>
    <r>
      <rPr>
        <sz val="8"/>
        <color rgb="FFFF0000"/>
        <rFont val="Arial"/>
        <family val="2"/>
      </rPr>
      <t>Microfiber</t>
    </r>
    <r>
      <rPr>
        <sz val="8"/>
        <rFont val="Arial"/>
        <family val="2"/>
      </rPr>
      <t xml:space="preserve"> </t>
    </r>
    <r>
      <rPr>
        <sz val="8"/>
        <color rgb="FFFF0000"/>
        <rFont val="Arial"/>
        <family val="2"/>
      </rPr>
      <t>Solid</t>
    </r>
    <r>
      <rPr>
        <sz val="8"/>
        <rFont val="Arial"/>
        <family val="2"/>
      </rPr>
      <t xml:space="preserve"> 100% polyester with </t>
    </r>
    <r>
      <rPr>
        <sz val="8"/>
        <color rgb="FFFF0000"/>
        <rFont val="Arial"/>
        <family val="2"/>
      </rPr>
      <t>cooling</t>
    </r>
    <r>
      <rPr>
        <sz val="8"/>
        <rFont val="Arial"/>
        <family val="2"/>
      </rPr>
      <t xml:space="preserve"> topical treatment (20 washings)  
</t>
    </r>
    <r>
      <rPr>
        <sz val="8"/>
        <color rgb="FFFF0000"/>
        <rFont val="宋体"/>
        <family val="3"/>
        <charset val="134"/>
      </rPr>
      <t>国产凉感助剂</t>
    </r>
  </si>
  <si>
    <r>
      <t>国产凉感助剂，</t>
    </r>
    <r>
      <rPr>
        <sz val="10"/>
        <rFont val="Arial"/>
        <family val="2"/>
      </rPr>
      <t>MM-35</t>
    </r>
    <r>
      <rPr>
        <sz val="10"/>
        <rFont val="宋体"/>
        <family val="3"/>
        <charset val="134"/>
      </rPr>
      <t>，</t>
    </r>
    <r>
      <rPr>
        <sz val="10"/>
        <rFont val="Arial"/>
        <family val="2"/>
      </rPr>
      <t>35</t>
    </r>
    <r>
      <rPr>
        <sz val="10"/>
        <rFont val="宋体"/>
        <family val="3"/>
        <charset val="134"/>
      </rPr>
      <t>元</t>
    </r>
    <r>
      <rPr>
        <sz val="10"/>
        <rFont val="Arial"/>
        <family val="2"/>
      </rPr>
      <t>/kg</t>
    </r>
    <r>
      <rPr>
        <sz val="10"/>
        <rFont val="宋体"/>
        <family val="3"/>
        <charset val="134"/>
      </rPr>
      <t>，用量为布重</t>
    </r>
    <r>
      <rPr>
        <sz val="10"/>
        <rFont val="Arial"/>
        <family val="2"/>
      </rPr>
      <t>1.5%</t>
    </r>
  </si>
  <si>
    <t>3.VZB packaging, Serta Puller</t>
  </si>
  <si>
    <r>
      <rPr>
        <sz val="11"/>
        <rFont val="Calibri"/>
        <family val="2"/>
      </rPr>
      <t>4.ROSS with extra handle&amp;Serta hangtag</t>
    </r>
    <r>
      <rPr>
        <sz val="11"/>
        <rFont val="宋体"/>
        <family val="3"/>
        <charset val="134"/>
      </rPr>
      <t>；</t>
    </r>
    <r>
      <rPr>
        <sz val="11"/>
        <rFont val="Calibri"/>
        <family val="2"/>
      </rPr>
      <t>BCF with extra corner insert</t>
    </r>
  </si>
  <si>
    <r>
      <rPr>
        <sz val="10"/>
        <rFont val="Arial"/>
        <family val="2"/>
      </rPr>
      <t>HG</t>
    </r>
    <r>
      <rPr>
        <sz val="10"/>
        <rFont val="宋体"/>
        <family val="3"/>
        <charset val="134"/>
      </rPr>
      <t>包装参考</t>
    </r>
  </si>
  <si>
    <r>
      <rPr>
        <sz val="10"/>
        <rFont val="Arial"/>
        <family val="2"/>
      </rPr>
      <t>ROSS</t>
    </r>
    <r>
      <rPr>
        <sz val="10"/>
        <rFont val="宋体"/>
        <family val="3"/>
        <charset val="134"/>
      </rPr>
      <t>包装参考</t>
    </r>
  </si>
  <si>
    <r>
      <rPr>
        <sz val="10"/>
        <rFont val="Arial"/>
        <family val="2"/>
      </rPr>
      <t>BCF</t>
    </r>
    <r>
      <rPr>
        <sz val="10"/>
        <rFont val="宋体"/>
        <family val="3"/>
        <charset val="134"/>
      </rPr>
      <t>包装参考</t>
    </r>
  </si>
  <si>
    <t>TWIN: 66X96"/21x30"(2)/39X75"+13"</t>
  </si>
  <si>
    <t>QUEEN: 90x102"/21x30"(4)/60x80"+16"</t>
  </si>
  <si>
    <t>KING: 108x102"/21x40"(4)/78x80"+16"</t>
  </si>
  <si>
    <t>加助剂</t>
  </si>
  <si>
    <t>不加助剂</t>
  </si>
  <si>
    <t>HNM</t>
  </si>
  <si>
    <r>
      <rPr>
        <sz val="8"/>
        <rFont val="Arial"/>
        <family val="2"/>
      </rPr>
      <t>FULL: 81X96"/</t>
    </r>
    <r>
      <rPr>
        <sz val="8"/>
        <color rgb="FFFF0000"/>
        <rFont val="Arial"/>
        <family val="2"/>
      </rPr>
      <t>21</t>
    </r>
    <r>
      <rPr>
        <sz val="8"/>
        <rFont val="Arial"/>
        <family val="2"/>
      </rPr>
      <t>x30"(4)/54X75"+</t>
    </r>
    <r>
      <rPr>
        <sz val="8"/>
        <color rgb="FFFF0000"/>
        <rFont val="Arial"/>
        <family val="2"/>
      </rPr>
      <t>13"</t>
    </r>
  </si>
  <si>
    <t>4.ROSS with extra handle&amp;Serta hangtag</t>
  </si>
  <si>
    <t>FULL: 81X96"/21x30"(4)/54X75"+13"</t>
  </si>
  <si>
    <t>C-KING: 108x102"/21x40"(4)/72x84"+16"</t>
  </si>
  <si>
    <t>Total Sales</t>
  </si>
  <si>
    <t>Total Costs</t>
  </si>
  <si>
    <t>Color</t>
  </si>
  <si>
    <t>UCCPM</t>
  </si>
  <si>
    <t xml:space="preserve">                                                                              JLA HOME Commitment Sheet</t>
  </si>
  <si>
    <t>Division</t>
  </si>
  <si>
    <t>SHET</t>
  </si>
  <si>
    <t>Order Type</t>
  </si>
  <si>
    <t>Rollout/Replenishment</t>
  </si>
  <si>
    <t>PDPM</t>
  </si>
  <si>
    <t>Patrick Li</t>
  </si>
  <si>
    <t>Super Big: ≥ $500K</t>
  </si>
  <si>
    <t>ADUL</t>
  </si>
  <si>
    <t>APL</t>
  </si>
  <si>
    <t>ART</t>
  </si>
  <si>
    <t>BASI</t>
  </si>
  <si>
    <t>BATH</t>
  </si>
  <si>
    <t>BLK</t>
  </si>
  <si>
    <t>FUR</t>
  </si>
  <si>
    <t>LGT</t>
  </si>
  <si>
    <t>PET</t>
  </si>
  <si>
    <t>PETB</t>
  </si>
  <si>
    <t>RUG</t>
  </si>
  <si>
    <t>TOWL</t>
  </si>
  <si>
    <t>WIN</t>
  </si>
  <si>
    <t>YOUT</t>
  </si>
  <si>
    <t>Anguilla</t>
  </si>
  <si>
    <t>Argentina</t>
  </si>
  <si>
    <t>Australia</t>
  </si>
  <si>
    <t>Austria</t>
  </si>
  <si>
    <t>Bahamas</t>
  </si>
  <si>
    <t>Bangladesh</t>
  </si>
  <si>
    <t>Belgium</t>
  </si>
  <si>
    <t>Bermuda</t>
  </si>
  <si>
    <t>Brazil</t>
  </si>
  <si>
    <t>Cambodia</t>
  </si>
  <si>
    <t>Canada</t>
  </si>
  <si>
    <t>China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</si>
  <si>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</si>
  <si>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</si>
  <si>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</si>
  <si>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</si>
  <si>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</si>
  <si>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</si>
  <si>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</si>
  <si>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</si>
  <si>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</si>
  <si>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</si>
  <si>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</si>
  <si>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</si>
  <si>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</si>
  <si>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</si>
  <si>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</si>
  <si>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</si>
  <si>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</si>
  <si>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</si>
  <si>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</si>
  <si>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</si>
  <si>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</si>
  <si>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</si>
  <si>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</si>
  <si>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</si>
  <si>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</si>
  <si>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</si>
  <si>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</si>
  <si>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</si>
  <si>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</si>
  <si>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</si>
  <si>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</si>
  <si>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</si>
  <si>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</si>
  <si>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</si>
  <si>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</si>
  <si>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</si>
  <si>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</si>
  <si>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</si>
  <si>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</si>
  <si>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</si>
  <si>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</si>
  <si>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Brand</t>
  </si>
  <si>
    <t>Program Name</t>
  </si>
  <si>
    <t>Order Process</t>
  </si>
  <si>
    <t>Domestic: Warehouse</t>
  </si>
  <si>
    <t>Sarah Chen</t>
  </si>
  <si>
    <t>Big: $200K - $500K</t>
  </si>
  <si>
    <t>Super Big: ≥ $1M</t>
  </si>
  <si>
    <t>Super Big: ≥ $200K</t>
  </si>
  <si>
    <t>A.I.M.</t>
  </si>
  <si>
    <t>Bang-2</t>
  </si>
  <si>
    <t>Bang--3</t>
  </si>
  <si>
    <t>Bang--4</t>
  </si>
  <si>
    <t>Basic-1</t>
  </si>
  <si>
    <t>Basic-2</t>
  </si>
  <si>
    <t>Basic-3</t>
  </si>
  <si>
    <t>Basic-5</t>
  </si>
  <si>
    <t>BOX-1</t>
  </si>
  <si>
    <t>BOX-2</t>
  </si>
  <si>
    <t>Dongguan Office-Export</t>
  </si>
  <si>
    <t>Dongguan Office-Other</t>
  </si>
  <si>
    <t>Ecommerce Project Team</t>
  </si>
  <si>
    <t>Fabric--1</t>
  </si>
  <si>
    <t>Furniture--2</t>
  </si>
  <si>
    <t>India Agent</t>
  </si>
  <si>
    <t>India Office</t>
  </si>
  <si>
    <t>Indonesia Office</t>
  </si>
  <si>
    <t>International Sales Dept.</t>
  </si>
  <si>
    <t>Malaysia Office</t>
  </si>
  <si>
    <t>One Central</t>
  </si>
  <si>
    <t>Pakistan Office</t>
  </si>
  <si>
    <t>PETS-2</t>
  </si>
  <si>
    <t>PETS项目组</t>
  </si>
  <si>
    <t>Project S-1</t>
  </si>
  <si>
    <t>Project S-2</t>
  </si>
  <si>
    <t>Project S-3</t>
  </si>
  <si>
    <t>Qingdao Office</t>
  </si>
  <si>
    <t>Rug Office</t>
  </si>
  <si>
    <t>Shanghai office-1</t>
  </si>
  <si>
    <t>Shanghai office-2</t>
  </si>
  <si>
    <t>Shanghai office-3</t>
  </si>
  <si>
    <t>Shanghai office-4</t>
  </si>
  <si>
    <t>Shen Zhen Office-1</t>
  </si>
  <si>
    <t>Shen Zhen Office-2</t>
  </si>
  <si>
    <t>Solution X</t>
  </si>
  <si>
    <t>STAR-1</t>
  </si>
  <si>
    <t>STAR-2</t>
  </si>
  <si>
    <t>STAR-项目组</t>
  </si>
  <si>
    <t>SYNC Technology</t>
  </si>
  <si>
    <t>Turkey Office</t>
  </si>
  <si>
    <t>US Furniture-1</t>
  </si>
  <si>
    <t>US Furniture-2</t>
  </si>
  <si>
    <t>US Furniture-3</t>
  </si>
  <si>
    <t>Vietnam Office</t>
  </si>
  <si>
    <t>Wall Arts</t>
  </si>
  <si>
    <t>外贸家具面料组</t>
  </si>
  <si>
    <t>渠道部-项目一组</t>
  </si>
  <si>
    <t>渠道部-项目二组</t>
  </si>
  <si>
    <t>Licensor</t>
  </si>
  <si>
    <t>Est. Program Size</t>
  </si>
  <si>
    <t>Big: $300K - $1M</t>
  </si>
  <si>
    <t>Ship To Location</t>
  </si>
  <si>
    <t>WOD</t>
  </si>
  <si>
    <t>Responsible Party</t>
  </si>
  <si>
    <t>PM</t>
  </si>
  <si>
    <t>Medium: $100K - $200K</t>
  </si>
  <si>
    <t>Big: $100K - $200K</t>
  </si>
  <si>
    <t>Non-Replenishment</t>
  </si>
  <si>
    <t>Art In Motion</t>
  </si>
  <si>
    <t>Artology</t>
  </si>
  <si>
    <t>Avatar</t>
  </si>
  <si>
    <t>Beautyrest Black</t>
  </si>
  <si>
    <t>Bombay</t>
  </si>
  <si>
    <t>Bobby Jack</t>
  </si>
  <si>
    <t>Beautyrest</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</si>
  <si>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</si>
  <si>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</si>
  <si>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</si>
  <si>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</si>
  <si>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</si>
  <si>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</si>
  <si>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</si>
  <si>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</si>
  <si>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</si>
  <si>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</si>
  <si>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</si>
  <si>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</si>
  <si>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</si>
  <si>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</si>
  <si>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</si>
  <si>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</si>
  <si>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</si>
  <si>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</si>
  <si>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</si>
  <si>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</si>
  <si>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</si>
  <si>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</si>
  <si>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</si>
  <si>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</si>
  <si>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</si>
  <si>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Robert Allen</t>
  </si>
  <si>
    <t>Simmons</t>
  </si>
  <si>
    <t>Skatelab</t>
  </si>
  <si>
    <t>Surf's Up</t>
  </si>
  <si>
    <t>Swavelle</t>
  </si>
  <si>
    <t>Sync Technology</t>
  </si>
  <si>
    <t>Tao</t>
  </si>
  <si>
    <t>Woolrich</t>
  </si>
  <si>
    <t>Tech Code</t>
  </si>
  <si>
    <t>AVN</t>
  </si>
  <si>
    <t>Est. Total Sales</t>
  </si>
  <si>
    <t>Country of Origin</t>
  </si>
  <si>
    <t>Factory Control</t>
  </si>
  <si>
    <t>Yes</t>
  </si>
  <si>
    <t>Small: &lt; $100K</t>
  </si>
  <si>
    <t>Medium: $150K - $300K</t>
  </si>
  <si>
    <t>Medium: $50K - $100K</t>
  </si>
  <si>
    <t>Direct Import</t>
  </si>
  <si>
    <t>Domestic: Port</t>
  </si>
  <si>
    <t>Domestic: Drop-Ship</t>
  </si>
  <si>
    <t>No</t>
  </si>
  <si>
    <t>Planner</t>
  </si>
  <si>
    <t>SWV</t>
  </si>
  <si>
    <t>Customer Exclusive</t>
  </si>
  <si>
    <t>Program Commit Date</t>
  </si>
  <si>
    <t>Overseas Production Team</t>
  </si>
  <si>
    <t>Vendor Name</t>
  </si>
  <si>
    <t>Small: &lt; $150K</t>
  </si>
  <si>
    <t>Small: &lt; $50K</t>
  </si>
  <si>
    <t>Consolidator</t>
  </si>
  <si>
    <t>Customer DC</t>
  </si>
  <si>
    <t>Pick Up At Port</t>
  </si>
  <si>
    <t>SV2</t>
  </si>
  <si>
    <t>SV3</t>
  </si>
  <si>
    <t>WOD/SV2</t>
  </si>
  <si>
    <t>WOD/SV3</t>
  </si>
  <si>
    <t>100% polyester sheets, VZB packaging, Z hem, 1" elastic</t>
  </si>
  <si>
    <t>60 days MOQ 500sets</t>
  </si>
  <si>
    <r>
      <t>国产凉感助剂，</t>
    </r>
    <r>
      <rPr>
        <sz val="10"/>
        <rFont val="Arial"/>
        <family val="2"/>
      </rPr>
      <t>MM-35,35</t>
    </r>
    <r>
      <rPr>
        <sz val="10"/>
        <rFont val="宋体"/>
        <family val="3"/>
        <charset val="134"/>
      </rPr>
      <t>元</t>
    </r>
    <r>
      <rPr>
        <sz val="10"/>
        <rFont val="Arial"/>
        <family val="2"/>
      </rPr>
      <t>/kg</t>
    </r>
    <r>
      <rPr>
        <sz val="10"/>
        <rFont val="宋体"/>
        <family val="3"/>
        <charset val="134"/>
      </rPr>
      <t>，用量为布重</t>
    </r>
    <r>
      <rPr>
        <sz val="10"/>
        <rFont val="Arial"/>
        <family val="2"/>
      </rPr>
      <t>1.5%</t>
    </r>
  </si>
  <si>
    <t>ITEM</t>
    <phoneticPr fontId="4" type="noConversion"/>
  </si>
  <si>
    <t>UPC</t>
    <phoneticPr fontId="4" type="noConversion"/>
  </si>
  <si>
    <t>6302.32.2020</t>
  </si>
  <si>
    <t>100% polyester</t>
    <phoneticPr fontId="88" type="noConversion"/>
  </si>
  <si>
    <t>Meet Keeco Price</t>
  </si>
  <si>
    <t xml:space="preserve">JLA POE Mark up </t>
  </si>
  <si>
    <t>LDP with Load $</t>
  </si>
  <si>
    <r>
      <rPr>
        <sz val="10"/>
        <rFont val="Arial"/>
        <family val="2"/>
      </rPr>
      <t>ROSS</t>
    </r>
    <r>
      <rPr>
        <sz val="10"/>
        <rFont val="宋体"/>
        <family val="3"/>
        <charset val="134"/>
      </rPr>
      <t>包装参考</t>
    </r>
  </si>
  <si>
    <r>
      <rPr>
        <sz val="8"/>
        <color rgb="FFFF0000"/>
        <rFont val="Arial"/>
        <family val="2"/>
      </rPr>
      <t>100gsm</t>
    </r>
    <r>
      <rPr>
        <sz val="8"/>
        <color rgb="FFFF0000"/>
        <rFont val="宋体"/>
        <family val="3"/>
        <charset val="134"/>
      </rPr>
      <t>加密防螨面料</t>
    </r>
    <r>
      <rPr>
        <sz val="8"/>
        <color rgb="FFFF0000"/>
        <rFont val="Arial"/>
        <family val="2"/>
      </rPr>
      <t xml:space="preserve"> </t>
    </r>
    <r>
      <rPr>
        <sz val="8"/>
        <color rgb="FFFF0000"/>
        <rFont val="宋体"/>
        <family val="3"/>
        <charset val="134"/>
      </rPr>
      <t>（根据之前大货品质）</t>
    </r>
  </si>
  <si>
    <r>
      <rPr>
        <sz val="8"/>
        <color rgb="FFFF0000"/>
        <rFont val="宋体"/>
        <family val="3"/>
        <charset val="134"/>
      </rPr>
      <t>枕套</t>
    </r>
    <r>
      <rPr>
        <sz val="8"/>
        <rFont val="宋体"/>
        <family val="3"/>
        <charset val="134"/>
      </rPr>
      <t>：大身联体不裁断翻折做</t>
    </r>
    <r>
      <rPr>
        <sz val="8"/>
        <color rgb="FFFF0000"/>
        <rFont val="宋体"/>
        <family val="3"/>
        <charset val="134"/>
      </rPr>
      <t>常规4"头子，单针明线</t>
    </r>
    <r>
      <rPr>
        <sz val="8"/>
        <rFont val="宋体"/>
        <family val="3"/>
        <charset val="134"/>
      </rPr>
      <t>。枕套正背面一样。PVC拉链袋，普通拉头</t>
    </r>
  </si>
  <si>
    <t>65-70days MOQ 2500 pairs/color</t>
  </si>
  <si>
    <t>total</t>
  </si>
  <si>
    <t xml:space="preserve">1000 Desert Sage </t>
  </si>
  <si>
    <t xml:space="preserve">1000 Vapor Blue </t>
  </si>
  <si>
    <t xml:space="preserve">1000 Black </t>
  </si>
  <si>
    <t xml:space="preserve">3000 White </t>
  </si>
  <si>
    <t>King</t>
  </si>
  <si>
    <t xml:space="preserve">3200 desert sage </t>
  </si>
  <si>
    <t xml:space="preserve">3600 vapor blue </t>
  </si>
  <si>
    <t xml:space="preserve">3200 black </t>
  </si>
  <si>
    <t xml:space="preserve">4000 white </t>
  </si>
  <si>
    <t>STD</t>
  </si>
  <si>
    <t xml:space="preserve">Black </t>
  </si>
  <si>
    <t xml:space="preserve">1160x2 </t>
  </si>
  <si>
    <t>Queen</t>
  </si>
  <si>
    <t>Black</t>
  </si>
  <si>
    <t xml:space="preserve">Full </t>
  </si>
  <si>
    <t xml:space="preserve">twin </t>
  </si>
  <si>
    <t xml:space="preserve">Comments </t>
  </si>
  <si>
    <t>Container #6</t>
  </si>
  <si>
    <t>Comfy Sleep 1/2 PC &amp; 1/2 sheet</t>
  </si>
  <si>
    <t xml:space="preserve">White </t>
  </si>
  <si>
    <t>CK</t>
  </si>
  <si>
    <t>White</t>
  </si>
  <si>
    <t>1188 x3</t>
  </si>
  <si>
    <t>Full</t>
  </si>
  <si>
    <t>Twin</t>
  </si>
  <si>
    <t>Container #5</t>
  </si>
  <si>
    <t>Comfy Sleep</t>
  </si>
  <si>
    <t xml:space="preserve">Monument </t>
  </si>
  <si>
    <t xml:space="preserve">Atmosphere </t>
  </si>
  <si>
    <t>Container #4</t>
  </si>
  <si>
    <t xml:space="preserve">Cooling </t>
  </si>
  <si>
    <t>W2 SW</t>
  </si>
  <si>
    <t xml:space="preserve">FEBRUARY </t>
  </si>
  <si>
    <t xml:space="preserve">Charcoal Grey </t>
  </si>
  <si>
    <t xml:space="preserve">Jet Black </t>
  </si>
  <si>
    <t>Charcoal Grey</t>
  </si>
  <si>
    <t>Container #3</t>
  </si>
  <si>
    <t xml:space="preserve">500 Microchip </t>
  </si>
  <si>
    <t xml:space="preserve">500 Moonbeam </t>
  </si>
  <si>
    <t xml:space="preserve">2000 qhite </t>
  </si>
  <si>
    <t xml:space="preserve">Allergen KING </t>
  </si>
  <si>
    <t xml:space="preserve">2000 Microchip </t>
  </si>
  <si>
    <t xml:space="preserve">2000 Moonbeam </t>
  </si>
  <si>
    <t xml:space="preserve">3000 white </t>
  </si>
  <si>
    <t>Allergen STD</t>
  </si>
  <si>
    <t>1000 Microchip</t>
  </si>
  <si>
    <t>1000 Moonbeam</t>
  </si>
  <si>
    <t xml:space="preserve">1000 White </t>
  </si>
  <si>
    <t>Cooling King</t>
  </si>
  <si>
    <t xml:space="preserve">2000 Michrochip </t>
  </si>
  <si>
    <t xml:space="preserve">2000 Moon beam </t>
  </si>
  <si>
    <t>Cooling STD</t>
  </si>
  <si>
    <t xml:space="preserve">stone wash </t>
  </si>
  <si>
    <t>Stone WashBlue  c</t>
  </si>
  <si>
    <t xml:space="preserve">1160x2 white / 1160 Stone Wash Blue </t>
  </si>
  <si>
    <t>Container #2</t>
  </si>
  <si>
    <t>Cooling Sheets  &amp; PC with cooling &amp;  allergen 1/2</t>
  </si>
  <si>
    <t xml:space="preserve">Moonbeam </t>
  </si>
  <si>
    <t>Microchip</t>
  </si>
  <si>
    <t xml:space="preserve">white </t>
  </si>
  <si>
    <t>white</t>
  </si>
  <si>
    <t>Container #1</t>
  </si>
  <si>
    <t>W1A SW</t>
  </si>
  <si>
    <t>FEBRUARY CONTAINER</t>
  </si>
  <si>
    <t>1000 Black</t>
  </si>
  <si>
    <t xml:space="preserve">1000 Monument </t>
  </si>
  <si>
    <t>3000 white</t>
  </si>
  <si>
    <t xml:space="preserve">3200 Black </t>
  </si>
  <si>
    <t xml:space="preserve">3200 Monument </t>
  </si>
  <si>
    <t xml:space="preserve">3600 Moonbeam </t>
  </si>
  <si>
    <t>Monument</t>
  </si>
  <si>
    <t>Vintage Indigo</t>
  </si>
  <si>
    <t xml:space="preserve">Microchip </t>
  </si>
  <si>
    <t>MARCH</t>
  </si>
  <si>
    <t>500 Stone Wash</t>
  </si>
  <si>
    <t>500 Castle Rock</t>
  </si>
  <si>
    <t xml:space="preserve">2000 white </t>
  </si>
  <si>
    <t xml:space="preserve">2000 Stone Wash </t>
  </si>
  <si>
    <t>2000  Castle Rock</t>
  </si>
  <si>
    <t>1000 stonewash</t>
  </si>
  <si>
    <t xml:space="preserve">1000 castle rock </t>
  </si>
  <si>
    <t>1000 white</t>
  </si>
  <si>
    <t>2000 Stonewash</t>
  </si>
  <si>
    <t xml:space="preserve">2000 Castle Rock </t>
  </si>
  <si>
    <t>CoolingSTD</t>
  </si>
  <si>
    <t xml:space="preserve">Pagent Blue </t>
  </si>
  <si>
    <t xml:space="preserve">Pagent  blue </t>
  </si>
  <si>
    <t>1160x2</t>
  </si>
  <si>
    <t xml:space="preserve">Stone wash </t>
  </si>
  <si>
    <t>1000 Bijou Blue</t>
  </si>
  <si>
    <t xml:space="preserve">1000 Castle Rock </t>
  </si>
  <si>
    <t xml:space="preserve">1000 Moonbeam </t>
  </si>
  <si>
    <t>3200 Bijou Blue</t>
  </si>
  <si>
    <t xml:space="preserve">3200 Castle Rock </t>
  </si>
  <si>
    <t>Bijou Blue</t>
  </si>
  <si>
    <t xml:space="preserve">Bijou Blue </t>
  </si>
  <si>
    <t xml:space="preserve">Castle Rock </t>
  </si>
  <si>
    <t xml:space="preserve">Atmopshere </t>
  </si>
  <si>
    <t xml:space="preserve">W2 SW </t>
  </si>
  <si>
    <t xml:space="preserve">April Container </t>
  </si>
  <si>
    <t>black</t>
  </si>
  <si>
    <t>500 Moonbeam</t>
  </si>
  <si>
    <t>500 Quiet Grey</t>
  </si>
  <si>
    <t xml:space="preserve">2000 Quiet Grey </t>
  </si>
  <si>
    <t xml:space="preserve">1000 quiet Grey </t>
  </si>
  <si>
    <t xml:space="preserve">Quiet Gray </t>
  </si>
  <si>
    <t>April CONTAINER</t>
  </si>
  <si>
    <r>
      <t>80gsm</t>
    </r>
    <r>
      <rPr>
        <sz val="8"/>
        <rFont val="Arial"/>
        <family val="2"/>
      </rPr>
      <t xml:space="preserve"> </t>
    </r>
    <r>
      <rPr>
        <sz val="8"/>
        <color rgb="FFFF0000"/>
        <rFont val="Arial"/>
        <family val="2"/>
      </rPr>
      <t>Microfiber</t>
    </r>
    <r>
      <rPr>
        <sz val="8"/>
        <rFont val="Arial"/>
        <family val="2"/>
      </rPr>
      <t xml:space="preserve"> </t>
    </r>
    <r>
      <rPr>
        <sz val="8"/>
        <color rgb="FFFF0000"/>
        <rFont val="Arial"/>
        <family val="2"/>
      </rPr>
      <t>Solid</t>
    </r>
    <r>
      <rPr>
        <sz val="8"/>
        <rFont val="Arial"/>
        <family val="2"/>
      </rPr>
      <t xml:space="preserve"> 100% polyester with </t>
    </r>
    <r>
      <rPr>
        <sz val="8"/>
        <color rgb="FFFF0000"/>
        <rFont val="Arial"/>
        <family val="2"/>
      </rPr>
      <t>cooling</t>
    </r>
    <r>
      <rPr>
        <sz val="8"/>
        <rFont val="Arial"/>
        <family val="2"/>
      </rPr>
      <t xml:space="preserve"> topical treatment (20 washings)  
</t>
    </r>
    <r>
      <rPr>
        <sz val="8"/>
        <color rgb="FFFF0000"/>
        <rFont val="宋体"/>
        <family val="3"/>
        <charset val="134"/>
      </rPr>
      <t>国产凉感助剂</t>
    </r>
    <phoneticPr fontId="6" type="noConversion"/>
  </si>
  <si>
    <t>100% polyester with cooling topical treatment sheets, VZB packaging, Z hem, 1" elastic</t>
    <phoneticPr fontId="4" type="noConversion"/>
  </si>
  <si>
    <t>6 piece set -- Serta Brand 80gsm Microfiber Sheets - Cooling</t>
    <phoneticPr fontId="4" type="noConversion"/>
  </si>
  <si>
    <t>WHITE</t>
    <phoneticPr fontId="4" type="noConversion"/>
  </si>
  <si>
    <t>MICROCHIP</t>
    <phoneticPr fontId="4" type="noConversion"/>
  </si>
  <si>
    <t>MOONBEAM</t>
    <phoneticPr fontId="4" type="noConversion"/>
  </si>
  <si>
    <t>Units</t>
    <phoneticPr fontId="4" type="noConversion"/>
  </si>
  <si>
    <t>100gsm poltyeter allergan protection, PVC Bag</t>
    <phoneticPr fontId="6" type="noConversion"/>
  </si>
  <si>
    <t xml:space="preserve">6 piece set -- Serta Brand 80gsm Microfiber Sheets - Cooling &amp; PC with cooling </t>
    <phoneticPr fontId="4" type="noConversion"/>
  </si>
  <si>
    <t>W1A SW</t>
    <phoneticPr fontId="4" type="noConversion"/>
  </si>
  <si>
    <t>FEBRUARY CONTAINER #1</t>
    <phoneticPr fontId="4" type="noConversion"/>
  </si>
  <si>
    <t>FEBRUARY CONTAINER #2</t>
    <phoneticPr fontId="4" type="noConversion"/>
  </si>
  <si>
    <t>SPC: 21x30"(2)</t>
  </si>
  <si>
    <t>KPC: 21x40"(2)</t>
  </si>
  <si>
    <t>2pc -- Serta Brand 100gsm Solid Polyester Allergan Protection Pillowcases</t>
    <phoneticPr fontId="6" type="noConversion"/>
  </si>
  <si>
    <t>2pc -- Serta Brand 100gsm Solid Polyester Allergan Protection Pillowcases</t>
    <phoneticPr fontId="4" type="noConversion"/>
  </si>
  <si>
    <t>100% polyester</t>
    <phoneticPr fontId="4" type="noConversion"/>
  </si>
  <si>
    <t>FEBRUARY CONTAINER #3</t>
    <phoneticPr fontId="4" type="noConversion"/>
  </si>
  <si>
    <t>JET BLACK</t>
    <phoneticPr fontId="4" type="noConversion"/>
  </si>
  <si>
    <t>6 piece set -- Serta Brand 80gsm Microfiber Sheets -- Comfy Sleep</t>
    <phoneticPr fontId="4" type="noConversion"/>
  </si>
  <si>
    <t>FEBRUARY CONTAINER #4</t>
    <phoneticPr fontId="4" type="noConversion"/>
  </si>
  <si>
    <t>W2 SW</t>
    <phoneticPr fontId="4" type="noConversion"/>
  </si>
  <si>
    <t>MONUMENT</t>
    <phoneticPr fontId="4" type="noConversion"/>
  </si>
  <si>
    <t>ATMOSPHERE</t>
    <phoneticPr fontId="4" type="noConversion"/>
  </si>
  <si>
    <t>FEBRUARY CONTAINER #5</t>
    <phoneticPr fontId="4" type="noConversion"/>
  </si>
  <si>
    <t>FEBRUARY CONTAINER #6</t>
    <phoneticPr fontId="4" type="noConversion"/>
  </si>
  <si>
    <t>VINTAGE INDIGO</t>
    <phoneticPr fontId="4" type="noConversion"/>
  </si>
  <si>
    <t>DESERT SAGE</t>
    <phoneticPr fontId="4" type="noConversion"/>
  </si>
  <si>
    <t>BLACK</t>
    <phoneticPr fontId="4" type="noConversion"/>
  </si>
  <si>
    <t>VAPOR BLUE</t>
    <phoneticPr fontId="4" type="noConversion"/>
  </si>
  <si>
    <t>KPC: 21x40"(2)</t>
    <phoneticPr fontId="4" type="noConversion"/>
  </si>
  <si>
    <t>MARCH CONTAINER #1</t>
    <phoneticPr fontId="4" type="noConversion"/>
  </si>
  <si>
    <t>MARCH CONTAINER #2</t>
    <phoneticPr fontId="4" type="noConversion"/>
  </si>
  <si>
    <t>MARCH CONTAINER #3</t>
    <phoneticPr fontId="4" type="noConversion"/>
  </si>
  <si>
    <t>MARCH CONTAINER #4</t>
    <phoneticPr fontId="4" type="noConversion"/>
  </si>
  <si>
    <t>MARCH CONTAINER #5</t>
    <phoneticPr fontId="4" type="noConversion"/>
  </si>
  <si>
    <t>MARCH CONTAINER #6</t>
    <phoneticPr fontId="4" type="noConversion"/>
  </si>
  <si>
    <t>STONE WASH</t>
    <phoneticPr fontId="4" type="noConversion"/>
  </si>
  <si>
    <t>CASTLE ROCK</t>
    <phoneticPr fontId="4" type="noConversion"/>
  </si>
  <si>
    <t>PAGENT BLUE</t>
    <phoneticPr fontId="4" type="noConversion"/>
  </si>
  <si>
    <t>QUIET GREY</t>
    <phoneticPr fontId="4" type="noConversion"/>
  </si>
  <si>
    <t>APRIL CONTAINER #1</t>
    <phoneticPr fontId="4" type="noConversion"/>
  </si>
  <si>
    <t>APRIL CONTAINER #2</t>
    <phoneticPr fontId="4" type="noConversion"/>
  </si>
  <si>
    <t>APRIL CONTAINER #3</t>
    <phoneticPr fontId="4" type="noConversion"/>
  </si>
  <si>
    <t>APRIL CONTAINER #4</t>
    <phoneticPr fontId="4" type="noConversion"/>
  </si>
  <si>
    <t>APRIL CONTAINER #5</t>
    <phoneticPr fontId="4" type="noConversion"/>
  </si>
  <si>
    <t>APRIL CONTAINER #6</t>
    <phoneticPr fontId="4" type="noConversion"/>
  </si>
  <si>
    <t>BIJOU BLUE</t>
    <phoneticPr fontId="4" type="noConversion"/>
  </si>
  <si>
    <t>Total Units</t>
  </si>
  <si>
    <t>Margin</t>
  </si>
  <si>
    <t>Vapor Blue</t>
  </si>
  <si>
    <t>Desert Sage</t>
  </si>
  <si>
    <t xml:space="preserve">Vintage Indigo </t>
  </si>
  <si>
    <t>Suggested QTY</t>
  </si>
  <si>
    <t>Suggested QTY</t>
    <phoneticPr fontId="92" type="noConversion"/>
  </si>
  <si>
    <t>POE S/W 2025/2/12~2025/2/19</t>
    <phoneticPr fontId="92" type="noConversion"/>
  </si>
  <si>
    <t xml:space="preserve">Atmophere </t>
  </si>
  <si>
    <t xml:space="preserve">W1A SW  </t>
    <phoneticPr fontId="92" type="noConversion"/>
  </si>
  <si>
    <t>POE S/W 2025/1/29~2025/2/5</t>
    <phoneticPr fontId="92" type="noConversion"/>
  </si>
  <si>
    <t>POE S/W 2025/3/12~2025/3/19</t>
    <phoneticPr fontId="92" type="noConversion"/>
  </si>
  <si>
    <t xml:space="preserve">Quiet Grey </t>
  </si>
  <si>
    <t>Castle Rock</t>
  </si>
  <si>
    <t>POE S/W 2025/2/26~2025/3/5</t>
    <phoneticPr fontId="92" type="noConversion"/>
  </si>
  <si>
    <t>MARCH CONTAINER</t>
  </si>
  <si>
    <t>POE S/W 2025/4/9~2025/4/16</t>
    <phoneticPr fontId="92" type="noConversion"/>
  </si>
  <si>
    <t>POE S/W 2025/3/26~2025/4/2</t>
    <phoneticPr fontId="92" type="noConversion"/>
  </si>
  <si>
    <r>
      <rPr>
        <sz val="10"/>
        <rFont val="Arial"/>
        <family val="2"/>
      </rPr>
      <t>ROSS</t>
    </r>
    <r>
      <rPr>
        <sz val="10"/>
        <rFont val="宋体"/>
        <family val="3"/>
        <charset val="134"/>
      </rPr>
      <t>包装参考</t>
    </r>
  </si>
  <si>
    <t>3.VZB packaging, Sheet Set Serta Puller, Pillowcase regular puller</t>
  </si>
  <si>
    <r>
      <rPr>
        <sz val="10"/>
        <rFont val="Arial"/>
        <family val="2"/>
      </rPr>
      <t>1/4</t>
    </r>
    <r>
      <rPr>
        <sz val="10"/>
        <rFont val="宋体"/>
        <family val="3"/>
        <charset val="134"/>
      </rPr>
      <t>英寸</t>
    </r>
    <r>
      <rPr>
        <sz val="10"/>
        <rFont val="Arial"/>
        <family val="2"/>
      </rPr>
      <t>Z HEM</t>
    </r>
    <r>
      <rPr>
        <sz val="10"/>
        <rFont val="宋体"/>
        <family val="3"/>
        <charset val="134"/>
      </rPr>
      <t>工艺如下图：</t>
    </r>
  </si>
  <si>
    <t>2. 3cm elastic</t>
  </si>
  <si>
    <r>
      <rPr>
        <sz val="10"/>
        <rFont val="宋体"/>
        <family val="3"/>
        <charset val="134"/>
      </rPr>
      <t>国产凉感助剂，</t>
    </r>
    <r>
      <rPr>
        <sz val="10"/>
        <rFont val="Arial"/>
        <family val="2"/>
      </rPr>
      <t>MM-35,35</t>
    </r>
    <r>
      <rPr>
        <sz val="10"/>
        <rFont val="宋体"/>
        <family val="3"/>
        <charset val="134"/>
      </rPr>
      <t>元</t>
    </r>
    <r>
      <rPr>
        <sz val="10"/>
        <rFont val="Arial"/>
        <family val="2"/>
      </rPr>
      <t>/kg</t>
    </r>
    <r>
      <rPr>
        <sz val="10"/>
        <rFont val="宋体"/>
        <family val="3"/>
        <charset val="134"/>
      </rPr>
      <t>，用量为布重</t>
    </r>
    <r>
      <rPr>
        <sz val="10"/>
        <rFont val="Arial"/>
        <family val="2"/>
      </rPr>
      <t>1.5%</t>
    </r>
  </si>
  <si>
    <r>
      <rPr>
        <sz val="8"/>
        <color rgb="FFFF0000"/>
        <rFont val="宋体"/>
        <family val="3"/>
        <charset val="134"/>
      </rPr>
      <t>单独枕套</t>
    </r>
    <r>
      <rPr>
        <sz val="8"/>
        <rFont val="宋体"/>
        <family val="3"/>
        <charset val="134"/>
      </rPr>
      <t>：大身联体翻折做</t>
    </r>
    <r>
      <rPr>
        <sz val="8"/>
        <color rgb="FFFF0000"/>
        <rFont val="宋体"/>
        <family val="3"/>
        <charset val="134"/>
      </rPr>
      <t>常规4"头子，单针明线</t>
    </r>
    <r>
      <rPr>
        <sz val="8"/>
        <rFont val="宋体"/>
        <family val="3"/>
        <charset val="134"/>
      </rPr>
      <t>。枕套正背面一样。PVC拉链袋，普通拉头</t>
    </r>
  </si>
  <si>
    <r>
      <rPr>
        <sz val="8"/>
        <color rgb="FFFF0000"/>
        <rFont val="Arial"/>
        <family val="2"/>
      </rPr>
      <t>80gsm</t>
    </r>
    <r>
      <rPr>
        <sz val="8"/>
        <rFont val="Arial"/>
        <family val="2"/>
      </rPr>
      <t xml:space="preserve"> </t>
    </r>
    <r>
      <rPr>
        <sz val="8"/>
        <color rgb="FFFF0000"/>
        <rFont val="Arial"/>
        <family val="2"/>
      </rPr>
      <t>Microfiber</t>
    </r>
    <r>
      <rPr>
        <sz val="8"/>
        <rFont val="Arial"/>
        <family val="2"/>
      </rPr>
      <t xml:space="preserve"> </t>
    </r>
    <r>
      <rPr>
        <sz val="8"/>
        <color rgb="FFFF0000"/>
        <rFont val="Arial"/>
        <family val="2"/>
      </rPr>
      <t>Solid</t>
    </r>
    <r>
      <rPr>
        <sz val="8"/>
        <rFont val="Arial"/>
        <family val="2"/>
      </rPr>
      <t xml:space="preserve"> 100% polyester with </t>
    </r>
    <r>
      <rPr>
        <sz val="8"/>
        <color rgb="FFFF0000"/>
        <rFont val="Arial"/>
        <family val="2"/>
      </rPr>
      <t>cooling</t>
    </r>
    <r>
      <rPr>
        <sz val="8"/>
        <rFont val="Arial"/>
        <family val="2"/>
      </rPr>
      <t xml:space="preserve"> topical treatment (20 washings)  
</t>
    </r>
    <r>
      <rPr>
        <sz val="8"/>
        <color rgb="FFFF0000"/>
        <rFont val="宋体"/>
        <family val="3"/>
        <charset val="134"/>
      </rPr>
      <t>国产凉感助剂</t>
    </r>
  </si>
  <si>
    <r>
      <rPr>
        <sz val="8"/>
        <color rgb="FFFF0000"/>
        <rFont val="宋体"/>
        <family val="3"/>
        <charset val="134"/>
      </rPr>
      <t>六件套</t>
    </r>
    <r>
      <rPr>
        <sz val="8"/>
        <rFont val="Arial"/>
        <family val="2"/>
      </rPr>
      <t>:</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b/>
        <sz val="8"/>
        <color rgb="FFFF0000"/>
        <rFont val="宋体"/>
        <family val="3"/>
        <charset val="134"/>
      </rPr>
      <t>连折</t>
    </r>
    <r>
      <rPr>
        <b/>
        <sz val="8"/>
        <color rgb="FFFF0000"/>
        <rFont val="Arial"/>
        <family val="2"/>
      </rPr>
      <t>1/4</t>
    </r>
    <r>
      <rPr>
        <b/>
        <sz val="8"/>
        <color rgb="FFFF0000"/>
        <rFont val="宋体"/>
        <family val="3"/>
        <charset val="134"/>
      </rPr>
      <t>英寸</t>
    </r>
    <r>
      <rPr>
        <b/>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枕套正背面都是Z hem。床笠一周做</t>
    </r>
    <r>
      <rPr>
        <b/>
        <sz val="8"/>
        <color rgb="FFFF0000"/>
        <rFont val="宋体"/>
        <family val="3"/>
        <charset val="134"/>
      </rPr>
      <t>3cm宽橡筋</t>
    </r>
    <r>
      <rPr>
        <sz val="8"/>
        <rFont val="Arial"/>
        <family val="2"/>
      </rPr>
      <t>,</t>
    </r>
    <r>
      <rPr>
        <sz val="8"/>
        <rFont val="宋体"/>
        <family val="3"/>
        <charset val="134"/>
      </rPr>
      <t>床笠四角</t>
    </r>
    <r>
      <rPr>
        <sz val="8"/>
        <rFont val="Arial"/>
        <family val="2"/>
      </rPr>
      <t>1/4"</t>
    </r>
    <r>
      <rPr>
        <sz val="8"/>
        <rFont val="宋体"/>
        <family val="3"/>
        <charset val="134"/>
      </rPr>
      <t xml:space="preserve">卷边。9x11" </t>
    </r>
    <r>
      <rPr>
        <sz val="8"/>
        <rFont val="Arial"/>
        <family val="2"/>
      </rPr>
      <t xml:space="preserve">VZB packaging, z hem, Serta Puller,  </t>
    </r>
    <r>
      <rPr>
        <sz val="8"/>
        <color rgb="FFFF0000"/>
        <rFont val="Arial"/>
        <family val="2"/>
      </rPr>
      <t xml:space="preserve">pc on top folding, handle on top, Serta hangtag, </t>
    </r>
    <r>
      <rPr>
        <sz val="8"/>
        <rFont val="Arial"/>
        <family val="2"/>
      </rPr>
      <t>horizontal packaging</t>
    </r>
  </si>
  <si>
    <t>80gsm
加助剂</t>
  </si>
  <si>
    <t>weight (KG)</t>
    <phoneticPr fontId="4" type="noConversion"/>
  </si>
  <si>
    <t>022164505849</t>
  </si>
  <si>
    <t>022164505856</t>
  </si>
  <si>
    <t>022164505863</t>
  </si>
  <si>
    <t>022164505870</t>
  </si>
  <si>
    <t>022164505887</t>
  </si>
  <si>
    <t>022164505894</t>
  </si>
  <si>
    <t>022164505900</t>
  </si>
  <si>
    <t>022164505917</t>
  </si>
  <si>
    <t>022164505924</t>
  </si>
  <si>
    <t>022164505931</t>
  </si>
  <si>
    <t>022164505948</t>
  </si>
  <si>
    <t>022164505955</t>
  </si>
  <si>
    <t>022164505962</t>
  </si>
  <si>
    <t>022164505979</t>
  </si>
  <si>
    <t>022164505986</t>
  </si>
  <si>
    <t>022164505993</t>
  </si>
  <si>
    <t>022164506006</t>
  </si>
  <si>
    <t>022164506013</t>
  </si>
  <si>
    <t>022164506020</t>
  </si>
  <si>
    <t>022164506037</t>
  </si>
  <si>
    <t>022164506044</t>
  </si>
  <si>
    <t>022164506051</t>
  </si>
  <si>
    <t>022164506068</t>
  </si>
  <si>
    <t>022164506075</t>
  </si>
  <si>
    <t>022164506082</t>
  </si>
  <si>
    <t>022164506099</t>
  </si>
  <si>
    <t>022164506105</t>
  </si>
  <si>
    <t>022164506112</t>
  </si>
  <si>
    <t>022164506129</t>
  </si>
  <si>
    <t>022164506136</t>
  </si>
  <si>
    <t>022164506143</t>
  </si>
  <si>
    <t>022164506150</t>
  </si>
  <si>
    <t>022164506167</t>
  </si>
  <si>
    <t>022164506174</t>
  </si>
  <si>
    <t>022164506181</t>
  </si>
  <si>
    <t>022164506198</t>
  </si>
  <si>
    <t>022164506204</t>
  </si>
  <si>
    <t>022164506211</t>
  </si>
  <si>
    <t>022164506228</t>
  </si>
  <si>
    <t>022164506235</t>
  </si>
  <si>
    <t>022164506242</t>
  </si>
  <si>
    <t>022164506259</t>
  </si>
  <si>
    <t>022164506266</t>
  </si>
  <si>
    <t>022164506273</t>
  </si>
  <si>
    <t>022164506280</t>
  </si>
  <si>
    <t>022164506297</t>
  </si>
  <si>
    <t>022164506303</t>
  </si>
  <si>
    <t>022164506310</t>
  </si>
  <si>
    <t>022164506327</t>
  </si>
  <si>
    <t>022164506334</t>
  </si>
  <si>
    <t>022164506341</t>
  </si>
  <si>
    <t>022164506358</t>
  </si>
  <si>
    <t>022164506365</t>
  </si>
  <si>
    <t>022164506372</t>
  </si>
  <si>
    <t>022164506389</t>
  </si>
  <si>
    <t>022164506396</t>
  </si>
  <si>
    <t>022164506402</t>
  </si>
  <si>
    <t>022164506419</t>
  </si>
  <si>
    <t>022164506426</t>
  </si>
  <si>
    <t>022164506433</t>
  </si>
  <si>
    <t>022164506440</t>
  </si>
  <si>
    <t>022164506457</t>
  </si>
  <si>
    <t>022164506464</t>
  </si>
  <si>
    <t>022164506471</t>
  </si>
  <si>
    <t>022164506488</t>
  </si>
  <si>
    <t>022164506495</t>
  </si>
  <si>
    <t>022164506501</t>
  </si>
  <si>
    <t>022164506518</t>
  </si>
  <si>
    <t>022164506525</t>
  </si>
  <si>
    <t>022164506532</t>
  </si>
  <si>
    <t>022164506549</t>
  </si>
  <si>
    <t>022164506556</t>
  </si>
  <si>
    <t>022164506563</t>
  </si>
  <si>
    <t>022164506617</t>
  </si>
  <si>
    <t>022164506624</t>
  </si>
  <si>
    <t>022164506631</t>
  </si>
  <si>
    <t>022164506648</t>
  </si>
  <si>
    <t>022164506655</t>
  </si>
  <si>
    <t>022164506662</t>
  </si>
  <si>
    <t>022164506679</t>
  </si>
  <si>
    <t>022164506686</t>
  </si>
  <si>
    <t>022164506693</t>
  </si>
  <si>
    <t>022164506709</t>
  </si>
  <si>
    <t>022164506716</t>
  </si>
  <si>
    <t>022164506723</t>
  </si>
  <si>
    <t>022164506730</t>
  </si>
  <si>
    <t>022164506747</t>
  </si>
  <si>
    <t>022164506754</t>
  </si>
  <si>
    <t>022164506761</t>
  </si>
  <si>
    <t>022164506778</t>
  </si>
  <si>
    <t>022164506785</t>
  </si>
  <si>
    <t>022164506792</t>
  </si>
  <si>
    <t>022164506808</t>
  </si>
  <si>
    <t>022164506815</t>
  </si>
  <si>
    <t>022164506822</t>
  </si>
  <si>
    <t>022164506839</t>
  </si>
  <si>
    <t>022164506846</t>
  </si>
  <si>
    <t>022164506853</t>
  </si>
  <si>
    <t>022164506860</t>
  </si>
  <si>
    <t>022164506877</t>
  </si>
  <si>
    <t>022164506884</t>
  </si>
  <si>
    <t>022164506891</t>
  </si>
  <si>
    <t>022164506907</t>
  </si>
  <si>
    <t>022164506914</t>
  </si>
  <si>
    <t>022164506921</t>
  </si>
  <si>
    <t>022164506938</t>
  </si>
  <si>
    <t>022164506945</t>
  </si>
  <si>
    <t>022164506952</t>
  </si>
  <si>
    <t>ST20-4113</t>
    <phoneticPr fontId="88" type="noConversion"/>
  </si>
  <si>
    <t>ST20-4114</t>
  </si>
  <si>
    <t>ST20-4115</t>
  </si>
  <si>
    <t>ST20-4116</t>
  </si>
  <si>
    <t>ST20-4051</t>
    <phoneticPr fontId="88" type="noConversion"/>
  </si>
  <si>
    <t>ST21-4061</t>
    <phoneticPr fontId="88" type="noConversion"/>
  </si>
  <si>
    <t>ST21-4062</t>
    <phoneticPr fontId="88" type="noConversion"/>
  </si>
  <si>
    <t>ST21-4096</t>
    <phoneticPr fontId="88" type="noConversion"/>
  </si>
  <si>
    <t>ST21-4097</t>
    <phoneticPr fontId="88" type="noConversion"/>
  </si>
  <si>
    <t>ST21-4117</t>
    <phoneticPr fontId="88" type="noConversion"/>
  </si>
  <si>
    <t>ST21-4118</t>
  </si>
  <si>
    <t>ST21-4119</t>
  </si>
  <si>
    <t>ST21-4120</t>
  </si>
  <si>
    <t>ST20-4049</t>
    <phoneticPr fontId="88" type="noConversion"/>
  </si>
  <si>
    <t>ST20-4050</t>
    <phoneticPr fontId="88" type="noConversion"/>
  </si>
  <si>
    <t>ST20-4052</t>
    <phoneticPr fontId="88" type="noConversion"/>
  </si>
  <si>
    <t>ST20-4053</t>
    <phoneticPr fontId="88" type="noConversion"/>
  </si>
  <si>
    <t>ST20-4112</t>
    <phoneticPr fontId="88" type="noConversion"/>
  </si>
  <si>
    <t>ST20-4091</t>
    <phoneticPr fontId="88" type="noConversion"/>
  </si>
  <si>
    <t>ST20-4013</t>
    <phoneticPr fontId="88" type="noConversion"/>
  </si>
  <si>
    <t>ST20-4014</t>
  </si>
  <si>
    <t>ST20-4015</t>
  </si>
  <si>
    <t>ST20-4016</t>
  </si>
  <si>
    <t>ST20-4017</t>
  </si>
  <si>
    <t>ST20-4018</t>
  </si>
  <si>
    <t>ST20-4019</t>
  </si>
  <si>
    <t>ST20-4021</t>
  </si>
  <si>
    <t>ST20-4022</t>
  </si>
  <si>
    <t>ST20-4023</t>
  </si>
  <si>
    <t>ST21-4024</t>
    <phoneticPr fontId="88" type="noConversion"/>
  </si>
  <si>
    <t>ST21-4025</t>
    <phoneticPr fontId="88" type="noConversion"/>
  </si>
  <si>
    <t>ST21-4026</t>
    <phoneticPr fontId="88" type="noConversion"/>
  </si>
  <si>
    <t>ST21-4027</t>
    <phoneticPr fontId="88" type="noConversion"/>
  </si>
  <si>
    <t>ST21-4029</t>
    <phoneticPr fontId="88" type="noConversion"/>
  </si>
  <si>
    <t>ST21-4031</t>
  </si>
  <si>
    <t>ST21-4032</t>
  </si>
  <si>
    <t>ST21-4033</t>
  </si>
  <si>
    <t>ST21-4034</t>
  </si>
  <si>
    <t>ST21-4035</t>
  </si>
  <si>
    <t>ST20-4036</t>
    <phoneticPr fontId="88" type="noConversion"/>
  </si>
  <si>
    <t>ST20-4037</t>
  </si>
  <si>
    <t>ST20-4038</t>
  </si>
  <si>
    <t>ST20-4039</t>
  </si>
  <si>
    <t>ST20-4040</t>
  </si>
  <si>
    <t>ST20-4041</t>
    <phoneticPr fontId="88" type="noConversion"/>
  </si>
  <si>
    <t>ST20-4042</t>
    <phoneticPr fontId="88" type="noConversion"/>
  </si>
  <si>
    <t>ST20-4043</t>
    <phoneticPr fontId="88" type="noConversion"/>
  </si>
  <si>
    <t>ST20-4044</t>
    <phoneticPr fontId="88" type="noConversion"/>
  </si>
  <si>
    <t>ST20-4045</t>
    <phoneticPr fontId="88" type="noConversion"/>
  </si>
  <si>
    <t>ST20-4046</t>
    <phoneticPr fontId="88" type="noConversion"/>
  </si>
  <si>
    <t>ST20-4047</t>
    <phoneticPr fontId="88" type="noConversion"/>
  </si>
  <si>
    <t>ST20-4048</t>
    <phoneticPr fontId="88" type="noConversion"/>
  </si>
  <si>
    <t>ST20-4052</t>
    <phoneticPr fontId="88" type="noConversion"/>
  </si>
  <si>
    <t>ST20-4054</t>
    <phoneticPr fontId="88" type="noConversion"/>
  </si>
  <si>
    <t>ST20-4055</t>
    <phoneticPr fontId="88" type="noConversion"/>
  </si>
  <si>
    <t>ST20-4056</t>
    <phoneticPr fontId="88" type="noConversion"/>
  </si>
  <si>
    <t>ST20-4057</t>
    <phoneticPr fontId="88" type="noConversion"/>
  </si>
  <si>
    <t>ST20-4058</t>
    <phoneticPr fontId="88" type="noConversion"/>
  </si>
  <si>
    <t>ST20-4059</t>
    <phoneticPr fontId="88" type="noConversion"/>
  </si>
  <si>
    <t>ST20-4060</t>
    <phoneticPr fontId="88" type="noConversion"/>
  </si>
  <si>
    <t>ST21-4062</t>
    <phoneticPr fontId="88" type="noConversion"/>
  </si>
  <si>
    <t>ST21-4063</t>
    <phoneticPr fontId="88" type="noConversion"/>
  </si>
  <si>
    <t>ST21-4064</t>
    <phoneticPr fontId="88" type="noConversion"/>
  </si>
  <si>
    <t>ST21-4065</t>
    <phoneticPr fontId="88" type="noConversion"/>
  </si>
  <si>
    <t>ST21-4066</t>
  </si>
  <si>
    <t>ST21-4067</t>
  </si>
  <si>
    <t>ST21-4068</t>
  </si>
  <si>
    <t>ST20-4013</t>
    <phoneticPr fontId="88" type="noConversion"/>
  </si>
  <si>
    <t>ST20-4070</t>
    <phoneticPr fontId="88" type="noConversion"/>
  </si>
  <si>
    <t>ST20-4071</t>
    <phoneticPr fontId="88" type="noConversion"/>
  </si>
  <si>
    <t>ST20-4072</t>
    <phoneticPr fontId="88" type="noConversion"/>
  </si>
  <si>
    <t>ST20-4073</t>
    <phoneticPr fontId="88" type="noConversion"/>
  </si>
  <si>
    <t>ST21-4025</t>
    <phoneticPr fontId="88" type="noConversion"/>
  </si>
  <si>
    <t>ST21-4074</t>
    <phoneticPr fontId="88" type="noConversion"/>
  </si>
  <si>
    <t>ST21-4075</t>
    <phoneticPr fontId="88" type="noConversion"/>
  </si>
  <si>
    <t>ST21-4076</t>
    <phoneticPr fontId="88" type="noConversion"/>
  </si>
  <si>
    <t>ST21-4077</t>
    <phoneticPr fontId="88" type="noConversion"/>
  </si>
  <si>
    <t>ST21-4030</t>
    <phoneticPr fontId="88" type="noConversion"/>
  </si>
  <si>
    <t>ST21-4078</t>
    <phoneticPr fontId="88" type="noConversion"/>
  </si>
  <si>
    <t>ST21-4079</t>
    <phoneticPr fontId="88" type="noConversion"/>
  </si>
  <si>
    <t>ST21-4080</t>
    <phoneticPr fontId="88" type="noConversion"/>
  </si>
  <si>
    <t>ST21-4081</t>
    <phoneticPr fontId="88" type="noConversion"/>
  </si>
  <si>
    <t>ST20-4082</t>
    <phoneticPr fontId="88" type="noConversion"/>
  </si>
  <si>
    <t>ST20-4083</t>
    <phoneticPr fontId="88" type="noConversion"/>
  </si>
  <si>
    <t>ST20-4084</t>
    <phoneticPr fontId="88" type="noConversion"/>
  </si>
  <si>
    <t>ST20-4085</t>
    <phoneticPr fontId="88" type="noConversion"/>
  </si>
  <si>
    <t>ST20-4086</t>
    <phoneticPr fontId="88" type="noConversion"/>
  </si>
  <si>
    <t>ST20-4087</t>
    <phoneticPr fontId="88" type="noConversion"/>
  </si>
  <si>
    <t>ST20-4088</t>
    <phoneticPr fontId="88" type="noConversion"/>
  </si>
  <si>
    <t>ST20-4089</t>
    <phoneticPr fontId="88" type="noConversion"/>
  </si>
  <si>
    <t>ST20-4090</t>
    <phoneticPr fontId="88" type="noConversion"/>
  </si>
  <si>
    <t>ST20-4050</t>
    <phoneticPr fontId="88" type="noConversion"/>
  </si>
  <si>
    <t>ST20-4092</t>
    <phoneticPr fontId="88" type="noConversion"/>
  </si>
  <si>
    <t>ST20-4093</t>
  </si>
  <si>
    <t>ST20-4094</t>
  </si>
  <si>
    <t>ST20-4095</t>
  </si>
  <si>
    <t>ST21-4098</t>
  </si>
  <si>
    <t>ST21-4099</t>
  </si>
  <si>
    <t>ST20-4100</t>
    <phoneticPr fontId="88" type="noConversion"/>
  </si>
  <si>
    <t>ST20-4101</t>
  </si>
  <si>
    <t>ST20-4102</t>
  </si>
  <si>
    <t>ST20-4090</t>
    <phoneticPr fontId="88" type="noConversion"/>
  </si>
  <si>
    <t>ST20-4103</t>
    <phoneticPr fontId="88" type="noConversion"/>
  </si>
  <si>
    <t>ST21-4104</t>
    <phoneticPr fontId="88" type="noConversion"/>
  </si>
  <si>
    <t>ST21-4105</t>
    <phoneticPr fontId="88" type="noConversion"/>
  </si>
  <si>
    <t>ST21-4106</t>
    <phoneticPr fontId="88" type="noConversion"/>
  </si>
  <si>
    <t>ST21-4107</t>
    <phoneticPr fontId="88" type="noConversion"/>
  </si>
  <si>
    <t>ST20-4057</t>
    <phoneticPr fontId="88" type="noConversion"/>
  </si>
  <si>
    <t>ST20-4058</t>
    <phoneticPr fontId="88" type="noConversion"/>
  </si>
  <si>
    <t>ST20-4059</t>
    <phoneticPr fontId="88" type="noConversion"/>
  </si>
  <si>
    <t>ST20-4108</t>
    <phoneticPr fontId="88" type="noConversion"/>
  </si>
  <si>
    <t>ST20-4041</t>
    <phoneticPr fontId="88" type="noConversion"/>
  </si>
  <si>
    <t>ST20-4109</t>
    <phoneticPr fontId="88" type="noConversion"/>
  </si>
  <si>
    <t>ST20-4110</t>
    <phoneticPr fontId="88" type="noConversion"/>
  </si>
  <si>
    <t>ST20-4111</t>
    <phoneticPr fontId="88" type="noConversion"/>
  </si>
  <si>
    <t>ST20-4045</t>
    <phoneticPr fontId="88" type="noConversion"/>
  </si>
  <si>
    <t>6 piece set -- Serta Brand 80gsm Microfiber Sheets - Cooling</t>
    <phoneticPr fontId="4" type="noConversion"/>
  </si>
  <si>
    <t>ST20-4020</t>
    <phoneticPr fontId="88" type="noConversion"/>
  </si>
  <si>
    <t>ST21-4028</t>
    <phoneticPr fontId="88" type="noConversion"/>
  </si>
  <si>
    <t>ST21-4030</t>
    <phoneticPr fontId="88" type="noConversion"/>
  </si>
  <si>
    <t>6 piece set -- Serta Brand 80gsm Microfiber Sheets - Cooling</t>
    <phoneticPr fontId="4" type="noConversion"/>
  </si>
  <si>
    <t>ST20-4015</t>
    <phoneticPr fontId="4" type="noConversion"/>
  </si>
  <si>
    <t>ST20-4049</t>
    <phoneticPr fontId="88" type="noConversion"/>
  </si>
  <si>
    <t>ST20-4069</t>
    <phoneticPr fontId="88" type="noConversion"/>
  </si>
  <si>
    <t>EEC PO#:RS-240941 , Customer PO# TBD, Ship date: 2025/1/26, Orde type: POE LA, Load: 5.5%, Note: TBD</t>
    <phoneticPr fontId="4" type="noConversion"/>
  </si>
  <si>
    <t>EEC PO#:RS-240942</t>
    <phoneticPr fontId="4" type="noConversion"/>
  </si>
  <si>
    <t>EEC PO#:RS-240944 , Customer PO# TBD, Ship date: 2025/1/26, Orde type: POE LA, Load: 5.5%, Note: TBD</t>
    <phoneticPr fontId="4" type="noConversion"/>
  </si>
  <si>
    <t>EEC PO#: RS-240945, Customer PO# TBD, Ship date: 2025/2/16, Orde type: POE LA, Load: 5.5%, Note: TBD</t>
    <phoneticPr fontId="4" type="noConversion"/>
  </si>
  <si>
    <t>EEC PO#: RS-240946, Customer PO# TBD, Ship date: 2025/2/16, Orde type: POE LA, Load: 5.5%, Note: TBD</t>
    <phoneticPr fontId="4" type="noConversion"/>
  </si>
  <si>
    <t>EEC PO#: RS-240948, Customer PO# TBD, Ship date: 2025/2/23, Orde type: POE LA, Load: 5.5%, Note: TBD</t>
    <phoneticPr fontId="4" type="noConversion"/>
  </si>
  <si>
    <t>EEC PO#: RS-240949</t>
    <phoneticPr fontId="4" type="noConversion"/>
  </si>
  <si>
    <t>EEC PO#: RS-240951, Customer PO# TBD, Ship date: 2025/2/23, Orde type: POE LA, Load: 5.5%, Note: TBD</t>
    <phoneticPr fontId="4" type="noConversion"/>
  </si>
  <si>
    <t>EEC PO#: RS-240952, Customer PO# TBD, Ship date: 2025/3/9, Orde type: POE LA, Load: 5.5%, Note: TBD</t>
    <phoneticPr fontId="4" type="noConversion"/>
  </si>
  <si>
    <t>EEC PO#: RS-240953, Customer PO# TBD, Ship date: 2025/3/9, Orde type: POE LA, Load: 5.5%, Note: TBD</t>
    <phoneticPr fontId="4" type="noConversion"/>
  </si>
  <si>
    <t>2pc -- Serta Brand 100gsm Solid Polyester Allergan Protection Pillowcases</t>
    <phoneticPr fontId="4" type="noConversion"/>
  </si>
  <si>
    <t>6 piece set -- Serta Brand 80gsm Microfiber Sheets -- Comfy Sleep</t>
    <phoneticPr fontId="4" type="noConversion"/>
  </si>
  <si>
    <t>2pc -- Serta Brand 100gsm Solid Polyester Allergan Protection Pillowcases</t>
    <phoneticPr fontId="4" type="noConversion"/>
  </si>
  <si>
    <r>
      <t xml:space="preserve">EEC PO#: RS-240934, Customer PO# </t>
    </r>
    <r>
      <rPr>
        <b/>
        <sz val="10"/>
        <color rgb="FFFF0000"/>
        <rFont val="Arial"/>
        <family val="2"/>
      </rPr>
      <t>11100608</t>
    </r>
    <r>
      <rPr>
        <b/>
        <sz val="10"/>
        <rFont val="Arial"/>
        <family val="2"/>
      </rPr>
      <t>, Ship date: 2024/12/29,   Orde type: POE LA,       Load: 5.5%,                        Note:</t>
    </r>
    <r>
      <rPr>
        <b/>
        <sz val="10"/>
        <color rgb="FFFF0000"/>
        <rFont val="Arial"/>
        <family val="2"/>
      </rPr>
      <t xml:space="preserve"> Port Arrival 1/24/2025, S/W: 1/28~2/2/2025</t>
    </r>
    <phoneticPr fontId="4" type="noConversion"/>
  </si>
  <si>
    <t>EEC PO#: RS-240935</t>
    <phoneticPr fontId="4" type="noConversion"/>
  </si>
  <si>
    <r>
      <t xml:space="preserve">EEC PO#: RS-240935, Customer PO# </t>
    </r>
    <r>
      <rPr>
        <b/>
        <sz val="10"/>
        <color rgb="FFFF0000"/>
        <rFont val="Arial"/>
        <family val="2"/>
      </rPr>
      <t>11100766</t>
    </r>
    <r>
      <rPr>
        <b/>
        <sz val="10"/>
        <rFont val="Arial"/>
        <family val="2"/>
      </rPr>
      <t xml:space="preserve">, Ship date: 2024/12/29,   Orde type: POE LA,       Load: 5.5%,                        Note: </t>
    </r>
    <r>
      <rPr>
        <b/>
        <sz val="10"/>
        <color rgb="FFFF0000"/>
        <rFont val="Arial"/>
        <family val="2"/>
      </rPr>
      <t>Port Arrival 1/24/2025, S/W: 1/28~2/2/2025</t>
    </r>
    <phoneticPr fontId="4" type="noConversion"/>
  </si>
  <si>
    <r>
      <t xml:space="preserve">EEC PO#:  RS-240939, Customer PO# </t>
    </r>
    <r>
      <rPr>
        <b/>
        <sz val="10"/>
        <color rgb="FFFF0000"/>
        <rFont val="Arial"/>
        <family val="2"/>
      </rPr>
      <t>11100712</t>
    </r>
    <r>
      <rPr>
        <b/>
        <sz val="10"/>
        <rFont val="Arial"/>
        <family val="2"/>
      </rPr>
      <t xml:space="preserve">, Ship date: 2025/1/12,      Orde type: POE LA,    Load: 5.5%,                       Note: </t>
    </r>
    <r>
      <rPr>
        <b/>
        <sz val="10"/>
        <color rgb="FFFF0000"/>
        <rFont val="Arial"/>
        <family val="2"/>
      </rPr>
      <t>Port Arrival 2/3/2025, S/W: 2/7~2/11/2025</t>
    </r>
    <phoneticPr fontId="4" type="noConversion"/>
  </si>
  <si>
    <r>
      <t xml:space="preserve">EEC PO#: RS-240938, Customer PO# </t>
    </r>
    <r>
      <rPr>
        <b/>
        <sz val="10"/>
        <color rgb="FFFF0000"/>
        <rFont val="Arial"/>
        <family val="2"/>
      </rPr>
      <t>11100704</t>
    </r>
    <r>
      <rPr>
        <b/>
        <sz val="10"/>
        <rFont val="Arial"/>
        <family val="2"/>
      </rPr>
      <t xml:space="preserve">, Ship date: 2025/1/12,    Orde type: POE LA,      Load: 5.5%,                   Note: </t>
    </r>
    <r>
      <rPr>
        <b/>
        <sz val="10"/>
        <color rgb="FFFF0000"/>
        <rFont val="Arial"/>
        <family val="2"/>
      </rPr>
      <t>Port Arrival 2/3/2025, S/W: 2/7~2/11/2025</t>
    </r>
    <phoneticPr fontId="4" type="noConversion"/>
  </si>
  <si>
    <r>
      <t xml:space="preserve">EEC PO#: RS-240940, Customer PO# </t>
    </r>
    <r>
      <rPr>
        <b/>
        <sz val="10"/>
        <color rgb="FFFF0000"/>
        <rFont val="Arial"/>
        <family val="2"/>
      </rPr>
      <t>11100782</t>
    </r>
    <r>
      <rPr>
        <b/>
        <sz val="10"/>
        <rFont val="Arial"/>
        <family val="2"/>
      </rPr>
      <t xml:space="preserve">,      Ship date: 2025/1/12,     Orde type: POE LA,     Load: 5.5%,                                       Note: </t>
    </r>
    <r>
      <rPr>
        <b/>
        <sz val="10"/>
        <color rgb="FFFF0000"/>
        <rFont val="Arial"/>
        <family val="2"/>
      </rPr>
      <t>Port Arrival 2/3/2025, S/W: 2/7~2/11/2025</t>
    </r>
    <phoneticPr fontId="4" type="noConversion"/>
  </si>
  <si>
    <r>
      <t xml:space="preserve">EEC PO#:RS-240937 , Customer PO# </t>
    </r>
    <r>
      <rPr>
        <b/>
        <sz val="10"/>
        <color rgb="FFFF0000"/>
        <rFont val="Arial"/>
        <family val="2"/>
      </rPr>
      <t>11100666</t>
    </r>
    <r>
      <rPr>
        <b/>
        <sz val="10"/>
        <rFont val="Arial"/>
        <family val="2"/>
      </rPr>
      <t>, Ship date: 2024/12/29, Orde type: POE LA,          Load: 5.5%,                                           Note:</t>
    </r>
    <r>
      <rPr>
        <b/>
        <sz val="10"/>
        <color rgb="FFFF0000"/>
        <rFont val="Arial"/>
        <family val="2"/>
      </rPr>
      <t xml:space="preserve"> Port Arrival 1/24/2025, S/W: 1/28~2/2/2025</t>
    </r>
    <phoneticPr fontId="4" type="noConversion"/>
  </si>
  <si>
    <r>
      <t>EEC PO#:RS-240936 , Customer PO#</t>
    </r>
    <r>
      <rPr>
        <b/>
        <sz val="10"/>
        <color rgb="FFFF0000"/>
        <rFont val="Arial"/>
        <family val="2"/>
      </rPr>
      <t xml:space="preserve"> 11102202</t>
    </r>
    <r>
      <rPr>
        <b/>
        <sz val="10"/>
        <rFont val="Arial"/>
        <family val="2"/>
      </rPr>
      <t xml:space="preserve">,      Ship date: 2024/12/29, Orde type: POE LA,    Load: 5.5%,                                      Note: </t>
    </r>
    <r>
      <rPr>
        <b/>
        <sz val="10"/>
        <color rgb="FFFF0000"/>
        <rFont val="Arial"/>
        <family val="2"/>
      </rPr>
      <t>S/W: 1/28~2/2/2025</t>
    </r>
    <phoneticPr fontId="4" type="noConversion"/>
  </si>
  <si>
    <t>EEC PO#: RS-240943, Customer PO# TBD, Ship date: 2025/1/26, Orde type: POE LA, Load: 5.5%, Note: TBD</t>
    <phoneticPr fontId="4" type="noConversion"/>
  </si>
  <si>
    <r>
      <t xml:space="preserve">EEC PO#: </t>
    </r>
    <r>
      <rPr>
        <b/>
        <sz val="10"/>
        <color rgb="FFFF0000"/>
        <rFont val="Arial"/>
        <family val="2"/>
      </rPr>
      <t>RS-240942-1</t>
    </r>
    <r>
      <rPr>
        <b/>
        <sz val="10"/>
        <rFont val="Arial"/>
        <family val="2"/>
      </rPr>
      <t xml:space="preserve">, Customer PO# </t>
    </r>
    <r>
      <rPr>
        <b/>
        <sz val="10"/>
        <color rgb="FFFF0000"/>
        <rFont val="Arial"/>
        <family val="2"/>
      </rPr>
      <t>11102559</t>
    </r>
    <r>
      <rPr>
        <b/>
        <sz val="10"/>
        <rFont val="Arial"/>
        <family val="2"/>
      </rPr>
      <t>,         Ship date: 2025/1/26,     Orde type: POE LA,     Load: 5.5%,                                    Note:</t>
    </r>
    <r>
      <rPr>
        <b/>
        <sz val="10"/>
        <color rgb="FFFF0000"/>
        <rFont val="Arial"/>
        <family val="2"/>
      </rPr>
      <t xml:space="preserve"> S/W 2/25~3/5/2025</t>
    </r>
    <phoneticPr fontId="4" type="noConversion"/>
  </si>
  <si>
    <r>
      <t xml:space="preserve">EEC PO#: RS-240943, Customer PO# </t>
    </r>
    <r>
      <rPr>
        <b/>
        <sz val="10"/>
        <color rgb="FFFF0000"/>
        <rFont val="Arial"/>
        <family val="2"/>
      </rPr>
      <t>11102559</t>
    </r>
    <r>
      <rPr>
        <b/>
        <sz val="10"/>
        <rFont val="Arial"/>
        <family val="2"/>
      </rPr>
      <t xml:space="preserve">,         Ship date: 2025/1/26,     Orde type: POE LA,     Load: 5.5%,                                    Note: </t>
    </r>
    <r>
      <rPr>
        <b/>
        <sz val="10"/>
        <color rgb="FFFF0000"/>
        <rFont val="Arial"/>
        <family val="2"/>
      </rPr>
      <t>S/W 2/25~3/5/2025</t>
    </r>
    <phoneticPr fontId="4" type="noConversion"/>
  </si>
  <si>
    <r>
      <t xml:space="preserve">EEC PO#: RS-240950, Customer PO# </t>
    </r>
    <r>
      <rPr>
        <b/>
        <sz val="10"/>
        <color rgb="FFFF0000"/>
        <rFont val="Arial"/>
        <family val="2"/>
      </rPr>
      <t>11102596</t>
    </r>
    <r>
      <rPr>
        <b/>
        <sz val="10"/>
        <rFont val="Arial"/>
        <family val="2"/>
      </rPr>
      <t xml:space="preserve">,               Ship date: 2025/2/23,                 Orde type: POE LA,                  Load: 5.5%,                                      Note: </t>
    </r>
    <r>
      <rPr>
        <b/>
        <sz val="10"/>
        <color rgb="FFFF0000"/>
        <rFont val="Arial"/>
        <family val="2"/>
      </rPr>
      <t>S/W 4/1~4/6/2025</t>
    </r>
    <phoneticPr fontId="4" type="noConversion"/>
  </si>
  <si>
    <r>
      <t xml:space="preserve">EEC PO#: </t>
    </r>
    <r>
      <rPr>
        <b/>
        <sz val="10"/>
        <color rgb="FFFF0000"/>
        <rFont val="Arial"/>
        <family val="2"/>
      </rPr>
      <t>RS-240954-1</t>
    </r>
    <r>
      <rPr>
        <b/>
        <sz val="10"/>
        <rFont val="Arial"/>
        <family val="2"/>
      </rPr>
      <t xml:space="preserve">, Customer PO# </t>
    </r>
    <r>
      <rPr>
        <b/>
        <sz val="10"/>
        <color rgb="FFFF0000"/>
        <rFont val="Arial"/>
        <family val="2"/>
      </rPr>
      <t>11103742</t>
    </r>
    <r>
      <rPr>
        <b/>
        <sz val="10"/>
        <rFont val="Arial"/>
        <family val="2"/>
      </rPr>
      <t>,           Ship date: 2025/3/9,                     Orde type: POE LA,                       Load: 5.5%,                                      Note:</t>
    </r>
    <r>
      <rPr>
        <b/>
        <sz val="10"/>
        <color rgb="FFFF0000"/>
        <rFont val="Arial"/>
        <family val="2"/>
      </rPr>
      <t xml:space="preserve"> S/W 4/11~4/15/2025</t>
    </r>
    <phoneticPr fontId="4" type="noConversion"/>
  </si>
  <si>
    <r>
      <t xml:space="preserve">EEC PO#: </t>
    </r>
    <r>
      <rPr>
        <b/>
        <sz val="10"/>
        <color rgb="FFFF0000"/>
        <rFont val="Arial"/>
        <family val="2"/>
      </rPr>
      <t>RS-240940-1,</t>
    </r>
    <r>
      <rPr>
        <b/>
        <sz val="10"/>
        <rFont val="Arial"/>
        <family val="2"/>
      </rPr>
      <t xml:space="preserve"> Customer PO# </t>
    </r>
    <r>
      <rPr>
        <b/>
        <sz val="10"/>
        <color rgb="FFFF0000"/>
        <rFont val="Arial"/>
        <family val="2"/>
      </rPr>
      <t>11103783</t>
    </r>
    <r>
      <rPr>
        <b/>
        <sz val="10"/>
        <rFont val="Arial"/>
        <family val="2"/>
      </rPr>
      <t xml:space="preserve">,      Ship date: 2025/1/12,     Orde type: POE LA,     Load: 5.5%,                                       Note: </t>
    </r>
    <r>
      <rPr>
        <b/>
        <sz val="10"/>
        <color rgb="FFFF0000"/>
        <rFont val="Arial"/>
        <family val="2"/>
      </rPr>
      <t>S/W: 2/7~2/11/2025</t>
    </r>
    <phoneticPr fontId="4" type="noConversion"/>
  </si>
  <si>
    <r>
      <t xml:space="preserve">EEC PO#: </t>
    </r>
    <r>
      <rPr>
        <b/>
        <sz val="10"/>
        <color rgb="FFFF0000"/>
        <rFont val="Arial"/>
        <family val="2"/>
      </rPr>
      <t>RS-240947-1</t>
    </r>
    <r>
      <rPr>
        <b/>
        <sz val="10"/>
        <rFont val="Arial"/>
        <family val="2"/>
      </rPr>
      <t xml:space="preserve">, Customer PO# </t>
    </r>
    <r>
      <rPr>
        <b/>
        <sz val="10"/>
        <color rgb="FFFF0000"/>
        <rFont val="Arial"/>
        <family val="2"/>
      </rPr>
      <t>11103974</t>
    </r>
    <r>
      <rPr>
        <b/>
        <sz val="10"/>
        <rFont val="Arial"/>
        <family val="2"/>
      </rPr>
      <t xml:space="preserve">,      Ship date: 2025/2/16,                   Orde type: POE LA,                    Load: 5.5%,                         Note: </t>
    </r>
    <r>
      <rPr>
        <b/>
        <sz val="10"/>
        <color rgb="FFFF0000"/>
        <rFont val="Arial"/>
        <family val="2"/>
      </rPr>
      <t>3/12~3/18/2025</t>
    </r>
    <phoneticPr fontId="4" type="noConversion"/>
  </si>
  <si>
    <r>
      <t>EEC PO#:</t>
    </r>
    <r>
      <rPr>
        <b/>
        <sz val="10"/>
        <color rgb="FFFF0000"/>
        <rFont val="Arial"/>
        <family val="2"/>
      </rPr>
      <t xml:space="preserve">RS-240935-1 </t>
    </r>
    <r>
      <rPr>
        <b/>
        <sz val="10"/>
        <rFont val="Arial"/>
        <family val="2"/>
      </rPr>
      <t xml:space="preserve">, Customer PO# </t>
    </r>
    <r>
      <rPr>
        <b/>
        <sz val="10"/>
        <color rgb="FFFF0000"/>
        <rFont val="Arial"/>
        <family val="2"/>
      </rPr>
      <t>11102202</t>
    </r>
    <r>
      <rPr>
        <b/>
        <sz val="10"/>
        <rFont val="Arial"/>
        <family val="2"/>
      </rPr>
      <t xml:space="preserve">,      Ship date: 2024/12/29, Orde type: POE LA,    Load: 5.5%,                                      Note: </t>
    </r>
    <r>
      <rPr>
        <b/>
        <sz val="10"/>
        <color rgb="FFFF0000"/>
        <rFont val="Arial"/>
        <family val="2"/>
      </rPr>
      <t>S/W: 1/28~2/2/2025</t>
    </r>
    <phoneticPr fontId="4" type="noConversion"/>
  </si>
  <si>
    <r>
      <t xml:space="preserve">EEC PO#: RS-240941, Customer PO# </t>
    </r>
    <r>
      <rPr>
        <b/>
        <sz val="10"/>
        <color rgb="FFFF0000"/>
        <rFont val="Arial"/>
        <family val="2"/>
      </rPr>
      <t>11107159</t>
    </r>
    <r>
      <rPr>
        <b/>
        <sz val="10"/>
        <rFont val="Arial"/>
        <family val="2"/>
      </rPr>
      <t xml:space="preserve">,      Ship date: 2025/1/26,     Orde type: POE LA,     Load: 5.5%,                                       Note: </t>
    </r>
    <r>
      <rPr>
        <b/>
        <sz val="10"/>
        <color rgb="FFFF0000"/>
        <rFont val="Arial"/>
        <family val="2"/>
      </rPr>
      <t>Port Arrival 2/21/2025, S/W: 2/25~3/5/2025</t>
    </r>
    <phoneticPr fontId="4" type="noConversion"/>
  </si>
  <si>
    <r>
      <t xml:space="preserve">EEC PO#: RS-240944, Customer PO# </t>
    </r>
    <r>
      <rPr>
        <b/>
        <sz val="10"/>
        <color rgb="FFFF0000"/>
        <rFont val="Arial"/>
        <family val="2"/>
      </rPr>
      <t>11107410</t>
    </r>
    <r>
      <rPr>
        <b/>
        <sz val="10"/>
        <rFont val="Arial"/>
        <family val="2"/>
      </rPr>
      <t xml:space="preserve">,      Ship date: 2025/1/26,     Orde type: POE LA,     Load: 5.5%,                                       Note: </t>
    </r>
    <r>
      <rPr>
        <b/>
        <sz val="10"/>
        <color rgb="FFFF0000"/>
        <rFont val="Arial"/>
        <family val="2"/>
      </rPr>
      <t>Port Arrival 2/21/2025, S/W: 2/25~3/5/2025</t>
    </r>
    <phoneticPr fontId="4" type="noConversion"/>
  </si>
  <si>
    <r>
      <t xml:space="preserve">EEC PO#: RS-240945, Customer PO# </t>
    </r>
    <r>
      <rPr>
        <b/>
        <sz val="10"/>
        <color rgb="FFFF0000"/>
        <rFont val="Arial"/>
        <family val="2"/>
      </rPr>
      <t>11107443</t>
    </r>
    <r>
      <rPr>
        <b/>
        <sz val="10"/>
        <rFont val="Arial"/>
        <family val="2"/>
      </rPr>
      <t xml:space="preserve">,      Ship date: 2025/2/16,     Orde type: POE LA,     Load: 5.5%,                                       Note: </t>
    </r>
    <r>
      <rPr>
        <b/>
        <sz val="10"/>
        <color rgb="FFFF0000"/>
        <rFont val="Arial"/>
        <family val="2"/>
      </rPr>
      <t>Port Arrival 3/8/2025, S/W: 3/12~3/18/2025</t>
    </r>
    <phoneticPr fontId="4" type="noConversion"/>
  </si>
  <si>
    <r>
      <t xml:space="preserve">EEC PO#: RS-240946, Customer PO# </t>
    </r>
    <r>
      <rPr>
        <b/>
        <sz val="10"/>
        <color rgb="FFFF0000"/>
        <rFont val="Arial"/>
        <family val="2"/>
      </rPr>
      <t>11107464</t>
    </r>
    <r>
      <rPr>
        <b/>
        <sz val="10"/>
        <rFont val="Arial"/>
        <family val="2"/>
      </rPr>
      <t xml:space="preserve">,      Ship date: 2025/2/16,     Orde type: POE LA,     Load: 5.5%,                                       Note: </t>
    </r>
    <r>
      <rPr>
        <b/>
        <sz val="10"/>
        <color rgb="FFFF0000"/>
        <rFont val="Arial"/>
        <family val="2"/>
      </rPr>
      <t>Port Arrival 3/8/2025, S/W: 3/12~3/18/2025</t>
    </r>
    <phoneticPr fontId="4" type="noConversion"/>
  </si>
  <si>
    <r>
      <t xml:space="preserve">EEC PO#: RS-240942, Customer PO# </t>
    </r>
    <r>
      <rPr>
        <b/>
        <sz val="10"/>
        <color rgb="FFFF0000"/>
        <rFont val="Arial"/>
        <family val="2"/>
      </rPr>
      <t>11107475</t>
    </r>
    <r>
      <rPr>
        <b/>
        <sz val="10"/>
        <rFont val="Arial"/>
        <family val="2"/>
      </rPr>
      <t xml:space="preserve">,      Ship date: 2025/1/26,     Orde type: POE LA,     Load: 5.5%,                                       Note: </t>
    </r>
    <r>
      <rPr>
        <b/>
        <sz val="10"/>
        <color rgb="FFFF0000"/>
        <rFont val="Arial"/>
        <family val="2"/>
      </rPr>
      <t>Port Arrival 2/21/2025, S/W: 2/25~3/5/2025</t>
    </r>
    <phoneticPr fontId="4" type="noConversion"/>
  </si>
  <si>
    <r>
      <t xml:space="preserve">EEC PO#: RS-240947, Customer PO# </t>
    </r>
    <r>
      <rPr>
        <b/>
        <sz val="10"/>
        <color rgb="FFFF0000"/>
        <rFont val="Arial"/>
        <family val="2"/>
      </rPr>
      <t>11107485</t>
    </r>
    <r>
      <rPr>
        <b/>
        <sz val="10"/>
        <rFont val="Arial"/>
        <family val="2"/>
      </rPr>
      <t xml:space="preserve">,      Ship date: 2025/2/16,     Orde type: POE LA,     Load: 5.5%,                                       Note: </t>
    </r>
    <r>
      <rPr>
        <b/>
        <sz val="10"/>
        <color rgb="FFFF0000"/>
        <rFont val="Arial"/>
        <family val="2"/>
      </rPr>
      <t>Port Arrival 3/8/2025, S/W: 3/12~3/18/2025</t>
    </r>
    <phoneticPr fontId="4" type="noConversion"/>
  </si>
  <si>
    <r>
      <t xml:space="preserve">EEC PO#: RS-240948, Customer PO# </t>
    </r>
    <r>
      <rPr>
        <b/>
        <sz val="10"/>
        <color rgb="FFFF0000"/>
        <rFont val="Arial"/>
        <family val="2"/>
      </rPr>
      <t>11107505</t>
    </r>
    <r>
      <rPr>
        <b/>
        <sz val="10"/>
        <rFont val="Arial"/>
        <family val="2"/>
      </rPr>
      <t xml:space="preserve">,      Ship date: 2025/2/23,     Orde type: POE LA,     Load: 5.5%,                                       Note: </t>
    </r>
    <r>
      <rPr>
        <b/>
        <sz val="10"/>
        <color rgb="FFFF0000"/>
        <rFont val="Arial"/>
        <family val="2"/>
      </rPr>
      <t>Port Arrival 3/28/2025, S/W: 4/1~4/6/2025</t>
    </r>
    <phoneticPr fontId="4" type="noConversion"/>
  </si>
  <si>
    <r>
      <t xml:space="preserve">EEC PO#: RS-240951,  Customer PO# </t>
    </r>
    <r>
      <rPr>
        <b/>
        <sz val="10"/>
        <color rgb="FFFF0000"/>
        <rFont val="Arial"/>
        <family val="2"/>
      </rPr>
      <t>11107533</t>
    </r>
    <r>
      <rPr>
        <b/>
        <sz val="10"/>
        <rFont val="Arial"/>
        <family val="2"/>
      </rPr>
      <t xml:space="preserve">,      Ship date: 2025/2/23,     Orde type: POE LA,     Load: 5.5%,                                       Note: </t>
    </r>
    <r>
      <rPr>
        <b/>
        <sz val="10"/>
        <color rgb="FFFF0000"/>
        <rFont val="Arial"/>
        <family val="2"/>
      </rPr>
      <t>Port Arrival 3/28/2025, S/W: 4/1~4/6/2025</t>
    </r>
    <phoneticPr fontId="4" type="noConversion"/>
  </si>
  <si>
    <r>
      <t xml:space="preserve">EEC PO#: RS-240953,  Customer PO# </t>
    </r>
    <r>
      <rPr>
        <b/>
        <sz val="10"/>
        <color rgb="FFFF0000"/>
        <rFont val="Arial"/>
        <family val="2"/>
      </rPr>
      <t>11107575</t>
    </r>
    <r>
      <rPr>
        <b/>
        <sz val="10"/>
        <rFont val="Arial"/>
        <family val="2"/>
      </rPr>
      <t xml:space="preserve">,      Ship date: 2025/3/9,     Orde type: POE LA,     Load: 5.5%,                                       Note: </t>
    </r>
    <r>
      <rPr>
        <b/>
        <sz val="10"/>
        <color rgb="FFFF0000"/>
        <rFont val="Arial"/>
        <family val="2"/>
      </rPr>
      <t>Port Arrival 4/7/2025, S/W: 4/11~4/15/2025</t>
    </r>
    <phoneticPr fontId="4" type="noConversion"/>
  </si>
  <si>
    <r>
      <t xml:space="preserve">EEC PO#: </t>
    </r>
    <r>
      <rPr>
        <b/>
        <sz val="10"/>
        <color rgb="FFFF0000"/>
        <rFont val="Arial"/>
        <family val="2"/>
      </rPr>
      <t>RS-240949-1</t>
    </r>
    <r>
      <rPr>
        <b/>
        <sz val="10"/>
        <rFont val="Arial"/>
        <family val="2"/>
      </rPr>
      <t xml:space="preserve">, Customer PO# </t>
    </r>
    <r>
      <rPr>
        <b/>
        <sz val="10"/>
        <color rgb="FFFF0000"/>
        <rFont val="Arial"/>
        <family val="2"/>
      </rPr>
      <t>11102596</t>
    </r>
    <r>
      <rPr>
        <b/>
        <sz val="10"/>
        <rFont val="Arial"/>
        <family val="2"/>
      </rPr>
      <t xml:space="preserve">,          Ship date: 2025/2/23,     Orde type: POE LA,     Load: 5.5%,                                    Note: </t>
    </r>
    <r>
      <rPr>
        <b/>
        <sz val="10"/>
        <color rgb="FFFF0000"/>
        <rFont val="Arial"/>
        <family val="2"/>
      </rPr>
      <t>S/W 4/1~4/6/2025</t>
    </r>
    <phoneticPr fontId="4" type="noConversion"/>
  </si>
  <si>
    <r>
      <t xml:space="preserve">EEC PO#: RS-240949,  Customer PO# </t>
    </r>
    <r>
      <rPr>
        <b/>
        <sz val="10"/>
        <color rgb="FFFF0000"/>
        <rFont val="Arial"/>
        <family val="2"/>
      </rPr>
      <t>11107603</t>
    </r>
    <r>
      <rPr>
        <b/>
        <sz val="10"/>
        <rFont val="Arial"/>
        <family val="2"/>
      </rPr>
      <t xml:space="preserve">,          Ship date: 2025/2/23,     Orde type: POE LA,     Load: 5.5%,                                    Note: </t>
    </r>
    <r>
      <rPr>
        <b/>
        <sz val="10"/>
        <color rgb="FFFF0000"/>
        <rFont val="Arial"/>
        <family val="2"/>
      </rPr>
      <t>Port Arrival 3/28/2025, S/W: 4/1~4/6/2025</t>
    </r>
    <phoneticPr fontId="4" type="noConversion"/>
  </si>
  <si>
    <r>
      <t xml:space="preserve">EEC PO#: RS-240954,  Customer PO# </t>
    </r>
    <r>
      <rPr>
        <b/>
        <sz val="10"/>
        <color rgb="FFFF0000"/>
        <rFont val="Arial"/>
        <family val="2"/>
      </rPr>
      <t>11107618</t>
    </r>
    <r>
      <rPr>
        <b/>
        <sz val="10"/>
        <rFont val="Arial"/>
        <family val="2"/>
      </rPr>
      <t xml:space="preserve">,      Ship date: 2025/3/9,     Orde type: POE LA,     Load: 5.5%,                                       Note: </t>
    </r>
    <r>
      <rPr>
        <b/>
        <sz val="10"/>
        <color rgb="FFFF0000"/>
        <rFont val="Arial"/>
        <family val="2"/>
      </rPr>
      <t>Port Arrival 4/7/2025, S/W: 4/11~4/15/2025</t>
    </r>
    <phoneticPr fontId="4" type="noConversion"/>
  </si>
  <si>
    <t>100% polyester sheets, VZB packaging, Z hem, 1" elastic</t>
    <phoneticPr fontId="4" type="noConversion"/>
  </si>
  <si>
    <r>
      <t>100gsm poltyeter allergan protection, PVC Bag,</t>
    </r>
    <r>
      <rPr>
        <sz val="10"/>
        <color rgb="FFFF0000"/>
        <rFont val="Arial"/>
        <family val="2"/>
      </rPr>
      <t xml:space="preserve"> single needle hem</t>
    </r>
    <phoneticPr fontId="4" type="noConversion"/>
  </si>
  <si>
    <r>
      <t xml:space="preserve">100% polyester with cooling topical treatment, VZB packaging, </t>
    </r>
    <r>
      <rPr>
        <sz val="10"/>
        <color rgb="FFFF0000"/>
        <rFont val="Arial"/>
        <family val="2"/>
      </rPr>
      <t>single needle hem</t>
    </r>
    <phoneticPr fontId="4" type="noConversion"/>
  </si>
  <si>
    <r>
      <t xml:space="preserve">100% polyester 80gsm microfiber, VZB packaging, </t>
    </r>
    <r>
      <rPr>
        <sz val="10"/>
        <color rgb="FFFF0000"/>
        <rFont val="Arial"/>
        <family val="2"/>
      </rPr>
      <t>single needle hem</t>
    </r>
    <phoneticPr fontId="4" type="noConversion"/>
  </si>
  <si>
    <r>
      <t xml:space="preserve">100gsm poltyeter allergan protection, PVC Bag, </t>
    </r>
    <r>
      <rPr>
        <sz val="10"/>
        <color rgb="FFFF0000"/>
        <rFont val="Arial"/>
        <family val="2"/>
      </rPr>
      <t>single needle hem</t>
    </r>
    <phoneticPr fontId="4" type="noConversion"/>
  </si>
  <si>
    <r>
      <t>ATMO</t>
    </r>
    <r>
      <rPr>
        <sz val="10"/>
        <color rgb="FFFF0000"/>
        <rFont val="Arial"/>
        <family val="2"/>
      </rPr>
      <t>S</t>
    </r>
    <r>
      <rPr>
        <sz val="10"/>
        <rFont val="Arial"/>
        <family val="2"/>
      </rPr>
      <t>PHERE</t>
    </r>
    <phoneticPr fontId="4" type="noConversion"/>
  </si>
  <si>
    <r>
      <t>CHARCOAL GR</t>
    </r>
    <r>
      <rPr>
        <sz val="10"/>
        <color rgb="FFFF0000"/>
        <rFont val="Arial"/>
        <family val="2"/>
      </rPr>
      <t>A</t>
    </r>
    <r>
      <rPr>
        <sz val="10"/>
        <rFont val="Arial"/>
        <family val="2"/>
      </rPr>
      <t>Y</t>
    </r>
    <phoneticPr fontId="4" type="noConversion"/>
  </si>
  <si>
    <r>
      <t>QUIET GR</t>
    </r>
    <r>
      <rPr>
        <sz val="10"/>
        <color rgb="FFFF0000"/>
        <rFont val="Arial"/>
        <family val="2"/>
      </rPr>
      <t>A</t>
    </r>
    <r>
      <rPr>
        <sz val="10"/>
        <rFont val="Arial"/>
        <family val="2"/>
      </rPr>
      <t>Y</t>
    </r>
    <phoneticPr fontId="4" type="noConversion"/>
  </si>
  <si>
    <t xml:space="preserve">	ST20-4133</t>
    <phoneticPr fontId="4" type="noConversion"/>
  </si>
  <si>
    <t>022164515329</t>
    <phoneticPr fontId="4" type="noConversion"/>
  </si>
  <si>
    <r>
      <t xml:space="preserve">EEC PO#: RS-240952,  Customer PO# </t>
    </r>
    <r>
      <rPr>
        <b/>
        <sz val="10"/>
        <color rgb="FFFF0000"/>
        <rFont val="Arial"/>
        <family val="2"/>
      </rPr>
      <t>11107553</t>
    </r>
    <r>
      <rPr>
        <b/>
        <sz val="10"/>
        <rFont val="Arial"/>
        <family val="2"/>
      </rPr>
      <t xml:space="preserve">,      Ship date: 2025/3/9,     Orde type: POE LA,     Load: 5.5%,                                       Note: </t>
    </r>
    <r>
      <rPr>
        <b/>
        <sz val="10"/>
        <color rgb="FFFF0000"/>
        <rFont val="Arial"/>
        <family val="2"/>
      </rPr>
      <t>Port Arrival 4/7/2025, S/W: 4/11~4/15/2025</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</si>
</sst>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44" formatCode="_ &quot;¥&quot;* #,##0.00_ ;_ &quot;¥&quot;* \-#,##0.00_ ;_ &quot;¥&quot;* &quot;-&quot;??_ ;_ @_ "/>
    <numFmt numFmtId="43" formatCode="_ * #,##0.00_ ;_ * \-#,##0.00_ ;_ * &quot;-&quot;??_ ;_ @_ "/>
    <numFmt numFmtId="26" formatCode="\$#,##0.00_);[Red]\(\$#,##0.00\)"/>
    <numFmt numFmtId="176" formatCode="_(&quot;$&quot;* #,##0.00_);_(&quot;$&quot;* \(#,##0.00\);_(&quot;$&quot;* &quot;-&quot;??_);_(@_)"/>
    <numFmt numFmtId="177" formatCode="_(* #,##0.00_);_(* \(#,##0.00\);_(* &quot;-&quot;??_);_(@_)"/>
    <numFmt numFmtId="178" formatCode="_ \¥* #,##0.00_ ;_ \¥* \-#,##0.00_ ;_ \¥* &quot;-&quot;??_ ;_ @_ "/>
    <numFmt numFmtId="179" formatCode="&quot;$&quot;#,##0.00"/>
    <numFmt numFmtId="180" formatCode="0.0000"/>
    <numFmt numFmtId="181" formatCode="&quot;$&quot;#,##0"/>
    <numFmt numFmtId="182" formatCode="0.0%"/>
    <numFmt numFmtId="183" formatCode="_ &quot;Rs.&quot;\ * #,##0.00_ ;_ &quot;Rs.&quot;\ * \-#,##0.00_ ;_ &quot;Rs.&quot;\ * &quot;-&quot;??_ ;_ @_ "/>
    <numFmt numFmtId="184" formatCode="_-* #,##0_-;\-* #,##0_-;_-* &quot;-&quot;_-;_-@_-"/>
    <numFmt numFmtId="185" formatCode="_-* #,##0.00_-;\-* #,##0.00_-;_-* &quot;-&quot;??_-;_-@_-"/>
    <numFmt numFmtId="186" formatCode="_([$$-409]* #,##0.00_);_([$$-409]* \(#,##0.00\);_([$$-409]* &quot;-&quot;??_);_(@_)"/>
    <numFmt numFmtId="187" formatCode="_(&quot;$&quot;* #,##0.0_);_(&quot;$&quot;* \(#,##0.0\);_(&quot;$&quot;* &quot;-&quot;??_);_(@_)"/>
    <numFmt numFmtId="188" formatCode="mm/dd/yy_)"/>
    <numFmt numFmtId="189" formatCode="_(&quot;$&quot;* #,##0_);_(&quot;$&quot;* \(#,##0\);_(&quot;$&quot;* &quot;-&quot;??_);_(@_)"/>
    <numFmt numFmtId="190" formatCode="mmm\ dd\,\ yy"/>
    <numFmt numFmtId="191" formatCode="_(* #,##0_);_(* \(#,##0\);_(* &quot;-&quot;??_);_(@_)"/>
  </numFmts>
  <fonts count="103">
    <font>
      <sz val="10"/>
      <name val="Arial"/>
      <charset val="134"/>
    </font>
    <font>
      <sz val="11"/>
      <color theme="1"/>
      <name val="宋体"/>
      <family val="2"/>
      <scheme val="minor"/>
    </font>
    <font>
      <sz val="11"/>
      <color theme="1"/>
      <name val="宋体"/>
      <family val="2"/>
      <scheme val="minor"/>
    </font>
    <font>
      <sz val="11"/>
      <color theme="1"/>
      <name val="宋体"/>
      <family val="2"/>
      <scheme val="minor"/>
    </font>
    <font>
      <sz val="8"/>
      <name val="Arial"/>
      <family val="2"/>
    </font>
    <font>
      <sz val="8"/>
      <color rgb="FFFF0000"/>
      <name val="宋体"/>
      <family val="3"/>
      <charset val="134"/>
    </font>
    <font>
      <sz val="9"/>
      <name val="Arial"/>
      <family val="2"/>
    </font>
    <font>
      <sz val="8"/>
      <name val="宋体"/>
      <family val="3"/>
      <charset val="134"/>
    </font>
    <font>
      <sz val="10"/>
      <name val="宋体"/>
      <family val="3"/>
      <charset val="134"/>
    </font>
    <font>
      <b/>
      <sz val="10"/>
      <name val="Arial"/>
      <family val="2"/>
    </font>
    <font>
      <sz val="10"/>
      <name val="Helv"/>
      <family val="2"/>
    </font>
    <font>
      <sz val="12"/>
      <name val="宋体"/>
      <family val="3"/>
      <charset val="134"/>
    </font>
    <font>
      <sz val="10"/>
      <name val="Arial"/>
      <family val="2"/>
    </font>
    <font>
      <sz val="10"/>
      <name val="Arial"/>
      <family val="2"/>
    </font>
    <font>
      <b/>
      <sz val="16"/>
      <name val="Arial"/>
      <family val="2"/>
    </font>
    <font>
      <b/>
      <sz val="11"/>
      <name val="Arial"/>
      <family val="2"/>
    </font>
    <font>
      <sz val="11"/>
      <name val="Arial"/>
      <family val="2"/>
    </font>
    <font>
      <b/>
      <sz val="10"/>
      <color indexed="12"/>
      <name val="Arial"/>
      <family val="2"/>
    </font>
    <font>
      <b/>
      <sz val="10"/>
      <color indexed="10"/>
      <name val="Arial"/>
      <family val="2"/>
    </font>
    <font>
      <b/>
      <sz val="10"/>
      <color rgb="FFFF0000"/>
      <name val="Arial"/>
      <family val="2"/>
    </font>
    <font>
      <sz val="10"/>
      <color rgb="FFFF0000"/>
      <name val="Arial"/>
      <family val="2"/>
    </font>
    <font>
      <sz val="10"/>
      <color indexed="12"/>
      <name val="Arial"/>
      <family val="2"/>
    </font>
    <font>
      <sz val="10"/>
      <color indexed="8"/>
      <name val="Arial"/>
      <family val="2"/>
    </font>
    <font>
      <sz val="11"/>
      <color indexed="8"/>
      <name val="Calibri"/>
      <family val="2"/>
    </font>
    <font>
      <sz val="11"/>
      <color indexed="8"/>
      <name val="宋体"/>
      <family val="3"/>
      <charset val="134"/>
    </font>
    <font>
      <sz val="11"/>
      <color indexed="9"/>
      <name val="Calibri"/>
      <family val="2"/>
    </font>
    <font>
      <sz val="11"/>
      <color indexed="9"/>
      <name val="宋体"/>
      <family val="3"/>
      <charset val="134"/>
    </font>
    <font>
      <sz val="11"/>
      <color indexed="20"/>
      <name val="Calibri"/>
      <family val="2"/>
    </font>
    <font>
      <b/>
      <sz val="11"/>
      <color indexed="52"/>
      <name val="Calibri"/>
      <family val="2"/>
    </font>
    <font>
      <b/>
      <sz val="11"/>
      <color indexed="9"/>
      <name val="Calibri"/>
      <family val="2"/>
    </font>
    <font>
      <sz val="12"/>
      <color indexed="8"/>
      <name val="Calibri"/>
      <family val="2"/>
    </font>
    <font>
      <i/>
      <sz val="11"/>
      <color indexed="23"/>
      <name val="Calibri"/>
      <family val="2"/>
    </font>
    <font>
      <sz val="11"/>
      <color indexed="17"/>
      <name val="Calibri"/>
      <family val="2"/>
    </font>
    <font>
      <b/>
      <sz val="12"/>
      <color indexed="8"/>
      <name val="Times New Roman"/>
      <family v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color indexed="8"/>
      <name val="Footlight MT Light"/>
      <family val="1"/>
    </font>
    <font>
      <b/>
      <sz val="11"/>
      <color indexed="63"/>
      <name val="Calibri"/>
      <family val="2"/>
    </font>
    <font>
      <b/>
      <sz val="18"/>
      <color indexed="56"/>
      <name val="Cambria"/>
      <family val="1"/>
    </font>
    <font>
      <b/>
      <sz val="11"/>
      <color indexed="8"/>
      <name val="Calibri"/>
      <family val="2"/>
    </font>
    <font>
      <sz val="11"/>
      <color indexed="10"/>
      <name val="Calibri"/>
      <family val="2"/>
    </font>
    <font>
      <sz val="12"/>
      <name val="Times New Roman"/>
      <family val="1"/>
    </font>
    <font>
      <sz val="11"/>
      <color indexed="17"/>
      <name val="宋体"/>
      <family val="3"/>
      <charset val="134"/>
    </font>
    <font>
      <sz val="11"/>
      <color indexed="20"/>
      <name val="宋体"/>
      <family val="3"/>
      <charset val="134"/>
    </font>
    <font>
      <sz val="11"/>
      <color indexed="8"/>
      <name val="Tahoma"/>
      <family val="2"/>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1"/>
      <color indexed="9"/>
      <name val="宋体"/>
      <family val="3"/>
      <charset val="134"/>
    </font>
    <font>
      <b/>
      <sz val="11"/>
      <color indexed="8"/>
      <name val="宋体"/>
      <family val="3"/>
      <charset val="134"/>
    </font>
    <font>
      <i/>
      <sz val="11"/>
      <color indexed="23"/>
      <name val="宋体"/>
      <family val="3"/>
      <charset val="134"/>
    </font>
    <font>
      <sz val="11"/>
      <color indexed="10"/>
      <name val="宋体"/>
      <family val="3"/>
      <charset val="134"/>
    </font>
    <font>
      <b/>
      <sz val="11"/>
      <color indexed="52"/>
      <name val="宋体"/>
      <family val="3"/>
      <charset val="134"/>
    </font>
    <font>
      <sz val="11"/>
      <color indexed="62"/>
      <name val="宋体"/>
      <family val="3"/>
      <charset val="134"/>
    </font>
    <font>
      <b/>
      <sz val="11"/>
      <color indexed="63"/>
      <name val="宋体"/>
      <family val="3"/>
      <charset val="134"/>
    </font>
    <font>
      <sz val="11"/>
      <color indexed="60"/>
      <name val="宋体"/>
      <family val="3"/>
      <charset val="134"/>
    </font>
    <font>
      <sz val="11"/>
      <color indexed="52"/>
      <name val="宋体"/>
      <family val="3"/>
      <charset val="134"/>
    </font>
    <font>
      <sz val="9"/>
      <color indexed="8"/>
      <name val="Calibri"/>
      <family val="2"/>
    </font>
    <font>
      <sz val="10"/>
      <name val="Times New Roman"/>
      <family val="1"/>
    </font>
    <font>
      <sz val="11"/>
      <name val="ＭＳ Ｐゴシック"/>
      <family val="2"/>
      <charset val="128"/>
    </font>
    <font>
      <sz val="12"/>
      <name val="바탕체"/>
      <family val="3"/>
    </font>
    <font>
      <sz val="12"/>
      <color indexed="17"/>
      <name val="宋体"/>
      <family val="3"/>
      <charset val="134"/>
    </font>
    <font>
      <sz val="12"/>
      <color indexed="14"/>
      <name val="宋体"/>
      <family val="3"/>
      <charset val="134"/>
    </font>
    <font>
      <sz val="11"/>
      <name val="蹈框"/>
      <family val="3"/>
      <charset val="134"/>
    </font>
    <font>
      <sz val="10"/>
      <name val="Arial"/>
      <family val="2"/>
    </font>
    <font>
      <b/>
      <sz val="8"/>
      <name val="Arial"/>
      <family val="2"/>
    </font>
    <font>
      <sz val="8"/>
      <name val="Arial"/>
      <family val="2"/>
    </font>
    <font>
      <sz val="8"/>
      <color indexed="10"/>
      <name val="Arial"/>
      <family val="2"/>
    </font>
    <font>
      <sz val="8"/>
      <color indexed="12"/>
      <name val="Arial"/>
      <family val="2"/>
    </font>
    <font>
      <b/>
      <sz val="8"/>
      <color indexed="12"/>
      <name val="Arial"/>
      <family val="2"/>
    </font>
    <font>
      <b/>
      <sz val="10"/>
      <name val="Arial"/>
      <family val="2"/>
    </font>
    <font>
      <b/>
      <sz val="8"/>
      <color rgb="FFFF0000"/>
      <name val="Arial"/>
      <family val="2"/>
    </font>
    <font>
      <sz val="8"/>
      <color rgb="FFFF0000"/>
      <name val="Arial"/>
      <family val="2"/>
    </font>
    <font>
      <sz val="8"/>
      <color rgb="FF000000"/>
      <name val="Arial"/>
      <family val="2"/>
    </font>
    <font>
      <sz val="10"/>
      <color rgb="FF0000FF"/>
      <name val="Arial"/>
      <family val="2"/>
    </font>
    <font>
      <sz val="9"/>
      <name val="Arial"/>
      <family val="2"/>
    </font>
    <font>
      <sz val="10"/>
      <color rgb="FFFF0000"/>
      <name val="Arial"/>
      <family val="2"/>
    </font>
    <font>
      <b/>
      <sz val="8"/>
      <color rgb="FFFF0000"/>
      <name val="宋体"/>
      <family val="3"/>
      <charset val="134"/>
    </font>
    <font>
      <sz val="11"/>
      <name val="Calibri"/>
      <family val="2"/>
    </font>
    <font>
      <sz val="10"/>
      <name val="Arial"/>
      <family val="2"/>
    </font>
    <font>
      <sz val="11"/>
      <name val="宋体"/>
      <family val="3"/>
      <charset val="134"/>
    </font>
    <font>
      <sz val="10"/>
      <color rgb="FF3333FF"/>
      <name val="Arial"/>
      <family val="2"/>
    </font>
    <font>
      <sz val="10"/>
      <name val="Calibri"/>
      <family val="2"/>
    </font>
    <font>
      <sz val="9"/>
      <name val="宋体"/>
      <family val="3"/>
      <charset val="134"/>
    </font>
    <font>
      <b/>
      <u/>
      <sz val="11"/>
      <color theme="1"/>
      <name val="宋体"/>
      <family val="2"/>
      <scheme val="minor"/>
    </font>
    <font>
      <b/>
      <sz val="11"/>
      <color theme="1"/>
      <name val="宋体"/>
      <family val="2"/>
      <scheme val="minor"/>
    </font>
    <font>
      <u/>
      <sz val="11"/>
      <color theme="1"/>
      <name val="宋体"/>
      <family val="2"/>
      <scheme val="minor"/>
    </font>
    <font>
      <sz val="9"/>
      <name val="宋体"/>
      <family val="3"/>
      <charset val="134"/>
      <scheme val="minor"/>
    </font>
    <font>
      <b/>
      <sz val="10"/>
      <color theme="1"/>
      <name val="Arial"/>
      <family val="2"/>
    </font>
    <font>
      <sz val="11"/>
      <color rgb="FFFF0000"/>
      <name val="宋体"/>
      <family val="2"/>
      <scheme val="minor"/>
    </font>
    <font>
      <b/>
      <sz val="11"/>
      <color rgb="FFFF0000"/>
      <name val="宋体"/>
      <family val="3"/>
      <charset val="134"/>
      <scheme val="minor"/>
    </font>
    <font>
      <sz val="10"/>
      <name val="宋体"/>
      <family val="3"/>
      <charset val="134"/>
    </font>
    <font>
      <sz val="8"/>
      <name val="宋体"/>
      <family val="3"/>
      <charset val="134"/>
    </font>
    <font>
      <sz val="8"/>
      <color rgb="FFFF0000"/>
      <name val="宋体"/>
      <family val="3"/>
      <charset val="134"/>
    </font>
    <font>
      <b/>
      <sz val="8"/>
      <color rgb="FFFF0000"/>
      <name val="宋体"/>
      <family val="3"/>
      <charset val="134"/>
    </font>
    <font>
      <strike/>
      <sz val="10"/>
      <name val="Arial"/>
      <family val="2"/>
    </font>
    <font>
      <strike/>
      <sz val="10"/>
      <color indexed="12"/>
      <name val="Arial"/>
      <family val="2"/>
    </font>
    <font>
      <b/>
      <strike/>
      <sz val="10"/>
      <color indexed="10"/>
      <name val="Arial"/>
      <family val="2"/>
    </font>
  </fonts>
  <fills count="4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2"/>
        <bgColor indexed="64"/>
      </patternFill>
    </fill>
    <fill>
      <patternFill patternType="solid">
        <fgColor indexed="42"/>
        <bgColor indexed="64"/>
      </patternFill>
    </fill>
    <fill>
      <patternFill patternType="solid">
        <fgColor indexed="42"/>
        <bgColor indexed="27"/>
      </patternFill>
    </fill>
    <fill>
      <patternFill patternType="solid">
        <fgColor indexed="45"/>
        <bgColor indexed="64"/>
      </patternFill>
    </fill>
    <fill>
      <patternFill patternType="solid">
        <fgColor indexed="45"/>
        <bgColor indexed="29"/>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s>
  <borders count="55">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diagonal/>
    </border>
    <border>
      <left/>
      <right style="medium">
        <color auto="1"/>
      </right>
      <top style="thin">
        <color auto="1"/>
      </top>
      <bottom/>
      <diagonal/>
    </border>
    <border>
      <left style="medium">
        <color auto="1"/>
      </left>
      <right/>
      <top style="thin">
        <color auto="1"/>
      </top>
      <bottom/>
      <diagonal/>
    </border>
  </borders>
  <cellStyleXfs count="1652">
    <xf numFmtId="0" fontId="0" fillId="0" borderId="0"/>
    <xf numFmtId="0" fontId="12" fillId="0" borderId="0"/>
    <xf numFmtId="0" fontId="10" fillId="0" borderId="0"/>
    <xf numFmtId="0" fontId="12" fillId="0" borderId="0"/>
    <xf numFmtId="0" fontId="12" fillId="0" borderId="0"/>
    <xf numFmtId="0" fontId="12" fillId="0" borderId="0"/>
    <xf numFmtId="0" fontId="12" fillId="0" borderId="0"/>
    <xf numFmtId="0" fontId="12" fillId="0" borderId="0"/>
    <xf numFmtId="0" fontId="10" fillId="0" borderId="0"/>
    <xf numFmtId="0" fontId="12" fillId="0" borderId="0"/>
    <xf numFmtId="0" fontId="12" fillId="0" borderId="0"/>
    <xf numFmtId="178" fontId="11" fillId="0" borderId="0" applyFont="0" applyFill="0" applyBorder="0" applyAlignment="0" applyProtection="0">
      <alignment vertical="center"/>
    </xf>
    <xf numFmtId="0" fontId="12" fillId="0" borderId="0"/>
    <xf numFmtId="0" fontId="12" fillId="0" borderId="0"/>
    <xf numFmtId="176" fontId="13" fillId="0" borderId="0" applyFont="0" applyFill="0" applyBorder="0" applyAlignment="0" applyProtection="0"/>
    <xf numFmtId="0" fontId="12" fillId="0" borderId="0"/>
    <xf numFmtId="0" fontId="12" fillId="0" borderId="0"/>
    <xf numFmtId="44" fontId="11" fillId="0" borderId="0" applyFont="0" applyFill="0" applyBorder="0" applyAlignment="0" applyProtection="0">
      <alignment vertical="center"/>
    </xf>
    <xf numFmtId="176" fontId="12" fillId="0" borderId="0" applyFont="0" applyFill="0" applyBorder="0" applyAlignment="0" applyProtection="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176" fontId="12" fillId="0" borderId="0" applyFont="0" applyFill="0" applyBorder="0" applyAlignment="0" applyProtection="0"/>
    <xf numFmtId="0" fontId="12" fillId="0" borderId="0"/>
    <xf numFmtId="0" fontId="12" fillId="0" borderId="0"/>
    <xf numFmtId="0" fontId="11" fillId="0" borderId="0"/>
    <xf numFmtId="0" fontId="4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5" fillId="0" borderId="0"/>
    <xf numFmtId="0" fontId="12" fillId="0" borderId="0"/>
    <xf numFmtId="0" fontId="12" fillId="0" borderId="0"/>
    <xf numFmtId="0" fontId="12" fillId="0" borderId="0"/>
    <xf numFmtId="0" fontId="12" fillId="0" borderId="0"/>
    <xf numFmtId="0" fontId="22" fillId="0" borderId="0">
      <alignment vertical="top"/>
    </xf>
    <xf numFmtId="0" fontId="22" fillId="0" borderId="0">
      <alignment vertical="top"/>
    </xf>
    <xf numFmtId="0" fontId="12" fillId="0" borderId="0"/>
    <xf numFmtId="0" fontId="12" fillId="0" borderId="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ont="0" applyFill="0" applyBorder="0" applyProtection="0">
      <alignment vertical="center" wrapText="1"/>
    </xf>
    <xf numFmtId="0" fontId="12" fillId="0" borderId="0"/>
    <xf numFmtId="0" fontId="12" fillId="0" borderId="0"/>
    <xf numFmtId="0" fontId="12" fillId="0" borderId="0"/>
    <xf numFmtId="0" fontId="12" fillId="0" borderId="0"/>
    <xf numFmtId="0" fontId="12" fillId="0" borderId="0" applyNumberFormat="0" applyFont="0" applyFill="0" applyBorder="0" applyProtection="0">
      <alignment vertical="center" wrapText="1"/>
    </xf>
    <xf numFmtId="0" fontId="12" fillId="0" borderId="0"/>
    <xf numFmtId="0" fontId="12" fillId="0" borderId="0" applyNumberFormat="0" applyFont="0" applyFill="0" applyBorder="0" applyProtection="0">
      <alignment vertical="center" wrapText="1"/>
    </xf>
    <xf numFmtId="0" fontId="12" fillId="0" borderId="0"/>
    <xf numFmtId="0" fontId="10" fillId="0" borderId="0"/>
    <xf numFmtId="0" fontId="12" fillId="0" borderId="0"/>
    <xf numFmtId="0" fontId="12" fillId="0" borderId="0"/>
    <xf numFmtId="0" fontId="12" fillId="0" borderId="0"/>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top"/>
    </xf>
    <xf numFmtId="0" fontId="22" fillId="0" borderId="0">
      <alignment vertical="top"/>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8" fillId="14" borderId="21" applyNumberFormat="0" applyAlignment="0" applyProtection="0"/>
    <xf numFmtId="0" fontId="28" fillId="14" borderId="21" applyNumberFormat="0" applyAlignment="0" applyProtection="0"/>
    <xf numFmtId="0" fontId="28" fillId="14" borderId="21" applyNumberFormat="0" applyAlignment="0" applyProtection="0"/>
    <xf numFmtId="0" fontId="28" fillId="14" borderId="21" applyNumberFormat="0" applyAlignment="0" applyProtection="0"/>
    <xf numFmtId="0" fontId="29" fillId="27" borderId="22" applyNumberFormat="0" applyAlignment="0" applyProtection="0"/>
    <xf numFmtId="0" fontId="29" fillId="27" borderId="22" applyNumberFormat="0" applyAlignment="0" applyProtection="0"/>
    <xf numFmtId="0" fontId="29" fillId="27" borderId="22" applyNumberFormat="0" applyAlignment="0" applyProtection="0"/>
    <xf numFmtId="0" fontId="29" fillId="27" borderId="22" applyNumberFormat="0" applyAlignment="0" applyProtection="0"/>
    <xf numFmtId="177" fontId="12" fillId="0" borderId="0" applyFont="0" applyFill="0" applyBorder="0" applyAlignment="0" applyProtection="0"/>
    <xf numFmtId="177" fontId="12" fillId="0" borderId="0" applyFont="0" applyFill="0" applyBorder="0" applyAlignment="0" applyProtection="0"/>
    <xf numFmtId="177" fontId="12" fillId="0" borderId="0" applyFont="0" applyFill="0" applyBorder="0" applyAlignment="0" applyProtection="0"/>
    <xf numFmtId="177" fontId="12" fillId="0" borderId="0" applyFont="0" applyFill="0" applyBorder="0" applyAlignment="0" applyProtection="0"/>
    <xf numFmtId="177" fontId="12" fillId="0" borderId="0" applyFont="0" applyFill="0" applyBorder="0" applyAlignment="0" applyProtection="0"/>
    <xf numFmtId="177" fontId="12" fillId="0" borderId="0" applyFont="0" applyFill="0" applyBorder="0" applyAlignment="0" applyProtection="0"/>
    <xf numFmtId="177" fontId="23" fillId="0" borderId="0" applyFont="0" applyFill="0" applyBorder="0" applyAlignment="0" applyProtection="0"/>
    <xf numFmtId="183" fontId="12" fillId="0" borderId="0" applyFont="0" applyFill="0" applyBorder="0" applyAlignment="0" applyProtection="0"/>
    <xf numFmtId="176" fontId="30" fillId="0" borderId="0" applyFont="0" applyFill="0" applyBorder="0" applyAlignment="0" applyProtection="0"/>
    <xf numFmtId="176" fontId="12" fillId="0" borderId="0" applyFont="0" applyFill="0" applyBorder="0" applyAlignment="0" applyProtection="0"/>
    <xf numFmtId="176" fontId="10" fillId="0" borderId="0" applyFont="0" applyFill="0" applyBorder="0" applyAlignment="0" applyProtection="0"/>
    <xf numFmtId="176" fontId="12" fillId="0" borderId="0" applyFont="0" applyFill="0" applyBorder="0" applyAlignment="0" applyProtection="0"/>
    <xf numFmtId="176" fontId="6" fillId="0" borderId="0" applyFont="0" applyFill="0" applyBorder="0" applyAlignment="0" applyProtection="0"/>
    <xf numFmtId="44" fontId="11" fillId="0" borderId="0" applyFont="0" applyFill="0" applyBorder="0" applyAlignment="0" applyProtection="0">
      <alignment vertical="center"/>
    </xf>
    <xf numFmtId="176" fontId="12" fillId="0" borderId="0" applyFont="0" applyFill="0" applyBorder="0" applyAlignment="0" applyProtection="0"/>
    <xf numFmtId="176" fontId="11" fillId="0" borderId="0" applyFont="0" applyFill="0" applyBorder="0" applyAlignment="0" applyProtection="0"/>
    <xf numFmtId="176" fontId="12" fillId="0" borderId="0" applyFont="0" applyFill="0" applyBorder="0" applyAlignment="0" applyProtection="0"/>
    <xf numFmtId="176" fontId="23" fillId="0" borderId="0" applyFont="0" applyFill="0" applyBorder="0" applyAlignment="0" applyProtection="0"/>
    <xf numFmtId="176" fontId="12" fillId="0" borderId="0" applyFont="0" applyFill="0" applyBorder="0" applyAlignment="0" applyProtection="0"/>
    <xf numFmtId="176" fontId="23"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3" fillId="28" borderId="0" applyNumberFormat="0" applyBorder="0" applyAlignment="0" applyProtection="0"/>
    <xf numFmtId="0" fontId="34" fillId="0" borderId="23" applyNumberFormat="0" applyFill="0" applyAlignment="0" applyProtection="0"/>
    <xf numFmtId="0" fontId="34" fillId="0" borderId="23" applyNumberFormat="0" applyFill="0" applyAlignment="0" applyProtection="0"/>
    <xf numFmtId="0" fontId="34" fillId="0" borderId="23" applyNumberFormat="0" applyFill="0" applyAlignment="0" applyProtection="0"/>
    <xf numFmtId="0" fontId="34" fillId="0" borderId="23" applyNumberFormat="0" applyFill="0" applyAlignment="0" applyProtection="0"/>
    <xf numFmtId="0" fontId="35" fillId="0" borderId="24" applyNumberFormat="0" applyFill="0" applyAlignment="0" applyProtection="0"/>
    <xf numFmtId="0" fontId="35" fillId="0" borderId="24" applyNumberFormat="0" applyFill="0" applyAlignment="0" applyProtection="0"/>
    <xf numFmtId="0" fontId="35" fillId="0" borderId="24" applyNumberFormat="0" applyFill="0" applyAlignment="0" applyProtection="0"/>
    <xf numFmtId="0" fontId="35" fillId="0" borderId="24"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8" borderId="21" applyNumberFormat="0" applyAlignment="0" applyProtection="0"/>
    <xf numFmtId="0" fontId="37" fillId="8" borderId="21" applyNumberFormat="0" applyAlignment="0" applyProtection="0"/>
    <xf numFmtId="0" fontId="37" fillId="8" borderId="21" applyNumberFormat="0" applyAlignment="0" applyProtection="0"/>
    <xf numFmtId="0" fontId="37" fillId="8" borderId="21" applyNumberFormat="0" applyAlignment="0" applyProtection="0"/>
    <xf numFmtId="0" fontId="38" fillId="0" borderId="26" applyNumberFormat="0" applyFill="0" applyAlignment="0" applyProtection="0"/>
    <xf numFmtId="0" fontId="38" fillId="0" borderId="26" applyNumberFormat="0" applyFill="0" applyAlignment="0" applyProtection="0"/>
    <xf numFmtId="0" fontId="38" fillId="0" borderId="26" applyNumberFormat="0" applyFill="0" applyAlignment="0" applyProtection="0"/>
    <xf numFmtId="0" fontId="38" fillId="0" borderId="26" applyNumberFormat="0" applyFill="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12" fillId="28" borderId="0" applyNumberFormat="0" applyFont="0" applyBorder="0" applyAlignment="0" applyProtection="0"/>
    <xf numFmtId="0" fontId="12" fillId="0" borderId="0"/>
    <xf numFmtId="0" fontId="1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2" fillId="0" borderId="0"/>
    <xf numFmtId="0" fontId="10" fillId="0" borderId="0" applyProtection="0"/>
    <xf numFmtId="0" fontId="12"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2" fillId="0" borderId="0"/>
    <xf numFmtId="0" fontId="23" fillId="0" borderId="0"/>
    <xf numFmtId="0" fontId="23" fillId="0" borderId="0"/>
    <xf numFmtId="0" fontId="10" fillId="0" borderId="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0" fillId="0" borderId="0" applyProtection="0"/>
    <xf numFmtId="0" fontId="23" fillId="0" borderId="0"/>
    <xf numFmtId="0" fontId="23" fillId="0" borderId="0"/>
    <xf numFmtId="0" fontId="1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0" fillId="0" borderId="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1" fillId="0" borderId="0"/>
    <xf numFmtId="0" fontId="11" fillId="0" borderId="0">
      <alignment vertical="top"/>
    </xf>
    <xf numFmtId="0" fontId="11" fillId="0" borderId="0">
      <alignment vertical="top"/>
    </xf>
    <xf numFmtId="0" fontId="11" fillId="0" borderId="0">
      <alignment vertical="top"/>
    </xf>
    <xf numFmtId="0" fontId="10" fillId="0" borderId="0" applyProtection="0"/>
    <xf numFmtId="0" fontId="12" fillId="0" borderId="0"/>
    <xf numFmtId="0" fontId="12" fillId="0" borderId="0"/>
    <xf numFmtId="0" fontId="12" fillId="0" borderId="0"/>
    <xf numFmtId="0" fontId="12" fillId="0" borderId="0"/>
    <xf numFmtId="0" fontId="12" fillId="0" borderId="0"/>
    <xf numFmtId="0" fontId="1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2" fillId="0" borderId="0"/>
    <xf numFmtId="0" fontId="10" fillId="0" borderId="0" applyProtection="0"/>
    <xf numFmtId="0" fontId="10" fillId="0" borderId="0" applyProtection="0"/>
    <xf numFmtId="0" fontId="10" fillId="0" borderId="0" applyProtection="0"/>
    <xf numFmtId="0" fontId="10" fillId="0" borderId="0" applyProtection="0"/>
    <xf numFmtId="0" fontId="23" fillId="0" borderId="0"/>
    <xf numFmtId="0" fontId="23" fillId="0" borderId="0"/>
    <xf numFmtId="0" fontId="12" fillId="0" borderId="0"/>
    <xf numFmtId="0" fontId="30" fillId="0" borderId="0"/>
    <xf numFmtId="0" fontId="11" fillId="0" borderId="0"/>
    <xf numFmtId="0" fontId="12" fillId="0" borderId="0"/>
    <xf numFmtId="0" fontId="12" fillId="0" borderId="0"/>
    <xf numFmtId="0" fontId="23" fillId="0" borderId="0"/>
    <xf numFmtId="0" fontId="23" fillId="0" borderId="0"/>
    <xf numFmtId="0" fontId="10" fillId="0" borderId="0" applyProtection="0"/>
    <xf numFmtId="0" fontId="10" fillId="0" borderId="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0" fillId="0" borderId="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1" fillId="0" borderId="0">
      <alignment vertical="top"/>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1" fillId="0" borderId="0">
      <alignment vertical="top"/>
    </xf>
    <xf numFmtId="0" fontId="11" fillId="0" borderId="0">
      <alignment vertical="top"/>
    </xf>
    <xf numFmtId="0" fontId="11" fillId="0" borderId="0">
      <alignment vertical="top"/>
    </xf>
    <xf numFmtId="0" fontId="10" fillId="0" borderId="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0" fillId="0" borderId="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0" fillId="0" borderId="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0" fillId="0" borderId="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0" fillId="0" borderId="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0" fillId="0" borderId="0" applyProtection="0"/>
    <xf numFmtId="0" fontId="10" fillId="0" borderId="0" applyProtection="0"/>
    <xf numFmtId="0" fontId="12" fillId="0" borderId="0" applyNumberFormat="0" applyFont="0" applyFill="0" applyBorder="0" applyProtection="0">
      <alignment vertical="center" wrapText="1"/>
    </xf>
    <xf numFmtId="0" fontId="12" fillId="0" borderId="0"/>
    <xf numFmtId="0" fontId="12" fillId="0" borderId="0"/>
    <xf numFmtId="0" fontId="12" fillId="0" borderId="0"/>
    <xf numFmtId="0" fontId="23" fillId="0" borderId="0"/>
    <xf numFmtId="0" fontId="23" fillId="0" borderId="0"/>
    <xf numFmtId="0" fontId="62" fillId="0" borderId="0"/>
    <xf numFmtId="0" fontId="3" fillId="0" borderId="0"/>
    <xf numFmtId="0" fontId="3" fillId="0" borderId="0"/>
    <xf numFmtId="0" fontId="1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6" fillId="0" borderId="0"/>
    <xf numFmtId="0" fontId="23" fillId="0" borderId="0"/>
    <xf numFmtId="0" fontId="23" fillId="0" borderId="0"/>
    <xf numFmtId="0" fontId="12" fillId="0" borderId="0"/>
    <xf numFmtId="0" fontId="1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62" fillId="0" borderId="0"/>
    <xf numFmtId="0" fontId="40"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6"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2" fillId="0" borderId="0"/>
    <xf numFmtId="0" fontId="30"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applyFont="0" applyFill="0" applyBorder="0" applyAlignment="0" applyProtection="0"/>
    <xf numFmtId="0" fontId="12"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11"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12"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23" fillId="10" borderId="27" applyNumberFormat="0" applyFont="0" applyAlignment="0" applyProtection="0"/>
    <xf numFmtId="0" fontId="41" fillId="14" borderId="28" applyNumberFormat="0" applyAlignment="0" applyProtection="0"/>
    <xf numFmtId="0" fontId="41" fillId="14" borderId="28" applyNumberFormat="0" applyAlignment="0" applyProtection="0"/>
    <xf numFmtId="0" fontId="41" fillId="14" borderId="28" applyNumberFormat="0" applyAlignment="0" applyProtection="0"/>
    <xf numFmtId="0" fontId="41" fillId="14" borderId="28" applyNumberFormat="0" applyAlignment="0" applyProtection="0"/>
    <xf numFmtId="9" fontId="12"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alignment vertical="center"/>
    </xf>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12" fillId="0" borderId="0"/>
    <xf numFmtId="0" fontId="12" fillId="0" borderId="0"/>
    <xf numFmtId="0" fontId="12" fillId="0" borderId="0"/>
    <xf numFmtId="0" fontId="22" fillId="0" borderId="0">
      <alignment vertical="top"/>
    </xf>
    <xf numFmtId="0" fontId="12" fillId="0" borderId="0" applyNumberFormat="0" applyFont="0" applyFill="0" applyBorder="0" applyProtection="0">
      <alignment horizontal="left" wrapText="1"/>
    </xf>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29" applyNumberFormat="0" applyFill="0" applyAlignment="0" applyProtection="0"/>
    <xf numFmtId="0" fontId="43" fillId="0" borderId="29" applyNumberFormat="0" applyFill="0" applyAlignment="0" applyProtection="0"/>
    <xf numFmtId="0" fontId="43" fillId="0" borderId="29" applyNumberFormat="0" applyFill="0" applyAlignment="0" applyProtection="0"/>
    <xf numFmtId="0" fontId="43" fillId="0" borderId="29"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38" fontId="64" fillId="0" borderId="0" applyFont="0" applyFill="0" applyBorder="0" applyAlignment="0" applyProtection="0"/>
    <xf numFmtId="40" fontId="64" fillId="0" borderId="0" applyFont="0" applyFill="0" applyBorder="0" applyAlignment="0" applyProtection="0"/>
    <xf numFmtId="0" fontId="64" fillId="0" borderId="0" applyFont="0" applyFill="0" applyBorder="0" applyAlignment="0" applyProtection="0"/>
    <xf numFmtId="0" fontId="64" fillId="0" borderId="0" applyFont="0" applyFill="0" applyBorder="0" applyAlignment="0" applyProtection="0"/>
    <xf numFmtId="0" fontId="65" fillId="0" borderId="0"/>
    <xf numFmtId="0" fontId="45" fillId="0" borderId="0"/>
    <xf numFmtId="184" fontId="45" fillId="0" borderId="0" applyFont="0" applyFill="0" applyBorder="0" applyAlignment="0" applyProtection="0"/>
    <xf numFmtId="185" fontId="45" fillId="0" borderId="0" applyFont="0" applyFill="0" applyBorder="0" applyAlignment="0" applyProtection="0"/>
    <xf numFmtId="41" fontId="63" fillId="0" borderId="0" applyFont="0" applyFill="0" applyBorder="0" applyAlignment="0" applyProtection="0"/>
    <xf numFmtId="43" fontId="63" fillId="0" borderId="0" applyFont="0" applyFill="0" applyBorder="0" applyAlignment="0" applyProtection="0"/>
    <xf numFmtId="0" fontId="46" fillId="9" borderId="0" applyNumberFormat="0" applyBorder="0" applyAlignment="0" applyProtection="0">
      <alignment vertical="center"/>
    </xf>
    <xf numFmtId="0" fontId="46" fillId="9" borderId="0" applyNumberFormat="0" applyBorder="0" applyAlignment="0" applyProtection="0">
      <alignment vertical="center"/>
    </xf>
    <xf numFmtId="0" fontId="46" fillId="9" borderId="0" applyNumberFormat="0" applyBorder="0" applyAlignment="0" applyProtection="0">
      <alignment vertical="center"/>
    </xf>
    <xf numFmtId="0" fontId="46" fillId="14" borderId="0" applyNumberFormat="0" applyBorder="0" applyAlignment="0" applyProtection="0">
      <alignment vertical="center"/>
    </xf>
    <xf numFmtId="0" fontId="32" fillId="29" borderId="0" applyNumberFormat="0" applyBorder="0" applyAlignment="0" applyProtection="0"/>
    <xf numFmtId="0" fontId="46" fillId="30"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alignment vertical="center"/>
    </xf>
    <xf numFmtId="0" fontId="32" fillId="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2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9" borderId="0" applyNumberFormat="0" applyBorder="0" applyAlignment="0" applyProtection="0"/>
    <xf numFmtId="0" fontId="66" fillId="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9" borderId="0" applyNumberFormat="0" applyBorder="0" applyAlignment="0" applyProtection="0"/>
    <xf numFmtId="0" fontId="32" fillId="2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47" fillId="7" borderId="0" applyNumberFormat="0" applyBorder="0" applyAlignment="0" applyProtection="0">
      <alignment vertical="center"/>
    </xf>
    <xf numFmtId="0" fontId="47" fillId="7" borderId="0" applyNumberFormat="0" applyBorder="0" applyAlignment="0" applyProtection="0">
      <alignment vertical="center"/>
    </xf>
    <xf numFmtId="0" fontId="47" fillId="7" borderId="0" applyNumberFormat="0" applyBorder="0" applyAlignment="0" applyProtection="0">
      <alignment vertical="center"/>
    </xf>
    <xf numFmtId="0" fontId="47" fillId="14" borderId="0" applyNumberFormat="0" applyBorder="0" applyAlignment="0" applyProtection="0">
      <alignment vertical="center"/>
    </xf>
    <xf numFmtId="0" fontId="27" fillId="31" borderId="0" applyNumberFormat="0" applyBorder="0" applyAlignment="0" applyProtection="0"/>
    <xf numFmtId="0" fontId="47" fillId="32"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alignment vertical="center"/>
    </xf>
    <xf numFmtId="0" fontId="27" fillId="7"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31"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7" borderId="0" applyNumberFormat="0" applyBorder="0" applyAlignment="0" applyProtection="0"/>
    <xf numFmtId="0" fontId="67" fillId="7"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7"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7" borderId="0" applyNumberFormat="0" applyBorder="0" applyAlignment="0" applyProtection="0"/>
    <xf numFmtId="0" fontId="27" fillId="31"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pplyProtection="0">
      <alignment vertical="top"/>
    </xf>
    <xf numFmtId="0" fontId="11" fillId="0" borderId="0">
      <alignment vertical="center"/>
    </xf>
    <xf numFmtId="0" fontId="11" fillId="0" borderId="0">
      <alignment vertical="center"/>
    </xf>
    <xf numFmtId="0" fontId="48" fillId="0" borderId="0"/>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12" fillId="0" borderId="0"/>
    <xf numFmtId="0" fontId="11" fillId="0" borderId="0">
      <alignment vertical="top"/>
    </xf>
    <xf numFmtId="0" fontId="12" fillId="0" borderId="0"/>
    <xf numFmtId="0" fontId="12" fillId="0" borderId="0"/>
    <xf numFmtId="0" fontId="48" fillId="0" borderId="0"/>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63" fillId="0" borderId="0"/>
    <xf numFmtId="0" fontId="49" fillId="0" borderId="0" applyNumberFormat="0" applyFill="0" applyBorder="0" applyAlignment="0" applyProtection="0">
      <alignment vertical="center"/>
    </xf>
    <xf numFmtId="0" fontId="50" fillId="0" borderId="23" applyNumberFormat="0" applyFill="0" applyAlignment="0" applyProtection="0">
      <alignment vertical="center"/>
    </xf>
    <xf numFmtId="0" fontId="50" fillId="0" borderId="23" applyNumberFormat="0" applyFill="0" applyAlignment="0" applyProtection="0">
      <alignment vertical="center"/>
    </xf>
    <xf numFmtId="0" fontId="50" fillId="0" borderId="23" applyNumberFormat="0" applyFill="0" applyAlignment="0" applyProtection="0">
      <alignment vertical="center"/>
    </xf>
    <xf numFmtId="0" fontId="51" fillId="0" borderId="24" applyNumberFormat="0" applyFill="0" applyAlignment="0" applyProtection="0">
      <alignment vertical="center"/>
    </xf>
    <xf numFmtId="0" fontId="51" fillId="0" borderId="24" applyNumberFormat="0" applyFill="0" applyAlignment="0" applyProtection="0">
      <alignment vertical="center"/>
    </xf>
    <xf numFmtId="0" fontId="51" fillId="0" borderId="24" applyNumberFormat="0" applyFill="0" applyAlignment="0" applyProtection="0">
      <alignment vertical="center"/>
    </xf>
    <xf numFmtId="0" fontId="52" fillId="0" borderId="25" applyNumberFormat="0" applyFill="0" applyAlignment="0" applyProtection="0">
      <alignment vertical="center"/>
    </xf>
    <xf numFmtId="0" fontId="52" fillId="0" borderId="25" applyNumberFormat="0" applyFill="0" applyAlignment="0" applyProtection="0">
      <alignment vertical="center"/>
    </xf>
    <xf numFmtId="0" fontId="52" fillId="0" borderId="25"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2" fillId="0" borderId="0"/>
    <xf numFmtId="0" fontId="12" fillId="0" borderId="0"/>
    <xf numFmtId="0" fontId="12" fillId="0" borderId="0"/>
    <xf numFmtId="0" fontId="53" fillId="27" borderId="22" applyNumberFormat="0" applyAlignment="0" applyProtection="0">
      <alignment vertical="center"/>
    </xf>
    <xf numFmtId="0" fontId="53" fillId="27" borderId="22" applyNumberFormat="0" applyAlignment="0" applyProtection="0">
      <alignment vertical="center"/>
    </xf>
    <xf numFmtId="0" fontId="53" fillId="27" borderId="22" applyNumberFormat="0" applyAlignment="0" applyProtection="0">
      <alignment vertical="center"/>
    </xf>
    <xf numFmtId="0" fontId="12" fillId="0" borderId="0" applyNumberFormat="0" applyFont="0" applyFill="0" applyBorder="0" applyProtection="0">
      <alignment vertical="center" wrapText="1"/>
    </xf>
    <xf numFmtId="0" fontId="54" fillId="0" borderId="29" applyNumberFormat="0" applyFill="0" applyAlignment="0" applyProtection="0">
      <alignment vertical="center"/>
    </xf>
    <xf numFmtId="0" fontId="54" fillId="0" borderId="29" applyNumberFormat="0" applyFill="0" applyAlignment="0" applyProtection="0">
      <alignment vertical="center"/>
    </xf>
    <xf numFmtId="0" fontId="54" fillId="0" borderId="29" applyNumberFormat="0" applyFill="0" applyAlignment="0" applyProtection="0">
      <alignment vertical="center"/>
    </xf>
    <xf numFmtId="0" fontId="11" fillId="10" borderId="27" applyNumberFormat="0" applyFont="0" applyAlignment="0" applyProtection="0">
      <alignment vertical="center"/>
    </xf>
    <xf numFmtId="0" fontId="11" fillId="10" borderId="27" applyNumberFormat="0" applyFont="0" applyAlignment="0" applyProtection="0">
      <alignment vertical="center"/>
    </xf>
    <xf numFmtId="0" fontId="11" fillId="10" borderId="27" applyNumberFormat="0" applyFont="0" applyAlignment="0" applyProtection="0">
      <alignment vertical="center"/>
    </xf>
    <xf numFmtId="187" fontId="11" fillId="0" borderId="0" applyFont="0" applyFill="0" applyBorder="0" applyAlignment="0" applyProtection="0"/>
    <xf numFmtId="188"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14" borderId="21" applyNumberFormat="0" applyAlignment="0" applyProtection="0">
      <alignment vertical="center"/>
    </xf>
    <xf numFmtId="0" fontId="57" fillId="14" borderId="21" applyNumberFormat="0" applyAlignment="0" applyProtection="0">
      <alignment vertical="center"/>
    </xf>
    <xf numFmtId="0" fontId="57" fillId="14" borderId="21" applyNumberFormat="0" applyAlignment="0" applyProtection="0">
      <alignment vertical="center"/>
    </xf>
    <xf numFmtId="44" fontId="11" fillId="0" borderId="0" applyBorder="0" applyProtection="0">
      <alignment vertical="center"/>
    </xf>
    <xf numFmtId="0" fontId="58" fillId="8" borderId="21" applyNumberFormat="0" applyAlignment="0" applyProtection="0">
      <alignment vertical="center"/>
    </xf>
    <xf numFmtId="0" fontId="58" fillId="8" borderId="21" applyNumberFormat="0" applyAlignment="0" applyProtection="0">
      <alignment vertical="center"/>
    </xf>
    <xf numFmtId="0" fontId="58" fillId="8" borderId="21" applyNumberFormat="0" applyAlignment="0" applyProtection="0">
      <alignment vertical="center"/>
    </xf>
    <xf numFmtId="0" fontId="59" fillId="14" borderId="28" applyNumberFormat="0" applyAlignment="0" applyProtection="0">
      <alignment vertical="center"/>
    </xf>
    <xf numFmtId="0" fontId="59" fillId="14" borderId="28" applyNumberFormat="0" applyAlignment="0" applyProtection="0">
      <alignment vertical="center"/>
    </xf>
    <xf numFmtId="0" fontId="59" fillId="14" borderId="28" applyNumberFormat="0" applyAlignment="0" applyProtection="0">
      <alignment vertical="center"/>
    </xf>
    <xf numFmtId="0" fontId="60" fillId="17" borderId="0" applyNumberFormat="0" applyBorder="0" applyAlignment="0" applyProtection="0">
      <alignment vertical="center"/>
    </xf>
    <xf numFmtId="0" fontId="60" fillId="17" borderId="0" applyNumberFormat="0" applyBorder="0" applyAlignment="0" applyProtection="0">
      <alignment vertical="center"/>
    </xf>
    <xf numFmtId="0" fontId="60" fillId="17" borderId="0" applyNumberFormat="0" applyBorder="0" applyAlignment="0" applyProtection="0">
      <alignment vertical="center"/>
    </xf>
    <xf numFmtId="0" fontId="68" fillId="0" borderId="0"/>
    <xf numFmtId="0" fontId="61" fillId="0" borderId="26" applyNumberFormat="0" applyFill="0" applyAlignment="0" applyProtection="0">
      <alignment vertical="center"/>
    </xf>
    <xf numFmtId="0" fontId="61" fillId="0" borderId="26" applyNumberFormat="0" applyFill="0" applyAlignment="0" applyProtection="0">
      <alignment vertical="center"/>
    </xf>
    <xf numFmtId="0" fontId="61" fillId="0" borderId="26" applyNumberFormat="0" applyFill="0" applyAlignment="0" applyProtection="0">
      <alignment vertical="center"/>
    </xf>
    <xf numFmtId="189" fontId="11" fillId="0" borderId="0" applyFont="0" applyFill="0" applyBorder="0" applyAlignment="0" applyProtection="0"/>
    <xf numFmtId="190" fontId="11" fillId="0" borderId="0" applyFont="0" applyFill="0" applyBorder="0" applyAlignment="0" applyProtection="0"/>
    <xf numFmtId="9" fontId="69" fillId="0" borderId="0" applyFont="0" applyFill="0" applyBorder="0" applyAlignment="0" applyProtection="0"/>
    <xf numFmtId="0" fontId="84" fillId="0" borderId="0"/>
    <xf numFmtId="0" fontId="84" fillId="0" borderId="0"/>
    <xf numFmtId="0" fontId="84" fillId="0" borderId="0"/>
    <xf numFmtId="0" fontId="12" fillId="0" borderId="0"/>
    <xf numFmtId="0" fontId="12" fillId="0" borderId="0"/>
    <xf numFmtId="0" fontId="12" fillId="0" borderId="0"/>
    <xf numFmtId="0" fontId="12" fillId="0" borderId="0"/>
    <xf numFmtId="177" fontId="12" fillId="0" borderId="0" applyFont="0" applyFill="0" applyBorder="0" applyAlignment="0" applyProtection="0"/>
    <xf numFmtId="0" fontId="2" fillId="0" borderId="0"/>
    <xf numFmtId="0" fontId="12" fillId="0" borderId="0"/>
    <xf numFmtId="0" fontId="1" fillId="0" borderId="0"/>
    <xf numFmtId="176" fontId="12" fillId="0" borderId="0" applyFont="0" applyFill="0" applyBorder="0" applyAlignment="0" applyProtection="0"/>
  </cellStyleXfs>
  <cellXfs count="413">
    <xf numFmtId="0" fontId="0" fillId="0" borderId="0" xfId="0"/>
    <xf numFmtId="0" fontId="0" fillId="0" borderId="0" xfId="0" applyAlignment="1">
      <alignment horizontal="center" vertical="center"/>
    </xf>
    <xf numFmtId="0" fontId="8" fillId="0" borderId="0" xfId="0" applyFont="1"/>
    <xf numFmtId="0" fontId="0" fillId="0" borderId="12" xfId="0" applyBorder="1"/>
    <xf numFmtId="0" fontId="20" fillId="4" borderId="11" xfId="16" applyFont="1" applyFill="1" applyBorder="1" applyAlignment="1">
      <alignment wrapText="1"/>
    </xf>
    <xf numFmtId="2" fontId="20" fillId="4" borderId="11" xfId="16" applyNumberFormat="1" applyFont="1" applyFill="1" applyBorder="1" applyAlignment="1">
      <alignment horizontal="center" wrapText="1"/>
    </xf>
    <xf numFmtId="179" fontId="20" fillId="4" borderId="11" xfId="16" applyNumberFormat="1" applyFont="1" applyFill="1" applyBorder="1"/>
    <xf numFmtId="0" fontId="21" fillId="0" borderId="0" xfId="15" applyFont="1"/>
    <xf numFmtId="0" fontId="12" fillId="0" borderId="0" xfId="16" applyAlignment="1">
      <alignment wrapText="1"/>
    </xf>
    <xf numFmtId="0" fontId="12" fillId="0" borderId="0" xfId="20" applyAlignment="1">
      <alignment wrapText="1"/>
    </xf>
    <xf numFmtId="179" fontId="21" fillId="0" borderId="11" xfId="17" applyNumberFormat="1" applyFont="1" applyFill="1" applyBorder="1" applyAlignment="1">
      <alignment horizontal="center" wrapText="1"/>
    </xf>
    <xf numFmtId="0" fontId="12" fillId="0" borderId="0" xfId="15"/>
    <xf numFmtId="0" fontId="12" fillId="0" borderId="0" xfId="15" applyAlignment="1">
      <alignment wrapText="1"/>
    </xf>
    <xf numFmtId="1" fontId="12" fillId="3" borderId="11" xfId="16" applyNumberFormat="1" applyFill="1" applyBorder="1" applyAlignment="1">
      <alignment wrapText="1"/>
    </xf>
    <xf numFmtId="0" fontId="12" fillId="0" borderId="11" xfId="16" applyBorder="1" applyAlignment="1">
      <alignment wrapText="1"/>
    </xf>
    <xf numFmtId="0" fontId="12" fillId="3" borderId="11" xfId="16" applyFill="1" applyBorder="1" applyAlignment="1">
      <alignment wrapText="1"/>
    </xf>
    <xf numFmtId="0" fontId="12" fillId="0" borderId="0" xfId="15" applyAlignment="1">
      <alignment vertical="center"/>
    </xf>
    <xf numFmtId="0" fontId="9" fillId="0" borderId="11" xfId="15" applyFont="1" applyBorder="1" applyAlignment="1">
      <alignment horizontal="left" vertical="center" wrapText="1"/>
    </xf>
    <xf numFmtId="0" fontId="12" fillId="0" borderId="0" xfId="15" applyAlignment="1">
      <alignment vertical="center" wrapText="1"/>
    </xf>
    <xf numFmtId="186" fontId="21" fillId="0" borderId="0" xfId="14" applyNumberFormat="1" applyFont="1"/>
    <xf numFmtId="186" fontId="19" fillId="4" borderId="33" xfId="14" applyNumberFormat="1" applyFont="1" applyFill="1" applyBorder="1" applyAlignment="1">
      <alignment horizontal="center" vertical="center"/>
    </xf>
    <xf numFmtId="186" fontId="18" fillId="5" borderId="33" xfId="14" applyNumberFormat="1" applyFont="1" applyFill="1" applyBorder="1" applyAlignment="1"/>
    <xf numFmtId="0" fontId="0" fillId="0" borderId="14" xfId="0" applyBorder="1"/>
    <xf numFmtId="0" fontId="0" fillId="0" borderId="15" xfId="0" applyBorder="1" applyAlignment="1">
      <alignment horizontal="center" vertical="center"/>
    </xf>
    <xf numFmtId="0" fontId="12" fillId="3" borderId="34" xfId="16" applyFill="1" applyBorder="1" applyAlignment="1">
      <alignment wrapText="1"/>
    </xf>
    <xf numFmtId="0" fontId="75" fillId="0" borderId="34" xfId="0" applyFont="1" applyBorder="1"/>
    <xf numFmtId="179" fontId="71" fillId="0" borderId="34" xfId="11" applyNumberFormat="1" applyFont="1" applyFill="1" applyBorder="1" applyAlignment="1">
      <alignment horizontal="center" vertical="center" wrapText="1"/>
    </xf>
    <xf numFmtId="0" fontId="81" fillId="0" borderId="0" xfId="0" applyFont="1"/>
    <xf numFmtId="0" fontId="78" fillId="0" borderId="34" xfId="0" applyFont="1" applyBorder="1" applyAlignment="1">
      <alignment vertical="center" wrapText="1"/>
    </xf>
    <xf numFmtId="0" fontId="83" fillId="0" borderId="0" xfId="0" applyFont="1"/>
    <xf numFmtId="0" fontId="70" fillId="0" borderId="1" xfId="1640" applyFont="1" applyBorder="1" applyAlignment="1">
      <alignment horizontal="left"/>
    </xf>
    <xf numFmtId="0" fontId="70" fillId="0" borderId="2" xfId="1640" applyFont="1" applyBorder="1" applyAlignment="1">
      <alignment horizontal="left"/>
    </xf>
    <xf numFmtId="0" fontId="70" fillId="0" borderId="3" xfId="1640" applyFont="1" applyBorder="1" applyAlignment="1">
      <alignment horizontal="left"/>
    </xf>
    <xf numFmtId="0" fontId="70" fillId="0" borderId="4" xfId="1640" applyFont="1" applyBorder="1" applyAlignment="1">
      <alignment horizontal="left" wrapText="1"/>
    </xf>
    <xf numFmtId="14" fontId="70" fillId="0" borderId="5" xfId="1640" applyNumberFormat="1" applyFont="1" applyBorder="1" applyAlignment="1">
      <alignment horizontal="right"/>
    </xf>
    <xf numFmtId="0" fontId="71" fillId="0" borderId="0" xfId="1640" applyFont="1" applyAlignment="1">
      <alignment horizontal="center"/>
    </xf>
    <xf numFmtId="0" fontId="72" fillId="0" borderId="0" xfId="1640" applyFont="1" applyAlignment="1">
      <alignment horizontal="left"/>
    </xf>
    <xf numFmtId="0" fontId="73" fillId="0" borderId="0" xfId="1640" applyFont="1" applyAlignment="1">
      <alignment horizontal="left"/>
    </xf>
    <xf numFmtId="0" fontId="71" fillId="0" borderId="0" xfId="1640" applyFont="1" applyAlignment="1">
      <alignment horizontal="left"/>
    </xf>
    <xf numFmtId="0" fontId="70" fillId="0" borderId="6" xfId="1640" applyFont="1" applyBorder="1" applyAlignment="1">
      <alignment horizontal="left"/>
    </xf>
    <xf numFmtId="0" fontId="70" fillId="0" borderId="7" xfId="1640" applyFont="1" applyBorder="1" applyAlignment="1">
      <alignment horizontal="left"/>
    </xf>
    <xf numFmtId="0" fontId="70" fillId="0" borderId="8" xfId="1640" applyFont="1" applyBorder="1" applyAlignment="1">
      <alignment horizontal="left" wrapText="1"/>
    </xf>
    <xf numFmtId="0" fontId="70" fillId="0" borderId="9" xfId="1640" applyFont="1" applyBorder="1" applyAlignment="1">
      <alignment horizontal="left" wrapText="1"/>
    </xf>
    <xf numFmtId="0" fontId="70" fillId="0" borderId="10" xfId="1640" applyFont="1" applyBorder="1" applyAlignment="1">
      <alignment horizontal="right" wrapText="1"/>
    </xf>
    <xf numFmtId="0" fontId="70" fillId="0" borderId="16" xfId="1640" applyFont="1" applyBorder="1" applyAlignment="1">
      <alignment horizontal="left" wrapText="1"/>
    </xf>
    <xf numFmtId="0" fontId="70" fillId="0" borderId="34" xfId="1640" applyFont="1" applyBorder="1" applyAlignment="1">
      <alignment horizontal="left" wrapText="1"/>
    </xf>
    <xf numFmtId="0" fontId="70" fillId="2" borderId="34" xfId="1640" applyFont="1" applyFill="1" applyBorder="1" applyAlignment="1">
      <alignment horizontal="center" vertical="center"/>
    </xf>
    <xf numFmtId="0" fontId="70" fillId="2" borderId="34" xfId="1640" applyFont="1" applyFill="1" applyBorder="1" applyAlignment="1">
      <alignment horizontal="center" vertical="center" wrapText="1"/>
    </xf>
    <xf numFmtId="0" fontId="82" fillId="2" borderId="17" xfId="1640" applyFont="1" applyFill="1" applyBorder="1" applyAlignment="1">
      <alignment horizontal="center" vertical="center" wrapText="1"/>
    </xf>
    <xf numFmtId="0" fontId="70" fillId="2" borderId="16" xfId="1640" applyFont="1" applyFill="1" applyBorder="1" applyAlignment="1">
      <alignment horizontal="center" vertical="center" wrapText="1"/>
    </xf>
    <xf numFmtId="0" fontId="74" fillId="2" borderId="34" xfId="1640" applyFont="1" applyFill="1" applyBorder="1" applyAlignment="1">
      <alignment horizontal="center" vertical="center" wrapText="1"/>
    </xf>
    <xf numFmtId="3" fontId="73" fillId="2" borderId="34" xfId="1640" applyNumberFormat="1" applyFont="1" applyFill="1" applyBorder="1" applyAlignment="1">
      <alignment horizontal="center" vertical="center"/>
    </xf>
    <xf numFmtId="179" fontId="73" fillId="2" borderId="34" xfId="1640" applyNumberFormat="1" applyFont="1" applyFill="1" applyBorder="1" applyAlignment="1">
      <alignment horizontal="center" vertical="center" wrapText="1"/>
    </xf>
    <xf numFmtId="0" fontId="71" fillId="0" borderId="34" xfId="0" applyFont="1" applyBorder="1" applyAlignment="1">
      <alignment vertical="center" wrapText="1"/>
    </xf>
    <xf numFmtId="26" fontId="79" fillId="0" borderId="16" xfId="0" applyNumberFormat="1" applyFont="1" applyBorder="1" applyAlignment="1">
      <alignment horizontal="center" wrapText="1"/>
    </xf>
    <xf numFmtId="0" fontId="80" fillId="3" borderId="16" xfId="1641" applyFont="1" applyFill="1" applyBorder="1" applyAlignment="1">
      <alignment horizontal="center" vertical="center" wrapText="1"/>
    </xf>
    <xf numFmtId="0" fontId="80" fillId="3" borderId="34" xfId="1641" applyFont="1" applyFill="1" applyBorder="1" applyAlignment="1">
      <alignment horizontal="center" vertical="center" wrapText="1"/>
    </xf>
    <xf numFmtId="0" fontId="84" fillId="3" borderId="34" xfId="1641" applyFill="1" applyBorder="1" applyAlignment="1">
      <alignment horizontal="center" vertical="center" wrapText="1"/>
    </xf>
    <xf numFmtId="180" fontId="73" fillId="0" borderId="34" xfId="1640" applyNumberFormat="1" applyFont="1" applyBorder="1" applyAlignment="1">
      <alignment horizontal="center" vertical="center"/>
    </xf>
    <xf numFmtId="3" fontId="73" fillId="0" borderId="34" xfId="1640" applyNumberFormat="1" applyFont="1" applyBorder="1" applyAlignment="1">
      <alignment horizontal="center" vertical="center"/>
    </xf>
    <xf numFmtId="0" fontId="71" fillId="3" borderId="34" xfId="1642" applyFont="1" applyFill="1" applyBorder="1" applyAlignment="1">
      <alignment wrapText="1"/>
    </xf>
    <xf numFmtId="0" fontId="71" fillId="4" borderId="34" xfId="0" applyFont="1" applyFill="1" applyBorder="1" applyAlignment="1">
      <alignment vertical="center" wrapText="1"/>
    </xf>
    <xf numFmtId="0" fontId="71" fillId="33" borderId="34" xfId="1642" applyFont="1" applyFill="1" applyBorder="1" applyAlignment="1">
      <alignment wrapText="1"/>
    </xf>
    <xf numFmtId="26" fontId="81" fillId="33" borderId="16" xfId="0" applyNumberFormat="1" applyFont="1" applyFill="1" applyBorder="1" applyAlignment="1">
      <alignment horizontal="center" wrapText="1"/>
    </xf>
    <xf numFmtId="1" fontId="21" fillId="0" borderId="11" xfId="16" applyNumberFormat="1" applyFont="1" applyBorder="1" applyAlignment="1">
      <alignment horizontal="center"/>
    </xf>
    <xf numFmtId="0" fontId="20" fillId="4" borderId="34" xfId="16" applyFont="1" applyFill="1" applyBorder="1" applyAlignment="1">
      <alignment wrapText="1"/>
    </xf>
    <xf numFmtId="0" fontId="20" fillId="4" borderId="34" xfId="16" applyFont="1" applyFill="1" applyBorder="1" applyAlignment="1">
      <alignment vertical="center" wrapText="1"/>
    </xf>
    <xf numFmtId="1" fontId="21" fillId="0" borderId="0" xfId="15" applyNumberFormat="1" applyFont="1"/>
    <xf numFmtId="0" fontId="14" fillId="0" borderId="0" xfId="1597" applyFont="1" applyProtection="1">
      <protection locked="0"/>
    </xf>
    <xf numFmtId="179" fontId="9" fillId="0" borderId="0" xfId="1597" applyNumberFormat="1" applyFont="1" applyAlignment="1" applyProtection="1">
      <alignment horizontal="left"/>
      <protection locked="0"/>
    </xf>
    <xf numFmtId="0" fontId="12" fillId="0" borderId="0" xfId="1597" applyAlignment="1" applyProtection="1">
      <alignment horizontal="left"/>
      <protection locked="0"/>
    </xf>
    <xf numFmtId="179" fontId="12" fillId="0" borderId="0" xfId="1597" applyNumberFormat="1" applyAlignment="1" applyProtection="1">
      <alignment horizontal="left"/>
      <protection locked="0"/>
    </xf>
    <xf numFmtId="0" fontId="12" fillId="0" borderId="0" xfId="1597" applyAlignment="1" applyProtection="1">
      <alignment horizontal="center"/>
      <protection locked="0"/>
    </xf>
    <xf numFmtId="0" fontId="12" fillId="0" borderId="0" xfId="1597" applyAlignment="1">
      <alignment horizontal="left"/>
    </xf>
    <xf numFmtId="0" fontId="15" fillId="0" borderId="19" xfId="1597" applyFont="1" applyBorder="1" applyAlignment="1" applyProtection="1">
      <alignment horizontal="left"/>
      <protection locked="0"/>
    </xf>
    <xf numFmtId="0" fontId="16" fillId="0" borderId="20" xfId="1597" applyFont="1" applyBorder="1" applyAlignment="1" applyProtection="1">
      <alignment horizontal="left"/>
      <protection locked="0"/>
    </xf>
    <xf numFmtId="0" fontId="15" fillId="0" borderId="20" xfId="1597" applyFont="1" applyBorder="1" applyAlignment="1" applyProtection="1">
      <alignment horizontal="left"/>
      <protection locked="0"/>
    </xf>
    <xf numFmtId="9" fontId="12" fillId="0" borderId="0" xfId="1597" applyNumberFormat="1" applyAlignment="1" applyProtection="1">
      <alignment horizontal="center" wrapText="1"/>
      <protection locked="0"/>
    </xf>
    <xf numFmtId="0" fontId="87" fillId="0" borderId="0" xfId="0" applyFont="1"/>
    <xf numFmtId="0" fontId="15" fillId="0" borderId="36" xfId="1597" applyFont="1" applyBorder="1" applyAlignment="1" applyProtection="1">
      <alignment horizontal="left"/>
      <protection locked="0"/>
    </xf>
    <xf numFmtId="0" fontId="16" fillId="0" borderId="34" xfId="1597" applyFont="1" applyBorder="1" applyAlignment="1" applyProtection="1">
      <alignment horizontal="left"/>
      <protection locked="0"/>
    </xf>
    <xf numFmtId="0" fontId="15" fillId="0" borderId="34" xfId="1597" applyFont="1" applyBorder="1" applyAlignment="1" applyProtection="1">
      <alignment horizontal="left"/>
      <protection locked="0"/>
    </xf>
    <xf numFmtId="0" fontId="16" fillId="0" borderId="0" xfId="1643" applyFont="1"/>
    <xf numFmtId="9" fontId="12" fillId="0" borderId="0" xfId="1597" applyNumberFormat="1" applyAlignment="1">
      <alignment horizontal="center" wrapText="1"/>
    </xf>
    <xf numFmtId="181" fontId="16" fillId="0" borderId="34" xfId="1597" applyNumberFormat="1" applyFont="1" applyBorder="1" applyAlignment="1" applyProtection="1">
      <alignment horizontal="left"/>
      <protection locked="0"/>
    </xf>
    <xf numFmtId="9" fontId="12" fillId="0" borderId="0" xfId="1597" applyNumberFormat="1" applyAlignment="1" applyProtection="1">
      <alignment horizontal="center" vertical="center" wrapText="1"/>
      <protection locked="0"/>
    </xf>
    <xf numFmtId="0" fontId="12" fillId="0" borderId="0" xfId="1597"/>
    <xf numFmtId="14" fontId="12" fillId="0" borderId="0" xfId="1597" applyNumberFormat="1"/>
    <xf numFmtId="179" fontId="12" fillId="0" borderId="0" xfId="1597" applyNumberFormat="1" applyAlignment="1">
      <alignment horizontal="left"/>
    </xf>
    <xf numFmtId="0" fontId="15" fillId="0" borderId="38" xfId="1597" applyFont="1" applyBorder="1" applyAlignment="1" applyProtection="1">
      <alignment horizontal="left"/>
      <protection locked="0"/>
    </xf>
    <xf numFmtId="0" fontId="16" fillId="0" borderId="39" xfId="1597" applyFont="1" applyBorder="1" applyAlignment="1" applyProtection="1">
      <alignment horizontal="left"/>
      <protection locked="0"/>
    </xf>
    <xf numFmtId="0" fontId="15" fillId="0" borderId="39" xfId="1597" applyFont="1" applyBorder="1" applyAlignment="1" applyProtection="1">
      <alignment horizontal="left"/>
      <protection locked="0"/>
    </xf>
    <xf numFmtId="14" fontId="16" fillId="0" borderId="39" xfId="1597" applyNumberFormat="1" applyFont="1" applyBorder="1" applyAlignment="1" applyProtection="1">
      <alignment horizontal="left"/>
      <protection locked="0"/>
    </xf>
    <xf numFmtId="0" fontId="70" fillId="0" borderId="1" xfId="1644" applyFont="1" applyBorder="1" applyAlignment="1">
      <alignment horizontal="left"/>
    </xf>
    <xf numFmtId="0" fontId="70" fillId="0" borderId="2" xfId="1644" applyFont="1" applyBorder="1" applyAlignment="1">
      <alignment horizontal="left"/>
    </xf>
    <xf numFmtId="0" fontId="70" fillId="0" borderId="3" xfId="1644" applyFont="1" applyBorder="1" applyAlignment="1">
      <alignment horizontal="left"/>
    </xf>
    <xf numFmtId="0" fontId="70" fillId="0" borderId="4" xfId="1644" applyFont="1" applyBorder="1" applyAlignment="1">
      <alignment horizontal="left" wrapText="1"/>
    </xf>
    <xf numFmtId="14" fontId="70" fillId="0" borderId="5" xfId="1644" applyNumberFormat="1" applyFont="1" applyBorder="1" applyAlignment="1">
      <alignment horizontal="right"/>
    </xf>
    <xf numFmtId="0" fontId="4" fillId="0" borderId="0" xfId="1644" applyFont="1" applyAlignment="1">
      <alignment horizontal="center"/>
    </xf>
    <xf numFmtId="0" fontId="72" fillId="0" borderId="0" xfId="1644" applyFont="1" applyAlignment="1">
      <alignment horizontal="left"/>
    </xf>
    <xf numFmtId="0" fontId="73" fillId="0" borderId="0" xfId="1644" applyFont="1" applyAlignment="1">
      <alignment horizontal="left"/>
    </xf>
    <xf numFmtId="0" fontId="4" fillId="0" borderId="0" xfId="1644" applyFont="1" applyAlignment="1">
      <alignment horizontal="left"/>
    </xf>
    <xf numFmtId="0" fontId="12" fillId="0" borderId="0" xfId="525"/>
    <xf numFmtId="0" fontId="70" fillId="0" borderId="6" xfId="1644" applyFont="1" applyBorder="1" applyAlignment="1">
      <alignment horizontal="left"/>
    </xf>
    <xf numFmtId="0" fontId="70" fillId="0" borderId="7" xfId="1644" applyFont="1" applyBorder="1" applyAlignment="1">
      <alignment horizontal="left"/>
    </xf>
    <xf numFmtId="0" fontId="70" fillId="0" borderId="8" xfId="1644" applyFont="1" applyBorder="1" applyAlignment="1">
      <alignment horizontal="left" wrapText="1"/>
    </xf>
    <xf numFmtId="0" fontId="70" fillId="0" borderId="9" xfId="1644" applyFont="1" applyBorder="1" applyAlignment="1">
      <alignment horizontal="left" wrapText="1"/>
    </xf>
    <xf numFmtId="0" fontId="70" fillId="0" borderId="10" xfId="1644" applyFont="1" applyBorder="1" applyAlignment="1">
      <alignment horizontal="right" wrapText="1"/>
    </xf>
    <xf numFmtId="0" fontId="9" fillId="0" borderId="34" xfId="525" applyFont="1" applyBorder="1"/>
    <xf numFmtId="0" fontId="12" fillId="0" borderId="12" xfId="525" applyBorder="1"/>
    <xf numFmtId="0" fontId="70" fillId="0" borderId="31" xfId="1644" applyFont="1" applyBorder="1" applyAlignment="1">
      <alignment horizontal="left" wrapText="1"/>
    </xf>
    <xf numFmtId="0" fontId="70" fillId="0" borderId="34" xfId="1644" applyFont="1" applyBorder="1" applyAlignment="1">
      <alignment horizontal="left" wrapText="1"/>
    </xf>
    <xf numFmtId="0" fontId="12" fillId="0" borderId="14" xfId="525" applyBorder="1"/>
    <xf numFmtId="0" fontId="70" fillId="2" borderId="34" xfId="1644" applyFont="1" applyFill="1" applyBorder="1" applyAlignment="1">
      <alignment horizontal="center" vertical="center"/>
    </xf>
    <xf numFmtId="0" fontId="70" fillId="2" borderId="34" xfId="1644" applyFont="1" applyFill="1" applyBorder="1" applyAlignment="1">
      <alignment horizontal="center" vertical="center" wrapText="1"/>
    </xf>
    <xf numFmtId="0" fontId="82" fillId="2" borderId="17" xfId="1644" applyFont="1" applyFill="1" applyBorder="1" applyAlignment="1">
      <alignment horizontal="center" vertical="center" wrapText="1"/>
    </xf>
    <xf numFmtId="0" fontId="70" fillId="2" borderId="31" xfId="1644" applyFont="1" applyFill="1" applyBorder="1" applyAlignment="1">
      <alignment horizontal="center" vertical="center" wrapText="1"/>
    </xf>
    <xf numFmtId="0" fontId="74" fillId="2" borderId="34" xfId="1644" applyFont="1" applyFill="1" applyBorder="1" applyAlignment="1">
      <alignment horizontal="center" vertical="center" wrapText="1"/>
    </xf>
    <xf numFmtId="3" fontId="73" fillId="2" borderId="34" xfId="1644" applyNumberFormat="1" applyFont="1" applyFill="1" applyBorder="1" applyAlignment="1">
      <alignment horizontal="center" vertical="center"/>
    </xf>
    <xf numFmtId="179" fontId="73" fillId="2" borderId="34" xfId="1644" applyNumberFormat="1" applyFont="1" applyFill="1" applyBorder="1" applyAlignment="1">
      <alignment horizontal="center" vertical="center" wrapText="1"/>
    </xf>
    <xf numFmtId="0" fontId="12" fillId="0" borderId="15" xfId="525" applyBorder="1" applyAlignment="1">
      <alignment horizontal="center" vertical="center"/>
    </xf>
    <xf numFmtId="0" fontId="12" fillId="0" borderId="0" xfId="525" applyAlignment="1">
      <alignment horizontal="center" vertical="center"/>
    </xf>
    <xf numFmtId="0" fontId="4" fillId="3" borderId="34" xfId="1645" applyFont="1" applyFill="1" applyBorder="1" applyAlignment="1">
      <alignment wrapText="1"/>
    </xf>
    <xf numFmtId="26" fontId="86" fillId="0" borderId="31" xfId="525" applyNumberFormat="1" applyFont="1" applyBorder="1" applyAlignment="1">
      <alignment horizontal="center" wrapText="1"/>
    </xf>
    <xf numFmtId="0" fontId="6" fillId="3" borderId="31" xfId="1646" applyFont="1" applyFill="1" applyBorder="1" applyAlignment="1">
      <alignment horizontal="center" vertical="center" wrapText="1"/>
    </xf>
    <xf numFmtId="0" fontId="6" fillId="3" borderId="34" xfId="1646" applyFont="1" applyFill="1" applyBorder="1" applyAlignment="1">
      <alignment horizontal="center" vertical="center" wrapText="1"/>
    </xf>
    <xf numFmtId="0" fontId="12" fillId="3" borderId="34" xfId="1646" applyFill="1" applyBorder="1" applyAlignment="1">
      <alignment horizontal="center" vertical="center" wrapText="1"/>
    </xf>
    <xf numFmtId="180" fontId="73" fillId="0" borderId="34" xfId="1644" applyNumberFormat="1" applyFont="1" applyBorder="1" applyAlignment="1">
      <alignment horizontal="center" vertical="center"/>
    </xf>
    <xf numFmtId="3" fontId="73" fillId="0" borderId="34" xfId="1644" applyNumberFormat="1" applyFont="1" applyBorder="1" applyAlignment="1">
      <alignment horizontal="center" vertical="center"/>
    </xf>
    <xf numFmtId="179" fontId="4" fillId="0" borderId="34" xfId="11" applyNumberFormat="1" applyFont="1" applyFill="1" applyBorder="1" applyAlignment="1">
      <alignment horizontal="center" vertical="center" wrapText="1"/>
    </xf>
    <xf numFmtId="0" fontId="4" fillId="34" borderId="34" xfId="1645" applyFont="1" applyFill="1" applyBorder="1" applyAlignment="1">
      <alignment wrapText="1"/>
    </xf>
    <xf numFmtId="0" fontId="4" fillId="34" borderId="34" xfId="525" applyFont="1" applyFill="1" applyBorder="1" applyAlignment="1">
      <alignment vertical="center" wrapText="1"/>
    </xf>
    <xf numFmtId="0" fontId="20" fillId="0" borderId="0" xfId="525" applyFont="1"/>
    <xf numFmtId="0" fontId="8" fillId="0" borderId="0" xfId="525" applyFont="1"/>
    <xf numFmtId="0" fontId="83" fillId="0" borderId="0" xfId="525" applyFont="1"/>
    <xf numFmtId="0" fontId="21" fillId="3" borderId="34" xfId="21" applyFont="1" applyFill="1" applyBorder="1" applyAlignment="1">
      <alignment horizontal="right"/>
    </xf>
    <xf numFmtId="0" fontId="20" fillId="4" borderId="34" xfId="16" applyFont="1" applyFill="1" applyBorder="1" applyAlignment="1">
      <alignment horizontal="center"/>
    </xf>
    <xf numFmtId="182" fontId="20" fillId="0" borderId="0" xfId="1639" applyNumberFormat="1" applyFont="1"/>
    <xf numFmtId="0" fontId="12" fillId="3" borderId="15" xfId="16" applyFill="1" applyBorder="1" applyAlignment="1">
      <alignment horizontal="center" vertical="center" wrapText="1"/>
    </xf>
    <xf numFmtId="186" fontId="21" fillId="0" borderId="0" xfId="15" applyNumberFormat="1" applyFont="1"/>
    <xf numFmtId="191" fontId="12" fillId="0" borderId="0" xfId="1647" applyNumberFormat="1" applyFont="1"/>
    <xf numFmtId="191" fontId="21" fillId="0" borderId="0" xfId="1647" applyNumberFormat="1" applyFont="1"/>
    <xf numFmtId="186" fontId="18" fillId="4" borderId="34" xfId="18" applyNumberFormat="1" applyFont="1" applyFill="1" applyBorder="1" applyAlignment="1"/>
    <xf numFmtId="10" fontId="22" fillId="3" borderId="34" xfId="1612" applyNumberFormat="1" applyFont="1" applyFill="1" applyBorder="1" applyAlignment="1"/>
    <xf numFmtId="179" fontId="21" fillId="0" borderId="34" xfId="16" applyNumberFormat="1" applyFont="1" applyBorder="1"/>
    <xf numFmtId="179" fontId="21" fillId="0" borderId="34" xfId="17" applyNumberFormat="1" applyFont="1" applyFill="1" applyBorder="1" applyAlignment="1"/>
    <xf numFmtId="176" fontId="12" fillId="0" borderId="34" xfId="15" applyNumberFormat="1" applyBorder="1"/>
    <xf numFmtId="176" fontId="21" fillId="0" borderId="34" xfId="22" applyNumberFormat="1" applyFont="1" applyBorder="1"/>
    <xf numFmtId="176" fontId="21" fillId="0" borderId="34" xfId="20" applyNumberFormat="1" applyFont="1" applyBorder="1"/>
    <xf numFmtId="176" fontId="21" fillId="3" borderId="34" xfId="16" applyNumberFormat="1" applyFont="1" applyFill="1" applyBorder="1"/>
    <xf numFmtId="182" fontId="21" fillId="3" borderId="34" xfId="21" applyNumberFormat="1" applyFont="1" applyFill="1" applyBorder="1"/>
    <xf numFmtId="179" fontId="21" fillId="3" borderId="34" xfId="20" applyNumberFormat="1" applyFont="1" applyFill="1" applyBorder="1" applyAlignment="1">
      <alignment wrapText="1"/>
    </xf>
    <xf numFmtId="181" fontId="12" fillId="0" borderId="34" xfId="17" applyNumberFormat="1" applyFont="1" applyFill="1" applyBorder="1" applyAlignment="1">
      <alignment wrapText="1"/>
    </xf>
    <xf numFmtId="3" fontId="21" fillId="3" borderId="34" xfId="20" applyNumberFormat="1" applyFont="1" applyFill="1" applyBorder="1"/>
    <xf numFmtId="180" fontId="21" fillId="3" borderId="34" xfId="20" applyNumberFormat="1" applyFont="1" applyFill="1" applyBorder="1"/>
    <xf numFmtId="0" fontId="12" fillId="3" borderId="34" xfId="16" applyFill="1" applyBorder="1" applyAlignment="1">
      <alignment horizontal="center" vertical="center" wrapText="1"/>
    </xf>
    <xf numFmtId="191" fontId="12" fillId="3" borderId="34" xfId="1647" applyNumberFormat="1" applyFont="1" applyFill="1" applyBorder="1" applyAlignment="1">
      <alignment horizontal="center" vertical="center" wrapText="1"/>
    </xf>
    <xf numFmtId="191" fontId="12" fillId="0" borderId="34" xfId="1647" applyNumberFormat="1" applyFont="1" applyFill="1" applyBorder="1" applyAlignment="1">
      <alignment horizontal="center" vertical="center" wrapText="1"/>
    </xf>
    <xf numFmtId="179" fontId="21" fillId="0" borderId="34" xfId="17" applyNumberFormat="1" applyFont="1" applyFill="1" applyBorder="1" applyAlignment="1">
      <alignment horizontal="center" wrapText="1"/>
    </xf>
    <xf numFmtId="0" fontId="12" fillId="0" borderId="34" xfId="19" applyBorder="1" applyAlignment="1">
      <alignment wrapText="1"/>
    </xf>
    <xf numFmtId="186" fontId="19" fillId="4" borderId="32" xfId="18" applyNumberFormat="1" applyFont="1" applyFill="1" applyBorder="1" applyAlignment="1">
      <alignment horizontal="center"/>
    </xf>
    <xf numFmtId="10" fontId="20" fillId="4" borderId="34" xfId="18" applyNumberFormat="1" applyFont="1" applyFill="1" applyBorder="1" applyAlignment="1"/>
    <xf numFmtId="179" fontId="20" fillId="4" borderId="34" xfId="16" applyNumberFormat="1" applyFont="1" applyFill="1" applyBorder="1"/>
    <xf numFmtId="179" fontId="20" fillId="4" borderId="34" xfId="17" applyNumberFormat="1" applyFont="1" applyFill="1" applyBorder="1" applyAlignment="1"/>
    <xf numFmtId="176" fontId="20" fillId="4" borderId="34" xfId="15" applyNumberFormat="1" applyFont="1" applyFill="1" applyBorder="1"/>
    <xf numFmtId="176" fontId="20" fillId="4" borderId="34" xfId="16" applyNumberFormat="1" applyFont="1" applyFill="1" applyBorder="1"/>
    <xf numFmtId="182" fontId="20" fillId="4" borderId="34" xfId="16" applyNumberFormat="1" applyFont="1" applyFill="1" applyBorder="1"/>
    <xf numFmtId="179" fontId="20" fillId="4" borderId="34" xfId="16" applyNumberFormat="1" applyFont="1" applyFill="1" applyBorder="1" applyAlignment="1">
      <alignment wrapText="1"/>
    </xf>
    <xf numFmtId="181" fontId="20" fillId="4" borderId="34" xfId="16" applyNumberFormat="1" applyFont="1" applyFill="1" applyBorder="1" applyAlignment="1">
      <alignment wrapText="1"/>
    </xf>
    <xf numFmtId="3" fontId="20" fillId="4" borderId="34" xfId="16" applyNumberFormat="1" applyFont="1" applyFill="1" applyBorder="1"/>
    <xf numFmtId="180" fontId="20" fillId="4" borderId="34" xfId="16" applyNumberFormat="1" applyFont="1" applyFill="1" applyBorder="1"/>
    <xf numFmtId="0" fontId="20" fillId="4" borderId="34" xfId="16" applyFont="1" applyFill="1" applyBorder="1" applyAlignment="1">
      <alignment horizontal="center" vertical="center" wrapText="1"/>
    </xf>
    <xf numFmtId="191" fontId="20" fillId="4" borderId="34" xfId="1647" applyNumberFormat="1" applyFont="1" applyFill="1" applyBorder="1" applyAlignment="1">
      <alignment horizontal="center" vertical="center" wrapText="1"/>
    </xf>
    <xf numFmtId="2" fontId="19" fillId="4" borderId="34" xfId="16" applyNumberFormat="1" applyFont="1" applyFill="1" applyBorder="1" applyAlignment="1">
      <alignment horizontal="center"/>
    </xf>
    <xf numFmtId="0" fontId="12" fillId="0" borderId="0" xfId="15" applyAlignment="1">
      <alignment horizontal="center" vertical="center" wrapText="1"/>
    </xf>
    <xf numFmtId="0" fontId="17" fillId="0" borderId="34" xfId="15" applyFont="1" applyBorder="1" applyAlignment="1">
      <alignment horizontal="center" vertical="center" wrapText="1"/>
    </xf>
    <xf numFmtId="9" fontId="9" fillId="0" borderId="34" xfId="15" applyNumberFormat="1" applyFont="1" applyBorder="1" applyAlignment="1">
      <alignment horizontal="center" vertical="center" wrapText="1"/>
    </xf>
    <xf numFmtId="10" fontId="9" fillId="0" borderId="34" xfId="15" applyNumberFormat="1" applyFont="1" applyBorder="1" applyAlignment="1">
      <alignment horizontal="center" vertical="center" wrapText="1"/>
    </xf>
    <xf numFmtId="0" fontId="9" fillId="0" borderId="34" xfId="15" applyFont="1" applyBorder="1" applyAlignment="1">
      <alignment horizontal="center" vertical="center" wrapText="1"/>
    </xf>
    <xf numFmtId="181" fontId="9" fillId="0" borderId="34" xfId="15" applyNumberFormat="1" applyFont="1" applyBorder="1" applyAlignment="1">
      <alignment horizontal="center" vertical="center" wrapText="1"/>
    </xf>
    <xf numFmtId="191" fontId="9" fillId="0" borderId="34" xfId="1647" applyNumberFormat="1" applyFont="1" applyBorder="1" applyAlignment="1">
      <alignment horizontal="center" vertical="center" wrapText="1"/>
    </xf>
    <xf numFmtId="0" fontId="12" fillId="0" borderId="0" xfId="15" applyAlignment="1">
      <alignment horizontal="center" vertical="center"/>
    </xf>
    <xf numFmtId="0" fontId="9" fillId="0" borderId="34" xfId="15" applyFont="1" applyBorder="1" applyAlignment="1">
      <alignment horizontal="center" vertical="center"/>
    </xf>
    <xf numFmtId="0" fontId="17" fillId="0" borderId="34" xfId="15" applyFont="1" applyBorder="1" applyAlignment="1">
      <alignment vertical="center" wrapText="1"/>
    </xf>
    <xf numFmtId="0" fontId="12" fillId="0" borderId="0" xfId="1558"/>
    <xf numFmtId="0" fontId="83" fillId="0" borderId="0" xfId="1558" applyFont="1"/>
    <xf numFmtId="0" fontId="8" fillId="0" borderId="0" xfId="1558" applyFont="1"/>
    <xf numFmtId="0" fontId="20" fillId="0" borderId="0" xfId="1558" applyFont="1"/>
    <xf numFmtId="0" fontId="12" fillId="0" borderId="0" xfId="1558" applyAlignment="1">
      <alignment horizontal="center" vertical="center"/>
    </xf>
    <xf numFmtId="3" fontId="73" fillId="0" borderId="34" xfId="12" applyNumberFormat="1" applyFont="1" applyBorder="1" applyAlignment="1">
      <alignment horizontal="center" vertical="center"/>
    </xf>
    <xf numFmtId="180" fontId="73" fillId="0" borderId="34" xfId="12" applyNumberFormat="1" applyFont="1" applyBorder="1" applyAlignment="1">
      <alignment horizontal="center" vertical="center"/>
    </xf>
    <xf numFmtId="26" fontId="86" fillId="0" borderId="31" xfId="1558" applyNumberFormat="1" applyFont="1" applyBorder="1" applyAlignment="1">
      <alignment horizontal="center" wrapText="1"/>
    </xf>
    <xf numFmtId="0" fontId="4" fillId="3" borderId="34" xfId="16" applyFont="1" applyFill="1" applyBorder="1" applyAlignment="1">
      <alignment vertical="center" wrapText="1"/>
    </xf>
    <xf numFmtId="0" fontId="12" fillId="0" borderId="15" xfId="1558" applyBorder="1" applyAlignment="1">
      <alignment horizontal="center" vertical="center"/>
    </xf>
    <xf numFmtId="179" fontId="73" fillId="2" borderId="34" xfId="12" applyNumberFormat="1" applyFont="1" applyFill="1" applyBorder="1" applyAlignment="1">
      <alignment horizontal="center" vertical="center" wrapText="1"/>
    </xf>
    <xf numFmtId="0" fontId="70" fillId="2" borderId="34" xfId="12" applyFont="1" applyFill="1" applyBorder="1" applyAlignment="1">
      <alignment horizontal="center" vertical="center" wrapText="1"/>
    </xf>
    <xf numFmtId="3" fontId="73" fillId="2" borderId="34" xfId="12" applyNumberFormat="1" applyFont="1" applyFill="1" applyBorder="1" applyAlignment="1">
      <alignment horizontal="center" vertical="center"/>
    </xf>
    <xf numFmtId="0" fontId="74" fillId="2" borderId="34" xfId="12" applyFont="1" applyFill="1" applyBorder="1" applyAlignment="1">
      <alignment horizontal="center" vertical="center" wrapText="1"/>
    </xf>
    <xf numFmtId="0" fontId="70" fillId="2" borderId="31" xfId="12" applyFont="1" applyFill="1" applyBorder="1" applyAlignment="1">
      <alignment horizontal="center" vertical="center" wrapText="1"/>
    </xf>
    <xf numFmtId="0" fontId="82" fillId="2" borderId="17" xfId="12" applyFont="1" applyFill="1" applyBorder="1" applyAlignment="1">
      <alignment horizontal="center" vertical="center" wrapText="1"/>
    </xf>
    <xf numFmtId="0" fontId="70" fillId="2" borderId="34" xfId="12" applyFont="1" applyFill="1" applyBorder="1" applyAlignment="1">
      <alignment horizontal="center" vertical="center"/>
    </xf>
    <xf numFmtId="0" fontId="12" fillId="0" borderId="14" xfId="1558" applyBorder="1"/>
    <xf numFmtId="0" fontId="70" fillId="0" borderId="34" xfId="12" applyFont="1" applyBorder="1" applyAlignment="1">
      <alignment horizontal="left" wrapText="1"/>
    </xf>
    <xf numFmtId="0" fontId="70" fillId="0" borderId="31" xfId="12" applyFont="1" applyBorder="1" applyAlignment="1">
      <alignment horizontal="left" wrapText="1"/>
    </xf>
    <xf numFmtId="0" fontId="12" fillId="0" borderId="12" xfId="1558" applyBorder="1"/>
    <xf numFmtId="0" fontId="9" fillId="0" borderId="34" xfId="1558" applyFont="1" applyBorder="1"/>
    <xf numFmtId="0" fontId="73" fillId="0" borderId="0" xfId="12" applyFont="1" applyAlignment="1">
      <alignment horizontal="left"/>
    </xf>
    <xf numFmtId="0" fontId="4" fillId="0" borderId="0" xfId="12" applyFont="1" applyAlignment="1">
      <alignment horizontal="left"/>
    </xf>
    <xf numFmtId="0" fontId="72" fillId="0" borderId="0" xfId="12" applyFont="1" applyAlignment="1">
      <alignment horizontal="left"/>
    </xf>
    <xf numFmtId="0" fontId="4" fillId="0" borderId="0" xfId="12" applyFont="1" applyAlignment="1">
      <alignment horizontal="center"/>
    </xf>
    <xf numFmtId="0" fontId="70" fillId="0" borderId="10" xfId="12" applyFont="1" applyBorder="1" applyAlignment="1">
      <alignment horizontal="right" wrapText="1"/>
    </xf>
    <xf numFmtId="0" fontId="70" fillId="0" borderId="9" xfId="12" applyFont="1" applyBorder="1" applyAlignment="1">
      <alignment horizontal="left" wrapText="1"/>
    </xf>
    <xf numFmtId="0" fontId="70" fillId="0" borderId="8" xfId="12" applyFont="1" applyBorder="1" applyAlignment="1">
      <alignment horizontal="left" wrapText="1"/>
    </xf>
    <xf numFmtId="0" fontId="70" fillId="0" borderId="7" xfId="12" applyFont="1" applyBorder="1" applyAlignment="1">
      <alignment horizontal="left"/>
    </xf>
    <xf numFmtId="0" fontId="70" fillId="0" borderId="6" xfId="12" applyFont="1" applyBorder="1" applyAlignment="1">
      <alignment horizontal="left"/>
    </xf>
    <xf numFmtId="14" fontId="70" fillId="0" borderId="5" xfId="12" applyNumberFormat="1" applyFont="1" applyBorder="1" applyAlignment="1">
      <alignment horizontal="right"/>
    </xf>
    <xf numFmtId="0" fontId="70" fillId="0" borderId="4" xfId="12" applyFont="1" applyBorder="1" applyAlignment="1">
      <alignment horizontal="left" wrapText="1"/>
    </xf>
    <xf numFmtId="0" fontId="70" fillId="0" borderId="3" xfId="12" applyFont="1" applyBorder="1" applyAlignment="1">
      <alignment horizontal="left"/>
    </xf>
    <xf numFmtId="0" fontId="70" fillId="0" borderId="2" xfId="12" applyFont="1" applyBorder="1" applyAlignment="1">
      <alignment horizontal="left"/>
    </xf>
    <xf numFmtId="0" fontId="70" fillId="0" borderId="1" xfId="12" applyFont="1" applyBorder="1" applyAlignment="1">
      <alignment horizontal="left"/>
    </xf>
    <xf numFmtId="0" fontId="90" fillId="36" borderId="0" xfId="1648" applyFont="1" applyFill="1"/>
    <xf numFmtId="0" fontId="93" fillId="36" borderId="0" xfId="1648" applyFont="1" applyFill="1"/>
    <xf numFmtId="0" fontId="12" fillId="0" borderId="34" xfId="16" applyBorder="1" applyAlignment="1">
      <alignment wrapText="1"/>
    </xf>
    <xf numFmtId="1" fontId="12" fillId="3" borderId="34" xfId="16" applyNumberFormat="1" applyFill="1" applyBorder="1" applyAlignment="1">
      <alignment wrapText="1"/>
    </xf>
    <xf numFmtId="186" fontId="18" fillId="5" borderId="34" xfId="14" applyNumberFormat="1" applyFont="1" applyFill="1" applyBorder="1" applyAlignment="1"/>
    <xf numFmtId="1" fontId="21" fillId="0" borderId="34" xfId="16" applyNumberFormat="1" applyFont="1" applyBorder="1" applyAlignment="1">
      <alignment horizontal="center"/>
    </xf>
    <xf numFmtId="0" fontId="19" fillId="4" borderId="13" xfId="15" applyFont="1" applyFill="1" applyBorder="1"/>
    <xf numFmtId="0" fontId="19" fillId="4" borderId="18" xfId="15" applyFont="1" applyFill="1" applyBorder="1"/>
    <xf numFmtId="0" fontId="19" fillId="4" borderId="16" xfId="15" applyFont="1" applyFill="1" applyBorder="1"/>
    <xf numFmtId="0" fontId="93" fillId="36" borderId="9" xfId="1648" applyFont="1" applyFill="1" applyBorder="1"/>
    <xf numFmtId="0" fontId="90" fillId="36" borderId="7" xfId="1648" applyFont="1" applyFill="1" applyBorder="1"/>
    <xf numFmtId="0" fontId="93" fillId="36" borderId="46" xfId="1648" applyFont="1" applyFill="1" applyBorder="1"/>
    <xf numFmtId="0" fontId="90" fillId="36" borderId="45" xfId="1648" applyFont="1" applyFill="1" applyBorder="1"/>
    <xf numFmtId="0" fontId="19" fillId="4" borderId="32" xfId="15" applyFont="1" applyFill="1" applyBorder="1"/>
    <xf numFmtId="0" fontId="19" fillId="4" borderId="31" xfId="15" applyFont="1" applyFill="1" applyBorder="1"/>
    <xf numFmtId="26" fontId="12" fillId="0" borderId="0" xfId="525" applyNumberFormat="1" applyAlignment="1">
      <alignment horizontal="center" vertical="center"/>
    </xf>
    <xf numFmtId="0" fontId="21" fillId="0" borderId="0" xfId="1649" applyFont="1"/>
    <xf numFmtId="0" fontId="1" fillId="0" borderId="0" xfId="1650"/>
    <xf numFmtId="0" fontId="1" fillId="0" borderId="0" xfId="1650" applyAlignment="1">
      <alignment horizontal="center"/>
    </xf>
    <xf numFmtId="0" fontId="1" fillId="0" borderId="17" xfId="1650" applyBorder="1" applyAlignment="1">
      <alignment horizontal="center"/>
    </xf>
    <xf numFmtId="0" fontId="1" fillId="0" borderId="45" xfId="1650" applyBorder="1" applyAlignment="1">
      <alignment horizontal="center"/>
    </xf>
    <xf numFmtId="0" fontId="1" fillId="4" borderId="45" xfId="1650" applyFill="1" applyBorder="1" applyAlignment="1">
      <alignment horizontal="center"/>
    </xf>
    <xf numFmtId="0" fontId="1" fillId="4" borderId="46" xfId="1650" applyFill="1" applyBorder="1"/>
    <xf numFmtId="0" fontId="1" fillId="0" borderId="47" xfId="1650" applyBorder="1" applyAlignment="1">
      <alignment horizontal="center"/>
    </xf>
    <xf numFmtId="0" fontId="1" fillId="0" borderId="48" xfId="1650" applyBorder="1"/>
    <xf numFmtId="0" fontId="89" fillId="0" borderId="0" xfId="1650" applyFont="1" applyAlignment="1">
      <alignment horizontal="center"/>
    </xf>
    <xf numFmtId="9" fontId="1" fillId="0" borderId="0" xfId="1650" applyNumberFormat="1" applyAlignment="1">
      <alignment horizontal="center"/>
    </xf>
    <xf numFmtId="0" fontId="1" fillId="0" borderId="49" xfId="1650" applyBorder="1" applyAlignment="1">
      <alignment horizontal="center"/>
    </xf>
    <xf numFmtId="0" fontId="89" fillId="0" borderId="50" xfId="1650" applyFont="1" applyBorder="1" applyAlignment="1">
      <alignment horizontal="center"/>
    </xf>
    <xf numFmtId="0" fontId="89" fillId="35" borderId="50" xfId="1650" applyFont="1" applyFill="1" applyBorder="1" applyAlignment="1">
      <alignment horizontal="center"/>
    </xf>
    <xf numFmtId="0" fontId="89" fillId="0" borderId="51" xfId="1650" applyFont="1" applyBorder="1"/>
    <xf numFmtId="0" fontId="94" fillId="4" borderId="45" xfId="1650" applyFont="1" applyFill="1" applyBorder="1" applyAlignment="1">
      <alignment horizontal="center"/>
    </xf>
    <xf numFmtId="0" fontId="94" fillId="0" borderId="0" xfId="1650" applyFont="1" applyAlignment="1">
      <alignment horizontal="center"/>
    </xf>
    <xf numFmtId="0" fontId="1" fillId="0" borderId="50" xfId="1650" applyBorder="1" applyAlignment="1">
      <alignment horizontal="center"/>
    </xf>
    <xf numFmtId="0" fontId="89" fillId="36" borderId="50" xfId="1650" applyFont="1" applyFill="1" applyBorder="1" applyAlignment="1">
      <alignment horizontal="center"/>
    </xf>
    <xf numFmtId="0" fontId="89" fillId="34" borderId="50" xfId="1650" applyFont="1" applyFill="1" applyBorder="1" applyAlignment="1">
      <alignment horizontal="center"/>
    </xf>
    <xf numFmtId="0" fontId="94" fillId="0" borderId="0" xfId="1650" applyFont="1" applyAlignment="1">
      <alignment horizontal="left"/>
    </xf>
    <xf numFmtId="0" fontId="90" fillId="36" borderId="0" xfId="1650" applyFont="1" applyFill="1"/>
    <xf numFmtId="0" fontId="1" fillId="0" borderId="0" xfId="1650" applyAlignment="1">
      <alignment horizontal="left"/>
    </xf>
    <xf numFmtId="0" fontId="95" fillId="0" borderId="0" xfId="1650" applyFont="1" applyAlignment="1">
      <alignment horizontal="left"/>
    </xf>
    <xf numFmtId="0" fontId="89" fillId="0" borderId="47" xfId="1650" applyFont="1" applyBorder="1" applyAlignment="1">
      <alignment horizontal="center"/>
    </xf>
    <xf numFmtId="0" fontId="91" fillId="0" borderId="48" xfId="1650" applyFont="1" applyBorder="1"/>
    <xf numFmtId="0" fontId="89" fillId="0" borderId="49" xfId="1650" applyFont="1" applyBorder="1" applyAlignment="1">
      <alignment horizontal="center"/>
    </xf>
    <xf numFmtId="0" fontId="89" fillId="0" borderId="0" xfId="1650" applyFont="1"/>
    <xf numFmtId="14" fontId="94" fillId="0" borderId="0" xfId="1650" applyNumberFormat="1" applyFont="1" applyAlignment="1">
      <alignment horizontal="center"/>
    </xf>
    <xf numFmtId="1" fontId="20" fillId="0" borderId="11" xfId="16" applyNumberFormat="1" applyFont="1" applyBorder="1" applyAlignment="1">
      <alignment horizontal="center"/>
    </xf>
    <xf numFmtId="0" fontId="12" fillId="0" borderId="30" xfId="15" applyBorder="1"/>
    <xf numFmtId="0" fontId="21" fillId="0" borderId="30" xfId="15" applyFont="1" applyBorder="1"/>
    <xf numFmtId="186" fontId="21" fillId="0" borderId="30" xfId="14" applyNumberFormat="1" applyFont="1" applyBorder="1"/>
    <xf numFmtId="1" fontId="21" fillId="0" borderId="30" xfId="15" applyNumberFormat="1" applyFont="1" applyBorder="1"/>
    <xf numFmtId="0" fontId="96" fillId="0" borderId="0" xfId="1558" applyFont="1"/>
    <xf numFmtId="0" fontId="4" fillId="3" borderId="34" xfId="16" applyFont="1" applyFill="1" applyBorder="1" applyAlignment="1">
      <alignment wrapText="1"/>
    </xf>
    <xf numFmtId="0" fontId="4" fillId="0" borderId="34" xfId="1558" applyFont="1" applyBorder="1" applyAlignment="1">
      <alignment vertical="center" wrapText="1"/>
    </xf>
    <xf numFmtId="0" fontId="4" fillId="0" borderId="34" xfId="16" applyFont="1" applyBorder="1" applyAlignment="1">
      <alignment wrapText="1"/>
    </xf>
    <xf numFmtId="0" fontId="99" fillId="2" borderId="17" xfId="12" applyFont="1" applyFill="1" applyBorder="1" applyAlignment="1">
      <alignment horizontal="center" vertical="center" wrapText="1"/>
    </xf>
    <xf numFmtId="0" fontId="12" fillId="0" borderId="52" xfId="1558" applyBorder="1"/>
    <xf numFmtId="0" fontId="70" fillId="0" borderId="53" xfId="12" applyFont="1" applyBorder="1" applyAlignment="1">
      <alignment horizontal="right" wrapText="1"/>
    </xf>
    <xf numFmtId="0" fontId="70" fillId="0" borderId="51" xfId="12" applyFont="1" applyBorder="1" applyAlignment="1">
      <alignment horizontal="left" wrapText="1"/>
    </xf>
    <xf numFmtId="0" fontId="70" fillId="0" borderId="49" xfId="12" applyFont="1" applyBorder="1" applyAlignment="1">
      <alignment horizontal="left" wrapText="1"/>
    </xf>
    <xf numFmtId="0" fontId="70" fillId="0" borderId="50" xfId="12" applyFont="1" applyBorder="1" applyAlignment="1">
      <alignment horizontal="left"/>
    </xf>
    <xf numFmtId="0" fontId="70" fillId="0" borderId="54" xfId="12" applyFont="1" applyBorder="1" applyAlignment="1">
      <alignment horizontal="left"/>
    </xf>
    <xf numFmtId="0" fontId="9" fillId="37" borderId="0" xfId="15" applyFont="1" applyFill="1"/>
    <xf numFmtId="0" fontId="12" fillId="37" borderId="0" xfId="15" applyFill="1"/>
    <xf numFmtId="0" fontId="12" fillId="37" borderId="0" xfId="15" applyFill="1" applyAlignment="1">
      <alignment wrapText="1"/>
    </xf>
    <xf numFmtId="0" fontId="12" fillId="38" borderId="0" xfId="15" applyFill="1"/>
    <xf numFmtId="0" fontId="12" fillId="39" borderId="34" xfId="0" applyFont="1" applyFill="1" applyBorder="1"/>
    <xf numFmtId="0" fontId="12" fillId="4" borderId="34" xfId="0" applyFont="1" applyFill="1" applyBorder="1"/>
    <xf numFmtId="0" fontId="0" fillId="4" borderId="34" xfId="0" applyFill="1" applyBorder="1" applyAlignment="1">
      <alignment wrapText="1"/>
    </xf>
    <xf numFmtId="0" fontId="12" fillId="4" borderId="34" xfId="0" applyFont="1" applyFill="1" applyBorder="1" applyAlignment="1">
      <alignment wrapText="1"/>
    </xf>
    <xf numFmtId="0" fontId="12" fillId="39" borderId="34" xfId="0" applyFont="1" applyFill="1" applyBorder="1" applyAlignment="1">
      <alignment wrapText="1"/>
    </xf>
    <xf numFmtId="1" fontId="20" fillId="4" borderId="34" xfId="16" applyNumberFormat="1" applyFont="1" applyFill="1" applyBorder="1" applyAlignment="1">
      <alignment horizontal="center"/>
    </xf>
    <xf numFmtId="186" fontId="18" fillId="40" borderId="33" xfId="14" applyNumberFormat="1" applyFont="1" applyFill="1" applyBorder="1" applyAlignment="1"/>
    <xf numFmtId="186" fontId="18" fillId="40" borderId="34" xfId="14" applyNumberFormat="1" applyFont="1" applyFill="1" applyBorder="1" applyAlignment="1"/>
    <xf numFmtId="0" fontId="100" fillId="3" borderId="34" xfId="16" applyFont="1" applyFill="1" applyBorder="1" applyAlignment="1">
      <alignment wrapText="1"/>
    </xf>
    <xf numFmtId="0" fontId="100" fillId="3" borderId="34" xfId="16" applyFont="1" applyFill="1" applyBorder="1" applyAlignment="1">
      <alignment horizontal="center" vertical="center" wrapText="1"/>
    </xf>
    <xf numFmtId="0" fontId="100" fillId="4" borderId="34" xfId="0" applyFont="1" applyFill="1" applyBorder="1"/>
    <xf numFmtId="0" fontId="100" fillId="4" borderId="34" xfId="0" applyFont="1" applyFill="1" applyBorder="1" applyAlignment="1">
      <alignment wrapText="1"/>
    </xf>
    <xf numFmtId="179" fontId="101" fillId="0" borderId="11" xfId="17" applyNumberFormat="1" applyFont="1" applyFill="1" applyBorder="1" applyAlignment="1">
      <alignment horizontal="center" wrapText="1"/>
    </xf>
    <xf numFmtId="0" fontId="100" fillId="3" borderId="11" xfId="16" applyFont="1" applyFill="1" applyBorder="1" applyAlignment="1">
      <alignment wrapText="1"/>
    </xf>
    <xf numFmtId="0" fontId="100" fillId="0" borderId="11" xfId="16" applyFont="1" applyBorder="1" applyAlignment="1">
      <alignment wrapText="1"/>
    </xf>
    <xf numFmtId="1" fontId="100" fillId="3" borderId="11" xfId="16" applyNumberFormat="1" applyFont="1" applyFill="1" applyBorder="1" applyAlignment="1">
      <alignment wrapText="1"/>
    </xf>
    <xf numFmtId="186" fontId="102" fillId="5" borderId="33" xfId="14" applyNumberFormat="1" applyFont="1" applyFill="1" applyBorder="1" applyAlignment="1"/>
    <xf numFmtId="1" fontId="101" fillId="0" borderId="11" xfId="16" applyNumberFormat="1" applyFont="1" applyBorder="1" applyAlignment="1">
      <alignment horizontal="center"/>
    </xf>
    <xf numFmtId="0" fontId="20" fillId="4" borderId="34" xfId="0" applyFont="1" applyFill="1" applyBorder="1"/>
    <xf numFmtId="0" fontId="20" fillId="4" borderId="34" xfId="0" quotePrefix="1" applyFont="1" applyFill="1" applyBorder="1" applyAlignment="1">
      <alignment wrapText="1"/>
    </xf>
    <xf numFmtId="0" fontId="9" fillId="0" borderId="34" xfId="20" applyFont="1" applyBorder="1" applyAlignment="1">
      <alignment horizontal="left" vertical="center" wrapText="1"/>
    </xf>
    <xf numFmtId="0" fontId="9" fillId="0" borderId="34" xfId="20" applyFont="1" applyBorder="1" applyAlignment="1">
      <alignment vertical="center" wrapText="1"/>
    </xf>
    <xf numFmtId="0" fontId="9" fillId="0" borderId="52" xfId="20" applyFont="1" applyBorder="1" applyAlignment="1">
      <alignment horizontal="left" vertical="center" wrapText="1"/>
    </xf>
    <xf numFmtId="0" fontId="9" fillId="0" borderId="14" xfId="20" applyFont="1" applyBorder="1" applyAlignment="1">
      <alignment horizontal="left" vertical="center" wrapText="1"/>
    </xf>
    <xf numFmtId="0" fontId="9" fillId="0" borderId="15" xfId="20" applyFont="1" applyBorder="1" applyAlignment="1">
      <alignment horizontal="left" vertical="center" wrapText="1"/>
    </xf>
    <xf numFmtId="0" fontId="19" fillId="4" borderId="13" xfId="15" applyFont="1" applyFill="1" applyBorder="1" applyAlignment="1">
      <alignment horizontal="left"/>
    </xf>
    <xf numFmtId="0" fontId="19" fillId="4" borderId="18" xfId="15" applyFont="1" applyFill="1" applyBorder="1" applyAlignment="1">
      <alignment horizontal="left"/>
    </xf>
    <xf numFmtId="0" fontId="19" fillId="4" borderId="16" xfId="15" applyFont="1" applyFill="1" applyBorder="1" applyAlignment="1">
      <alignment horizontal="left"/>
    </xf>
    <xf numFmtId="0" fontId="12" fillId="0" borderId="34" xfId="12" applyBorder="1" applyAlignment="1">
      <alignment horizontal="center" vertical="center" wrapText="1"/>
    </xf>
    <xf numFmtId="0" fontId="12" fillId="0" borderId="34" xfId="15" applyBorder="1" applyAlignment="1">
      <alignment horizontal="center" vertical="center" wrapText="1"/>
    </xf>
    <xf numFmtId="0" fontId="12" fillId="0" borderId="12" xfId="12" applyBorder="1" applyAlignment="1">
      <alignment horizontal="center" vertical="center" wrapText="1"/>
    </xf>
    <xf numFmtId="0" fontId="12" fillId="0" borderId="14" xfId="12" applyBorder="1" applyAlignment="1">
      <alignment horizontal="center" vertical="center" wrapText="1"/>
    </xf>
    <xf numFmtId="0" fontId="12" fillId="0" borderId="15" xfId="12" applyBorder="1" applyAlignment="1">
      <alignment horizontal="center" vertical="center" wrapText="1"/>
    </xf>
    <xf numFmtId="0" fontId="12" fillId="0" borderId="12" xfId="15" applyBorder="1" applyAlignment="1">
      <alignment horizontal="center" vertical="center" wrapText="1"/>
    </xf>
    <xf numFmtId="0" fontId="12" fillId="0" borderId="14" xfId="15" applyBorder="1" applyAlignment="1">
      <alignment horizontal="center" vertical="center" wrapText="1"/>
    </xf>
    <xf numFmtId="0" fontId="12" fillId="0" borderId="15" xfId="15" applyBorder="1" applyAlignment="1">
      <alignment horizontal="center" vertical="center" wrapText="1"/>
    </xf>
    <xf numFmtId="0" fontId="12" fillId="3" borderId="12" xfId="16" applyFill="1" applyBorder="1" applyAlignment="1">
      <alignment horizontal="center" vertical="center" wrapText="1"/>
    </xf>
    <xf numFmtId="0" fontId="12" fillId="3" borderId="14" xfId="16" applyFill="1" applyBorder="1" applyAlignment="1">
      <alignment horizontal="center" vertical="center" wrapText="1"/>
    </xf>
    <xf numFmtId="0" fontId="12" fillId="3" borderId="15" xfId="16" applyFill="1" applyBorder="1" applyAlignment="1">
      <alignment horizontal="center" vertical="center" wrapText="1"/>
    </xf>
    <xf numFmtId="0" fontId="12" fillId="3" borderId="52" xfId="16" applyFill="1" applyBorder="1" applyAlignment="1">
      <alignment horizontal="center" vertical="center" wrapText="1"/>
    </xf>
    <xf numFmtId="0" fontId="17" fillId="0" borderId="12" xfId="15" applyFont="1" applyBorder="1" applyAlignment="1">
      <alignment horizontal="center" vertical="center" wrapText="1"/>
    </xf>
    <xf numFmtId="0" fontId="17" fillId="0" borderId="14" xfId="15" applyFont="1" applyBorder="1" applyAlignment="1">
      <alignment horizontal="center" vertical="center" wrapText="1"/>
    </xf>
    <xf numFmtId="0" fontId="17" fillId="0" borderId="15" xfId="15" applyFont="1" applyBorder="1" applyAlignment="1">
      <alignment horizontal="center" vertical="center" wrapText="1"/>
    </xf>
    <xf numFmtId="186" fontId="18" fillId="2" borderId="33" xfId="14" applyNumberFormat="1" applyFont="1" applyFill="1" applyBorder="1" applyAlignment="1">
      <alignment horizontal="center" vertical="center" wrapText="1"/>
    </xf>
    <xf numFmtId="0" fontId="9" fillId="0" borderId="11" xfId="15" applyFont="1" applyBorder="1" applyAlignment="1">
      <alignment horizontal="center" vertical="center"/>
    </xf>
    <xf numFmtId="0" fontId="15" fillId="0" borderId="32" xfId="1597" applyFont="1" applyBorder="1" applyAlignment="1" applyProtection="1">
      <alignment horizontal="left"/>
      <protection locked="0"/>
    </xf>
    <xf numFmtId="0" fontId="15" fillId="0" borderId="30" xfId="1597" applyFont="1" applyBorder="1" applyAlignment="1" applyProtection="1">
      <alignment horizontal="left"/>
      <protection locked="0"/>
    </xf>
    <xf numFmtId="0" fontId="15" fillId="0" borderId="31" xfId="1597" applyFont="1" applyBorder="1" applyAlignment="1" applyProtection="1">
      <alignment horizontal="left"/>
      <protection locked="0"/>
    </xf>
    <xf numFmtId="0" fontId="15" fillId="0" borderId="42" xfId="1597" applyFont="1" applyBorder="1" applyAlignment="1" applyProtection="1">
      <alignment horizontal="left"/>
      <protection locked="0"/>
    </xf>
    <xf numFmtId="0" fontId="15" fillId="0" borderId="44" xfId="1597" applyFont="1" applyBorder="1" applyAlignment="1" applyProtection="1">
      <alignment horizontal="left"/>
      <protection locked="0"/>
    </xf>
    <xf numFmtId="0" fontId="15" fillId="0" borderId="43" xfId="1597" applyFont="1" applyBorder="1" applyAlignment="1" applyProtection="1">
      <alignment horizontal="left"/>
      <protection locked="0"/>
    </xf>
    <xf numFmtId="0" fontId="15" fillId="0" borderId="34" xfId="1597" applyFont="1" applyBorder="1" applyAlignment="1" applyProtection="1">
      <alignment horizontal="left"/>
      <protection locked="0"/>
    </xf>
    <xf numFmtId="179" fontId="16" fillId="0" borderId="34" xfId="1597" applyNumberFormat="1" applyFont="1" applyBorder="1" applyAlignment="1" applyProtection="1">
      <alignment horizontal="left"/>
      <protection locked="0"/>
    </xf>
    <xf numFmtId="179" fontId="16" fillId="0" borderId="37" xfId="1597" applyNumberFormat="1" applyFont="1" applyBorder="1" applyAlignment="1" applyProtection="1">
      <alignment horizontal="left"/>
      <protection locked="0"/>
    </xf>
    <xf numFmtId="0" fontId="16" fillId="0" borderId="39" xfId="1597" applyFont="1" applyBorder="1" applyAlignment="1" applyProtection="1">
      <alignment horizontal="left"/>
      <protection locked="0"/>
    </xf>
    <xf numFmtId="0" fontId="15" fillId="0" borderId="39" xfId="1597" applyFont="1" applyBorder="1" applyAlignment="1" applyProtection="1">
      <alignment horizontal="left"/>
      <protection locked="0"/>
    </xf>
    <xf numFmtId="179" fontId="16" fillId="0" borderId="39" xfId="1597" applyNumberFormat="1" applyFont="1" applyBorder="1" applyAlignment="1" applyProtection="1">
      <alignment horizontal="left"/>
      <protection locked="0"/>
    </xf>
    <xf numFmtId="179" fontId="16" fillId="0" borderId="40" xfId="1597" applyNumberFormat="1" applyFont="1" applyBorder="1" applyAlignment="1" applyProtection="1">
      <alignment horizontal="left"/>
      <protection locked="0"/>
    </xf>
    <xf numFmtId="0" fontId="9" fillId="0" borderId="11" xfId="15" applyFont="1" applyBorder="1" applyAlignment="1">
      <alignment horizontal="center" vertical="center" wrapText="1"/>
    </xf>
    <xf numFmtId="0" fontId="16" fillId="0" borderId="34" xfId="1597" applyFont="1" applyBorder="1" applyAlignment="1" applyProtection="1">
      <alignment horizontal="left"/>
      <protection locked="0"/>
    </xf>
    <xf numFmtId="0" fontId="9" fillId="0" borderId="41" xfId="15" applyFont="1" applyBorder="1" applyAlignment="1">
      <alignment horizontal="center" vertical="center" wrapText="1"/>
    </xf>
    <xf numFmtId="0" fontId="9" fillId="0" borderId="14" xfId="15" applyFont="1" applyBorder="1" applyAlignment="1">
      <alignment horizontal="center" vertical="center" wrapText="1"/>
    </xf>
    <xf numFmtId="0" fontId="9" fillId="0" borderId="15" xfId="15" applyFont="1" applyBorder="1" applyAlignment="1">
      <alignment horizontal="center" vertical="center" wrapText="1"/>
    </xf>
    <xf numFmtId="0" fontId="12" fillId="0" borderId="52" xfId="12" applyBorder="1" applyAlignment="1">
      <alignment horizontal="center" vertical="center" wrapText="1"/>
    </xf>
    <xf numFmtId="0" fontId="16" fillId="0" borderId="37" xfId="1597" applyFont="1" applyBorder="1" applyAlignment="1" applyProtection="1">
      <alignment horizontal="left"/>
      <protection locked="0"/>
    </xf>
    <xf numFmtId="0" fontId="16" fillId="0" borderId="20" xfId="1597" applyFont="1" applyBorder="1" applyAlignment="1" applyProtection="1">
      <alignment horizontal="left"/>
      <protection locked="0"/>
    </xf>
    <xf numFmtId="0" fontId="15" fillId="0" borderId="20" xfId="1597" applyFont="1" applyBorder="1" applyAlignment="1" applyProtection="1">
      <alignment horizontal="left"/>
      <protection locked="0"/>
    </xf>
    <xf numFmtId="179" fontId="16" fillId="0" borderId="20" xfId="1597" applyNumberFormat="1" applyFont="1" applyBorder="1" applyAlignment="1" applyProtection="1">
      <alignment horizontal="left"/>
      <protection locked="0"/>
    </xf>
    <xf numFmtId="179" fontId="16" fillId="0" borderId="35" xfId="1597" applyNumberFormat="1" applyFont="1" applyBorder="1" applyAlignment="1" applyProtection="1">
      <alignment horizontal="left"/>
      <protection locked="0"/>
    </xf>
    <xf numFmtId="0" fontId="15" fillId="0" borderId="4" xfId="1597" applyFont="1" applyBorder="1" applyAlignment="1" applyProtection="1">
      <alignment horizontal="left"/>
      <protection locked="0"/>
    </xf>
    <xf numFmtId="0" fontId="15" fillId="0" borderId="2" xfId="1597" applyFont="1" applyBorder="1" applyAlignment="1" applyProtection="1">
      <alignment horizontal="left"/>
      <protection locked="0"/>
    </xf>
    <xf numFmtId="0" fontId="15" fillId="0" borderId="3" xfId="1597" applyFont="1" applyBorder="1" applyAlignment="1" applyProtection="1">
      <alignment horizontal="left"/>
      <protection locked="0"/>
    </xf>
    <xf numFmtId="0" fontId="9" fillId="0" borderId="11" xfId="15" applyFont="1" applyBorder="1" applyAlignment="1">
      <alignment horizontal="left" vertical="center" wrapText="1"/>
    </xf>
    <xf numFmtId="0" fontId="4" fillId="0" borderId="34" xfId="12" applyFont="1" applyBorder="1" applyAlignment="1">
      <alignment horizontal="center" vertical="center" wrapText="1"/>
    </xf>
    <xf numFmtId="0" fontId="98" fillId="0" borderId="52" xfId="12" applyFont="1" applyBorder="1" applyAlignment="1">
      <alignment horizontal="center" vertical="center" wrapText="1"/>
    </xf>
    <xf numFmtId="0" fontId="98" fillId="0" borderId="14" xfId="12" applyFont="1" applyBorder="1" applyAlignment="1">
      <alignment horizontal="center" vertical="center" wrapText="1"/>
    </xf>
    <xf numFmtId="0" fontId="98" fillId="0" borderId="15" xfId="12" applyFont="1" applyBorder="1" applyAlignment="1">
      <alignment horizontal="center" vertical="center" wrapText="1"/>
    </xf>
    <xf numFmtId="0" fontId="77" fillId="0" borderId="52" xfId="12" applyFont="1" applyBorder="1" applyAlignment="1">
      <alignment horizontal="center" vertical="center" wrapText="1"/>
    </xf>
    <xf numFmtId="0" fontId="77" fillId="0" borderId="14" xfId="12" applyFont="1" applyBorder="1" applyAlignment="1">
      <alignment horizontal="center" vertical="center" wrapText="1"/>
    </xf>
    <xf numFmtId="0" fontId="77" fillId="0" borderId="15" xfId="12" applyFont="1" applyBorder="1" applyAlignment="1">
      <alignment horizontal="center" vertical="center" wrapText="1"/>
    </xf>
    <xf numFmtId="0" fontId="97" fillId="0" borderId="15" xfId="12" applyFont="1" applyBorder="1" applyAlignment="1">
      <alignment horizontal="center" vertical="center" wrapText="1"/>
    </xf>
    <xf numFmtId="0" fontId="70" fillId="0" borderId="34" xfId="12" applyFont="1" applyBorder="1" applyAlignment="1">
      <alignment horizontal="center" wrapText="1"/>
    </xf>
    <xf numFmtId="0" fontId="74" fillId="0" borderId="34" xfId="12" applyFont="1" applyBorder="1" applyAlignment="1">
      <alignment horizontal="center" wrapText="1"/>
    </xf>
    <xf numFmtId="0" fontId="74" fillId="0" borderId="52" xfId="12" applyFont="1" applyBorder="1" applyAlignment="1">
      <alignment horizontal="center" wrapText="1"/>
    </xf>
    <xf numFmtId="0" fontId="74" fillId="0" borderId="14" xfId="12" applyFont="1" applyBorder="1" applyAlignment="1">
      <alignment horizontal="center" wrapText="1"/>
    </xf>
    <xf numFmtId="0" fontId="74" fillId="0" borderId="15" xfId="12" applyFont="1" applyBorder="1" applyAlignment="1">
      <alignment horizontal="center" wrapText="1"/>
    </xf>
    <xf numFmtId="0" fontId="70" fillId="0" borderId="32" xfId="12" applyFont="1" applyBorder="1" applyAlignment="1">
      <alignment horizontal="center"/>
    </xf>
    <xf numFmtId="0" fontId="70" fillId="0" borderId="30" xfId="12" applyFont="1" applyBorder="1" applyAlignment="1">
      <alignment horizontal="center"/>
    </xf>
    <xf numFmtId="0" fontId="70" fillId="0" borderId="31" xfId="12" applyFont="1" applyBorder="1" applyAlignment="1">
      <alignment horizontal="center"/>
    </xf>
    <xf numFmtId="0" fontId="70" fillId="0" borderId="34" xfId="12" applyFont="1" applyBorder="1" applyAlignment="1">
      <alignment horizontal="center"/>
    </xf>
    <xf numFmtId="0" fontId="70" fillId="0" borderId="32" xfId="1644" applyFont="1" applyBorder="1" applyAlignment="1">
      <alignment horizontal="center"/>
    </xf>
    <xf numFmtId="0" fontId="70" fillId="0" borderId="30" xfId="1644" applyFont="1" applyBorder="1" applyAlignment="1">
      <alignment horizontal="center"/>
    </xf>
    <xf numFmtId="0" fontId="70" fillId="0" borderId="31" xfId="1644" applyFont="1" applyBorder="1" applyAlignment="1">
      <alignment horizontal="center"/>
    </xf>
    <xf numFmtId="0" fontId="70" fillId="0" borderId="34" xfId="1644" applyFont="1" applyBorder="1" applyAlignment="1">
      <alignment horizontal="center"/>
    </xf>
    <xf numFmtId="0" fontId="70" fillId="0" borderId="34" xfId="1644" applyFont="1" applyBorder="1" applyAlignment="1">
      <alignment horizontal="center" wrapText="1"/>
    </xf>
    <xf numFmtId="0" fontId="74" fillId="0" borderId="34" xfId="1644" applyFont="1" applyBorder="1" applyAlignment="1">
      <alignment horizontal="center" wrapText="1"/>
    </xf>
    <xf numFmtId="0" fontId="4" fillId="0" borderId="34" xfId="1644" applyFont="1" applyBorder="1" applyAlignment="1">
      <alignment horizontal="center" vertical="center" wrapText="1"/>
    </xf>
    <xf numFmtId="0" fontId="5" fillId="0" borderId="34" xfId="1644" applyFont="1" applyBorder="1" applyAlignment="1">
      <alignment horizontal="center" vertical="center" wrapText="1"/>
    </xf>
    <xf numFmtId="0" fontId="77" fillId="0" borderId="34" xfId="1644" applyFont="1" applyBorder="1" applyAlignment="1">
      <alignment horizontal="center" vertical="center" wrapText="1"/>
    </xf>
    <xf numFmtId="0" fontId="74" fillId="0" borderId="12" xfId="1644" applyFont="1" applyBorder="1" applyAlignment="1">
      <alignment horizontal="center" wrapText="1"/>
    </xf>
    <xf numFmtId="0" fontId="74" fillId="0" borderId="14" xfId="1644" applyFont="1" applyBorder="1" applyAlignment="1">
      <alignment horizontal="center" wrapText="1"/>
    </xf>
    <xf numFmtId="0" fontId="74" fillId="0" borderId="15" xfId="1644" applyFont="1" applyBorder="1" applyAlignment="1">
      <alignment horizontal="center" wrapText="1"/>
    </xf>
    <xf numFmtId="0" fontId="71" fillId="0" borderId="34" xfId="1640" applyFont="1" applyBorder="1" applyAlignment="1">
      <alignment horizontal="center" vertical="center" wrapText="1"/>
    </xf>
    <xf numFmtId="0" fontId="5" fillId="0" borderId="34" xfId="1640" applyFont="1" applyBorder="1" applyAlignment="1">
      <alignment horizontal="center" vertical="center" wrapText="1"/>
    </xf>
    <xf numFmtId="0" fontId="77" fillId="0" borderId="34" xfId="1640" applyFont="1" applyBorder="1" applyAlignment="1">
      <alignment horizontal="center" vertical="center" wrapText="1"/>
    </xf>
    <xf numFmtId="0" fontId="77" fillId="33" borderId="34" xfId="1640" applyFont="1" applyFill="1" applyBorder="1" applyAlignment="1">
      <alignment horizontal="center" vertical="center" wrapText="1"/>
    </xf>
    <xf numFmtId="0" fontId="70" fillId="0" borderId="13" xfId="1640" applyFont="1" applyBorder="1" applyAlignment="1">
      <alignment horizontal="center"/>
    </xf>
    <xf numFmtId="0" fontId="70" fillId="0" borderId="18" xfId="1640" applyFont="1" applyBorder="1" applyAlignment="1">
      <alignment horizontal="center"/>
    </xf>
    <xf numFmtId="0" fontId="70" fillId="0" borderId="16" xfId="1640" applyFont="1" applyBorder="1" applyAlignment="1">
      <alignment horizontal="center"/>
    </xf>
    <xf numFmtId="0" fontId="70" fillId="0" borderId="34" xfId="1640" applyFont="1" applyBorder="1" applyAlignment="1">
      <alignment horizontal="center"/>
    </xf>
    <xf numFmtId="0" fontId="70" fillId="0" borderId="34" xfId="1640" applyFont="1" applyBorder="1" applyAlignment="1">
      <alignment horizontal="center" wrapText="1"/>
    </xf>
    <xf numFmtId="0" fontId="74" fillId="0" borderId="34" xfId="1640" applyFont="1" applyBorder="1" applyAlignment="1">
      <alignment horizontal="center" wrapText="1"/>
    </xf>
    <xf numFmtId="0" fontId="74" fillId="0" borderId="12" xfId="1640" applyFont="1" applyBorder="1" applyAlignment="1">
      <alignment horizontal="center" wrapText="1"/>
    </xf>
    <xf numFmtId="0" fontId="74" fillId="0" borderId="14" xfId="1640" applyFont="1" applyBorder="1" applyAlignment="1">
      <alignment horizontal="center" wrapText="1"/>
    </xf>
    <xf numFmtId="0" fontId="74" fillId="0" borderId="15" xfId="1640" applyFont="1" applyBorder="1" applyAlignment="1">
      <alignment horizontal="center" wrapText="1"/>
    </xf>
    <xf numFmtId="0" fontId="9" fillId="0" borderId="34" xfId="15" applyFont="1" applyBorder="1" applyAlignment="1">
      <alignment horizontal="center" vertical="center" wrapText="1"/>
    </xf>
    <xf numFmtId="0" fontId="17" fillId="0" borderId="34" xfId="15" applyFont="1" applyBorder="1" applyAlignment="1">
      <alignment horizontal="center" vertical="center" wrapText="1"/>
    </xf>
    <xf numFmtId="0" fontId="0" fillId="0" borderId="34" xfId="15" applyFont="1" applyBorder="1" applyAlignment="1">
      <alignment horizontal="center" vertical="center" wrapText="1"/>
    </xf>
    <xf numFmtId="0" fontId="19" fillId="4" borderId="32" xfId="15" applyFont="1" applyFill="1" applyBorder="1" applyAlignment="1">
      <alignment horizontal="left"/>
    </xf>
    <xf numFmtId="0" fontId="19" fillId="4" borderId="30" xfId="15" applyFont="1" applyFill="1" applyBorder="1" applyAlignment="1">
      <alignment horizontal="left"/>
    </xf>
    <xf numFmtId="0" fontId="19" fillId="4" borderId="31" xfId="15" applyFont="1" applyFill="1" applyBorder="1" applyAlignment="1">
      <alignment horizontal="left"/>
    </xf>
    <xf numFmtId="0" fontId="9" fillId="0" borderId="34" xfId="15" applyFont="1" applyBorder="1" applyAlignment="1">
      <alignment horizontal="center" vertical="center"/>
    </xf>
    <xf numFmtId="186" fontId="18" fillId="4" borderId="32" xfId="15" applyNumberFormat="1" applyFont="1" applyFill="1" applyBorder="1" applyAlignment="1">
      <alignment horizontal="center" vertical="center" wrapText="1"/>
    </xf>
    <xf numFmtId="0" fontId="17" fillId="4" borderId="34" xfId="15" applyFont="1" applyFill="1" applyBorder="1" applyAlignment="1">
      <alignment horizontal="center" vertical="center" wrapText="1"/>
    </xf>
    <xf numFmtId="191" fontId="9" fillId="0" borderId="34" xfId="1647" applyNumberFormat="1" applyFont="1" applyBorder="1" applyAlignment="1">
      <alignment horizontal="center" vertical="center"/>
    </xf>
    <xf numFmtId="0" fontId="74" fillId="0" borderId="12" xfId="12" applyFont="1" applyBorder="1" applyAlignment="1">
      <alignment horizontal="center" wrapText="1"/>
    </xf>
    <xf numFmtId="0" fontId="5" fillId="0" borderId="12" xfId="12" applyFont="1" applyBorder="1" applyAlignment="1">
      <alignment horizontal="center" vertical="center" wrapText="1"/>
    </xf>
    <xf numFmtId="0" fontId="7" fillId="0" borderId="15" xfId="12" applyFont="1" applyBorder="1" applyAlignment="1">
      <alignment horizontal="center" vertical="center" wrapText="1"/>
    </xf>
  </cellXfs>
  <cellStyles count="1652">
    <cellStyle name=" 1" xfId="25" xr:uid="{00000000-0005-0000-0000-000000000000}"/>
    <cellStyle name=" 1 2" xfId="26" xr:uid="{00000000-0005-0000-0000-000001000000}"/>
    <cellStyle name=" 3]_x000a__x000a_Zoomed=1_x000a__x000a_Row=128_x000a__x000a_Column=101_x000a__x000a_Height=300_x000a__x000a_Width=301_x000a__x000a_FontName=System_x000a__x000a_FontStyle=1_x000a__x000a_FontSize=12_x000a__x000a_PrtFontNa" xfId="27" xr:uid="{00000000-0005-0000-0000-000002000000}"/>
    <cellStyle name="_2011Chuanyang产品价格调整-Jane" xfId="28" xr:uid="{00000000-0005-0000-0000-000003000000}"/>
    <cellStyle name="_Accent Chair warehouse item list 110121" xfId="29" xr:uid="{00000000-0005-0000-0000-000004000000}"/>
    <cellStyle name="_Accent Chair warehouse item list 110121_JLA Accents 4-2013 - Michelle 2 Price" xfId="30" xr:uid="{00000000-0005-0000-0000-000005000000}"/>
    <cellStyle name="_Anna's Linen Electric 90105" xfId="3" xr:uid="{00000000-0005-0000-0000-000006000000}"/>
    <cellStyle name="_Anna's Linen Electric 90105 2" xfId="31" xr:uid="{00000000-0005-0000-0000-000007000000}"/>
    <cellStyle name="_Anna's Linen Electric 90105_JLA Accents 4-2013 - Michelle 2 Price" xfId="32" xr:uid="{00000000-0005-0000-0000-000008000000}"/>
    <cellStyle name="_BBB RA Manor Hamilton Window Panel Quote Sheet-06242009 to jennifer" xfId="33" xr:uid="{00000000-0005-0000-0000-000009000000}"/>
    <cellStyle name="_BBB RA Manor Hamilton Window Panel Quote Sheet-06242009 to jennifer 2" xfId="34" xr:uid="{00000000-0005-0000-0000-00000A000000}"/>
    <cellStyle name="_Blanket Division Item List Macola# and UPC#" xfId="35" xr:uid="{00000000-0005-0000-0000-00000B000000}"/>
    <cellStyle name="_Blanket Division Item List Macola# and UPC# - New" xfId="36" xr:uid="{00000000-0005-0000-0000-00000C000000}"/>
    <cellStyle name="_Blanket Division Item List Macola# and UPC# - New 2" xfId="37" xr:uid="{00000000-0005-0000-0000-00000D000000}"/>
    <cellStyle name="_Blanket Division Item List Macola# and UPC# - New_JLA Accents 4-2013 - Michelle 2 Price" xfId="38" xr:uid="{00000000-0005-0000-0000-00000E000000}"/>
    <cellStyle name="_Blanket Division Item List Macola# and UPC# 2" xfId="39" xr:uid="{00000000-0005-0000-0000-00000F000000}"/>
    <cellStyle name="_Blanket Division Item List Macola# and UPC# 3" xfId="40" xr:uid="{00000000-0005-0000-0000-000010000000}"/>
    <cellStyle name="_Blanket Division Item List Macola# and UPC# 4" xfId="41" xr:uid="{00000000-0005-0000-0000-000011000000}"/>
    <cellStyle name="_Blanket Division Item List Macola# and UPC# test" xfId="42" xr:uid="{00000000-0005-0000-0000-000012000000}"/>
    <cellStyle name="_Blanket Division Item List Macola# and UPC# test 2" xfId="43" xr:uid="{00000000-0005-0000-0000-000013000000}"/>
    <cellStyle name="_Blanket Division Item List Macola# and UPC# test_JLA Accents 4-2013 - Michelle 2 Price" xfId="44" xr:uid="{00000000-0005-0000-0000-000014000000}"/>
    <cellStyle name="_Blanket Division Item List Macola# and UPC#_JLA Accents 4-2013 - Michelle 2 Price" xfId="45" xr:uid="{00000000-0005-0000-0000-000015000000}"/>
    <cellStyle name="_Book1" xfId="46" xr:uid="{00000000-0005-0000-0000-000016000000}"/>
    <cellStyle name="_CCD-HSN  1.14.11" xfId="47" xr:uid="{00000000-0005-0000-0000-000017000000}"/>
    <cellStyle name="_CCD-HSN-cotton &amp; micro thermal blanket 08.17.10" xfId="48" xr:uid="{00000000-0005-0000-0000-000018000000}"/>
    <cellStyle name="_CCD-WMCA Sheet Set 02 10 09" xfId="4" xr:uid="{00000000-0005-0000-0000-000019000000}"/>
    <cellStyle name="_CCD-WMCA Sheet Set 02 10 09 2" xfId="49" xr:uid="{00000000-0005-0000-0000-00001A000000}"/>
    <cellStyle name="_CCD-WMCA Sheet Set 02 10 09_JLA Accents 4-2013 - Michelle 2 Price" xfId="50" xr:uid="{00000000-0005-0000-0000-00001B000000}"/>
    <cellStyle name="_Chairs" xfId="51" xr:uid="{00000000-0005-0000-0000-00001C000000}"/>
    <cellStyle name="_Chairs_1" xfId="52" xr:uid="{00000000-0005-0000-0000-00001D000000}"/>
    <cellStyle name="_commitment" xfId="53" xr:uid="{00000000-0005-0000-0000-00001E000000}"/>
    <cellStyle name="_duckwall and gordman order margin review- 80701" xfId="8" xr:uid="{00000000-0005-0000-0000-00001F000000}"/>
    <cellStyle name="_duckwall and gordman order margin review- 80701_Cellular Blanket prices- Faze3" xfId="54" xr:uid="{00000000-0005-0000-0000-000020000000}"/>
    <cellStyle name="_duckwall and gordman order margin review- 80701_Line Plan Fall 2012 FINAL" xfId="55" xr:uid="{00000000-0005-0000-0000-000021000000}"/>
    <cellStyle name="_Ecommerce_2011fall_cozy spun Sheet set_forecast evaluation_20110718" xfId="56" xr:uid="{00000000-0005-0000-0000-000022000000}"/>
    <cellStyle name="_EE 2011HP quotation sheet-110221-Chairone" xfId="57" xr:uid="{00000000-0005-0000-0000-000023000000}"/>
    <cellStyle name="_EE 2011HP quotation sheet-110221-Chairone (2)" xfId="58" xr:uid="{00000000-0005-0000-0000-000024000000}"/>
    <cellStyle name="_EE 2011HP quotation sheet-110221-Chairone_JLA Accents 4-2013 - Michelle 2 Price" xfId="59" xr:uid="{00000000-0005-0000-0000-000025000000}"/>
    <cellStyle name="_EE 2011HP quotation sheet-110329 (3)" xfId="60" xr:uid="{00000000-0005-0000-0000-000026000000}"/>
    <cellStyle name="_EE 2011HP quotation sheet-110329 (3)_JLA Accents 4-2013 - Michelle 2 Price" xfId="61" xr:uid="{00000000-0005-0000-0000-000027000000}"/>
    <cellStyle name="_EE 2011HP quotation sheet-110905 (3)" xfId="62" xr:uid="{00000000-0005-0000-0000-000028000000}"/>
    <cellStyle name="_EE Furniture Quotation of HH samples-20100906" xfId="63" xr:uid="{00000000-0005-0000-0000-000029000000}"/>
    <cellStyle name="_EE Furniture Quotation of HH samples-20100906 2" xfId="64" xr:uid="{00000000-0005-0000-0000-00002A000000}"/>
    <cellStyle name="_EE Furniture Quotation of HH samples-20100906_JLA Accents 4-2013 - Michelle 2 Price" xfId="65" xr:uid="{00000000-0005-0000-0000-00002B000000}"/>
    <cellStyle name="_ET_STYLE_NoName_00_" xfId="1" xr:uid="{00000000-0005-0000-0000-00002C000000}"/>
    <cellStyle name="_ET_STYLE_NoName_00_ 2" xfId="66" xr:uid="{00000000-0005-0000-0000-00002D000000}"/>
    <cellStyle name="_ET_STYLE_NoName_00_ 3" xfId="67" xr:uid="{00000000-0005-0000-0000-00002E000000}"/>
    <cellStyle name="_ET_STYLE_NoName_00__Beauty Rest Buy Sheet" xfId="68" xr:uid="{00000000-0005-0000-0000-00002F000000}"/>
    <cellStyle name="_ET_STYLE_NoName_00__CO080506-MPD-375" xfId="7" xr:uid="{00000000-0005-0000-0000-000030000000}"/>
    <cellStyle name="_ET_STYLE_NoName_00__CO080506-MPD-375 2" xfId="69" xr:uid="{00000000-0005-0000-0000-000031000000}"/>
    <cellStyle name="_ET_STYLE_NoName_00__CO080506-MPD-375_JLA Accents 4-2013 - Michelle 2 Price" xfId="70" xr:uid="{00000000-0005-0000-0000-000032000000}"/>
    <cellStyle name="_ET_STYLE_NoName_00__CO080506-MPD-500" xfId="6" xr:uid="{00000000-0005-0000-0000-000033000000}"/>
    <cellStyle name="_ET_STYLE_NoName_00__CO080506-MPD-500 2" xfId="71" xr:uid="{00000000-0005-0000-0000-000034000000}"/>
    <cellStyle name="_ET_STYLE_NoName_00__CO080506-MPD-500_JLA Accents 4-2013 - Michelle 2 Price" xfId="72" xr:uid="{00000000-0005-0000-0000-000035000000}"/>
    <cellStyle name="_ET_STYLE_NoName_00__Jersey" xfId="73" xr:uid="{00000000-0005-0000-0000-000036000000}"/>
    <cellStyle name="_ET_STYLE_NoName_00__JLA Accents 4-2013 - Michelle 2 Price" xfId="74" xr:uid="{00000000-0005-0000-0000-000037000000}"/>
    <cellStyle name="_ET_STYLE_NoName_00__Tencel Buy Sheet" xfId="75" xr:uid="{00000000-0005-0000-0000-000038000000}"/>
    <cellStyle name="_Fall 2009 Military Macys Home Orders to E AND E 2 25" xfId="2" xr:uid="{00000000-0005-0000-0000-000039000000}"/>
    <cellStyle name="_Fall 2009 Military Macys Home Orders to E AND E 2 25_Cellular Blanket prices- Faze3" xfId="76" xr:uid="{00000000-0005-0000-0000-00003A000000}"/>
    <cellStyle name="_Fall 2009 Military Macys Home Orders to E AND E 2 25_Line Plan Fall 2012 FINAL" xfId="77" xr:uid="{00000000-0005-0000-0000-00003B000000}"/>
    <cellStyle name="_Furniture Division Item List Macola# and UPC#" xfId="78" xr:uid="{00000000-0005-0000-0000-00003C000000}"/>
    <cellStyle name="_Furniture Division Item List Macola# and UPC# 2" xfId="79" xr:uid="{00000000-0005-0000-0000-00003D000000}"/>
    <cellStyle name="_Furniture Division Item List Macola# and UPC#_JLA Accents 4-2013 - Michelle 2 Price" xfId="80" xr:uid="{00000000-0005-0000-0000-00003E000000}"/>
    <cellStyle name="_HD KD Sofas 07142010" xfId="81" xr:uid="{00000000-0005-0000-0000-00003F000000}"/>
    <cellStyle name="_HD KD Sofas 07142010_2011 HP Pricing for 2010 items" xfId="82" xr:uid="{00000000-0005-0000-0000-000040000000}"/>
    <cellStyle name="_HD KD Sofas 07142010_2012 HP Old chair quote_4 4 2012-updated 4.4" xfId="83" xr:uid="{00000000-0005-0000-0000-000041000000}"/>
    <cellStyle name="_HD KD Sofas 07142010_JLA Accents 10-2012  FNL to Sku _ Top Art (2)" xfId="84" xr:uid="{00000000-0005-0000-0000-000042000000}"/>
    <cellStyle name="_HD KD Sofas 07142010_JLA Accents 4-2013 - Michelle 2 Price" xfId="85" xr:uid="{00000000-0005-0000-0000-000043000000}"/>
    <cellStyle name="_HD KD Sofas 07142010_Line Plan Fall 2012 FINAL" xfId="86" xr:uid="{00000000-0005-0000-0000-000044000000}"/>
    <cellStyle name="_HD KD Sofas 07142010_OLD ITEM" xfId="87" xr:uid="{00000000-0005-0000-0000-000045000000}"/>
    <cellStyle name="_HD KD Sofas 07142010_Total quote sheet for 201304 HP chairs" xfId="88" xr:uid="{00000000-0005-0000-0000-000046000000}"/>
    <cellStyle name="_HD KD Sofas 07142010_Total quote sheet for 201304 HP samples _updated on 3-25-2013 (3)" xfId="89" xr:uid="{00000000-0005-0000-0000-000047000000}"/>
    <cellStyle name="_HD KD Sofas 07142010_Total quote sheet for 201304 HP samples _updated on 3-26-2013 (2)" xfId="90" xr:uid="{00000000-0005-0000-0000-000048000000}"/>
    <cellStyle name="_HD KD Sofas 07142010_Total quote sheet for 201304 HP samples 3-15-2013" xfId="91" xr:uid="{00000000-0005-0000-0000-000049000000}"/>
    <cellStyle name="_HD KD Sofas 07142010_Total quote sheet for 201304 HP samples 3-18-2013" xfId="92" xr:uid="{00000000-0005-0000-0000-00004A000000}"/>
    <cellStyle name="_HD KD Sofas 07142010_Updated Chair warehouse program - JCP" xfId="93" xr:uid="{00000000-0005-0000-0000-00004B000000}"/>
    <cellStyle name="_HP Accent Chairs Pricing 101014" xfId="94" xr:uid="{00000000-0005-0000-0000-00004C000000}"/>
    <cellStyle name="_HP Accent Chairs Pricing 101014_2011 HP Pricing for 2010 items" xfId="95" xr:uid="{00000000-0005-0000-0000-00004D000000}"/>
    <cellStyle name="_HP Accent Chairs Pricing 101014_2012 HP Old chair quote_4 4 2012-updated 4.4" xfId="96" xr:uid="{00000000-0005-0000-0000-00004E000000}"/>
    <cellStyle name="_HP Accent Chairs Pricing 101014_Ecommerce Inventory 120215 updated (2)" xfId="97" xr:uid="{00000000-0005-0000-0000-00004F000000}"/>
    <cellStyle name="_HP Accent Chairs Pricing 101014_JLA Accents 10-2012  FNL to Sku _ Top Art (2)" xfId="98" xr:uid="{00000000-0005-0000-0000-000050000000}"/>
    <cellStyle name="_HP Accent Chairs Pricing 101014_JLA Accents 4-2013 - Michelle 2 Price" xfId="99" xr:uid="{00000000-0005-0000-0000-000051000000}"/>
    <cellStyle name="_HP Accent Chairs Pricing 101014_Line Plan Fall 2012 FINAL" xfId="100" xr:uid="{00000000-0005-0000-0000-000052000000}"/>
    <cellStyle name="_HP Accent Chairs Pricing 101014_OLD ITEM" xfId="101" xr:uid="{00000000-0005-0000-0000-000053000000}"/>
    <cellStyle name="_HP Accent Chairs Pricing 101014_Total quote sheet for 201304 HP chairs" xfId="102" xr:uid="{00000000-0005-0000-0000-000054000000}"/>
    <cellStyle name="_HP Accent Chairs Pricing 101014_Total quote sheet for 201304 HP samples _updated on 3-25-2013 (3)" xfId="103" xr:uid="{00000000-0005-0000-0000-000055000000}"/>
    <cellStyle name="_HP Accent Chairs Pricing 101014_Total quote sheet for 201304 HP samples _updated on 3-26-2013 (2)" xfId="104" xr:uid="{00000000-0005-0000-0000-000056000000}"/>
    <cellStyle name="_HP Accent Chairs Pricing 101014_Total quote sheet for 201304 HP samples 3-15-2013" xfId="105" xr:uid="{00000000-0005-0000-0000-000057000000}"/>
    <cellStyle name="_HP Accent Chairs Pricing 101014_Total quote sheet for 201304 HP samples 3-18-2013" xfId="106" xr:uid="{00000000-0005-0000-0000-000058000000}"/>
    <cellStyle name="_HP Accent Chairs Pricing 101014_Updated Chair warehouse program - JCP" xfId="107" xr:uid="{00000000-0005-0000-0000-000059000000}"/>
    <cellStyle name="_HP Quota from kaifa 1 Mar  2010 (2)" xfId="108" xr:uid="{00000000-0005-0000-0000-00005A000000}"/>
    <cellStyle name="_HP Quota from kaifa 1 Mar  2010 (2) 2" xfId="109" xr:uid="{00000000-0005-0000-0000-00005B000000}"/>
    <cellStyle name="_HP Quota from kaifa 1 Mar  2010 (2)_JLA Accents 4-2013 - Michelle 2 Price" xfId="110" xr:uid="{00000000-0005-0000-0000-00005C000000}"/>
    <cellStyle name="_HP quota sheet from kaifa 2011-2-24" xfId="111" xr:uid="{00000000-0005-0000-0000-00005D000000}"/>
    <cellStyle name="_HP quota sheet from kaifa 2011-2-24_JLA Accents 4-2013 - Michelle 2 Price" xfId="112" xr:uid="{00000000-0005-0000-0000-00005E000000}"/>
    <cellStyle name="_HP sample quotation100212" xfId="113" xr:uid="{00000000-0005-0000-0000-00005F000000}"/>
    <cellStyle name="_HP sample quotation100212 2" xfId="114" xr:uid="{00000000-0005-0000-0000-000060000000}"/>
    <cellStyle name="_HP sample quotation100212_JLA Accents 4-2013 - Michelle 2 Price" xfId="115" xr:uid="{00000000-0005-0000-0000-000061000000}"/>
    <cellStyle name="_HSN Blanket  Throw  90106 complete" xfId="9" xr:uid="{00000000-0005-0000-0000-000062000000}"/>
    <cellStyle name="_HSN Blanket  Throw  90106 complete 2" xfId="116" xr:uid="{00000000-0005-0000-0000-000063000000}"/>
    <cellStyle name="_HSN Blanket  Throw  90106 complete_JLA Accents 4-2013 - Michelle 2 Price" xfId="117" xr:uid="{00000000-0005-0000-0000-000064000000}"/>
    <cellStyle name="_JCP chair" xfId="118" xr:uid="{00000000-0005-0000-0000-000065000000}"/>
    <cellStyle name="_JCP Merideth chair and ottoman commitment 8 13 2012" xfId="119" xr:uid="{00000000-0005-0000-0000-000066000000}"/>
    <cellStyle name="_JLA-090613A pillow and throw (2)" xfId="120" xr:uid="{00000000-0005-0000-0000-000067000000}"/>
    <cellStyle name="_JLA-090613A pillow and throw (2) 2" xfId="121" xr:uid="{00000000-0005-0000-0000-000068000000}"/>
    <cellStyle name="_JLA-090613A pillow and throw (2)_JLA Accents 4-2013 - Michelle 2 Price" xfId="122" xr:uid="{00000000-0005-0000-0000-000069000000}"/>
    <cellStyle name="_JLA-090613A pillow and throw (2)_RTG tufted armless chair July 06 09" xfId="123" xr:uid="{00000000-0005-0000-0000-00006A000000}"/>
    <cellStyle name="_JLA-090613A pillow and throw (2)_RTG tufted armless chair July 06 09 2" xfId="124" xr:uid="{00000000-0005-0000-0000-00006B000000}"/>
    <cellStyle name="_JLA-090613A pillow and throw (2)_RTG tufted armless chair July 06 09_JLA Accents 4-2013 - Michelle 2 Price" xfId="125" xr:uid="{00000000-0005-0000-0000-00006C000000}"/>
    <cellStyle name="_JLA-090617A pillow and throw (2)" xfId="126" xr:uid="{00000000-0005-0000-0000-00006D000000}"/>
    <cellStyle name="_JLA-090617A pillow and throw (2) 2" xfId="127" xr:uid="{00000000-0005-0000-0000-00006E000000}"/>
    <cellStyle name="_JLA-090617A pillow and throw (2)_JLA Accents 4-2013 - Michelle 2 Price" xfId="128" xr:uid="{00000000-0005-0000-0000-00006F000000}"/>
    <cellStyle name="_JLA-090617A pillow and throw (2)_RTG tufted armless chair July 06 09" xfId="129" xr:uid="{00000000-0005-0000-0000-000070000000}"/>
    <cellStyle name="_JLA-090617A pillow and throw (2)_RTG tufted armless chair July 06 09 2" xfId="130" xr:uid="{00000000-0005-0000-0000-000071000000}"/>
    <cellStyle name="_JLA-090617A pillow and throw (2)_RTG tufted armless chair July 06 09_JLA Accents 4-2013 - Michelle 2 Price" xfId="131" xr:uid="{00000000-0005-0000-0000-000072000000}"/>
    <cellStyle name="_liquid cotton receipts" xfId="132" xr:uid="{00000000-0005-0000-0000-000073000000}"/>
    <cellStyle name="_Mar 09 Market Week Blanket &amp; Throw Non-Electric" xfId="133" xr:uid="{00000000-0005-0000-0000-000074000000}"/>
    <cellStyle name="_Mar 09 Market Week Blanket &amp; Throw Non-Electric 2" xfId="134" xr:uid="{00000000-0005-0000-0000-000075000000}"/>
    <cellStyle name="_Mar 09 Market Week Blanket &amp; Throw Non-Electric_JLA Accents 4-2013 - Michelle 2 Price" xfId="135" xr:uid="{00000000-0005-0000-0000-000076000000}"/>
    <cellStyle name="_Mar 09 Market Week Blanket &amp; Throw Non-Electric_RTG tufted armless chair July 06 09" xfId="136" xr:uid="{00000000-0005-0000-0000-000077000000}"/>
    <cellStyle name="_Mar 09 Market Week Blanket &amp; Throw Non-Electric_RTG tufted armless chair July 06 09 2" xfId="137" xr:uid="{00000000-0005-0000-0000-000078000000}"/>
    <cellStyle name="_Mar 09 Market Week Blanket &amp; Throw Non-Electric_RTG tufted armless chair July 06 09_JLA Accents 4-2013 - Michelle 2 Price" xfId="138" xr:uid="{00000000-0005-0000-0000-000079000000}"/>
    <cellStyle name="_Quota of HP samples--kaifa--20100907" xfId="139" xr:uid="{00000000-0005-0000-0000-00007A000000}"/>
    <cellStyle name="_Quota of HP samples--kaifa--20100907 2" xfId="140" xr:uid="{00000000-0005-0000-0000-00007B000000}"/>
    <cellStyle name="_Quota of HP samples--kaifa--20100907_JLA Accents 4-2013 - Michelle 2 Price" xfId="141" xr:uid="{00000000-0005-0000-0000-00007C000000}"/>
    <cellStyle name="_Quota of HP samples--kaifa--20100929rvd" xfId="142" xr:uid="{00000000-0005-0000-0000-00007D000000}"/>
    <cellStyle name="_Quota of HP samples--kaifa--20100929rvd 2" xfId="143" xr:uid="{00000000-0005-0000-0000-00007E000000}"/>
    <cellStyle name="_Quota of HP samples--kaifa--20100929rvd_JLA Accents 4-2013 - Michelle 2 Price" xfId="144" xr:uid="{00000000-0005-0000-0000-00007F000000}"/>
    <cellStyle name="_QUOTATION FOR HIGH POINT SAMPLES-JINZHENG-20100907" xfId="145" xr:uid="{00000000-0005-0000-0000-000080000000}"/>
    <cellStyle name="_QUOTATION FOR HIGH POINT SAMPLES-JINZHENG-20100907 2" xfId="146" xr:uid="{00000000-0005-0000-0000-000081000000}"/>
    <cellStyle name="_QUOTATION FOR HIGH POINT SAMPLES-JINZHENG-20100907_JLA Accents 4-2013 - Michelle 2 Price" xfId="147" xr:uid="{00000000-0005-0000-0000-000082000000}"/>
    <cellStyle name="_Quotation of HP samples--YOUBANG-20100907" xfId="148" xr:uid="{00000000-0005-0000-0000-000083000000}"/>
    <cellStyle name="_Quotation of HP samples--YOUBANG-20100907 (2)" xfId="149" xr:uid="{00000000-0005-0000-0000-000084000000}"/>
    <cellStyle name="_Quotation of HP samples--YOUBANG-20100907 (2) 2" xfId="150" xr:uid="{00000000-0005-0000-0000-000085000000}"/>
    <cellStyle name="_Quotation of HP samples--YOUBANG-20100907 (2)_JLA Accents 4-2013 - Michelle 2 Price" xfId="151" xr:uid="{00000000-0005-0000-0000-000086000000}"/>
    <cellStyle name="_Quotation of HP samples--YOUBANG-20100907 2" xfId="152" xr:uid="{00000000-0005-0000-0000-000087000000}"/>
    <cellStyle name="_Quotation of HP samples--YOUBANG-20100907 3" xfId="153" xr:uid="{00000000-0005-0000-0000-000088000000}"/>
    <cellStyle name="_Quotation of HP samples--YOUBANG-20100907 4" xfId="154" xr:uid="{00000000-0005-0000-0000-000089000000}"/>
    <cellStyle name="_Quotation of HP samples--YOUBANG-20100907_JLA Accents 4-2013 - Michelle 2 Price" xfId="155" xr:uid="{00000000-0005-0000-0000-00008A000000}"/>
    <cellStyle name="_Quotation sheet of HP samples- Jincheng-20100907" xfId="156" xr:uid="{00000000-0005-0000-0000-00008B000000}"/>
    <cellStyle name="_Quotation sheet of HP samples- Jincheng-20100907 (3)" xfId="157" xr:uid="{00000000-0005-0000-0000-00008C000000}"/>
    <cellStyle name="_Quotation sheet of HP samples- Jincheng-20100907 (3) 2" xfId="158" xr:uid="{00000000-0005-0000-0000-00008D000000}"/>
    <cellStyle name="_Quotation sheet of HP samples- Jincheng-20100907 (3)_JLA Accents 4-2013 - Michelle 2 Price" xfId="159" xr:uid="{00000000-0005-0000-0000-00008E000000}"/>
    <cellStyle name="_Quotation sheet of HP samples- Jincheng-20100907 2" xfId="160" xr:uid="{00000000-0005-0000-0000-00008F000000}"/>
    <cellStyle name="_Quotation sheet of HP samples- Jincheng-20100907 3" xfId="161" xr:uid="{00000000-0005-0000-0000-000090000000}"/>
    <cellStyle name="_Quotation sheet of HP samples- Jincheng-20100907 4" xfId="162" xr:uid="{00000000-0005-0000-0000-000091000000}"/>
    <cellStyle name="_Quotation sheet of HP samples- Jincheng-20100907_JLA Accents 4-2013 - Michelle 2 Price" xfId="163" xr:uid="{00000000-0005-0000-0000-000092000000}"/>
    <cellStyle name="_Sep11 Market Week Blanket  Throw" xfId="164" xr:uid="{00000000-0005-0000-0000-000093000000}"/>
    <cellStyle name="_SF91026 6151 6154recliner LH-250RK-F chair" xfId="165" xr:uid="{00000000-0005-0000-0000-000094000000}"/>
    <cellStyle name="_SF91026 6151 6154recliner LH-250RK-F chair (2)" xfId="166" xr:uid="{00000000-0005-0000-0000-000095000000}"/>
    <cellStyle name="_SF91026 6151 6154recliner LH-250RK-F chair (2) 2" xfId="167" xr:uid="{00000000-0005-0000-0000-000096000000}"/>
    <cellStyle name="_SF91026 6151 6154recliner LH-250RK-F chair (2)_JLA Accents 4-2013 - Michelle 2 Price" xfId="168" xr:uid="{00000000-0005-0000-0000-000097000000}"/>
    <cellStyle name="_SF91026 6151 6154recliner LH-250RK-F chair 2" xfId="169" xr:uid="{00000000-0005-0000-0000-000098000000}"/>
    <cellStyle name="_SF91026 6151 6154recliner LH-250RK-F chair 3" xfId="170" xr:uid="{00000000-0005-0000-0000-000099000000}"/>
    <cellStyle name="_SF91026 6151 6154recliner LH-250RK-F chair 4" xfId="171" xr:uid="{00000000-0005-0000-0000-00009A000000}"/>
    <cellStyle name="_SF91026 6151 6154recliner LH-250RK-F chair_JLA Accents 4-2013 - Michelle 2 Price" xfId="172" xr:uid="{00000000-0005-0000-0000-00009B000000}"/>
    <cellStyle name="_SF91102  manhantten copenhagen recliner LH-250RK-F chair" xfId="173" xr:uid="{00000000-0005-0000-0000-00009C000000}"/>
    <cellStyle name="_SF91102  manhantten copenhagen recliner LH-250RK-F chair 2" xfId="174" xr:uid="{00000000-0005-0000-0000-00009D000000}"/>
    <cellStyle name="_SF91102  manhantten copenhagen recliner LH-250RK-F chair_JLA Accents 4-2013 - Michelle 2 Price" xfId="175" xr:uid="{00000000-0005-0000-0000-00009E000000}"/>
    <cellStyle name="_SF91120 armless chair KF0026chair 1999R-KD Chaise " xfId="176" xr:uid="{00000000-0005-0000-0000-00009F000000}"/>
    <cellStyle name="_SF91120 armless chair KF0026chair 1999R-KD Chaise  2" xfId="177" xr:uid="{00000000-0005-0000-0000-0000A0000000}"/>
    <cellStyle name="_SF91120 armless chair KF0026chair 1999R-KD Chaise _JLA Accents 4-2013 - Michelle 2 Price" xfId="178" xr:uid="{00000000-0005-0000-0000-0000A1000000}"/>
    <cellStyle name="_Shopko chairs 090413" xfId="179" xr:uid="{00000000-0005-0000-0000-0000A2000000}"/>
    <cellStyle name="_Shopko chairs 090413 2" xfId="180" xr:uid="{00000000-0005-0000-0000-0000A3000000}"/>
    <cellStyle name="_Shopko chairs 090413_JLA Accents 4-2013 - Michelle 2 Price" xfId="181" xr:uid="{00000000-0005-0000-0000-0000A4000000}"/>
    <cellStyle name="_Shopko chairs 090413_RTG tufted armless chair July 06 09" xfId="182" xr:uid="{00000000-0005-0000-0000-0000A5000000}"/>
    <cellStyle name="_Shopko chairs 090413_RTG tufted armless chair July 06 09 2" xfId="183" xr:uid="{00000000-0005-0000-0000-0000A6000000}"/>
    <cellStyle name="_Shopko chairs 090413_RTG tufted armless chair July 06 09_JLA Accents 4-2013 - Michelle 2 Price" xfId="184" xr:uid="{00000000-0005-0000-0000-0000A7000000}"/>
    <cellStyle name="_Sofa Mart Morris chair quotation 2010-4-9 (2)" xfId="185" xr:uid="{00000000-0005-0000-0000-0000A8000000}"/>
    <cellStyle name="_Sofa Mart Morris chair quotation 2010-4-9 (2) 2" xfId="186" xr:uid="{00000000-0005-0000-0000-0000A9000000}"/>
    <cellStyle name="_Sofa Mart Morris chair quotation 2010-4-9 (2)_JLA Accents 4-2013 - Michelle 2 Price" xfId="187" xr:uid="{00000000-0005-0000-0000-0000AA000000}"/>
    <cellStyle name="_Sofa Mart-Accent Chair SKU" xfId="188" xr:uid="{00000000-0005-0000-0000-0000AB000000}"/>
    <cellStyle name="_Sofa Mart-Accent Chair SKU_Accent Chair warehouse item list 110121" xfId="189" xr:uid="{00000000-0005-0000-0000-0000AC000000}"/>
    <cellStyle name="_Sofa Mart-Accent Chair SKU_Accent Chair warehouse item list 110121_2011 HP Pricing for 2010 items" xfId="190" xr:uid="{00000000-0005-0000-0000-0000AD000000}"/>
    <cellStyle name="_Sofa Mart-Accent Chair SKU_Accent Chair warehouse item list 110121_2012 HP Old chair quote_4 4 2012-updated 4.4" xfId="191" xr:uid="{00000000-0005-0000-0000-0000AE000000}"/>
    <cellStyle name="_Sofa Mart-Accent Chair SKU_Accent Chair warehouse item list 110121_JLA Accents 10-2012  FNL to Sku _ Top Art (2)" xfId="192" xr:uid="{00000000-0005-0000-0000-0000AF000000}"/>
    <cellStyle name="_Sofa Mart-Accent Chair SKU_Accent Chair warehouse item list 110121_JLA Accents 4-2013 - Michelle 2 Price" xfId="193" xr:uid="{00000000-0005-0000-0000-0000B0000000}"/>
    <cellStyle name="_Sofa Mart-Accent Chair SKU_Accent Chair warehouse item list 110121_Line Plan Fall 2012 FINAL" xfId="194" xr:uid="{00000000-0005-0000-0000-0000B1000000}"/>
    <cellStyle name="_Sofa Mart-Accent Chair SKU_Accent Chair warehouse item list 110121_OLD ITEM" xfId="195" xr:uid="{00000000-0005-0000-0000-0000B2000000}"/>
    <cellStyle name="_Sofa Mart-Accent Chair SKU_Accent Chair warehouse item list 110121_Total quote sheet for 201304 HP chairs" xfId="196" xr:uid="{00000000-0005-0000-0000-0000B3000000}"/>
    <cellStyle name="_Sofa Mart-Accent Chair SKU_Accent Chair warehouse item list 110121_Total quote sheet for 201304 HP samples _updated on 3-25-2013 (3)" xfId="197" xr:uid="{00000000-0005-0000-0000-0000B4000000}"/>
    <cellStyle name="_Sofa Mart-Accent Chair SKU_Accent Chair warehouse item list 110121_Total quote sheet for 201304 HP samples _updated on 3-26-2013 (2)" xfId="198" xr:uid="{00000000-0005-0000-0000-0000B5000000}"/>
    <cellStyle name="_Sofa Mart-Accent Chair SKU_Accent Chair warehouse item list 110121_Total quote sheet for 201304 HP samples 3-15-2013" xfId="199" xr:uid="{00000000-0005-0000-0000-0000B6000000}"/>
    <cellStyle name="_Sofa Mart-Accent Chair SKU_Accent Chair warehouse item list 110121_Total quote sheet for 201304 HP samples 3-18-2013" xfId="200" xr:uid="{00000000-0005-0000-0000-0000B7000000}"/>
    <cellStyle name="_Sofa Mart-Accent Chair SKU_Accent Chair warehouse item list 110121_Updated Chair warehouse program - JCP" xfId="201" xr:uid="{00000000-0005-0000-0000-0000B8000000}"/>
    <cellStyle name="_Sofa Mart-Accent Chair SKU_Price increase chairs - DB 1-20-11" xfId="202" xr:uid="{00000000-0005-0000-0000-0000B9000000}"/>
    <cellStyle name="_Sofa Mart-Accent Chair SKU_USWW order and expense summary 1013" xfId="203" xr:uid="{00000000-0005-0000-0000-0000BA000000}"/>
    <cellStyle name="_Sofa Mart-Accent Chair SKU_USWW order and expense summary 1013_2011 HP Pricing for 2010 items" xfId="204" xr:uid="{00000000-0005-0000-0000-0000BB000000}"/>
    <cellStyle name="_Sofa Mart-Accent Chair SKU_USWW order and expense summary 1013_2012 HP Old chair quote_4 4 2012-updated 4.4" xfId="205" xr:uid="{00000000-0005-0000-0000-0000BC000000}"/>
    <cellStyle name="_Sofa Mart-Accent Chair SKU_USWW order and expense summary 1013_Ecommerce Inventory 120215 updated (2)" xfId="206" xr:uid="{00000000-0005-0000-0000-0000BD000000}"/>
    <cellStyle name="_Sofa Mart-Accent Chair SKU_USWW order and expense summary 1013_Haverty frames quotation - Youbang in stock 2011-08-30" xfId="207" xr:uid="{00000000-0005-0000-0000-0000BE000000}"/>
    <cellStyle name="_Sofa Mart-Accent Chair SKU_USWW order and expense summary 1013_HP10 Quotation from Youbang (4)" xfId="208" xr:uid="{00000000-0005-0000-0000-0000BF000000}"/>
    <cellStyle name="_Sofa Mart-Accent Chair SKU_USWW order and expense summary 1013_JLA Accents 10-2012  FNL to Sku _ Top Art (2)" xfId="209" xr:uid="{00000000-0005-0000-0000-0000C0000000}"/>
    <cellStyle name="_Sofa Mart-Accent Chair SKU_USWW order and expense summary 1013_JLA Accents 4-2013 - Michelle 2 Price" xfId="210" xr:uid="{00000000-0005-0000-0000-0000C1000000}"/>
    <cellStyle name="_Sofa Mart-Accent Chair SKU_USWW order and expense summary 1013_Line Plan Fall 2012 FINAL" xfId="211" xr:uid="{00000000-0005-0000-0000-0000C2000000}"/>
    <cellStyle name="_Sofa Mart-Accent Chair SKU_USWW order and expense summary 1013_OLD ITEM" xfId="212" xr:uid="{00000000-0005-0000-0000-0000C3000000}"/>
    <cellStyle name="_Sofa Mart-Accent Chair SKU_USWW order and expense summary 1013_Total quote sheet for 201304 HP chairs" xfId="213" xr:uid="{00000000-0005-0000-0000-0000C4000000}"/>
    <cellStyle name="_Sofa Mart-Accent Chair SKU_USWW order and expense summary 1013_Total quote sheet for 201304 HP samples _updated on 3-25-2013 (3)" xfId="214" xr:uid="{00000000-0005-0000-0000-0000C5000000}"/>
    <cellStyle name="_Sofa Mart-Accent Chair SKU_USWW order and expense summary 1013_Total quote sheet for 201304 HP samples _updated on 3-26-2013 (2)" xfId="215" xr:uid="{00000000-0005-0000-0000-0000C6000000}"/>
    <cellStyle name="_Sofa Mart-Accent Chair SKU_USWW order and expense summary 1013_Total quote sheet for 201304 HP samples 3-15-2013" xfId="216" xr:uid="{00000000-0005-0000-0000-0000C7000000}"/>
    <cellStyle name="_Sofa Mart-Accent Chair SKU_USWW order and expense summary 1013_Total quote sheet for 201304 HP samples 3-18-2013" xfId="217" xr:uid="{00000000-0005-0000-0000-0000C8000000}"/>
    <cellStyle name="_Sofa Mart-Accent Chair SKU_USWW order and expense summary 1013_Updated Chair warehouse program - JCP" xfId="218" xr:uid="{00000000-0005-0000-0000-0000C9000000}"/>
    <cellStyle name="_Sofa Mart-Accent Chair SKU_副本Accent Chair warehouse item list" xfId="219" xr:uid="{00000000-0005-0000-0000-0000CA000000}"/>
    <cellStyle name="_Sofa Mart-Accent Chair SKU_副本Accent Chair warehouse item list_Chairs" xfId="220" xr:uid="{00000000-0005-0000-0000-0000CB000000}"/>
    <cellStyle name="_Sofa Mart-Accent Chair SKU_副本Accent Chair warehouse item list_Ecommerce Inventory 120215 updated (2)" xfId="221" xr:uid="{00000000-0005-0000-0000-0000CC000000}"/>
    <cellStyle name="_Spr NYM BBB Bath Accessory Quote  - Heather updated 033111 xls" xfId="222" xr:uid="{00000000-0005-0000-0000-0000CD000000}"/>
    <cellStyle name="_TW Home Quotation 2011-2-25 Builtwell" xfId="223" xr:uid="{00000000-0005-0000-0000-0000CE000000}"/>
    <cellStyle name="_TW Home Quotation 2011-2-25 Builtwell (2)" xfId="224" xr:uid="{00000000-0005-0000-0000-0000CF000000}"/>
    <cellStyle name="_TW Home Quotation 2011-2-25 Builtwell_JLA Accents 4-2013 - Michelle 2 Price" xfId="225" xr:uid="{00000000-0005-0000-0000-0000D0000000}"/>
    <cellStyle name="_TW Home Quotation -builwell-High Point1 (2)" xfId="226" xr:uid="{00000000-0005-0000-0000-0000D1000000}"/>
    <cellStyle name="_TW Home Quotation -builwell-High Point1 (2) 2" xfId="227" xr:uid="{00000000-0005-0000-0000-0000D2000000}"/>
    <cellStyle name="_TW Home Quotation -builwell-High Point1 (2)_JLA Accents 4-2013 - Michelle 2 Price" xfId="228" xr:uid="{00000000-0005-0000-0000-0000D3000000}"/>
    <cellStyle name="_TW Home Quotation -builwell-High Point2010-9-14" xfId="229" xr:uid="{00000000-0005-0000-0000-0000D4000000}"/>
    <cellStyle name="_TW Home Quotation -builwell-High Point2010-9-14 2" xfId="230" xr:uid="{00000000-0005-0000-0000-0000D5000000}"/>
    <cellStyle name="_TW Home Quotation -builwell-High Point2010-9-14_JLA Accents 4-2013 - Michelle 2 Price" xfId="231" xr:uid="{00000000-0005-0000-0000-0000D6000000}"/>
    <cellStyle name="_TW Home Quotation -builwell-High Point2010-9-23RVD (2)" xfId="232" xr:uid="{00000000-0005-0000-0000-0000D7000000}"/>
    <cellStyle name="_TW Home Quotation -builwell-High Point2010-9-23RVD (2) 2" xfId="233" xr:uid="{00000000-0005-0000-0000-0000D8000000}"/>
    <cellStyle name="_TW Home Quotation -builwell-High Point2010-9-23RVD (2)_JLA Accents 4-2013 - Michelle 2 Price" xfId="234" xr:uid="{00000000-0005-0000-0000-0000D9000000}"/>
    <cellStyle name="_TW Home Quotation -builwell-High Point2010-9-29RVD" xfId="235" xr:uid="{00000000-0005-0000-0000-0000DA000000}"/>
    <cellStyle name="_TW Home Quotation -builwell-High Point2010-9-29RVD 2" xfId="236" xr:uid="{00000000-0005-0000-0000-0000DB000000}"/>
    <cellStyle name="_TW Home Quotation -builwell-High Point2010-9-29RVD_JLA Accents 4-2013 - Michelle 2 Price" xfId="237" xr:uid="{00000000-0005-0000-0000-0000DC000000}"/>
    <cellStyle name="_TW Home Quotation -builwell-High Point2010-9-30RVD" xfId="238" xr:uid="{00000000-0005-0000-0000-0000DD000000}"/>
    <cellStyle name="_TW Home Quotation -builwell-High Point2010-9-30RVD 2" xfId="239" xr:uid="{00000000-0005-0000-0000-0000DE000000}"/>
    <cellStyle name="_TW Home Quotation -builwell-High Point2010-9-30RVD_JLA Accents 4-2013 - Michelle 2 Price" xfId="240" xr:uid="{00000000-0005-0000-0000-0000DF000000}"/>
    <cellStyle name="_TW Home Quotation -builwell-High Point2010-9-9RVD" xfId="241" xr:uid="{00000000-0005-0000-0000-0000E0000000}"/>
    <cellStyle name="_TW Home Quotation -builwell-High Point2010-9-9RVD 2" xfId="242" xr:uid="{00000000-0005-0000-0000-0000E1000000}"/>
    <cellStyle name="_TW Home Quotation -builwell-High Point2010-9-9RVD_JLA Accents 4-2013 - Michelle 2 Price" xfId="243" xr:uid="{00000000-0005-0000-0000-0000E2000000}"/>
    <cellStyle name="_TW Home Quotation of HP sample-CHUANYANG-2010-9-7" xfId="244" xr:uid="{00000000-0005-0000-0000-0000E3000000}"/>
    <cellStyle name="_TW Home Quotation of HP sample-CHUANYANG-2010-9-7-" xfId="245" xr:uid="{00000000-0005-0000-0000-0000E4000000}"/>
    <cellStyle name="_TW Home Quotation of HP sample-CHUANYANG-2010-9-7 2" xfId="246" xr:uid="{00000000-0005-0000-0000-0000E5000000}"/>
    <cellStyle name="_TW Home Quotation of HP sample-CHUANYANG-2010-9-7- 2" xfId="247" xr:uid="{00000000-0005-0000-0000-0000E6000000}"/>
    <cellStyle name="_TW Home Quotation of HP sample-CHUANYANG-2010-9-7 3" xfId="248" xr:uid="{00000000-0005-0000-0000-0000E7000000}"/>
    <cellStyle name="_TW Home Quotation of HP sample-CHUANYANG-2010-9-7- 3" xfId="249" xr:uid="{00000000-0005-0000-0000-0000E8000000}"/>
    <cellStyle name="_TW Home Quotation of HP sample-CHUANYANG-2010-9-7 4" xfId="250" xr:uid="{00000000-0005-0000-0000-0000E9000000}"/>
    <cellStyle name="_TW Home Quotation of HP sample-CHUANYANG-2010-9-7- 4" xfId="251" xr:uid="{00000000-0005-0000-0000-0000EA000000}"/>
    <cellStyle name="_TW Home Quotation of HP sample-CHUANYANG-2010-9-7_JLA Accents 4-2013 - Michelle 2 Price" xfId="252" xr:uid="{00000000-0005-0000-0000-0000EB000000}"/>
    <cellStyle name="_TW Home Quotation of HP sample-CHUANYANG-2010-9-7-_JLA Accents 4-2013 - Michelle 2 Price" xfId="253" xr:uid="{00000000-0005-0000-0000-0000EC000000}"/>
    <cellStyle name="_TW Home Quotation sheet-KAIFAI 2012-2-20" xfId="254" xr:uid="{00000000-0005-0000-0000-0000ED000000}"/>
    <cellStyle name="_TW Home Quotation sheet-KAIFAI 2012-2-20_JLA Accents 4-2013 - Michelle 2 Price" xfId="255" xr:uid="{00000000-0005-0000-0000-0000EE000000}"/>
    <cellStyle name="_TW_Home_Quotation_sheet of HP samples-chairone-20100907" xfId="256" xr:uid="{00000000-0005-0000-0000-0000EF000000}"/>
    <cellStyle name="_TW_Home_Quotation_sheet of HP samples-chairone-20100907 (3)" xfId="257" xr:uid="{00000000-0005-0000-0000-0000F0000000}"/>
    <cellStyle name="_TW_Home_Quotation_sheet of HP samples-chairone-20100907 (3) 2" xfId="258" xr:uid="{00000000-0005-0000-0000-0000F1000000}"/>
    <cellStyle name="_TW_Home_Quotation_sheet of HP samples-chairone-20100907 (3)_JLA Accents 4-2013 - Michelle 2 Price" xfId="259" xr:uid="{00000000-0005-0000-0000-0000F2000000}"/>
    <cellStyle name="_TW_Home_Quotation_sheet of HP samples-chairone-20100907 2" xfId="260" xr:uid="{00000000-0005-0000-0000-0000F3000000}"/>
    <cellStyle name="_TW_Home_Quotation_sheet of HP samples-chairone-20100907 3" xfId="261" xr:uid="{00000000-0005-0000-0000-0000F4000000}"/>
    <cellStyle name="_TW_Home_Quotation_sheet of HP samples-chairone-20100907 4" xfId="262" xr:uid="{00000000-0005-0000-0000-0000F5000000}"/>
    <cellStyle name="_TW_Home_Quotation_sheet of HP samples-chairone-20100907_JLA Accents 4-2013 - Michelle 2 Price" xfId="263" xr:uid="{00000000-0005-0000-0000-0000F6000000}"/>
    <cellStyle name="_USWW order and expense summary 0907" xfId="264" xr:uid="{00000000-0005-0000-0000-0000F7000000}"/>
    <cellStyle name="_USWW order and expense summary 0907 2" xfId="265" xr:uid="{00000000-0005-0000-0000-0000F8000000}"/>
    <cellStyle name="_USWW order and expense summary 0907_JLA Accents 4-2013 - Michelle 2 Price" xfId="266" xr:uid="{00000000-0005-0000-0000-0000F9000000}"/>
    <cellStyle name="_USWW order and expense summary 1013" xfId="267" xr:uid="{00000000-0005-0000-0000-0000FA000000}"/>
    <cellStyle name="_USWW order and expense summary 1013 2" xfId="268" xr:uid="{00000000-0005-0000-0000-0000FB000000}"/>
    <cellStyle name="_USWW order and expense summary 1013_JLA Accents 4-2013 - Michelle 2 Price" xfId="269" xr:uid="{00000000-0005-0000-0000-0000FC000000}"/>
    <cellStyle name="_Warehouse program Aug 11 09" xfId="270" xr:uid="{00000000-0005-0000-0000-0000FD000000}"/>
    <cellStyle name="_Warehouse program Aug 11 09_2011 HP Pricing for 2010 items" xfId="271" xr:uid="{00000000-0005-0000-0000-0000FE000000}"/>
    <cellStyle name="_Warehouse program Aug 11 09_2012 HP Old chair quote_4 4 2012-updated 4.4" xfId="272" xr:uid="{00000000-0005-0000-0000-0000FF000000}"/>
    <cellStyle name="_Warehouse program Aug 11 09_Ecommerce Inventory 120215 updated (2)" xfId="273" xr:uid="{00000000-0005-0000-0000-000000010000}"/>
    <cellStyle name="_Warehouse program Aug 11 09_JLA Accents 10-2012  FNL to Sku _ Top Art (2)" xfId="274" xr:uid="{00000000-0005-0000-0000-000001010000}"/>
    <cellStyle name="_Warehouse program Aug 11 09_JLA Accents 4-2013 - Michelle 2 Price" xfId="275" xr:uid="{00000000-0005-0000-0000-000002010000}"/>
    <cellStyle name="_Warehouse program Aug 11 09_Line Plan Fall 2012 FINAL" xfId="276" xr:uid="{00000000-0005-0000-0000-000003010000}"/>
    <cellStyle name="_Warehouse program Aug 11 09_OLD ITEM" xfId="277" xr:uid="{00000000-0005-0000-0000-000004010000}"/>
    <cellStyle name="_Warehouse program Aug 11 09_Total quote sheet for 201304 HP chairs" xfId="278" xr:uid="{00000000-0005-0000-0000-000005010000}"/>
    <cellStyle name="_Warehouse program Aug 11 09_Total quote sheet for 201304 HP samples _updated on 3-25-2013 (3)" xfId="279" xr:uid="{00000000-0005-0000-0000-000006010000}"/>
    <cellStyle name="_Warehouse program Aug 11 09_Total quote sheet for 201304 HP samples _updated on 3-26-2013 (2)" xfId="280" xr:uid="{00000000-0005-0000-0000-000007010000}"/>
    <cellStyle name="_Warehouse program Aug 11 09_Total quote sheet for 201304 HP samples 3-15-2013" xfId="281" xr:uid="{00000000-0005-0000-0000-000008010000}"/>
    <cellStyle name="_Warehouse program Aug 11 09_Total quote sheet for 201304 HP samples 3-18-2013" xfId="282" xr:uid="{00000000-0005-0000-0000-000009010000}"/>
    <cellStyle name="_Warehouse program Aug 11 09_Updated Chair warehouse program - JCP" xfId="283" xr:uid="{00000000-0005-0000-0000-00000A010000}"/>
    <cellStyle name="_WM seasonal fleece  sheets price 91230" xfId="284" xr:uid="{00000000-0005-0000-0000-00000B010000}"/>
    <cellStyle name="_WM seasonal fleece sheets price updated 100224" xfId="285" xr:uid="{00000000-0005-0000-0000-00000C010000}"/>
    <cellStyle name="_WMCADI Blanket  Throw 90210" xfId="10" xr:uid="{00000000-0005-0000-0000-00000D010000}"/>
    <cellStyle name="_WMCADI Blanket  Throw 90210 2" xfId="286" xr:uid="{00000000-0005-0000-0000-00000E010000}"/>
    <cellStyle name="_WMCADI Blanket  Throw 90210_JLA Accents 4-2013 - Michelle 2 Price" xfId="287" xr:uid="{00000000-0005-0000-0000-00000F010000}"/>
    <cellStyle name="_WMCADI Blanket &amp; Throw 90210" xfId="5" xr:uid="{00000000-0005-0000-0000-000010010000}"/>
    <cellStyle name="_WMCADI Blanket &amp; Throw 90210 2" xfId="288" xr:uid="{00000000-0005-0000-0000-000011010000}"/>
    <cellStyle name="_WMCADI Blanket &amp; Throw 90210_JLA Accents 4-2013 - Michelle 2 Price" xfId="289" xr:uid="{00000000-0005-0000-0000-000012010000}"/>
    <cellStyle name="_WMCADI Blanket &amp; Throw 90327" xfId="290" xr:uid="{00000000-0005-0000-0000-000013010000}"/>
    <cellStyle name="_副本Robert Allen-Bath shower curtain quote sheet-90904" xfId="291" xr:uid="{00000000-0005-0000-0000-000014010000}"/>
    <cellStyle name="_副本Robert Allen-Bath shower curtain quote sheet-90904 2" xfId="292" xr:uid="{00000000-0005-0000-0000-000015010000}"/>
    <cellStyle name="20% - Accent1 2" xfId="294" xr:uid="{00000000-0005-0000-0000-000016010000}"/>
    <cellStyle name="20% - Accent1 2 2" xfId="295" xr:uid="{00000000-0005-0000-0000-000017010000}"/>
    <cellStyle name="20% - Accent1 3" xfId="296" xr:uid="{00000000-0005-0000-0000-000018010000}"/>
    <cellStyle name="20% - Accent1 4" xfId="297" xr:uid="{00000000-0005-0000-0000-000019010000}"/>
    <cellStyle name="20% - Accent1 5" xfId="293" xr:uid="{00000000-0005-0000-0000-00001A010000}"/>
    <cellStyle name="20% - Accent2 2" xfId="299" xr:uid="{00000000-0005-0000-0000-00001B010000}"/>
    <cellStyle name="20% - Accent2 2 2" xfId="300" xr:uid="{00000000-0005-0000-0000-00001C010000}"/>
    <cellStyle name="20% - Accent2 3" xfId="301" xr:uid="{00000000-0005-0000-0000-00001D010000}"/>
    <cellStyle name="20% - Accent2 4" xfId="302" xr:uid="{00000000-0005-0000-0000-00001E010000}"/>
    <cellStyle name="20% - Accent2 5" xfId="298" xr:uid="{00000000-0005-0000-0000-00001F010000}"/>
    <cellStyle name="20% - Accent3 2" xfId="304" xr:uid="{00000000-0005-0000-0000-000020010000}"/>
    <cellStyle name="20% - Accent3 2 2" xfId="305" xr:uid="{00000000-0005-0000-0000-000021010000}"/>
    <cellStyle name="20% - Accent3 3" xfId="306" xr:uid="{00000000-0005-0000-0000-000022010000}"/>
    <cellStyle name="20% - Accent3 4" xfId="307" xr:uid="{00000000-0005-0000-0000-000023010000}"/>
    <cellStyle name="20% - Accent3 5" xfId="303" xr:uid="{00000000-0005-0000-0000-000024010000}"/>
    <cellStyle name="20% - Accent4 2" xfId="309" xr:uid="{00000000-0005-0000-0000-000025010000}"/>
    <cellStyle name="20% - Accent4 2 2" xfId="310" xr:uid="{00000000-0005-0000-0000-000026010000}"/>
    <cellStyle name="20% - Accent4 3" xfId="311" xr:uid="{00000000-0005-0000-0000-000027010000}"/>
    <cellStyle name="20% - Accent4 4" xfId="312" xr:uid="{00000000-0005-0000-0000-000028010000}"/>
    <cellStyle name="20% - Accent4 5" xfId="308" xr:uid="{00000000-0005-0000-0000-000029010000}"/>
    <cellStyle name="20% - Accent5 2" xfId="314" xr:uid="{00000000-0005-0000-0000-00002A010000}"/>
    <cellStyle name="20% - Accent5 2 2" xfId="315" xr:uid="{00000000-0005-0000-0000-00002B010000}"/>
    <cellStyle name="20% - Accent5 3" xfId="316" xr:uid="{00000000-0005-0000-0000-00002C010000}"/>
    <cellStyle name="20% - Accent5 4" xfId="317" xr:uid="{00000000-0005-0000-0000-00002D010000}"/>
    <cellStyle name="20% - Accent5 5" xfId="313" xr:uid="{00000000-0005-0000-0000-00002E010000}"/>
    <cellStyle name="20% - Accent6 2" xfId="319" xr:uid="{00000000-0005-0000-0000-00002F010000}"/>
    <cellStyle name="20% - Accent6 2 2" xfId="320" xr:uid="{00000000-0005-0000-0000-000030010000}"/>
    <cellStyle name="20% - Accent6 3" xfId="321" xr:uid="{00000000-0005-0000-0000-000031010000}"/>
    <cellStyle name="20% - Accent6 4" xfId="322" xr:uid="{00000000-0005-0000-0000-000032010000}"/>
    <cellStyle name="20% - Accent6 5" xfId="318" xr:uid="{00000000-0005-0000-0000-000033010000}"/>
    <cellStyle name="20% - 强调文字颜色 1" xfId="323" xr:uid="{00000000-0005-0000-0000-000034010000}"/>
    <cellStyle name="20% - 强调文字颜色 1 2" xfId="324" xr:uid="{00000000-0005-0000-0000-000035010000}"/>
    <cellStyle name="20% - 强调文字颜色 1 3" xfId="325" xr:uid="{00000000-0005-0000-0000-000036010000}"/>
    <cellStyle name="20% - 强调文字颜色 2" xfId="326" xr:uid="{00000000-0005-0000-0000-000037010000}"/>
    <cellStyle name="20% - 强调文字颜色 2 2" xfId="327" xr:uid="{00000000-0005-0000-0000-000038010000}"/>
    <cellStyle name="20% - 强调文字颜色 2 3" xfId="328" xr:uid="{00000000-0005-0000-0000-000039010000}"/>
    <cellStyle name="20% - 强调文字颜色 3" xfId="329" xr:uid="{00000000-0005-0000-0000-00003A010000}"/>
    <cellStyle name="20% - 强调文字颜色 3 2" xfId="330" xr:uid="{00000000-0005-0000-0000-00003B010000}"/>
    <cellStyle name="20% - 强调文字颜色 3 3" xfId="331" xr:uid="{00000000-0005-0000-0000-00003C010000}"/>
    <cellStyle name="20% - 强调文字颜色 4" xfId="332" xr:uid="{00000000-0005-0000-0000-00003D010000}"/>
    <cellStyle name="20% - 强调文字颜色 4 2" xfId="333" xr:uid="{00000000-0005-0000-0000-00003E010000}"/>
    <cellStyle name="20% - 强调文字颜色 4 3" xfId="334" xr:uid="{00000000-0005-0000-0000-00003F010000}"/>
    <cellStyle name="20% - 强调文字颜色 5" xfId="335" xr:uid="{00000000-0005-0000-0000-000040010000}"/>
    <cellStyle name="20% - 强调文字颜色 5 2" xfId="336" xr:uid="{00000000-0005-0000-0000-000041010000}"/>
    <cellStyle name="20% - 强调文字颜色 5 3" xfId="337" xr:uid="{00000000-0005-0000-0000-000042010000}"/>
    <cellStyle name="20% - 强调文字颜色 6" xfId="338" xr:uid="{00000000-0005-0000-0000-000043010000}"/>
    <cellStyle name="20% - 强调文字颜色 6 2" xfId="339" xr:uid="{00000000-0005-0000-0000-000044010000}"/>
    <cellStyle name="20% - 强调文字颜色 6 3" xfId="340" xr:uid="{00000000-0005-0000-0000-000045010000}"/>
    <cellStyle name="40% - Accent1 2" xfId="342" xr:uid="{00000000-0005-0000-0000-000046010000}"/>
    <cellStyle name="40% - Accent1 2 2" xfId="343" xr:uid="{00000000-0005-0000-0000-000047010000}"/>
    <cellStyle name="40% - Accent1 3" xfId="344" xr:uid="{00000000-0005-0000-0000-000048010000}"/>
    <cellStyle name="40% - Accent1 4" xfId="345" xr:uid="{00000000-0005-0000-0000-000049010000}"/>
    <cellStyle name="40% - Accent1 5" xfId="341" xr:uid="{00000000-0005-0000-0000-00004A010000}"/>
    <cellStyle name="40% - Accent2 2" xfId="347" xr:uid="{00000000-0005-0000-0000-00004B010000}"/>
    <cellStyle name="40% - Accent2 2 2" xfId="348" xr:uid="{00000000-0005-0000-0000-00004C010000}"/>
    <cellStyle name="40% - Accent2 3" xfId="349" xr:uid="{00000000-0005-0000-0000-00004D010000}"/>
    <cellStyle name="40% - Accent2 4" xfId="350" xr:uid="{00000000-0005-0000-0000-00004E010000}"/>
    <cellStyle name="40% - Accent2 5" xfId="346" xr:uid="{00000000-0005-0000-0000-00004F010000}"/>
    <cellStyle name="40% - Accent3 2" xfId="352" xr:uid="{00000000-0005-0000-0000-000050010000}"/>
    <cellStyle name="40% - Accent3 2 2" xfId="353" xr:uid="{00000000-0005-0000-0000-000051010000}"/>
    <cellStyle name="40% - Accent3 3" xfId="354" xr:uid="{00000000-0005-0000-0000-000052010000}"/>
    <cellStyle name="40% - Accent3 4" xfId="355" xr:uid="{00000000-0005-0000-0000-000053010000}"/>
    <cellStyle name="40% - Accent3 5" xfId="351" xr:uid="{00000000-0005-0000-0000-000054010000}"/>
    <cellStyle name="40% - Accent4 2" xfId="357" xr:uid="{00000000-0005-0000-0000-000055010000}"/>
    <cellStyle name="40% - Accent4 2 2" xfId="358" xr:uid="{00000000-0005-0000-0000-000056010000}"/>
    <cellStyle name="40% - Accent4 3" xfId="359" xr:uid="{00000000-0005-0000-0000-000057010000}"/>
    <cellStyle name="40% - Accent4 4" xfId="360" xr:uid="{00000000-0005-0000-0000-000058010000}"/>
    <cellStyle name="40% - Accent4 5" xfId="356" xr:uid="{00000000-0005-0000-0000-000059010000}"/>
    <cellStyle name="40% - Accent5 2" xfId="362" xr:uid="{00000000-0005-0000-0000-00005A010000}"/>
    <cellStyle name="40% - Accent5 2 2" xfId="363" xr:uid="{00000000-0005-0000-0000-00005B010000}"/>
    <cellStyle name="40% - Accent5 3" xfId="364" xr:uid="{00000000-0005-0000-0000-00005C010000}"/>
    <cellStyle name="40% - Accent5 4" xfId="365" xr:uid="{00000000-0005-0000-0000-00005D010000}"/>
    <cellStyle name="40% - Accent5 5" xfId="361" xr:uid="{00000000-0005-0000-0000-00005E010000}"/>
    <cellStyle name="40% - Accent6 2" xfId="367" xr:uid="{00000000-0005-0000-0000-00005F010000}"/>
    <cellStyle name="40% - Accent6 2 2" xfId="368" xr:uid="{00000000-0005-0000-0000-000060010000}"/>
    <cellStyle name="40% - Accent6 3" xfId="369" xr:uid="{00000000-0005-0000-0000-000061010000}"/>
    <cellStyle name="40% - Accent6 4" xfId="370" xr:uid="{00000000-0005-0000-0000-000062010000}"/>
    <cellStyle name="40% - Accent6 5" xfId="366" xr:uid="{00000000-0005-0000-0000-000063010000}"/>
    <cellStyle name="40% - 强调文字颜色 1" xfId="371" xr:uid="{00000000-0005-0000-0000-000064010000}"/>
    <cellStyle name="40% - 强调文字颜色 1 2" xfId="372" xr:uid="{00000000-0005-0000-0000-000065010000}"/>
    <cellStyle name="40% - 强调文字颜色 1 3" xfId="373" xr:uid="{00000000-0005-0000-0000-000066010000}"/>
    <cellStyle name="40% - 强调文字颜色 2" xfId="374" xr:uid="{00000000-0005-0000-0000-000067010000}"/>
    <cellStyle name="40% - 强调文字颜色 2 2" xfId="375" xr:uid="{00000000-0005-0000-0000-000068010000}"/>
    <cellStyle name="40% - 强调文字颜色 2 3" xfId="376" xr:uid="{00000000-0005-0000-0000-000069010000}"/>
    <cellStyle name="40% - 强调文字颜色 3" xfId="377" xr:uid="{00000000-0005-0000-0000-00006A010000}"/>
    <cellStyle name="40% - 强调文字颜色 3 2" xfId="378" xr:uid="{00000000-0005-0000-0000-00006B010000}"/>
    <cellStyle name="40% - 强调文字颜色 3 3" xfId="379" xr:uid="{00000000-0005-0000-0000-00006C010000}"/>
    <cellStyle name="40% - 强调文字颜色 4" xfId="380" xr:uid="{00000000-0005-0000-0000-00006D010000}"/>
    <cellStyle name="40% - 强调文字颜色 4 2" xfId="381" xr:uid="{00000000-0005-0000-0000-00006E010000}"/>
    <cellStyle name="40% - 强调文字颜色 4 3" xfId="382" xr:uid="{00000000-0005-0000-0000-00006F010000}"/>
    <cellStyle name="40% - 强调文字颜色 5" xfId="383" xr:uid="{00000000-0005-0000-0000-000070010000}"/>
    <cellStyle name="40% - 强调文字颜色 5 2" xfId="384" xr:uid="{00000000-0005-0000-0000-000071010000}"/>
    <cellStyle name="40% - 强调文字颜色 5 3" xfId="385" xr:uid="{00000000-0005-0000-0000-000072010000}"/>
    <cellStyle name="40% - 强调文字颜色 6" xfId="386" xr:uid="{00000000-0005-0000-0000-000073010000}"/>
    <cellStyle name="40% - 强调文字颜色 6 2" xfId="387" xr:uid="{00000000-0005-0000-0000-000074010000}"/>
    <cellStyle name="40% - 强调文字颜色 6 3" xfId="388" xr:uid="{00000000-0005-0000-0000-000075010000}"/>
    <cellStyle name="60% - Accent1 2" xfId="390" xr:uid="{00000000-0005-0000-0000-000076010000}"/>
    <cellStyle name="60% - Accent1 3" xfId="391" xr:uid="{00000000-0005-0000-0000-000077010000}"/>
    <cellStyle name="60% - Accent1 4" xfId="392" xr:uid="{00000000-0005-0000-0000-000078010000}"/>
    <cellStyle name="60% - Accent1 5" xfId="389" xr:uid="{00000000-0005-0000-0000-000079010000}"/>
    <cellStyle name="60% - Accent2 2" xfId="394" xr:uid="{00000000-0005-0000-0000-00007A010000}"/>
    <cellStyle name="60% - Accent2 3" xfId="395" xr:uid="{00000000-0005-0000-0000-00007B010000}"/>
    <cellStyle name="60% - Accent2 4" xfId="396" xr:uid="{00000000-0005-0000-0000-00007C010000}"/>
    <cellStyle name="60% - Accent2 5" xfId="393" xr:uid="{00000000-0005-0000-0000-00007D010000}"/>
    <cellStyle name="60% - Accent3 2" xfId="398" xr:uid="{00000000-0005-0000-0000-00007E010000}"/>
    <cellStyle name="60% - Accent3 3" xfId="399" xr:uid="{00000000-0005-0000-0000-00007F010000}"/>
    <cellStyle name="60% - Accent3 4" xfId="400" xr:uid="{00000000-0005-0000-0000-000080010000}"/>
    <cellStyle name="60% - Accent3 5" xfId="397" xr:uid="{00000000-0005-0000-0000-000081010000}"/>
    <cellStyle name="60% - Accent4 2" xfId="402" xr:uid="{00000000-0005-0000-0000-000082010000}"/>
    <cellStyle name="60% - Accent4 3" xfId="403" xr:uid="{00000000-0005-0000-0000-000083010000}"/>
    <cellStyle name="60% - Accent4 4" xfId="404" xr:uid="{00000000-0005-0000-0000-000084010000}"/>
    <cellStyle name="60% - Accent4 5" xfId="401" xr:uid="{00000000-0005-0000-0000-000085010000}"/>
    <cellStyle name="60% - Accent5 2" xfId="406" xr:uid="{00000000-0005-0000-0000-000086010000}"/>
    <cellStyle name="60% - Accent5 3" xfId="407" xr:uid="{00000000-0005-0000-0000-000087010000}"/>
    <cellStyle name="60% - Accent5 4" xfId="408" xr:uid="{00000000-0005-0000-0000-000088010000}"/>
    <cellStyle name="60% - Accent5 5" xfId="405" xr:uid="{00000000-0005-0000-0000-000089010000}"/>
    <cellStyle name="60% - Accent6 2" xfId="410" xr:uid="{00000000-0005-0000-0000-00008A010000}"/>
    <cellStyle name="60% - Accent6 3" xfId="411" xr:uid="{00000000-0005-0000-0000-00008B010000}"/>
    <cellStyle name="60% - Accent6 4" xfId="412" xr:uid="{00000000-0005-0000-0000-00008C010000}"/>
    <cellStyle name="60% - Accent6 5" xfId="409" xr:uid="{00000000-0005-0000-0000-00008D010000}"/>
    <cellStyle name="60% - 强调文字颜色 1" xfId="413" xr:uid="{00000000-0005-0000-0000-00008E010000}"/>
    <cellStyle name="60% - 强调文字颜色 1 2" xfId="414" xr:uid="{00000000-0005-0000-0000-00008F010000}"/>
    <cellStyle name="60% - 强调文字颜色 1 3" xfId="415" xr:uid="{00000000-0005-0000-0000-000090010000}"/>
    <cellStyle name="60% - 强调文字颜色 2" xfId="416" xr:uid="{00000000-0005-0000-0000-000091010000}"/>
    <cellStyle name="60% - 强调文字颜色 2 2" xfId="417" xr:uid="{00000000-0005-0000-0000-000092010000}"/>
    <cellStyle name="60% - 强调文字颜色 2 3" xfId="418" xr:uid="{00000000-0005-0000-0000-000093010000}"/>
    <cellStyle name="60% - 强调文字颜色 3" xfId="419" xr:uid="{00000000-0005-0000-0000-000094010000}"/>
    <cellStyle name="60% - 强调文字颜色 3 2" xfId="420" xr:uid="{00000000-0005-0000-0000-000095010000}"/>
    <cellStyle name="60% - 强调文字颜色 3 3" xfId="421" xr:uid="{00000000-0005-0000-0000-000096010000}"/>
    <cellStyle name="60% - 强调文字颜色 4" xfId="422" xr:uid="{00000000-0005-0000-0000-000097010000}"/>
    <cellStyle name="60% - 强调文字颜色 4 2" xfId="423" xr:uid="{00000000-0005-0000-0000-000098010000}"/>
    <cellStyle name="60% - 强调文字颜色 4 3" xfId="424" xr:uid="{00000000-0005-0000-0000-000099010000}"/>
    <cellStyle name="60% - 强调文字颜色 5" xfId="425" xr:uid="{00000000-0005-0000-0000-00009A010000}"/>
    <cellStyle name="60% - 强调文字颜色 5 2" xfId="426" xr:uid="{00000000-0005-0000-0000-00009B010000}"/>
    <cellStyle name="60% - 强调文字颜色 5 3" xfId="427" xr:uid="{00000000-0005-0000-0000-00009C010000}"/>
    <cellStyle name="60% - 强调文字颜色 6" xfId="428" xr:uid="{00000000-0005-0000-0000-00009D010000}"/>
    <cellStyle name="60% - 强调文字颜色 6 2" xfId="429" xr:uid="{00000000-0005-0000-0000-00009E010000}"/>
    <cellStyle name="60% - 强调文字颜色 6 3" xfId="430" xr:uid="{00000000-0005-0000-0000-00009F010000}"/>
    <cellStyle name="Accent1 2" xfId="432" xr:uid="{00000000-0005-0000-0000-0000A0010000}"/>
    <cellStyle name="Accent1 3" xfId="433" xr:uid="{00000000-0005-0000-0000-0000A1010000}"/>
    <cellStyle name="Accent1 4" xfId="434" xr:uid="{00000000-0005-0000-0000-0000A2010000}"/>
    <cellStyle name="Accent1 5" xfId="431" xr:uid="{00000000-0005-0000-0000-0000A3010000}"/>
    <cellStyle name="Accent2 2" xfId="436" xr:uid="{00000000-0005-0000-0000-0000A4010000}"/>
    <cellStyle name="Accent2 3" xfId="437" xr:uid="{00000000-0005-0000-0000-0000A5010000}"/>
    <cellStyle name="Accent2 4" xfId="438" xr:uid="{00000000-0005-0000-0000-0000A6010000}"/>
    <cellStyle name="Accent2 5" xfId="435" xr:uid="{00000000-0005-0000-0000-0000A7010000}"/>
    <cellStyle name="Accent3 2" xfId="440" xr:uid="{00000000-0005-0000-0000-0000A8010000}"/>
    <cellStyle name="Accent3 3" xfId="441" xr:uid="{00000000-0005-0000-0000-0000A9010000}"/>
    <cellStyle name="Accent3 4" xfId="442" xr:uid="{00000000-0005-0000-0000-0000AA010000}"/>
    <cellStyle name="Accent3 5" xfId="439" xr:uid="{00000000-0005-0000-0000-0000AB010000}"/>
    <cellStyle name="Accent4 2" xfId="444" xr:uid="{00000000-0005-0000-0000-0000AC010000}"/>
    <cellStyle name="Accent4 3" xfId="445" xr:uid="{00000000-0005-0000-0000-0000AD010000}"/>
    <cellStyle name="Accent4 4" xfId="446" xr:uid="{00000000-0005-0000-0000-0000AE010000}"/>
    <cellStyle name="Accent4 5" xfId="443" xr:uid="{00000000-0005-0000-0000-0000AF010000}"/>
    <cellStyle name="Accent5 2" xfId="448" xr:uid="{00000000-0005-0000-0000-0000B0010000}"/>
    <cellStyle name="Accent5 3" xfId="449" xr:uid="{00000000-0005-0000-0000-0000B1010000}"/>
    <cellStyle name="Accent5 4" xfId="450" xr:uid="{00000000-0005-0000-0000-0000B2010000}"/>
    <cellStyle name="Accent5 5" xfId="447" xr:uid="{00000000-0005-0000-0000-0000B3010000}"/>
    <cellStyle name="Accent6 2" xfId="452" xr:uid="{00000000-0005-0000-0000-0000B4010000}"/>
    <cellStyle name="Accent6 3" xfId="453" xr:uid="{00000000-0005-0000-0000-0000B5010000}"/>
    <cellStyle name="Accent6 4" xfId="454" xr:uid="{00000000-0005-0000-0000-0000B6010000}"/>
    <cellStyle name="Accent6 5" xfId="451" xr:uid="{00000000-0005-0000-0000-0000B7010000}"/>
    <cellStyle name="Bad 2" xfId="456" xr:uid="{00000000-0005-0000-0000-0000B8010000}"/>
    <cellStyle name="Bad 3" xfId="457" xr:uid="{00000000-0005-0000-0000-0000B9010000}"/>
    <cellStyle name="Bad 4" xfId="458" xr:uid="{00000000-0005-0000-0000-0000BA010000}"/>
    <cellStyle name="Bad 5" xfId="455" xr:uid="{00000000-0005-0000-0000-0000BB010000}"/>
    <cellStyle name="Calculation 2" xfId="460" xr:uid="{00000000-0005-0000-0000-0000BC010000}"/>
    <cellStyle name="Calculation 3" xfId="461" xr:uid="{00000000-0005-0000-0000-0000BD010000}"/>
    <cellStyle name="Calculation 4" xfId="462" xr:uid="{00000000-0005-0000-0000-0000BE010000}"/>
    <cellStyle name="Calculation 5" xfId="459" xr:uid="{00000000-0005-0000-0000-0000BF010000}"/>
    <cellStyle name="Check Cell 2" xfId="464" xr:uid="{00000000-0005-0000-0000-0000C0010000}"/>
    <cellStyle name="Check Cell 3" xfId="465" xr:uid="{00000000-0005-0000-0000-0000C1010000}"/>
    <cellStyle name="Check Cell 4" xfId="466" xr:uid="{00000000-0005-0000-0000-0000C2010000}"/>
    <cellStyle name="Check Cell 5" xfId="463" xr:uid="{00000000-0005-0000-0000-0000C3010000}"/>
    <cellStyle name="Comma 2" xfId="467" xr:uid="{00000000-0005-0000-0000-0000C4010000}"/>
    <cellStyle name="Comma 2 2" xfId="468" xr:uid="{00000000-0005-0000-0000-0000C5010000}"/>
    <cellStyle name="Comma 2 3" xfId="469" xr:uid="{00000000-0005-0000-0000-0000C6010000}"/>
    <cellStyle name="Comma 3" xfId="470" xr:uid="{00000000-0005-0000-0000-0000C7010000}"/>
    <cellStyle name="Comma 3 2" xfId="471" xr:uid="{00000000-0005-0000-0000-0000C8010000}"/>
    <cellStyle name="Comma 4" xfId="472" xr:uid="{00000000-0005-0000-0000-0000C9010000}"/>
    <cellStyle name="Comma 5" xfId="473" xr:uid="{00000000-0005-0000-0000-0000CA010000}"/>
    <cellStyle name="Currency 2" xfId="17" xr:uid="{00000000-0005-0000-0000-0000CB010000}"/>
    <cellStyle name="Currency 2 2" xfId="476" xr:uid="{00000000-0005-0000-0000-0000CC010000}"/>
    <cellStyle name="Currency 2 3" xfId="477" xr:uid="{00000000-0005-0000-0000-0000CD010000}"/>
    <cellStyle name="Currency 2 4" xfId="478" xr:uid="{00000000-0005-0000-0000-0000CE010000}"/>
    <cellStyle name="Currency 2 5" xfId="479" xr:uid="{00000000-0005-0000-0000-0000CF010000}"/>
    <cellStyle name="Currency 2 6" xfId="480" xr:uid="{00000000-0005-0000-0000-0000D0010000}"/>
    <cellStyle name="Currency 2 7" xfId="475" xr:uid="{00000000-0005-0000-0000-0000D1010000}"/>
    <cellStyle name="Currency 21" xfId="481" xr:uid="{00000000-0005-0000-0000-0000D2010000}"/>
    <cellStyle name="Currency 3" xfId="24" xr:uid="{00000000-0005-0000-0000-0000D3010000}"/>
    <cellStyle name="Currency 4" xfId="482" xr:uid="{00000000-0005-0000-0000-0000D4010000}"/>
    <cellStyle name="Currency 5" xfId="483" xr:uid="{00000000-0005-0000-0000-0000D5010000}"/>
    <cellStyle name="Currency 6" xfId="484" xr:uid="{00000000-0005-0000-0000-0000D6010000}"/>
    <cellStyle name="Currency 7" xfId="485" xr:uid="{00000000-0005-0000-0000-0000D7010000}"/>
    <cellStyle name="Currency 8" xfId="486" xr:uid="{00000000-0005-0000-0000-0000D8010000}"/>
    <cellStyle name="Currency 9" xfId="474" xr:uid="{00000000-0005-0000-0000-0000D9010000}"/>
    <cellStyle name="Currency_JCP soft spun and fleece 092310" xfId="18" xr:uid="{00000000-0005-0000-0000-0000DA010000}"/>
    <cellStyle name="Currency_Sheet1" xfId="11" xr:uid="{00000000-0005-0000-0000-0000DB010000}"/>
    <cellStyle name="Explanatory Text 2" xfId="488" xr:uid="{00000000-0005-0000-0000-0000DC010000}"/>
    <cellStyle name="Explanatory Text 3" xfId="489" xr:uid="{00000000-0005-0000-0000-0000DD010000}"/>
    <cellStyle name="Explanatory Text 4" xfId="490" xr:uid="{00000000-0005-0000-0000-0000DE010000}"/>
    <cellStyle name="Explanatory Text 5" xfId="487" xr:uid="{00000000-0005-0000-0000-0000DF010000}"/>
    <cellStyle name="Good 2" xfId="492" xr:uid="{00000000-0005-0000-0000-0000E0010000}"/>
    <cellStyle name="Good 3" xfId="493" xr:uid="{00000000-0005-0000-0000-0000E1010000}"/>
    <cellStyle name="Good 4" xfId="494" xr:uid="{00000000-0005-0000-0000-0000E2010000}"/>
    <cellStyle name="Good 5" xfId="491" xr:uid="{00000000-0005-0000-0000-0000E3010000}"/>
    <cellStyle name="Header" xfId="495" xr:uid="{00000000-0005-0000-0000-0000E4010000}"/>
    <cellStyle name="Heading 1 2" xfId="497" xr:uid="{00000000-0005-0000-0000-0000E5010000}"/>
    <cellStyle name="Heading 1 3" xfId="498" xr:uid="{00000000-0005-0000-0000-0000E6010000}"/>
    <cellStyle name="Heading 1 4" xfId="499" xr:uid="{00000000-0005-0000-0000-0000E7010000}"/>
    <cellStyle name="Heading 1 5" xfId="496" xr:uid="{00000000-0005-0000-0000-0000E8010000}"/>
    <cellStyle name="Heading 2 2" xfId="501" xr:uid="{00000000-0005-0000-0000-0000E9010000}"/>
    <cellStyle name="Heading 2 3" xfId="502" xr:uid="{00000000-0005-0000-0000-0000EA010000}"/>
    <cellStyle name="Heading 2 4" xfId="503" xr:uid="{00000000-0005-0000-0000-0000EB010000}"/>
    <cellStyle name="Heading 2 5" xfId="500" xr:uid="{00000000-0005-0000-0000-0000EC010000}"/>
    <cellStyle name="Heading 3 2" xfId="505" xr:uid="{00000000-0005-0000-0000-0000ED010000}"/>
    <cellStyle name="Heading 3 3" xfId="506" xr:uid="{00000000-0005-0000-0000-0000EE010000}"/>
    <cellStyle name="Heading 3 4" xfId="507" xr:uid="{00000000-0005-0000-0000-0000EF010000}"/>
    <cellStyle name="Heading 3 5" xfId="504" xr:uid="{00000000-0005-0000-0000-0000F0010000}"/>
    <cellStyle name="Heading 4 2" xfId="509" xr:uid="{00000000-0005-0000-0000-0000F1010000}"/>
    <cellStyle name="Heading 4 3" xfId="510" xr:uid="{00000000-0005-0000-0000-0000F2010000}"/>
    <cellStyle name="Heading 4 4" xfId="511" xr:uid="{00000000-0005-0000-0000-0000F3010000}"/>
    <cellStyle name="Heading 4 5" xfId="508" xr:uid="{00000000-0005-0000-0000-0000F4010000}"/>
    <cellStyle name="Input 2" xfId="513" xr:uid="{00000000-0005-0000-0000-0000F5010000}"/>
    <cellStyle name="Input 3" xfId="514" xr:uid="{00000000-0005-0000-0000-0000F6010000}"/>
    <cellStyle name="Input 4" xfId="515" xr:uid="{00000000-0005-0000-0000-0000F7010000}"/>
    <cellStyle name="Input 5" xfId="512" xr:uid="{00000000-0005-0000-0000-0000F8010000}"/>
    <cellStyle name="Linked Cell 2" xfId="517" xr:uid="{00000000-0005-0000-0000-0000F9010000}"/>
    <cellStyle name="Linked Cell 3" xfId="518" xr:uid="{00000000-0005-0000-0000-0000FA010000}"/>
    <cellStyle name="Linked Cell 4" xfId="519" xr:uid="{00000000-0005-0000-0000-0000FB010000}"/>
    <cellStyle name="Linked Cell 5" xfId="516" xr:uid="{00000000-0005-0000-0000-0000FC010000}"/>
    <cellStyle name="Neutral 2" xfId="521" xr:uid="{00000000-0005-0000-0000-0000FD010000}"/>
    <cellStyle name="Neutral 3" xfId="522" xr:uid="{00000000-0005-0000-0000-0000FE010000}"/>
    <cellStyle name="Neutral 4" xfId="523" xr:uid="{00000000-0005-0000-0000-0000FF010000}"/>
    <cellStyle name="Neutral 5" xfId="520" xr:uid="{00000000-0005-0000-0000-000000020000}"/>
    <cellStyle name="nonIncludedStores" xfId="524" xr:uid="{00000000-0005-0000-0000-000001020000}"/>
    <cellStyle name="Normal 1" xfId="525" xr:uid="{00000000-0005-0000-0000-000002020000}"/>
    <cellStyle name="Normal 10" xfId="526" xr:uid="{00000000-0005-0000-0000-000003020000}"/>
    <cellStyle name="Normal 10 10" xfId="527" xr:uid="{00000000-0005-0000-0000-000004020000}"/>
    <cellStyle name="Normal 10 10 2" xfId="528" xr:uid="{00000000-0005-0000-0000-000005020000}"/>
    <cellStyle name="Normal 10 11" xfId="529" xr:uid="{00000000-0005-0000-0000-000006020000}"/>
    <cellStyle name="Normal 10 11 2" xfId="530" xr:uid="{00000000-0005-0000-0000-000007020000}"/>
    <cellStyle name="Normal 10 12" xfId="531" xr:uid="{00000000-0005-0000-0000-000008020000}"/>
    <cellStyle name="Normal 10 12 2" xfId="532" xr:uid="{00000000-0005-0000-0000-000009020000}"/>
    <cellStyle name="Normal 10 13" xfId="533" xr:uid="{00000000-0005-0000-0000-00000A020000}"/>
    <cellStyle name="Normal 10 13 2" xfId="534" xr:uid="{00000000-0005-0000-0000-00000B020000}"/>
    <cellStyle name="Normal 10 14" xfId="535" xr:uid="{00000000-0005-0000-0000-00000C020000}"/>
    <cellStyle name="Normal 10 14 2" xfId="536" xr:uid="{00000000-0005-0000-0000-00000D020000}"/>
    <cellStyle name="Normal 10 15" xfId="537" xr:uid="{00000000-0005-0000-0000-00000E020000}"/>
    <cellStyle name="Normal 10 15 2" xfId="538" xr:uid="{00000000-0005-0000-0000-00000F020000}"/>
    <cellStyle name="Normal 10 16" xfId="539" xr:uid="{00000000-0005-0000-0000-000010020000}"/>
    <cellStyle name="Normal 10 16 2" xfId="540" xr:uid="{00000000-0005-0000-0000-000011020000}"/>
    <cellStyle name="Normal 10 17" xfId="541" xr:uid="{00000000-0005-0000-0000-000012020000}"/>
    <cellStyle name="Normal 10 17 2" xfId="542" xr:uid="{00000000-0005-0000-0000-000013020000}"/>
    <cellStyle name="Normal 10 18" xfId="543" xr:uid="{00000000-0005-0000-0000-000014020000}"/>
    <cellStyle name="Normal 10 18 2" xfId="544" xr:uid="{00000000-0005-0000-0000-000015020000}"/>
    <cellStyle name="Normal 10 2" xfId="545" xr:uid="{00000000-0005-0000-0000-000016020000}"/>
    <cellStyle name="Normal 10 2 2" xfId="546" xr:uid="{00000000-0005-0000-0000-000017020000}"/>
    <cellStyle name="Normal 10 3" xfId="547" xr:uid="{00000000-0005-0000-0000-000018020000}"/>
    <cellStyle name="Normal 10 3 2" xfId="548" xr:uid="{00000000-0005-0000-0000-000019020000}"/>
    <cellStyle name="Normal 10 4" xfId="549" xr:uid="{00000000-0005-0000-0000-00001A020000}"/>
    <cellStyle name="Normal 10 4 2" xfId="550" xr:uid="{00000000-0005-0000-0000-00001B020000}"/>
    <cellStyle name="Normal 10 5" xfId="551" xr:uid="{00000000-0005-0000-0000-00001C020000}"/>
    <cellStyle name="Normal 10 5 2" xfId="552" xr:uid="{00000000-0005-0000-0000-00001D020000}"/>
    <cellStyle name="Normal 10 6" xfId="553" xr:uid="{00000000-0005-0000-0000-00001E020000}"/>
    <cellStyle name="Normal 10 6 2" xfId="554" xr:uid="{00000000-0005-0000-0000-00001F020000}"/>
    <cellStyle name="Normal 10 7" xfId="555" xr:uid="{00000000-0005-0000-0000-000020020000}"/>
    <cellStyle name="Normal 10 7 2" xfId="556" xr:uid="{00000000-0005-0000-0000-000021020000}"/>
    <cellStyle name="Normal 10 8" xfId="557" xr:uid="{00000000-0005-0000-0000-000022020000}"/>
    <cellStyle name="Normal 10 8 2" xfId="558" xr:uid="{00000000-0005-0000-0000-000023020000}"/>
    <cellStyle name="Normal 10 9" xfId="559" xr:uid="{00000000-0005-0000-0000-000024020000}"/>
    <cellStyle name="Normal 10 9 2" xfId="560" xr:uid="{00000000-0005-0000-0000-000025020000}"/>
    <cellStyle name="Normal 11" xfId="561" xr:uid="{00000000-0005-0000-0000-000026020000}"/>
    <cellStyle name="Normal 11 10" xfId="562" xr:uid="{00000000-0005-0000-0000-000027020000}"/>
    <cellStyle name="Normal 11 10 2" xfId="563" xr:uid="{00000000-0005-0000-0000-000028020000}"/>
    <cellStyle name="Normal 11 11" xfId="564" xr:uid="{00000000-0005-0000-0000-000029020000}"/>
    <cellStyle name="Normal 11 11 2" xfId="565" xr:uid="{00000000-0005-0000-0000-00002A020000}"/>
    <cellStyle name="Normal 11 12" xfId="566" xr:uid="{00000000-0005-0000-0000-00002B020000}"/>
    <cellStyle name="Normal 11 12 2" xfId="567" xr:uid="{00000000-0005-0000-0000-00002C020000}"/>
    <cellStyle name="Normal 11 13" xfId="568" xr:uid="{00000000-0005-0000-0000-00002D020000}"/>
    <cellStyle name="Normal 11 13 2" xfId="569" xr:uid="{00000000-0005-0000-0000-00002E020000}"/>
    <cellStyle name="Normal 11 14" xfId="570" xr:uid="{00000000-0005-0000-0000-00002F020000}"/>
    <cellStyle name="Normal 11 14 2" xfId="571" xr:uid="{00000000-0005-0000-0000-000030020000}"/>
    <cellStyle name="Normal 11 15" xfId="572" xr:uid="{00000000-0005-0000-0000-000031020000}"/>
    <cellStyle name="Normal 11 15 2" xfId="573" xr:uid="{00000000-0005-0000-0000-000032020000}"/>
    <cellStyle name="Normal 11 16" xfId="574" xr:uid="{00000000-0005-0000-0000-000033020000}"/>
    <cellStyle name="Normal 11 16 2" xfId="575" xr:uid="{00000000-0005-0000-0000-000034020000}"/>
    <cellStyle name="Normal 11 17" xfId="576" xr:uid="{00000000-0005-0000-0000-000035020000}"/>
    <cellStyle name="Normal 11 17 2" xfId="577" xr:uid="{00000000-0005-0000-0000-000036020000}"/>
    <cellStyle name="Normal 11 18" xfId="578" xr:uid="{00000000-0005-0000-0000-000037020000}"/>
    <cellStyle name="Normal 11 18 2" xfId="579" xr:uid="{00000000-0005-0000-0000-000038020000}"/>
    <cellStyle name="Normal 11 2" xfId="580" xr:uid="{00000000-0005-0000-0000-000039020000}"/>
    <cellStyle name="Normal 11 2 2" xfId="581" xr:uid="{00000000-0005-0000-0000-00003A020000}"/>
    <cellStyle name="Normal 11 3" xfId="582" xr:uid="{00000000-0005-0000-0000-00003B020000}"/>
    <cellStyle name="Normal 11 3 2" xfId="583" xr:uid="{00000000-0005-0000-0000-00003C020000}"/>
    <cellStyle name="Normal 11 4" xfId="584" xr:uid="{00000000-0005-0000-0000-00003D020000}"/>
    <cellStyle name="Normal 11 4 2" xfId="585" xr:uid="{00000000-0005-0000-0000-00003E020000}"/>
    <cellStyle name="Normal 11 5" xfId="586" xr:uid="{00000000-0005-0000-0000-00003F020000}"/>
    <cellStyle name="Normal 11 5 2" xfId="587" xr:uid="{00000000-0005-0000-0000-000040020000}"/>
    <cellStyle name="Normal 11 6" xfId="588" xr:uid="{00000000-0005-0000-0000-000041020000}"/>
    <cellStyle name="Normal 11 6 2" xfId="589" xr:uid="{00000000-0005-0000-0000-000042020000}"/>
    <cellStyle name="Normal 11 7" xfId="590" xr:uid="{00000000-0005-0000-0000-000043020000}"/>
    <cellStyle name="Normal 11 7 2" xfId="591" xr:uid="{00000000-0005-0000-0000-000044020000}"/>
    <cellStyle name="Normal 11 8" xfId="592" xr:uid="{00000000-0005-0000-0000-000045020000}"/>
    <cellStyle name="Normal 11 8 2" xfId="593" xr:uid="{00000000-0005-0000-0000-000046020000}"/>
    <cellStyle name="Normal 11 9" xfId="594" xr:uid="{00000000-0005-0000-0000-000047020000}"/>
    <cellStyle name="Normal 11 9 2" xfId="595" xr:uid="{00000000-0005-0000-0000-000048020000}"/>
    <cellStyle name="Normal 12" xfId="596" xr:uid="{00000000-0005-0000-0000-000049020000}"/>
    <cellStyle name="Normal 13" xfId="597" xr:uid="{00000000-0005-0000-0000-00004A020000}"/>
    <cellStyle name="Normal 13 10" xfId="598" xr:uid="{00000000-0005-0000-0000-00004B020000}"/>
    <cellStyle name="Normal 13 10 2" xfId="599" xr:uid="{00000000-0005-0000-0000-00004C020000}"/>
    <cellStyle name="Normal 13 11" xfId="600" xr:uid="{00000000-0005-0000-0000-00004D020000}"/>
    <cellStyle name="Normal 13 11 2" xfId="601" xr:uid="{00000000-0005-0000-0000-00004E020000}"/>
    <cellStyle name="Normal 13 12" xfId="602" xr:uid="{00000000-0005-0000-0000-00004F020000}"/>
    <cellStyle name="Normal 13 12 2" xfId="603" xr:uid="{00000000-0005-0000-0000-000050020000}"/>
    <cellStyle name="Normal 13 13" xfId="604" xr:uid="{00000000-0005-0000-0000-000051020000}"/>
    <cellStyle name="Normal 13 13 2" xfId="605" xr:uid="{00000000-0005-0000-0000-000052020000}"/>
    <cellStyle name="Normal 13 14" xfId="606" xr:uid="{00000000-0005-0000-0000-000053020000}"/>
    <cellStyle name="Normal 13 14 2" xfId="607" xr:uid="{00000000-0005-0000-0000-000054020000}"/>
    <cellStyle name="Normal 13 15" xfId="608" xr:uid="{00000000-0005-0000-0000-000055020000}"/>
    <cellStyle name="Normal 13 15 2" xfId="609" xr:uid="{00000000-0005-0000-0000-000056020000}"/>
    <cellStyle name="Normal 13 16" xfId="610" xr:uid="{00000000-0005-0000-0000-000057020000}"/>
    <cellStyle name="Normal 13 16 2" xfId="611" xr:uid="{00000000-0005-0000-0000-000058020000}"/>
    <cellStyle name="Normal 13 17" xfId="612" xr:uid="{00000000-0005-0000-0000-000059020000}"/>
    <cellStyle name="Normal 13 17 2" xfId="613" xr:uid="{00000000-0005-0000-0000-00005A020000}"/>
    <cellStyle name="Normal 13 18" xfId="614" xr:uid="{00000000-0005-0000-0000-00005B020000}"/>
    <cellStyle name="Normal 13 18 2" xfId="615" xr:uid="{00000000-0005-0000-0000-00005C020000}"/>
    <cellStyle name="Normal 13 2" xfId="616" xr:uid="{00000000-0005-0000-0000-00005D020000}"/>
    <cellStyle name="Normal 13 2 2" xfId="617" xr:uid="{00000000-0005-0000-0000-00005E020000}"/>
    <cellStyle name="Normal 13 21" xfId="618" xr:uid="{00000000-0005-0000-0000-00005F020000}"/>
    <cellStyle name="Normal 13 21 2" xfId="619" xr:uid="{00000000-0005-0000-0000-000060020000}"/>
    <cellStyle name="Normal 13 22" xfId="620" xr:uid="{00000000-0005-0000-0000-000061020000}"/>
    <cellStyle name="Normal 13 22 2" xfId="621" xr:uid="{00000000-0005-0000-0000-000062020000}"/>
    <cellStyle name="Normal 13 23" xfId="622" xr:uid="{00000000-0005-0000-0000-000063020000}"/>
    <cellStyle name="Normal 13 23 2" xfId="623" xr:uid="{00000000-0005-0000-0000-000064020000}"/>
    <cellStyle name="Normal 13 3" xfId="624" xr:uid="{00000000-0005-0000-0000-000065020000}"/>
    <cellStyle name="Normal 13 3 2" xfId="625" xr:uid="{00000000-0005-0000-0000-000066020000}"/>
    <cellStyle name="Normal 13 33" xfId="626" xr:uid="{00000000-0005-0000-0000-000067020000}"/>
    <cellStyle name="Normal 13 33 2" xfId="627" xr:uid="{00000000-0005-0000-0000-000068020000}"/>
    <cellStyle name="Normal 13 34" xfId="628" xr:uid="{00000000-0005-0000-0000-000069020000}"/>
    <cellStyle name="Normal 13 34 2" xfId="629" xr:uid="{00000000-0005-0000-0000-00006A020000}"/>
    <cellStyle name="Normal 13 4" xfId="630" xr:uid="{00000000-0005-0000-0000-00006B020000}"/>
    <cellStyle name="Normal 13 4 2" xfId="631" xr:uid="{00000000-0005-0000-0000-00006C020000}"/>
    <cellStyle name="Normal 13 5" xfId="632" xr:uid="{00000000-0005-0000-0000-00006D020000}"/>
    <cellStyle name="Normal 13 5 2" xfId="633" xr:uid="{00000000-0005-0000-0000-00006E020000}"/>
    <cellStyle name="Normal 13 6" xfId="634" xr:uid="{00000000-0005-0000-0000-00006F020000}"/>
    <cellStyle name="Normal 13 6 2" xfId="635" xr:uid="{00000000-0005-0000-0000-000070020000}"/>
    <cellStyle name="Normal 13 7" xfId="636" xr:uid="{00000000-0005-0000-0000-000071020000}"/>
    <cellStyle name="Normal 13 7 2" xfId="637" xr:uid="{00000000-0005-0000-0000-000072020000}"/>
    <cellStyle name="Normal 13 8" xfId="638" xr:uid="{00000000-0005-0000-0000-000073020000}"/>
    <cellStyle name="Normal 13 8 2" xfId="639" xr:uid="{00000000-0005-0000-0000-000074020000}"/>
    <cellStyle name="Normal 13 9" xfId="640" xr:uid="{00000000-0005-0000-0000-000075020000}"/>
    <cellStyle name="Normal 13 9 2" xfId="641" xr:uid="{00000000-0005-0000-0000-000076020000}"/>
    <cellStyle name="Normal 14" xfId="642" xr:uid="{00000000-0005-0000-0000-000077020000}"/>
    <cellStyle name="Normal 14 10" xfId="643" xr:uid="{00000000-0005-0000-0000-000078020000}"/>
    <cellStyle name="Normal 14 10 2" xfId="644" xr:uid="{00000000-0005-0000-0000-000079020000}"/>
    <cellStyle name="Normal 14 11" xfId="645" xr:uid="{00000000-0005-0000-0000-00007A020000}"/>
    <cellStyle name="Normal 14 11 2" xfId="646" xr:uid="{00000000-0005-0000-0000-00007B020000}"/>
    <cellStyle name="Normal 14 12" xfId="647" xr:uid="{00000000-0005-0000-0000-00007C020000}"/>
    <cellStyle name="Normal 14 12 2" xfId="648" xr:uid="{00000000-0005-0000-0000-00007D020000}"/>
    <cellStyle name="Normal 14 13" xfId="649" xr:uid="{00000000-0005-0000-0000-00007E020000}"/>
    <cellStyle name="Normal 14 13 2" xfId="650" xr:uid="{00000000-0005-0000-0000-00007F020000}"/>
    <cellStyle name="Normal 14 14" xfId="651" xr:uid="{00000000-0005-0000-0000-000080020000}"/>
    <cellStyle name="Normal 14 14 2" xfId="652" xr:uid="{00000000-0005-0000-0000-000081020000}"/>
    <cellStyle name="Normal 14 15" xfId="653" xr:uid="{00000000-0005-0000-0000-000082020000}"/>
    <cellStyle name="Normal 14 15 2" xfId="654" xr:uid="{00000000-0005-0000-0000-000083020000}"/>
    <cellStyle name="Normal 14 16" xfId="655" xr:uid="{00000000-0005-0000-0000-000084020000}"/>
    <cellStyle name="Normal 14 16 2" xfId="656" xr:uid="{00000000-0005-0000-0000-000085020000}"/>
    <cellStyle name="Normal 14 17" xfId="657" xr:uid="{00000000-0005-0000-0000-000086020000}"/>
    <cellStyle name="Normal 14 17 2" xfId="658" xr:uid="{00000000-0005-0000-0000-000087020000}"/>
    <cellStyle name="Normal 14 18" xfId="659" xr:uid="{00000000-0005-0000-0000-000088020000}"/>
    <cellStyle name="Normal 14 18 2" xfId="660" xr:uid="{00000000-0005-0000-0000-000089020000}"/>
    <cellStyle name="Normal 14 2" xfId="661" xr:uid="{00000000-0005-0000-0000-00008A020000}"/>
    <cellStyle name="Normal 14 2 2" xfId="662" xr:uid="{00000000-0005-0000-0000-00008B020000}"/>
    <cellStyle name="Normal 14 3" xfId="663" xr:uid="{00000000-0005-0000-0000-00008C020000}"/>
    <cellStyle name="Normal 14 3 2" xfId="664" xr:uid="{00000000-0005-0000-0000-00008D020000}"/>
    <cellStyle name="Normal 14 4" xfId="665" xr:uid="{00000000-0005-0000-0000-00008E020000}"/>
    <cellStyle name="Normal 14 4 2" xfId="666" xr:uid="{00000000-0005-0000-0000-00008F020000}"/>
    <cellStyle name="Normal 14 5" xfId="667" xr:uid="{00000000-0005-0000-0000-000090020000}"/>
    <cellStyle name="Normal 14 5 2" xfId="668" xr:uid="{00000000-0005-0000-0000-000091020000}"/>
    <cellStyle name="Normal 14 6" xfId="669" xr:uid="{00000000-0005-0000-0000-000092020000}"/>
    <cellStyle name="Normal 14 6 2" xfId="670" xr:uid="{00000000-0005-0000-0000-000093020000}"/>
    <cellStyle name="Normal 14 7" xfId="671" xr:uid="{00000000-0005-0000-0000-000094020000}"/>
    <cellStyle name="Normal 14 7 2" xfId="672" xr:uid="{00000000-0005-0000-0000-000095020000}"/>
    <cellStyle name="Normal 14 8" xfId="673" xr:uid="{00000000-0005-0000-0000-000096020000}"/>
    <cellStyle name="Normal 14 8 2" xfId="674" xr:uid="{00000000-0005-0000-0000-000097020000}"/>
    <cellStyle name="Normal 14 9" xfId="675" xr:uid="{00000000-0005-0000-0000-000098020000}"/>
    <cellStyle name="Normal 14 9 2" xfId="676" xr:uid="{00000000-0005-0000-0000-000099020000}"/>
    <cellStyle name="Normal 15" xfId="677" xr:uid="{00000000-0005-0000-0000-00009A020000}"/>
    <cellStyle name="Normal 16" xfId="678" xr:uid="{00000000-0005-0000-0000-00009B020000}"/>
    <cellStyle name="Normal 17" xfId="679" xr:uid="{00000000-0005-0000-0000-00009C020000}"/>
    <cellStyle name="Normal 18" xfId="680" xr:uid="{00000000-0005-0000-0000-00009D020000}"/>
    <cellStyle name="Normal 19" xfId="681" xr:uid="{00000000-0005-0000-0000-00009E020000}"/>
    <cellStyle name="Normal 19 2" xfId="682" xr:uid="{00000000-0005-0000-0000-00009F020000}"/>
    <cellStyle name="Normal 2" xfId="19" xr:uid="{00000000-0005-0000-0000-0000A0020000}"/>
    <cellStyle name="Normal 2 10" xfId="683" xr:uid="{00000000-0005-0000-0000-0000A1020000}"/>
    <cellStyle name="Normal 2 11" xfId="684" xr:uid="{00000000-0005-0000-0000-0000A2020000}"/>
    <cellStyle name="Normal 2 12" xfId="685" xr:uid="{00000000-0005-0000-0000-0000A3020000}"/>
    <cellStyle name="Normal 2 13" xfId="686" xr:uid="{00000000-0005-0000-0000-0000A4020000}"/>
    <cellStyle name="Normal 2 14" xfId="687" xr:uid="{00000000-0005-0000-0000-0000A5020000}"/>
    <cellStyle name="Normal 2 15" xfId="688" xr:uid="{00000000-0005-0000-0000-0000A6020000}"/>
    <cellStyle name="Normal 2 16" xfId="689" xr:uid="{00000000-0005-0000-0000-0000A7020000}"/>
    <cellStyle name="Normal 2 17" xfId="690" xr:uid="{00000000-0005-0000-0000-0000A8020000}"/>
    <cellStyle name="Normal 2 18" xfId="691" xr:uid="{00000000-0005-0000-0000-0000A9020000}"/>
    <cellStyle name="Normal 2 19" xfId="692" xr:uid="{00000000-0005-0000-0000-0000AA020000}"/>
    <cellStyle name="Normal 2 19 2" xfId="693" xr:uid="{00000000-0005-0000-0000-0000AB020000}"/>
    <cellStyle name="Normal 2 2" xfId="694" xr:uid="{00000000-0005-0000-0000-0000AC020000}"/>
    <cellStyle name="Normal 2 2 10" xfId="695" xr:uid="{00000000-0005-0000-0000-0000AD020000}"/>
    <cellStyle name="Normal 2 2 10 2" xfId="696" xr:uid="{00000000-0005-0000-0000-0000AE020000}"/>
    <cellStyle name="Normal 2 2 11" xfId="697" xr:uid="{00000000-0005-0000-0000-0000AF020000}"/>
    <cellStyle name="Normal 2 2 11 2" xfId="698" xr:uid="{00000000-0005-0000-0000-0000B0020000}"/>
    <cellStyle name="Normal 2 2 12" xfId="699" xr:uid="{00000000-0005-0000-0000-0000B1020000}"/>
    <cellStyle name="Normal 2 2 12 2" xfId="700" xr:uid="{00000000-0005-0000-0000-0000B2020000}"/>
    <cellStyle name="Normal 2 2 13" xfId="701" xr:uid="{00000000-0005-0000-0000-0000B3020000}"/>
    <cellStyle name="Normal 2 2 13 2" xfId="702" xr:uid="{00000000-0005-0000-0000-0000B4020000}"/>
    <cellStyle name="Normal 2 2 14" xfId="703" xr:uid="{00000000-0005-0000-0000-0000B5020000}"/>
    <cellStyle name="Normal 2 2 15" xfId="704" xr:uid="{00000000-0005-0000-0000-0000B6020000}"/>
    <cellStyle name="Normal 2 2 2" xfId="705" xr:uid="{00000000-0005-0000-0000-0000B7020000}"/>
    <cellStyle name="Normal 2 2 2 2" xfId="706" xr:uid="{00000000-0005-0000-0000-0000B8020000}"/>
    <cellStyle name="Normal 2 2 2 3" xfId="707" xr:uid="{00000000-0005-0000-0000-0000B9020000}"/>
    <cellStyle name="Normal 2 2 3" xfId="708" xr:uid="{00000000-0005-0000-0000-0000BA020000}"/>
    <cellStyle name="Normal 2 2 3 2" xfId="709" xr:uid="{00000000-0005-0000-0000-0000BB020000}"/>
    <cellStyle name="Normal 2 2 4" xfId="710" xr:uid="{00000000-0005-0000-0000-0000BC020000}"/>
    <cellStyle name="Normal 2 2 4 2" xfId="711" xr:uid="{00000000-0005-0000-0000-0000BD020000}"/>
    <cellStyle name="Normal 2 2 5" xfId="712" xr:uid="{00000000-0005-0000-0000-0000BE020000}"/>
    <cellStyle name="Normal 2 2 5 2" xfId="713" xr:uid="{00000000-0005-0000-0000-0000BF020000}"/>
    <cellStyle name="Normal 2 2 6" xfId="714" xr:uid="{00000000-0005-0000-0000-0000C0020000}"/>
    <cellStyle name="Normal 2 2 6 2" xfId="715" xr:uid="{00000000-0005-0000-0000-0000C1020000}"/>
    <cellStyle name="Normal 2 2 7" xfId="716" xr:uid="{00000000-0005-0000-0000-0000C2020000}"/>
    <cellStyle name="Normal 2 2 7 2" xfId="717" xr:uid="{00000000-0005-0000-0000-0000C3020000}"/>
    <cellStyle name="Normal 2 2 8" xfId="718" xr:uid="{00000000-0005-0000-0000-0000C4020000}"/>
    <cellStyle name="Normal 2 2 8 2" xfId="719" xr:uid="{00000000-0005-0000-0000-0000C5020000}"/>
    <cellStyle name="Normal 2 2 9" xfId="720" xr:uid="{00000000-0005-0000-0000-0000C6020000}"/>
    <cellStyle name="Normal 2 2 9 2" xfId="721" xr:uid="{00000000-0005-0000-0000-0000C7020000}"/>
    <cellStyle name="Normal 2 2_Beauty Rest Buy Sheet" xfId="722" xr:uid="{00000000-0005-0000-0000-0000C8020000}"/>
    <cellStyle name="Normal 2 20" xfId="723" xr:uid="{00000000-0005-0000-0000-0000C9020000}"/>
    <cellStyle name="Normal 2 20 2" xfId="724" xr:uid="{00000000-0005-0000-0000-0000CA020000}"/>
    <cellStyle name="Normal 2 21" xfId="725" xr:uid="{00000000-0005-0000-0000-0000CB020000}"/>
    <cellStyle name="Normal 2 21 2" xfId="726" xr:uid="{00000000-0005-0000-0000-0000CC020000}"/>
    <cellStyle name="Normal 2 22" xfId="727" xr:uid="{00000000-0005-0000-0000-0000CD020000}"/>
    <cellStyle name="Normal 2 22 2" xfId="728" xr:uid="{00000000-0005-0000-0000-0000CE020000}"/>
    <cellStyle name="Normal 2 23" xfId="729" xr:uid="{00000000-0005-0000-0000-0000CF020000}"/>
    <cellStyle name="Normal 2 23 2" xfId="730" xr:uid="{00000000-0005-0000-0000-0000D0020000}"/>
    <cellStyle name="Normal 2 24" xfId="731" xr:uid="{00000000-0005-0000-0000-0000D1020000}"/>
    <cellStyle name="Normal 2 24 2" xfId="732" xr:uid="{00000000-0005-0000-0000-0000D2020000}"/>
    <cellStyle name="Normal 2 25" xfId="733" xr:uid="{00000000-0005-0000-0000-0000D3020000}"/>
    <cellStyle name="Normal 2 25 2" xfId="734" xr:uid="{00000000-0005-0000-0000-0000D4020000}"/>
    <cellStyle name="Normal 2 26" xfId="735" xr:uid="{00000000-0005-0000-0000-0000D5020000}"/>
    <cellStyle name="Normal 2 26 2" xfId="736" xr:uid="{00000000-0005-0000-0000-0000D6020000}"/>
    <cellStyle name="Normal 2 27" xfId="737" xr:uid="{00000000-0005-0000-0000-0000D7020000}"/>
    <cellStyle name="Normal 2 27 2" xfId="738" xr:uid="{00000000-0005-0000-0000-0000D8020000}"/>
    <cellStyle name="Normal 2 28" xfId="739" xr:uid="{00000000-0005-0000-0000-0000D9020000}"/>
    <cellStyle name="Normal 2 28 2" xfId="740" xr:uid="{00000000-0005-0000-0000-0000DA020000}"/>
    <cellStyle name="Normal 2 29" xfId="741" xr:uid="{00000000-0005-0000-0000-0000DB020000}"/>
    <cellStyle name="Normal 2 29 2" xfId="742" xr:uid="{00000000-0005-0000-0000-0000DC020000}"/>
    <cellStyle name="Normal 2 3" xfId="743" xr:uid="{00000000-0005-0000-0000-0000DD020000}"/>
    <cellStyle name="Normal 2 3 10" xfId="744" xr:uid="{00000000-0005-0000-0000-0000DE020000}"/>
    <cellStyle name="Normal 2 3 10 2" xfId="745" xr:uid="{00000000-0005-0000-0000-0000DF020000}"/>
    <cellStyle name="Normal 2 3 11" xfId="746" xr:uid="{00000000-0005-0000-0000-0000E0020000}"/>
    <cellStyle name="Normal 2 3 11 2" xfId="747" xr:uid="{00000000-0005-0000-0000-0000E1020000}"/>
    <cellStyle name="Normal 2 3 12" xfId="748" xr:uid="{00000000-0005-0000-0000-0000E2020000}"/>
    <cellStyle name="Normal 2 3 12 2" xfId="749" xr:uid="{00000000-0005-0000-0000-0000E3020000}"/>
    <cellStyle name="Normal 2 3 13" xfId="750" xr:uid="{00000000-0005-0000-0000-0000E4020000}"/>
    <cellStyle name="Normal 2 3 13 2" xfId="751" xr:uid="{00000000-0005-0000-0000-0000E5020000}"/>
    <cellStyle name="Normal 2 3 14" xfId="752" xr:uid="{00000000-0005-0000-0000-0000E6020000}"/>
    <cellStyle name="Normal 2 3 2" xfId="753" xr:uid="{00000000-0005-0000-0000-0000E7020000}"/>
    <cellStyle name="Normal 2 3 2 2" xfId="754" xr:uid="{00000000-0005-0000-0000-0000E8020000}"/>
    <cellStyle name="Normal 2 3 3" xfId="755" xr:uid="{00000000-0005-0000-0000-0000E9020000}"/>
    <cellStyle name="Normal 2 3 3 2" xfId="756" xr:uid="{00000000-0005-0000-0000-0000EA020000}"/>
    <cellStyle name="Normal 2 3 4" xfId="757" xr:uid="{00000000-0005-0000-0000-0000EB020000}"/>
    <cellStyle name="Normal 2 3 4 2" xfId="758" xr:uid="{00000000-0005-0000-0000-0000EC020000}"/>
    <cellStyle name="Normal 2 3 5" xfId="759" xr:uid="{00000000-0005-0000-0000-0000ED020000}"/>
    <cellStyle name="Normal 2 3 5 2" xfId="760" xr:uid="{00000000-0005-0000-0000-0000EE020000}"/>
    <cellStyle name="Normal 2 3 6" xfId="761" xr:uid="{00000000-0005-0000-0000-0000EF020000}"/>
    <cellStyle name="Normal 2 3 6 2" xfId="762" xr:uid="{00000000-0005-0000-0000-0000F0020000}"/>
    <cellStyle name="Normal 2 3 7" xfId="763" xr:uid="{00000000-0005-0000-0000-0000F1020000}"/>
    <cellStyle name="Normal 2 3 7 2" xfId="764" xr:uid="{00000000-0005-0000-0000-0000F2020000}"/>
    <cellStyle name="Normal 2 3 8" xfId="765" xr:uid="{00000000-0005-0000-0000-0000F3020000}"/>
    <cellStyle name="Normal 2 3 8 2" xfId="766" xr:uid="{00000000-0005-0000-0000-0000F4020000}"/>
    <cellStyle name="Normal 2 3 9" xfId="767" xr:uid="{00000000-0005-0000-0000-0000F5020000}"/>
    <cellStyle name="Normal 2 3 9 2" xfId="768" xr:uid="{00000000-0005-0000-0000-0000F6020000}"/>
    <cellStyle name="Normal 2 30" xfId="769" xr:uid="{00000000-0005-0000-0000-0000F7020000}"/>
    <cellStyle name="Normal 2 30 2" xfId="770" xr:uid="{00000000-0005-0000-0000-0000F8020000}"/>
    <cellStyle name="Normal 2 31" xfId="771" xr:uid="{00000000-0005-0000-0000-0000F9020000}"/>
    <cellStyle name="Normal 2 32" xfId="772" xr:uid="{00000000-0005-0000-0000-0000FA020000}"/>
    <cellStyle name="Normal 2 33" xfId="773" xr:uid="{00000000-0005-0000-0000-0000FB020000}"/>
    <cellStyle name="Normal 2 34" xfId="774" xr:uid="{00000000-0005-0000-0000-0000FC020000}"/>
    <cellStyle name="Normal 2 4" xfId="775" xr:uid="{00000000-0005-0000-0000-0000FD020000}"/>
    <cellStyle name="Normal 2 4 10" xfId="776" xr:uid="{00000000-0005-0000-0000-0000FE020000}"/>
    <cellStyle name="Normal 2 4 11" xfId="777" xr:uid="{00000000-0005-0000-0000-0000FF020000}"/>
    <cellStyle name="Normal 2 4 12" xfId="778" xr:uid="{00000000-0005-0000-0000-000000030000}"/>
    <cellStyle name="Normal 2 4 13" xfId="779" xr:uid="{00000000-0005-0000-0000-000001030000}"/>
    <cellStyle name="Normal 2 4 14" xfId="780" xr:uid="{00000000-0005-0000-0000-000002030000}"/>
    <cellStyle name="Normal 2 4 2" xfId="781" xr:uid="{00000000-0005-0000-0000-000003030000}"/>
    <cellStyle name="Normal 2 4 2 10" xfId="782" xr:uid="{00000000-0005-0000-0000-000004030000}"/>
    <cellStyle name="Normal 2 4 2 10 2" xfId="783" xr:uid="{00000000-0005-0000-0000-000005030000}"/>
    <cellStyle name="Normal 2 4 2 11" xfId="784" xr:uid="{00000000-0005-0000-0000-000006030000}"/>
    <cellStyle name="Normal 2 4 2 11 2" xfId="785" xr:uid="{00000000-0005-0000-0000-000007030000}"/>
    <cellStyle name="Normal 2 4 2 12" xfId="786" xr:uid="{00000000-0005-0000-0000-000008030000}"/>
    <cellStyle name="Normal 2 4 2 12 2" xfId="787" xr:uid="{00000000-0005-0000-0000-000009030000}"/>
    <cellStyle name="Normal 2 4 2 13" xfId="788" xr:uid="{00000000-0005-0000-0000-00000A030000}"/>
    <cellStyle name="Normal 2 4 2 13 2" xfId="789" xr:uid="{00000000-0005-0000-0000-00000B030000}"/>
    <cellStyle name="Normal 2 4 2 2" xfId="790" xr:uid="{00000000-0005-0000-0000-00000C030000}"/>
    <cellStyle name="Normal 2 4 2 2 2" xfId="791" xr:uid="{00000000-0005-0000-0000-00000D030000}"/>
    <cellStyle name="Normal 2 4 2 3" xfId="792" xr:uid="{00000000-0005-0000-0000-00000E030000}"/>
    <cellStyle name="Normal 2 4 2 3 2" xfId="793" xr:uid="{00000000-0005-0000-0000-00000F030000}"/>
    <cellStyle name="Normal 2 4 2 4" xfId="794" xr:uid="{00000000-0005-0000-0000-000010030000}"/>
    <cellStyle name="Normal 2 4 2 4 2" xfId="795" xr:uid="{00000000-0005-0000-0000-000011030000}"/>
    <cellStyle name="Normal 2 4 2 5" xfId="796" xr:uid="{00000000-0005-0000-0000-000012030000}"/>
    <cellStyle name="Normal 2 4 2 5 2" xfId="797" xr:uid="{00000000-0005-0000-0000-000013030000}"/>
    <cellStyle name="Normal 2 4 2 6" xfId="798" xr:uid="{00000000-0005-0000-0000-000014030000}"/>
    <cellStyle name="Normal 2 4 2 6 2" xfId="799" xr:uid="{00000000-0005-0000-0000-000015030000}"/>
    <cellStyle name="Normal 2 4 2 7" xfId="800" xr:uid="{00000000-0005-0000-0000-000016030000}"/>
    <cellStyle name="Normal 2 4 2 7 2" xfId="801" xr:uid="{00000000-0005-0000-0000-000017030000}"/>
    <cellStyle name="Normal 2 4 2 8" xfId="802" xr:uid="{00000000-0005-0000-0000-000018030000}"/>
    <cellStyle name="Normal 2 4 2 8 2" xfId="803" xr:uid="{00000000-0005-0000-0000-000019030000}"/>
    <cellStyle name="Normal 2 4 2 9" xfId="804" xr:uid="{00000000-0005-0000-0000-00001A030000}"/>
    <cellStyle name="Normal 2 4 2 9 2" xfId="805" xr:uid="{00000000-0005-0000-0000-00001B030000}"/>
    <cellStyle name="Normal 2 4 3" xfId="806" xr:uid="{00000000-0005-0000-0000-00001C030000}"/>
    <cellStyle name="Normal 2 4 4" xfId="807" xr:uid="{00000000-0005-0000-0000-00001D030000}"/>
    <cellStyle name="Normal 2 4 5" xfId="808" xr:uid="{00000000-0005-0000-0000-00001E030000}"/>
    <cellStyle name="Normal 2 4 6" xfId="809" xr:uid="{00000000-0005-0000-0000-00001F030000}"/>
    <cellStyle name="Normal 2 4 7" xfId="810" xr:uid="{00000000-0005-0000-0000-000020030000}"/>
    <cellStyle name="Normal 2 4 8" xfId="811" xr:uid="{00000000-0005-0000-0000-000021030000}"/>
    <cellStyle name="Normal 2 4 9" xfId="812" xr:uid="{00000000-0005-0000-0000-000022030000}"/>
    <cellStyle name="Normal 2 5" xfId="813" xr:uid="{00000000-0005-0000-0000-000023030000}"/>
    <cellStyle name="Normal 2 6" xfId="814" xr:uid="{00000000-0005-0000-0000-000024030000}"/>
    <cellStyle name="Normal 2 7" xfId="815" xr:uid="{00000000-0005-0000-0000-000025030000}"/>
    <cellStyle name="Normal 2 8" xfId="816" xr:uid="{00000000-0005-0000-0000-000026030000}"/>
    <cellStyle name="Normal 2 9" xfId="817" xr:uid="{00000000-0005-0000-0000-000027030000}"/>
    <cellStyle name="Normal 2_7th Avenue Textra Microfiber mini set commitment 20110614 (2)" xfId="818" xr:uid="{00000000-0005-0000-0000-000028030000}"/>
    <cellStyle name="Normal 20" xfId="819" xr:uid="{00000000-0005-0000-0000-000029030000}"/>
    <cellStyle name="Normal 20 2" xfId="820" xr:uid="{00000000-0005-0000-0000-00002A030000}"/>
    <cellStyle name="Normal 21" xfId="821" xr:uid="{00000000-0005-0000-0000-00002B030000}"/>
    <cellStyle name="Normal 22" xfId="822" xr:uid="{00000000-0005-0000-0000-00002C030000}"/>
    <cellStyle name="Normal 23" xfId="823" xr:uid="{00000000-0005-0000-0000-00002D030000}"/>
    <cellStyle name="Normal 24" xfId="824" xr:uid="{00000000-0005-0000-0000-00002E030000}"/>
    <cellStyle name="Normal 25" xfId="825" xr:uid="{00000000-0005-0000-0000-00002F030000}"/>
    <cellStyle name="Normal 26" xfId="826" xr:uid="{00000000-0005-0000-0000-000030030000}"/>
    <cellStyle name="Normal 26 18" xfId="827" xr:uid="{00000000-0005-0000-0000-000031030000}"/>
    <cellStyle name="Normal 27" xfId="828" xr:uid="{00000000-0005-0000-0000-000032030000}"/>
    <cellStyle name="Normal 28" xfId="829" xr:uid="{00000000-0005-0000-0000-000033030000}"/>
    <cellStyle name="Normal 28 4" xfId="830" xr:uid="{00000000-0005-0000-0000-000034030000}"/>
    <cellStyle name="Normal 28 6" xfId="831" xr:uid="{00000000-0005-0000-0000-000035030000}"/>
    <cellStyle name="Normal 29" xfId="832" xr:uid="{00000000-0005-0000-0000-000036030000}"/>
    <cellStyle name="Normal 3" xfId="833" xr:uid="{00000000-0005-0000-0000-000037030000}"/>
    <cellStyle name="Normal 3 10" xfId="834" xr:uid="{00000000-0005-0000-0000-000038030000}"/>
    <cellStyle name="Normal 3 11" xfId="835" xr:uid="{00000000-0005-0000-0000-000039030000}"/>
    <cellStyle name="Normal 3 12" xfId="836" xr:uid="{00000000-0005-0000-0000-00003A030000}"/>
    <cellStyle name="Normal 3 12 2" xfId="837" xr:uid="{00000000-0005-0000-0000-00003B030000}"/>
    <cellStyle name="Normal 3 13" xfId="838" xr:uid="{00000000-0005-0000-0000-00003C030000}"/>
    <cellStyle name="Normal 3 13 2" xfId="839" xr:uid="{00000000-0005-0000-0000-00003D030000}"/>
    <cellStyle name="Normal 3 14" xfId="840" xr:uid="{00000000-0005-0000-0000-00003E030000}"/>
    <cellStyle name="Normal 3 14 2" xfId="841" xr:uid="{00000000-0005-0000-0000-00003F030000}"/>
    <cellStyle name="Normal 3 15" xfId="842" xr:uid="{00000000-0005-0000-0000-000040030000}"/>
    <cellStyle name="Normal 3 15 2" xfId="843" xr:uid="{00000000-0005-0000-0000-000041030000}"/>
    <cellStyle name="Normal 3 16" xfId="844" xr:uid="{00000000-0005-0000-0000-000042030000}"/>
    <cellStyle name="Normal 3 16 2" xfId="845" xr:uid="{00000000-0005-0000-0000-000043030000}"/>
    <cellStyle name="Normal 3 17" xfId="846" xr:uid="{00000000-0005-0000-0000-000044030000}"/>
    <cellStyle name="Normal 3 17 2" xfId="847" xr:uid="{00000000-0005-0000-0000-000045030000}"/>
    <cellStyle name="Normal 3 18" xfId="848" xr:uid="{00000000-0005-0000-0000-000046030000}"/>
    <cellStyle name="Normal 3 18 2" xfId="849" xr:uid="{00000000-0005-0000-0000-000047030000}"/>
    <cellStyle name="Normal 3 19" xfId="850" xr:uid="{00000000-0005-0000-0000-000048030000}"/>
    <cellStyle name="Normal 3 19 2" xfId="851" xr:uid="{00000000-0005-0000-0000-000049030000}"/>
    <cellStyle name="Normal 3 2" xfId="852" xr:uid="{00000000-0005-0000-0000-00004A030000}"/>
    <cellStyle name="Normal 3 2 10" xfId="853" xr:uid="{00000000-0005-0000-0000-00004B030000}"/>
    <cellStyle name="Normal 3 2 10 2" xfId="854" xr:uid="{00000000-0005-0000-0000-00004C030000}"/>
    <cellStyle name="Normal 3 2 11" xfId="855" xr:uid="{00000000-0005-0000-0000-00004D030000}"/>
    <cellStyle name="Normal 3 2 11 2" xfId="856" xr:uid="{00000000-0005-0000-0000-00004E030000}"/>
    <cellStyle name="Normal 3 2 12" xfId="857" xr:uid="{00000000-0005-0000-0000-00004F030000}"/>
    <cellStyle name="Normal 3 2 12 2" xfId="858" xr:uid="{00000000-0005-0000-0000-000050030000}"/>
    <cellStyle name="Normal 3 2 13" xfId="859" xr:uid="{00000000-0005-0000-0000-000051030000}"/>
    <cellStyle name="Normal 3 2 13 2" xfId="860" xr:uid="{00000000-0005-0000-0000-000052030000}"/>
    <cellStyle name="Normal 3 2 14" xfId="861" xr:uid="{00000000-0005-0000-0000-000053030000}"/>
    <cellStyle name="Normal 3 2 2" xfId="862" xr:uid="{00000000-0005-0000-0000-000054030000}"/>
    <cellStyle name="Normal 3 2 2 2" xfId="863" xr:uid="{00000000-0005-0000-0000-000055030000}"/>
    <cellStyle name="Normal 3 2 3" xfId="864" xr:uid="{00000000-0005-0000-0000-000056030000}"/>
    <cellStyle name="Normal 3 2 3 2" xfId="865" xr:uid="{00000000-0005-0000-0000-000057030000}"/>
    <cellStyle name="Normal 3 2 4" xfId="866" xr:uid="{00000000-0005-0000-0000-000058030000}"/>
    <cellStyle name="Normal 3 2 4 2" xfId="867" xr:uid="{00000000-0005-0000-0000-000059030000}"/>
    <cellStyle name="Normal 3 2 5" xfId="868" xr:uid="{00000000-0005-0000-0000-00005A030000}"/>
    <cellStyle name="Normal 3 2 5 2" xfId="869" xr:uid="{00000000-0005-0000-0000-00005B030000}"/>
    <cellStyle name="Normal 3 2 6" xfId="870" xr:uid="{00000000-0005-0000-0000-00005C030000}"/>
    <cellStyle name="Normal 3 2 6 2" xfId="871" xr:uid="{00000000-0005-0000-0000-00005D030000}"/>
    <cellStyle name="Normal 3 2 7" xfId="872" xr:uid="{00000000-0005-0000-0000-00005E030000}"/>
    <cellStyle name="Normal 3 2 7 2" xfId="873" xr:uid="{00000000-0005-0000-0000-00005F030000}"/>
    <cellStyle name="Normal 3 2 8" xfId="874" xr:uid="{00000000-0005-0000-0000-000060030000}"/>
    <cellStyle name="Normal 3 2 8 2" xfId="875" xr:uid="{00000000-0005-0000-0000-000061030000}"/>
    <cellStyle name="Normal 3 2 9" xfId="876" xr:uid="{00000000-0005-0000-0000-000062030000}"/>
    <cellStyle name="Normal 3 2 9 2" xfId="877" xr:uid="{00000000-0005-0000-0000-000063030000}"/>
    <cellStyle name="Normal 3 2_Chairs" xfId="878" xr:uid="{00000000-0005-0000-0000-000064030000}"/>
    <cellStyle name="Normal 3 20" xfId="879" xr:uid="{00000000-0005-0000-0000-000065030000}"/>
    <cellStyle name="Normal 3 20 2" xfId="880" xr:uid="{00000000-0005-0000-0000-000066030000}"/>
    <cellStyle name="Normal 3 21" xfId="881" xr:uid="{00000000-0005-0000-0000-000067030000}"/>
    <cellStyle name="Normal 3 21 2" xfId="882" xr:uid="{00000000-0005-0000-0000-000068030000}"/>
    <cellStyle name="Normal 3 22" xfId="883" xr:uid="{00000000-0005-0000-0000-000069030000}"/>
    <cellStyle name="Normal 3 22 2" xfId="884" xr:uid="{00000000-0005-0000-0000-00006A030000}"/>
    <cellStyle name="Normal 3 23" xfId="885" xr:uid="{00000000-0005-0000-0000-00006B030000}"/>
    <cellStyle name="Normal 3 23 2" xfId="886" xr:uid="{00000000-0005-0000-0000-00006C030000}"/>
    <cellStyle name="Normal 3 24" xfId="887" xr:uid="{00000000-0005-0000-0000-00006D030000}"/>
    <cellStyle name="Normal 3 25" xfId="888" xr:uid="{00000000-0005-0000-0000-00006E030000}"/>
    <cellStyle name="Normal 3 26" xfId="889" xr:uid="{00000000-0005-0000-0000-00006F030000}"/>
    <cellStyle name="Normal 3 27" xfId="890" xr:uid="{00000000-0005-0000-0000-000070030000}"/>
    <cellStyle name="Normal 3 28" xfId="891" xr:uid="{00000000-0005-0000-0000-000071030000}"/>
    <cellStyle name="Normal 3 3" xfId="892" xr:uid="{00000000-0005-0000-0000-000072030000}"/>
    <cellStyle name="Normal 3 3 10" xfId="893" xr:uid="{00000000-0005-0000-0000-000073030000}"/>
    <cellStyle name="Normal 3 3 10 2" xfId="894" xr:uid="{00000000-0005-0000-0000-000074030000}"/>
    <cellStyle name="Normal 3 3 11" xfId="895" xr:uid="{00000000-0005-0000-0000-000075030000}"/>
    <cellStyle name="Normal 3 3 11 2" xfId="896" xr:uid="{00000000-0005-0000-0000-000076030000}"/>
    <cellStyle name="Normal 3 3 12" xfId="897" xr:uid="{00000000-0005-0000-0000-000077030000}"/>
    <cellStyle name="Normal 3 3 12 2" xfId="898" xr:uid="{00000000-0005-0000-0000-000078030000}"/>
    <cellStyle name="Normal 3 3 13" xfId="899" xr:uid="{00000000-0005-0000-0000-000079030000}"/>
    <cellStyle name="Normal 3 3 13 2" xfId="900" xr:uid="{00000000-0005-0000-0000-00007A030000}"/>
    <cellStyle name="Normal 3 3 2" xfId="901" xr:uid="{00000000-0005-0000-0000-00007B030000}"/>
    <cellStyle name="Normal 3 3 2 2" xfId="902" xr:uid="{00000000-0005-0000-0000-00007C030000}"/>
    <cellStyle name="Normal 3 3 3" xfId="903" xr:uid="{00000000-0005-0000-0000-00007D030000}"/>
    <cellStyle name="Normal 3 3 3 2" xfId="904" xr:uid="{00000000-0005-0000-0000-00007E030000}"/>
    <cellStyle name="Normal 3 3 4" xfId="905" xr:uid="{00000000-0005-0000-0000-00007F030000}"/>
    <cellStyle name="Normal 3 3 4 2" xfId="906" xr:uid="{00000000-0005-0000-0000-000080030000}"/>
    <cellStyle name="Normal 3 3 5" xfId="907" xr:uid="{00000000-0005-0000-0000-000081030000}"/>
    <cellStyle name="Normal 3 3 5 2" xfId="908" xr:uid="{00000000-0005-0000-0000-000082030000}"/>
    <cellStyle name="Normal 3 3 6" xfId="909" xr:uid="{00000000-0005-0000-0000-000083030000}"/>
    <cellStyle name="Normal 3 3 6 2" xfId="910" xr:uid="{00000000-0005-0000-0000-000084030000}"/>
    <cellStyle name="Normal 3 3 7" xfId="911" xr:uid="{00000000-0005-0000-0000-000085030000}"/>
    <cellStyle name="Normal 3 3 7 2" xfId="912" xr:uid="{00000000-0005-0000-0000-000086030000}"/>
    <cellStyle name="Normal 3 3 8" xfId="913" xr:uid="{00000000-0005-0000-0000-000087030000}"/>
    <cellStyle name="Normal 3 3 8 2" xfId="914" xr:uid="{00000000-0005-0000-0000-000088030000}"/>
    <cellStyle name="Normal 3 3 9" xfId="915" xr:uid="{00000000-0005-0000-0000-000089030000}"/>
    <cellStyle name="Normal 3 3 9 2" xfId="916" xr:uid="{00000000-0005-0000-0000-00008A030000}"/>
    <cellStyle name="Normal 3 4" xfId="917" xr:uid="{00000000-0005-0000-0000-00008B030000}"/>
    <cellStyle name="Normal 3 4 10" xfId="918" xr:uid="{00000000-0005-0000-0000-00008C030000}"/>
    <cellStyle name="Normal 3 4 10 2" xfId="919" xr:uid="{00000000-0005-0000-0000-00008D030000}"/>
    <cellStyle name="Normal 3 4 11" xfId="920" xr:uid="{00000000-0005-0000-0000-00008E030000}"/>
    <cellStyle name="Normal 3 4 11 2" xfId="921" xr:uid="{00000000-0005-0000-0000-00008F030000}"/>
    <cellStyle name="Normal 3 4 12" xfId="922" xr:uid="{00000000-0005-0000-0000-000090030000}"/>
    <cellStyle name="Normal 3 4 12 2" xfId="923" xr:uid="{00000000-0005-0000-0000-000091030000}"/>
    <cellStyle name="Normal 3 4 13" xfId="924" xr:uid="{00000000-0005-0000-0000-000092030000}"/>
    <cellStyle name="Normal 3 4 13 2" xfId="925" xr:uid="{00000000-0005-0000-0000-000093030000}"/>
    <cellStyle name="Normal 3 4 2" xfId="926" xr:uid="{00000000-0005-0000-0000-000094030000}"/>
    <cellStyle name="Normal 3 4 2 2" xfId="927" xr:uid="{00000000-0005-0000-0000-000095030000}"/>
    <cellStyle name="Normal 3 4 3" xfId="928" xr:uid="{00000000-0005-0000-0000-000096030000}"/>
    <cellStyle name="Normal 3 4 3 2" xfId="929" xr:uid="{00000000-0005-0000-0000-000097030000}"/>
    <cellStyle name="Normal 3 4 4" xfId="930" xr:uid="{00000000-0005-0000-0000-000098030000}"/>
    <cellStyle name="Normal 3 4 4 2" xfId="931" xr:uid="{00000000-0005-0000-0000-000099030000}"/>
    <cellStyle name="Normal 3 4 5" xfId="932" xr:uid="{00000000-0005-0000-0000-00009A030000}"/>
    <cellStyle name="Normal 3 4 5 2" xfId="933" xr:uid="{00000000-0005-0000-0000-00009B030000}"/>
    <cellStyle name="Normal 3 4 6" xfId="934" xr:uid="{00000000-0005-0000-0000-00009C030000}"/>
    <cellStyle name="Normal 3 4 6 2" xfId="935" xr:uid="{00000000-0005-0000-0000-00009D030000}"/>
    <cellStyle name="Normal 3 4 7" xfId="936" xr:uid="{00000000-0005-0000-0000-00009E030000}"/>
    <cellStyle name="Normal 3 4 7 2" xfId="937" xr:uid="{00000000-0005-0000-0000-00009F030000}"/>
    <cellStyle name="Normal 3 4 8" xfId="938" xr:uid="{00000000-0005-0000-0000-0000A0030000}"/>
    <cellStyle name="Normal 3 4 8 2" xfId="939" xr:uid="{00000000-0005-0000-0000-0000A1030000}"/>
    <cellStyle name="Normal 3 4 9" xfId="940" xr:uid="{00000000-0005-0000-0000-0000A2030000}"/>
    <cellStyle name="Normal 3 4 9 2" xfId="941" xr:uid="{00000000-0005-0000-0000-0000A3030000}"/>
    <cellStyle name="Normal 3 5" xfId="942" xr:uid="{00000000-0005-0000-0000-0000A4030000}"/>
    <cellStyle name="Normal 3 5 10" xfId="943" xr:uid="{00000000-0005-0000-0000-0000A5030000}"/>
    <cellStyle name="Normal 3 5 10 2" xfId="944" xr:uid="{00000000-0005-0000-0000-0000A6030000}"/>
    <cellStyle name="Normal 3 5 11" xfId="945" xr:uid="{00000000-0005-0000-0000-0000A7030000}"/>
    <cellStyle name="Normal 3 5 11 2" xfId="946" xr:uid="{00000000-0005-0000-0000-0000A8030000}"/>
    <cellStyle name="Normal 3 5 12" xfId="947" xr:uid="{00000000-0005-0000-0000-0000A9030000}"/>
    <cellStyle name="Normal 3 5 12 2" xfId="948" xr:uid="{00000000-0005-0000-0000-0000AA030000}"/>
    <cellStyle name="Normal 3 5 13" xfId="949" xr:uid="{00000000-0005-0000-0000-0000AB030000}"/>
    <cellStyle name="Normal 3 5 13 2" xfId="950" xr:uid="{00000000-0005-0000-0000-0000AC030000}"/>
    <cellStyle name="Normal 3 5 2" xfId="951" xr:uid="{00000000-0005-0000-0000-0000AD030000}"/>
    <cellStyle name="Normal 3 5 2 2" xfId="952" xr:uid="{00000000-0005-0000-0000-0000AE030000}"/>
    <cellStyle name="Normal 3 5 3" xfId="953" xr:uid="{00000000-0005-0000-0000-0000AF030000}"/>
    <cellStyle name="Normal 3 5 3 2" xfId="954" xr:uid="{00000000-0005-0000-0000-0000B0030000}"/>
    <cellStyle name="Normal 3 5 4" xfId="955" xr:uid="{00000000-0005-0000-0000-0000B1030000}"/>
    <cellStyle name="Normal 3 5 4 2" xfId="956" xr:uid="{00000000-0005-0000-0000-0000B2030000}"/>
    <cellStyle name="Normal 3 5 5" xfId="957" xr:uid="{00000000-0005-0000-0000-0000B3030000}"/>
    <cellStyle name="Normal 3 5 5 2" xfId="958" xr:uid="{00000000-0005-0000-0000-0000B4030000}"/>
    <cellStyle name="Normal 3 5 6" xfId="959" xr:uid="{00000000-0005-0000-0000-0000B5030000}"/>
    <cellStyle name="Normal 3 5 6 2" xfId="960" xr:uid="{00000000-0005-0000-0000-0000B6030000}"/>
    <cellStyle name="Normal 3 5 7" xfId="961" xr:uid="{00000000-0005-0000-0000-0000B7030000}"/>
    <cellStyle name="Normal 3 5 7 2" xfId="962" xr:uid="{00000000-0005-0000-0000-0000B8030000}"/>
    <cellStyle name="Normal 3 5 8" xfId="963" xr:uid="{00000000-0005-0000-0000-0000B9030000}"/>
    <cellStyle name="Normal 3 5 8 2" xfId="964" xr:uid="{00000000-0005-0000-0000-0000BA030000}"/>
    <cellStyle name="Normal 3 5 9" xfId="965" xr:uid="{00000000-0005-0000-0000-0000BB030000}"/>
    <cellStyle name="Normal 3 5 9 2" xfId="966" xr:uid="{00000000-0005-0000-0000-0000BC030000}"/>
    <cellStyle name="Normal 3 6" xfId="967" xr:uid="{00000000-0005-0000-0000-0000BD030000}"/>
    <cellStyle name="Normal 3 6 10" xfId="968" xr:uid="{00000000-0005-0000-0000-0000BE030000}"/>
    <cellStyle name="Normal 3 6 10 2" xfId="969" xr:uid="{00000000-0005-0000-0000-0000BF030000}"/>
    <cellStyle name="Normal 3 6 11" xfId="970" xr:uid="{00000000-0005-0000-0000-0000C0030000}"/>
    <cellStyle name="Normal 3 6 11 2" xfId="971" xr:uid="{00000000-0005-0000-0000-0000C1030000}"/>
    <cellStyle name="Normal 3 6 12" xfId="972" xr:uid="{00000000-0005-0000-0000-0000C2030000}"/>
    <cellStyle name="Normal 3 6 12 2" xfId="973" xr:uid="{00000000-0005-0000-0000-0000C3030000}"/>
    <cellStyle name="Normal 3 6 13" xfId="974" xr:uid="{00000000-0005-0000-0000-0000C4030000}"/>
    <cellStyle name="Normal 3 6 13 2" xfId="975" xr:uid="{00000000-0005-0000-0000-0000C5030000}"/>
    <cellStyle name="Normal 3 6 2" xfId="976" xr:uid="{00000000-0005-0000-0000-0000C6030000}"/>
    <cellStyle name="Normal 3 6 2 2" xfId="977" xr:uid="{00000000-0005-0000-0000-0000C7030000}"/>
    <cellStyle name="Normal 3 6 3" xfId="978" xr:uid="{00000000-0005-0000-0000-0000C8030000}"/>
    <cellStyle name="Normal 3 6 3 2" xfId="979" xr:uid="{00000000-0005-0000-0000-0000C9030000}"/>
    <cellStyle name="Normal 3 6 4" xfId="980" xr:uid="{00000000-0005-0000-0000-0000CA030000}"/>
    <cellStyle name="Normal 3 6 4 2" xfId="981" xr:uid="{00000000-0005-0000-0000-0000CB030000}"/>
    <cellStyle name="Normal 3 6 5" xfId="982" xr:uid="{00000000-0005-0000-0000-0000CC030000}"/>
    <cellStyle name="Normal 3 6 5 2" xfId="983" xr:uid="{00000000-0005-0000-0000-0000CD030000}"/>
    <cellStyle name="Normal 3 6 6" xfId="984" xr:uid="{00000000-0005-0000-0000-0000CE030000}"/>
    <cellStyle name="Normal 3 6 6 2" xfId="985" xr:uid="{00000000-0005-0000-0000-0000CF030000}"/>
    <cellStyle name="Normal 3 6 7" xfId="986" xr:uid="{00000000-0005-0000-0000-0000D0030000}"/>
    <cellStyle name="Normal 3 6 7 2" xfId="987" xr:uid="{00000000-0005-0000-0000-0000D1030000}"/>
    <cellStyle name="Normal 3 6 8" xfId="988" xr:uid="{00000000-0005-0000-0000-0000D2030000}"/>
    <cellStyle name="Normal 3 6 8 2" xfId="989" xr:uid="{00000000-0005-0000-0000-0000D3030000}"/>
    <cellStyle name="Normal 3 6 9" xfId="990" xr:uid="{00000000-0005-0000-0000-0000D4030000}"/>
    <cellStyle name="Normal 3 6 9 2" xfId="991" xr:uid="{00000000-0005-0000-0000-0000D5030000}"/>
    <cellStyle name="Normal 3 7" xfId="992" xr:uid="{00000000-0005-0000-0000-0000D6030000}"/>
    <cellStyle name="Normal 3 7 10" xfId="993" xr:uid="{00000000-0005-0000-0000-0000D7030000}"/>
    <cellStyle name="Normal 3 7 10 2" xfId="994" xr:uid="{00000000-0005-0000-0000-0000D8030000}"/>
    <cellStyle name="Normal 3 7 11" xfId="995" xr:uid="{00000000-0005-0000-0000-0000D9030000}"/>
    <cellStyle name="Normal 3 7 11 2" xfId="996" xr:uid="{00000000-0005-0000-0000-0000DA030000}"/>
    <cellStyle name="Normal 3 7 12" xfId="997" xr:uid="{00000000-0005-0000-0000-0000DB030000}"/>
    <cellStyle name="Normal 3 7 12 2" xfId="998" xr:uid="{00000000-0005-0000-0000-0000DC030000}"/>
    <cellStyle name="Normal 3 7 13" xfId="999" xr:uid="{00000000-0005-0000-0000-0000DD030000}"/>
    <cellStyle name="Normal 3 7 13 2" xfId="1000" xr:uid="{00000000-0005-0000-0000-0000DE030000}"/>
    <cellStyle name="Normal 3 7 2" xfId="1001" xr:uid="{00000000-0005-0000-0000-0000DF030000}"/>
    <cellStyle name="Normal 3 7 2 2" xfId="1002" xr:uid="{00000000-0005-0000-0000-0000E0030000}"/>
    <cellStyle name="Normal 3 7 3" xfId="1003" xr:uid="{00000000-0005-0000-0000-0000E1030000}"/>
    <cellStyle name="Normal 3 7 3 2" xfId="1004" xr:uid="{00000000-0005-0000-0000-0000E2030000}"/>
    <cellStyle name="Normal 3 7 4" xfId="1005" xr:uid="{00000000-0005-0000-0000-0000E3030000}"/>
    <cellStyle name="Normal 3 7 4 2" xfId="1006" xr:uid="{00000000-0005-0000-0000-0000E4030000}"/>
    <cellStyle name="Normal 3 7 5" xfId="1007" xr:uid="{00000000-0005-0000-0000-0000E5030000}"/>
    <cellStyle name="Normal 3 7 5 2" xfId="1008" xr:uid="{00000000-0005-0000-0000-0000E6030000}"/>
    <cellStyle name="Normal 3 7 6" xfId="1009" xr:uid="{00000000-0005-0000-0000-0000E7030000}"/>
    <cellStyle name="Normal 3 7 6 2" xfId="1010" xr:uid="{00000000-0005-0000-0000-0000E8030000}"/>
    <cellStyle name="Normal 3 7 7" xfId="1011" xr:uid="{00000000-0005-0000-0000-0000E9030000}"/>
    <cellStyle name="Normal 3 7 7 2" xfId="1012" xr:uid="{00000000-0005-0000-0000-0000EA030000}"/>
    <cellStyle name="Normal 3 7 8" xfId="1013" xr:uid="{00000000-0005-0000-0000-0000EB030000}"/>
    <cellStyle name="Normal 3 7 8 2" xfId="1014" xr:uid="{00000000-0005-0000-0000-0000EC030000}"/>
    <cellStyle name="Normal 3 7 9" xfId="1015" xr:uid="{00000000-0005-0000-0000-0000ED030000}"/>
    <cellStyle name="Normal 3 7 9 2" xfId="1016" xr:uid="{00000000-0005-0000-0000-0000EE030000}"/>
    <cellStyle name="Normal 3 8" xfId="1017" xr:uid="{00000000-0005-0000-0000-0000EF030000}"/>
    <cellStyle name="Normal 3 9" xfId="1018" xr:uid="{00000000-0005-0000-0000-0000F0030000}"/>
    <cellStyle name="Normal 3_Beauty Rest Buy Sheet" xfId="1019" xr:uid="{00000000-0005-0000-0000-0000F1030000}"/>
    <cellStyle name="Normal 30" xfId="1020" xr:uid="{00000000-0005-0000-0000-0000F2030000}"/>
    <cellStyle name="Normal 31" xfId="1021" xr:uid="{00000000-0005-0000-0000-0000F3030000}"/>
    <cellStyle name="Normal 32" xfId="1022" xr:uid="{00000000-0005-0000-0000-0000F4030000}"/>
    <cellStyle name="Normal 33" xfId="1023" xr:uid="{00000000-0005-0000-0000-0000F5030000}"/>
    <cellStyle name="Normal 34" xfId="1024" xr:uid="{00000000-0005-0000-0000-0000F6030000}"/>
    <cellStyle name="Normal 35" xfId="1025" xr:uid="{00000000-0005-0000-0000-0000F7030000}"/>
    <cellStyle name="Normal 36" xfId="1026" xr:uid="{00000000-0005-0000-0000-0000F8030000}"/>
    <cellStyle name="Normal 37" xfId="1027" xr:uid="{00000000-0005-0000-0000-0000F9030000}"/>
    <cellStyle name="Normal 4" xfId="1028" xr:uid="{00000000-0005-0000-0000-0000FA030000}"/>
    <cellStyle name="Normal 4 10" xfId="1029" xr:uid="{00000000-0005-0000-0000-0000FB030000}"/>
    <cellStyle name="Normal 4 10 2" xfId="1030" xr:uid="{00000000-0005-0000-0000-0000FC030000}"/>
    <cellStyle name="Normal 4 11" xfId="1031" xr:uid="{00000000-0005-0000-0000-0000FD030000}"/>
    <cellStyle name="Normal 4 11 2" xfId="1032" xr:uid="{00000000-0005-0000-0000-0000FE030000}"/>
    <cellStyle name="Normal 4 12" xfId="1033" xr:uid="{00000000-0005-0000-0000-0000FF030000}"/>
    <cellStyle name="Normal 4 12 2" xfId="1034" xr:uid="{00000000-0005-0000-0000-000000040000}"/>
    <cellStyle name="Normal 4 13" xfId="1035" xr:uid="{00000000-0005-0000-0000-000001040000}"/>
    <cellStyle name="Normal 4 13 2" xfId="1036" xr:uid="{00000000-0005-0000-0000-000002040000}"/>
    <cellStyle name="Normal 4 14" xfId="1037" xr:uid="{00000000-0005-0000-0000-000003040000}"/>
    <cellStyle name="Normal 4 14 2" xfId="1038" xr:uid="{00000000-0005-0000-0000-000004040000}"/>
    <cellStyle name="Normal 4 15" xfId="1039" xr:uid="{00000000-0005-0000-0000-000005040000}"/>
    <cellStyle name="Normal 4 15 2" xfId="1040" xr:uid="{00000000-0005-0000-0000-000006040000}"/>
    <cellStyle name="Normal 4 16" xfId="1041" xr:uid="{00000000-0005-0000-0000-000007040000}"/>
    <cellStyle name="Normal 4 16 2" xfId="1042" xr:uid="{00000000-0005-0000-0000-000008040000}"/>
    <cellStyle name="Normal 4 17" xfId="1043" xr:uid="{00000000-0005-0000-0000-000009040000}"/>
    <cellStyle name="Normal 4 17 2" xfId="1044" xr:uid="{00000000-0005-0000-0000-00000A040000}"/>
    <cellStyle name="Normal 4 18" xfId="1045" xr:uid="{00000000-0005-0000-0000-00000B040000}"/>
    <cellStyle name="Normal 4 18 2" xfId="1046" xr:uid="{00000000-0005-0000-0000-00000C040000}"/>
    <cellStyle name="Normal 4 19" xfId="1047" xr:uid="{00000000-0005-0000-0000-00000D040000}"/>
    <cellStyle name="Normal 4 2" xfId="1048" xr:uid="{00000000-0005-0000-0000-00000E040000}"/>
    <cellStyle name="Normal 4 2 2" xfId="1049" xr:uid="{00000000-0005-0000-0000-00000F040000}"/>
    <cellStyle name="Normal 4 2 3" xfId="1050" xr:uid="{00000000-0005-0000-0000-000010040000}"/>
    <cellStyle name="Normal 4 20" xfId="1051" xr:uid="{00000000-0005-0000-0000-000011040000}"/>
    <cellStyle name="Normal 4 3" xfId="1052" xr:uid="{00000000-0005-0000-0000-000012040000}"/>
    <cellStyle name="Normal 4 3 2" xfId="1053" xr:uid="{00000000-0005-0000-0000-000013040000}"/>
    <cellStyle name="Normal 4 4" xfId="1054" xr:uid="{00000000-0005-0000-0000-000014040000}"/>
    <cellStyle name="Normal 4 4 2" xfId="1055" xr:uid="{00000000-0005-0000-0000-000015040000}"/>
    <cellStyle name="Normal 4 5" xfId="1056" xr:uid="{00000000-0005-0000-0000-000016040000}"/>
    <cellStyle name="Normal 4 5 2" xfId="1057" xr:uid="{00000000-0005-0000-0000-000017040000}"/>
    <cellStyle name="Normal 4 6" xfId="1058" xr:uid="{00000000-0005-0000-0000-000018040000}"/>
    <cellStyle name="Normal 4 6 2" xfId="1059" xr:uid="{00000000-0005-0000-0000-000019040000}"/>
    <cellStyle name="Normal 4 7" xfId="1060" xr:uid="{00000000-0005-0000-0000-00001A040000}"/>
    <cellStyle name="Normal 4 7 2" xfId="1061" xr:uid="{00000000-0005-0000-0000-00001B040000}"/>
    <cellStyle name="Normal 4 8" xfId="1062" xr:uid="{00000000-0005-0000-0000-00001C040000}"/>
    <cellStyle name="Normal 4 8 2" xfId="1063" xr:uid="{00000000-0005-0000-0000-00001D040000}"/>
    <cellStyle name="Normal 4 9" xfId="1064" xr:uid="{00000000-0005-0000-0000-00001E040000}"/>
    <cellStyle name="Normal 4 9 2" xfId="1065" xr:uid="{00000000-0005-0000-0000-00001F040000}"/>
    <cellStyle name="Normal 4_Beauty Rest Buy Sheet" xfId="1066" xr:uid="{00000000-0005-0000-0000-000020040000}"/>
    <cellStyle name="Normal 41" xfId="1067" xr:uid="{00000000-0005-0000-0000-000021040000}"/>
    <cellStyle name="Normal 46" xfId="1068" xr:uid="{00000000-0005-0000-0000-000022040000}"/>
    <cellStyle name="Normal 47" xfId="1069" xr:uid="{00000000-0005-0000-0000-000023040000}"/>
    <cellStyle name="Normal 48" xfId="1070" xr:uid="{00000000-0005-0000-0000-000024040000}"/>
    <cellStyle name="Normal 49 2" xfId="1071" xr:uid="{00000000-0005-0000-0000-000025040000}"/>
    <cellStyle name="Normal 49 3" xfId="1072" xr:uid="{00000000-0005-0000-0000-000026040000}"/>
    <cellStyle name="Normal 5" xfId="1073" xr:uid="{00000000-0005-0000-0000-000027040000}"/>
    <cellStyle name="Normal 5 10" xfId="1074" xr:uid="{00000000-0005-0000-0000-000028040000}"/>
    <cellStyle name="Normal 5 10 2" xfId="1075" xr:uid="{00000000-0005-0000-0000-000029040000}"/>
    <cellStyle name="Normal 5 11" xfId="1076" xr:uid="{00000000-0005-0000-0000-00002A040000}"/>
    <cellStyle name="Normal 5 11 2" xfId="1077" xr:uid="{00000000-0005-0000-0000-00002B040000}"/>
    <cellStyle name="Normal 5 12" xfId="1078" xr:uid="{00000000-0005-0000-0000-00002C040000}"/>
    <cellStyle name="Normal 5 12 2" xfId="1079" xr:uid="{00000000-0005-0000-0000-00002D040000}"/>
    <cellStyle name="Normal 5 13" xfId="1080" xr:uid="{00000000-0005-0000-0000-00002E040000}"/>
    <cellStyle name="Normal 5 13 2" xfId="1081" xr:uid="{00000000-0005-0000-0000-00002F040000}"/>
    <cellStyle name="Normal 5 14" xfId="1082" xr:uid="{00000000-0005-0000-0000-000030040000}"/>
    <cellStyle name="Normal 5 14 2" xfId="1083" xr:uid="{00000000-0005-0000-0000-000031040000}"/>
    <cellStyle name="Normal 5 15" xfId="1084" xr:uid="{00000000-0005-0000-0000-000032040000}"/>
    <cellStyle name="Normal 5 15 2" xfId="1085" xr:uid="{00000000-0005-0000-0000-000033040000}"/>
    <cellStyle name="Normal 5 16" xfId="1086" xr:uid="{00000000-0005-0000-0000-000034040000}"/>
    <cellStyle name="Normal 5 16 2" xfId="1087" xr:uid="{00000000-0005-0000-0000-000035040000}"/>
    <cellStyle name="Normal 5 17" xfId="1088" xr:uid="{00000000-0005-0000-0000-000036040000}"/>
    <cellStyle name="Normal 5 17 2" xfId="1089" xr:uid="{00000000-0005-0000-0000-000037040000}"/>
    <cellStyle name="Normal 5 18" xfId="1090" xr:uid="{00000000-0005-0000-0000-000038040000}"/>
    <cellStyle name="Normal 5 18 2" xfId="1091" xr:uid="{00000000-0005-0000-0000-000039040000}"/>
    <cellStyle name="Normal 5 2" xfId="1092" xr:uid="{00000000-0005-0000-0000-00003A040000}"/>
    <cellStyle name="Normal 5 2 2" xfId="1093" xr:uid="{00000000-0005-0000-0000-00003B040000}"/>
    <cellStyle name="Normal 5 3" xfId="1094" xr:uid="{00000000-0005-0000-0000-00003C040000}"/>
    <cellStyle name="Normal 5 3 2" xfId="1095" xr:uid="{00000000-0005-0000-0000-00003D040000}"/>
    <cellStyle name="Normal 5 4" xfId="1096" xr:uid="{00000000-0005-0000-0000-00003E040000}"/>
    <cellStyle name="Normal 5 4 2" xfId="1097" xr:uid="{00000000-0005-0000-0000-00003F040000}"/>
    <cellStyle name="Normal 5 5" xfId="1098" xr:uid="{00000000-0005-0000-0000-000040040000}"/>
    <cellStyle name="Normal 5 5 2" xfId="1099" xr:uid="{00000000-0005-0000-0000-000041040000}"/>
    <cellStyle name="Normal 5 6" xfId="1100" xr:uid="{00000000-0005-0000-0000-000042040000}"/>
    <cellStyle name="Normal 5 6 2" xfId="1101" xr:uid="{00000000-0005-0000-0000-000043040000}"/>
    <cellStyle name="Normal 5 7" xfId="1102" xr:uid="{00000000-0005-0000-0000-000044040000}"/>
    <cellStyle name="Normal 5 7 2" xfId="1103" xr:uid="{00000000-0005-0000-0000-000045040000}"/>
    <cellStyle name="Normal 5 8" xfId="1104" xr:uid="{00000000-0005-0000-0000-000046040000}"/>
    <cellStyle name="Normal 5 8 2" xfId="1105" xr:uid="{00000000-0005-0000-0000-000047040000}"/>
    <cellStyle name="Normal 5 9" xfId="1106" xr:uid="{00000000-0005-0000-0000-000048040000}"/>
    <cellStyle name="Normal 5 9 2" xfId="1107" xr:uid="{00000000-0005-0000-0000-000049040000}"/>
    <cellStyle name="Normal 5_Chairs" xfId="1108" xr:uid="{00000000-0005-0000-0000-00004A040000}"/>
    <cellStyle name="Normal 50 2" xfId="1109" xr:uid="{00000000-0005-0000-0000-00004B040000}"/>
    <cellStyle name="Normal 50 3" xfId="1110" xr:uid="{00000000-0005-0000-0000-00004C040000}"/>
    <cellStyle name="Normal 51 2" xfId="1111" xr:uid="{00000000-0005-0000-0000-00004D040000}"/>
    <cellStyle name="Normal 51 3" xfId="1112" xr:uid="{00000000-0005-0000-0000-00004E040000}"/>
    <cellStyle name="Normal 52 2" xfId="1113" xr:uid="{00000000-0005-0000-0000-00004F040000}"/>
    <cellStyle name="Normal 52 3" xfId="1114" xr:uid="{00000000-0005-0000-0000-000050040000}"/>
    <cellStyle name="Normal 53 2" xfId="1115" xr:uid="{00000000-0005-0000-0000-000051040000}"/>
    <cellStyle name="Normal 53 3" xfId="1116" xr:uid="{00000000-0005-0000-0000-000052040000}"/>
    <cellStyle name="Normal 54 2" xfId="1117" xr:uid="{00000000-0005-0000-0000-000053040000}"/>
    <cellStyle name="Normal 54 3" xfId="1118" xr:uid="{00000000-0005-0000-0000-000054040000}"/>
    <cellStyle name="Normal 55 2" xfId="1119" xr:uid="{00000000-0005-0000-0000-000055040000}"/>
    <cellStyle name="Normal 55 3" xfId="1120" xr:uid="{00000000-0005-0000-0000-000056040000}"/>
    <cellStyle name="Normal 56 2" xfId="1121" xr:uid="{00000000-0005-0000-0000-000057040000}"/>
    <cellStyle name="Normal 56 3" xfId="1122" xr:uid="{00000000-0005-0000-0000-000058040000}"/>
    <cellStyle name="Normal 57 2" xfId="1123" xr:uid="{00000000-0005-0000-0000-000059040000}"/>
    <cellStyle name="Normal 57 3" xfId="1124" xr:uid="{00000000-0005-0000-0000-00005A040000}"/>
    <cellStyle name="Normal 58 2" xfId="1125" xr:uid="{00000000-0005-0000-0000-00005B040000}"/>
    <cellStyle name="Normal 58 3" xfId="1126" xr:uid="{00000000-0005-0000-0000-00005C040000}"/>
    <cellStyle name="Normal 59 2" xfId="1127" xr:uid="{00000000-0005-0000-0000-00005D040000}"/>
    <cellStyle name="Normal 59 3" xfId="1128" xr:uid="{00000000-0005-0000-0000-00005E040000}"/>
    <cellStyle name="Normal 6" xfId="1129" xr:uid="{00000000-0005-0000-0000-00005F040000}"/>
    <cellStyle name="Normal 6 2" xfId="1130" xr:uid="{00000000-0005-0000-0000-000060040000}"/>
    <cellStyle name="Normal 60 2" xfId="1131" xr:uid="{00000000-0005-0000-0000-000061040000}"/>
    <cellStyle name="Normal 60 3" xfId="1132" xr:uid="{00000000-0005-0000-0000-000062040000}"/>
    <cellStyle name="Normal 61 2" xfId="1133" xr:uid="{00000000-0005-0000-0000-000063040000}"/>
    <cellStyle name="Normal 61 3" xfId="1134" xr:uid="{00000000-0005-0000-0000-000064040000}"/>
    <cellStyle name="Normal 62 2" xfId="1135" xr:uid="{00000000-0005-0000-0000-000065040000}"/>
    <cellStyle name="Normal 62 3" xfId="1136" xr:uid="{00000000-0005-0000-0000-000066040000}"/>
    <cellStyle name="Normal 63 2" xfId="1137" xr:uid="{00000000-0005-0000-0000-000067040000}"/>
    <cellStyle name="Normal 63 3" xfId="1138" xr:uid="{00000000-0005-0000-0000-000068040000}"/>
    <cellStyle name="Normal 64 2" xfId="1139" xr:uid="{00000000-0005-0000-0000-000069040000}"/>
    <cellStyle name="Normal 64 3" xfId="1140" xr:uid="{00000000-0005-0000-0000-00006A040000}"/>
    <cellStyle name="Normal 65 2" xfId="1141" xr:uid="{00000000-0005-0000-0000-00006B040000}"/>
    <cellStyle name="Normal 65 3" xfId="1142" xr:uid="{00000000-0005-0000-0000-00006C040000}"/>
    <cellStyle name="Normal 66 2" xfId="1143" xr:uid="{00000000-0005-0000-0000-00006D040000}"/>
    <cellStyle name="Normal 66 3" xfId="1144" xr:uid="{00000000-0005-0000-0000-00006E040000}"/>
    <cellStyle name="Normal 67 2" xfId="1145" xr:uid="{00000000-0005-0000-0000-00006F040000}"/>
    <cellStyle name="Normal 67 3" xfId="1146" xr:uid="{00000000-0005-0000-0000-000070040000}"/>
    <cellStyle name="Normal 68 2" xfId="1147" xr:uid="{00000000-0005-0000-0000-000071040000}"/>
    <cellStyle name="Normal 68 3" xfId="1148" xr:uid="{00000000-0005-0000-0000-000072040000}"/>
    <cellStyle name="Normal 69 2" xfId="1149" xr:uid="{00000000-0005-0000-0000-000073040000}"/>
    <cellStyle name="Normal 69 3" xfId="1150" xr:uid="{00000000-0005-0000-0000-000074040000}"/>
    <cellStyle name="Normal 7" xfId="1151" xr:uid="{00000000-0005-0000-0000-000075040000}"/>
    <cellStyle name="Normal 7 10" xfId="1152" xr:uid="{00000000-0005-0000-0000-000076040000}"/>
    <cellStyle name="Normal 7 10 2" xfId="1153" xr:uid="{00000000-0005-0000-0000-000077040000}"/>
    <cellStyle name="Normal 7 11" xfId="1154" xr:uid="{00000000-0005-0000-0000-000078040000}"/>
    <cellStyle name="Normal 7 11 2" xfId="1155" xr:uid="{00000000-0005-0000-0000-000079040000}"/>
    <cellStyle name="Normal 7 12" xfId="1156" xr:uid="{00000000-0005-0000-0000-00007A040000}"/>
    <cellStyle name="Normal 7 12 2" xfId="1157" xr:uid="{00000000-0005-0000-0000-00007B040000}"/>
    <cellStyle name="Normal 7 13" xfId="1158" xr:uid="{00000000-0005-0000-0000-00007C040000}"/>
    <cellStyle name="Normal 7 13 2" xfId="1159" xr:uid="{00000000-0005-0000-0000-00007D040000}"/>
    <cellStyle name="Normal 7 14" xfId="1160" xr:uid="{00000000-0005-0000-0000-00007E040000}"/>
    <cellStyle name="Normal 7 14 2" xfId="1161" xr:uid="{00000000-0005-0000-0000-00007F040000}"/>
    <cellStyle name="Normal 7 15" xfId="1162" xr:uid="{00000000-0005-0000-0000-000080040000}"/>
    <cellStyle name="Normal 7 15 2" xfId="1163" xr:uid="{00000000-0005-0000-0000-000081040000}"/>
    <cellStyle name="Normal 7 16" xfId="1164" xr:uid="{00000000-0005-0000-0000-000082040000}"/>
    <cellStyle name="Normal 7 16 2" xfId="1165" xr:uid="{00000000-0005-0000-0000-000083040000}"/>
    <cellStyle name="Normal 7 17" xfId="1166" xr:uid="{00000000-0005-0000-0000-000084040000}"/>
    <cellStyle name="Normal 7 17 2" xfId="1167" xr:uid="{00000000-0005-0000-0000-000085040000}"/>
    <cellStyle name="Normal 7 18" xfId="1168" xr:uid="{00000000-0005-0000-0000-000086040000}"/>
    <cellStyle name="Normal 7 18 2" xfId="1169" xr:uid="{00000000-0005-0000-0000-000087040000}"/>
    <cellStyle name="Normal 7 2" xfId="1170" xr:uid="{00000000-0005-0000-0000-000088040000}"/>
    <cellStyle name="Normal 7 2 2" xfId="1171" xr:uid="{00000000-0005-0000-0000-000089040000}"/>
    <cellStyle name="Normal 7 2 3" xfId="1172" xr:uid="{00000000-0005-0000-0000-00008A040000}"/>
    <cellStyle name="Normal 7 3" xfId="1173" xr:uid="{00000000-0005-0000-0000-00008B040000}"/>
    <cellStyle name="Normal 7 3 2" xfId="1174" xr:uid="{00000000-0005-0000-0000-00008C040000}"/>
    <cellStyle name="Normal 7 4" xfId="1175" xr:uid="{00000000-0005-0000-0000-00008D040000}"/>
    <cellStyle name="Normal 7 4 2" xfId="1176" xr:uid="{00000000-0005-0000-0000-00008E040000}"/>
    <cellStyle name="Normal 7 5" xfId="1177" xr:uid="{00000000-0005-0000-0000-00008F040000}"/>
    <cellStyle name="Normal 7 5 2" xfId="1178" xr:uid="{00000000-0005-0000-0000-000090040000}"/>
    <cellStyle name="Normal 7 6" xfId="1179" xr:uid="{00000000-0005-0000-0000-000091040000}"/>
    <cellStyle name="Normal 7 6 2" xfId="1180" xr:uid="{00000000-0005-0000-0000-000092040000}"/>
    <cellStyle name="Normal 7 7" xfId="1181" xr:uid="{00000000-0005-0000-0000-000093040000}"/>
    <cellStyle name="Normal 7 7 2" xfId="1182" xr:uid="{00000000-0005-0000-0000-000094040000}"/>
    <cellStyle name="Normal 7 8" xfId="1183" xr:uid="{00000000-0005-0000-0000-000095040000}"/>
    <cellStyle name="Normal 7 8 2" xfId="1184" xr:uid="{00000000-0005-0000-0000-000096040000}"/>
    <cellStyle name="Normal 7 9" xfId="1185" xr:uid="{00000000-0005-0000-0000-000097040000}"/>
    <cellStyle name="Normal 7 9 2" xfId="1186" xr:uid="{00000000-0005-0000-0000-000098040000}"/>
    <cellStyle name="Normal 70 2" xfId="1187" xr:uid="{00000000-0005-0000-0000-000099040000}"/>
    <cellStyle name="Normal 70 3" xfId="1188" xr:uid="{00000000-0005-0000-0000-00009A040000}"/>
    <cellStyle name="Normal 71 2" xfId="1189" xr:uid="{00000000-0005-0000-0000-00009B040000}"/>
    <cellStyle name="Normal 71 3" xfId="1190" xr:uid="{00000000-0005-0000-0000-00009C040000}"/>
    <cellStyle name="Normal 72 2" xfId="1191" xr:uid="{00000000-0005-0000-0000-00009D040000}"/>
    <cellStyle name="Normal 72 3" xfId="1192" xr:uid="{00000000-0005-0000-0000-00009E040000}"/>
    <cellStyle name="Normal 73 2" xfId="1193" xr:uid="{00000000-0005-0000-0000-00009F040000}"/>
    <cellStyle name="Normal 73 3" xfId="1194" xr:uid="{00000000-0005-0000-0000-0000A0040000}"/>
    <cellStyle name="Normal 74 2" xfId="1195" xr:uid="{00000000-0005-0000-0000-0000A1040000}"/>
    <cellStyle name="Normal 74 3" xfId="1196" xr:uid="{00000000-0005-0000-0000-0000A2040000}"/>
    <cellStyle name="Normal 75 2" xfId="1197" xr:uid="{00000000-0005-0000-0000-0000A3040000}"/>
    <cellStyle name="Normal 75 3" xfId="1198" xr:uid="{00000000-0005-0000-0000-0000A4040000}"/>
    <cellStyle name="Normal 76 2" xfId="1199" xr:uid="{00000000-0005-0000-0000-0000A5040000}"/>
    <cellStyle name="Normal 76 3" xfId="1200" xr:uid="{00000000-0005-0000-0000-0000A6040000}"/>
    <cellStyle name="Normal 77 2" xfId="1201" xr:uid="{00000000-0005-0000-0000-0000A7040000}"/>
    <cellStyle name="Normal 77 3" xfId="1202" xr:uid="{00000000-0005-0000-0000-0000A8040000}"/>
    <cellStyle name="Normal 78 2" xfId="1203" xr:uid="{00000000-0005-0000-0000-0000A9040000}"/>
    <cellStyle name="Normal 78 3" xfId="1204" xr:uid="{00000000-0005-0000-0000-0000AA040000}"/>
    <cellStyle name="Normal 79" xfId="1205" xr:uid="{00000000-0005-0000-0000-0000AB040000}"/>
    <cellStyle name="Normal 79 2" xfId="1206" xr:uid="{00000000-0005-0000-0000-0000AC040000}"/>
    <cellStyle name="Normal 79 2 2" xfId="1207" xr:uid="{00000000-0005-0000-0000-0000AD040000}"/>
    <cellStyle name="Normal 79 3" xfId="1208" xr:uid="{00000000-0005-0000-0000-0000AE040000}"/>
    <cellStyle name="Normal 79 3 2" xfId="1209" xr:uid="{00000000-0005-0000-0000-0000AF040000}"/>
    <cellStyle name="Normal 79 4" xfId="1210" xr:uid="{00000000-0005-0000-0000-0000B0040000}"/>
    <cellStyle name="Normal 8" xfId="1211" xr:uid="{00000000-0005-0000-0000-0000B1040000}"/>
    <cellStyle name="Normal 8 2" xfId="1212" xr:uid="{00000000-0005-0000-0000-0000B2040000}"/>
    <cellStyle name="Normal 8 2 2" xfId="1213" xr:uid="{00000000-0005-0000-0000-0000B3040000}"/>
    <cellStyle name="Normal 8 3" xfId="1214" xr:uid="{00000000-0005-0000-0000-0000B4040000}"/>
    <cellStyle name="Normal 8 3 2" xfId="1215" xr:uid="{00000000-0005-0000-0000-0000B5040000}"/>
    <cellStyle name="Normal 8 4" xfId="1216" xr:uid="{00000000-0005-0000-0000-0000B6040000}"/>
    <cellStyle name="Normal 8 4 2" xfId="1217" xr:uid="{00000000-0005-0000-0000-0000B7040000}"/>
    <cellStyle name="Normal 8 5" xfId="1218" xr:uid="{00000000-0005-0000-0000-0000B8040000}"/>
    <cellStyle name="Normal 8 5 2" xfId="1219" xr:uid="{00000000-0005-0000-0000-0000B9040000}"/>
    <cellStyle name="Normal 80" xfId="1220" xr:uid="{00000000-0005-0000-0000-0000BA040000}"/>
    <cellStyle name="Normal 80 2" xfId="1221" xr:uid="{00000000-0005-0000-0000-0000BB040000}"/>
    <cellStyle name="Normal 80 2 2" xfId="1222" xr:uid="{00000000-0005-0000-0000-0000BC040000}"/>
    <cellStyle name="Normal 80 3" xfId="1223" xr:uid="{00000000-0005-0000-0000-0000BD040000}"/>
    <cellStyle name="Normal 80 3 2" xfId="1224" xr:uid="{00000000-0005-0000-0000-0000BE040000}"/>
    <cellStyle name="Normal 80 4" xfId="1225" xr:uid="{00000000-0005-0000-0000-0000BF040000}"/>
    <cellStyle name="Normal 81" xfId="1226" xr:uid="{00000000-0005-0000-0000-0000C0040000}"/>
    <cellStyle name="Normal 81 2" xfId="1227" xr:uid="{00000000-0005-0000-0000-0000C1040000}"/>
    <cellStyle name="Normal 81 3" xfId="1228" xr:uid="{00000000-0005-0000-0000-0000C2040000}"/>
    <cellStyle name="Normal 82" xfId="1229" xr:uid="{00000000-0005-0000-0000-0000C3040000}"/>
    <cellStyle name="Normal 82 2" xfId="1230" xr:uid="{00000000-0005-0000-0000-0000C4040000}"/>
    <cellStyle name="Normal 82 3" xfId="1231" xr:uid="{00000000-0005-0000-0000-0000C5040000}"/>
    <cellStyle name="Normal 83" xfId="1232" xr:uid="{00000000-0005-0000-0000-0000C6040000}"/>
    <cellStyle name="Normal 83 2" xfId="1233" xr:uid="{00000000-0005-0000-0000-0000C7040000}"/>
    <cellStyle name="Normal 83 3" xfId="1234" xr:uid="{00000000-0005-0000-0000-0000C8040000}"/>
    <cellStyle name="Normal 84" xfId="1235" xr:uid="{00000000-0005-0000-0000-0000C9040000}"/>
    <cellStyle name="Normal 84 2" xfId="1236" xr:uid="{00000000-0005-0000-0000-0000CA040000}"/>
    <cellStyle name="Normal 84 3" xfId="1237" xr:uid="{00000000-0005-0000-0000-0000CB040000}"/>
    <cellStyle name="Normal 85" xfId="1238" xr:uid="{00000000-0005-0000-0000-0000CC040000}"/>
    <cellStyle name="Normal 85 2" xfId="1239" xr:uid="{00000000-0005-0000-0000-0000CD040000}"/>
    <cellStyle name="Normal 85 3" xfId="1240" xr:uid="{00000000-0005-0000-0000-0000CE040000}"/>
    <cellStyle name="Normal 86" xfId="1241" xr:uid="{00000000-0005-0000-0000-0000CF040000}"/>
    <cellStyle name="Normal 86 2" xfId="1242" xr:uid="{00000000-0005-0000-0000-0000D0040000}"/>
    <cellStyle name="Normal 86 3" xfId="1243" xr:uid="{00000000-0005-0000-0000-0000D1040000}"/>
    <cellStyle name="Normal 87" xfId="1244" xr:uid="{00000000-0005-0000-0000-0000D2040000}"/>
    <cellStyle name="Normal 87 2" xfId="1245" xr:uid="{00000000-0005-0000-0000-0000D3040000}"/>
    <cellStyle name="Normal 87 3" xfId="1246" xr:uid="{00000000-0005-0000-0000-0000D4040000}"/>
    <cellStyle name="Normal 88" xfId="1247" xr:uid="{00000000-0005-0000-0000-0000D5040000}"/>
    <cellStyle name="Normal 88 2" xfId="1248" xr:uid="{00000000-0005-0000-0000-0000D6040000}"/>
    <cellStyle name="Normal 88 3" xfId="1249" xr:uid="{00000000-0005-0000-0000-0000D7040000}"/>
    <cellStyle name="Normal 89" xfId="1250" xr:uid="{00000000-0005-0000-0000-0000D8040000}"/>
    <cellStyle name="Normal 89 2" xfId="1251" xr:uid="{00000000-0005-0000-0000-0000D9040000}"/>
    <cellStyle name="Normal 89 3" xfId="1252" xr:uid="{00000000-0005-0000-0000-0000DA040000}"/>
    <cellStyle name="Normal 9" xfId="1253" xr:uid="{00000000-0005-0000-0000-0000DB040000}"/>
    <cellStyle name="Normal 9 2" xfId="1254" xr:uid="{00000000-0005-0000-0000-0000DC040000}"/>
    <cellStyle name="Normal 9 2 2" xfId="1255" xr:uid="{00000000-0005-0000-0000-0000DD040000}"/>
    <cellStyle name="Normal 9 3" xfId="1256" xr:uid="{00000000-0005-0000-0000-0000DE040000}"/>
    <cellStyle name="Normal 9 3 2" xfId="1257" xr:uid="{00000000-0005-0000-0000-0000DF040000}"/>
    <cellStyle name="Normal 9 4" xfId="1258" xr:uid="{00000000-0005-0000-0000-0000E0040000}"/>
    <cellStyle name="Normal 9 4 2" xfId="1259" xr:uid="{00000000-0005-0000-0000-0000E1040000}"/>
    <cellStyle name="Normal 9 5" xfId="1260" xr:uid="{00000000-0005-0000-0000-0000E2040000}"/>
    <cellStyle name="Normal 9 5 2" xfId="1261" xr:uid="{00000000-0005-0000-0000-0000E3040000}"/>
    <cellStyle name="Normal 90" xfId="1262" xr:uid="{00000000-0005-0000-0000-0000E4040000}"/>
    <cellStyle name="Normal 90 2" xfId="1263" xr:uid="{00000000-0005-0000-0000-0000E5040000}"/>
    <cellStyle name="Normal 90 3" xfId="1264" xr:uid="{00000000-0005-0000-0000-0000E6040000}"/>
    <cellStyle name="Normal 91" xfId="1265" xr:uid="{00000000-0005-0000-0000-0000E7040000}"/>
    <cellStyle name="Normal 91 2" xfId="1266" xr:uid="{00000000-0005-0000-0000-0000E8040000}"/>
    <cellStyle name="Normal 91 3" xfId="1267" xr:uid="{00000000-0005-0000-0000-0000E9040000}"/>
    <cellStyle name="Normal 92" xfId="1268" xr:uid="{00000000-0005-0000-0000-0000EA040000}"/>
    <cellStyle name="Normal 92 2" xfId="1269" xr:uid="{00000000-0005-0000-0000-0000EB040000}"/>
    <cellStyle name="Normal 92 3" xfId="1270" xr:uid="{00000000-0005-0000-0000-0000EC040000}"/>
    <cellStyle name="Normal 93" xfId="1271" xr:uid="{00000000-0005-0000-0000-0000ED040000}"/>
    <cellStyle name="Normal 93 2" xfId="1272" xr:uid="{00000000-0005-0000-0000-0000EE040000}"/>
    <cellStyle name="Normal 93 3" xfId="1273" xr:uid="{00000000-0005-0000-0000-0000EF040000}"/>
    <cellStyle name="Normal 94" xfId="1274" xr:uid="{00000000-0005-0000-0000-0000F0040000}"/>
    <cellStyle name="Normal 94 2" xfId="1275" xr:uid="{00000000-0005-0000-0000-0000F1040000}"/>
    <cellStyle name="Normal 94 3" xfId="1276" xr:uid="{00000000-0005-0000-0000-0000F2040000}"/>
    <cellStyle name="Normal 95" xfId="1277" xr:uid="{00000000-0005-0000-0000-0000F3040000}"/>
    <cellStyle name="Normal 95 2" xfId="1278" xr:uid="{00000000-0005-0000-0000-0000F4040000}"/>
    <cellStyle name="Normal 95 3" xfId="1279" xr:uid="{00000000-0005-0000-0000-0000F5040000}"/>
    <cellStyle name="Normal 96" xfId="1280" xr:uid="{00000000-0005-0000-0000-0000F6040000}"/>
    <cellStyle name="Normal 96 2" xfId="1281" xr:uid="{00000000-0005-0000-0000-0000F7040000}"/>
    <cellStyle name="Normal 96 2 2" xfId="1282" xr:uid="{00000000-0005-0000-0000-0000F8040000}"/>
    <cellStyle name="Normal 96 3" xfId="1283" xr:uid="{00000000-0005-0000-0000-0000F9040000}"/>
    <cellStyle name="Normal 97" xfId="1284" xr:uid="{00000000-0005-0000-0000-0000FA040000}"/>
    <cellStyle name="Normal 97 2" xfId="1285" xr:uid="{00000000-0005-0000-0000-0000FB040000}"/>
    <cellStyle name="Normal_2010 NY-showroom sheet set for JCP 0330" xfId="16" xr:uid="{00000000-0005-0000-0000-0000FC040000}"/>
    <cellStyle name="Normal_2010 NY-showroom sheet set for JCP 0330 2" xfId="1642" xr:uid="{00000000-0005-0000-0000-0000FD040000}"/>
    <cellStyle name="Normal_2010 NY-showroom sheet set for JCP 0330 2 2" xfId="1645" xr:uid="{00000000-0005-0000-0000-0000FE040000}"/>
    <cellStyle name="Normal_HE micro fiber Sheets 08252010" xfId="21" xr:uid="{00000000-0005-0000-0000-0000FF040000}"/>
    <cellStyle name="Normal_jcp duet sheet and reversible sheet 09-27-2010" xfId="1643" xr:uid="{00000000-0005-0000-0000-000000050000}"/>
    <cellStyle name="Normal_jcp duet sheet and reversible sheet 09-27-2010 2" xfId="1649" xr:uid="{00000000-0005-0000-0000-000001050000}"/>
    <cellStyle name="Normal_Kohl's 600TC sheets price requote Oct 30 09" xfId="22" xr:uid="{00000000-0005-0000-0000-000002050000}"/>
    <cellStyle name="Normal_March 2011 Macys market quote" xfId="15" xr:uid="{00000000-0005-0000-0000-000003050000}"/>
    <cellStyle name="Normal_Quote sheet of  E-Commerce   sheet updated 11-30-2010" xfId="20" xr:uid="{00000000-0005-0000-0000-000004050000}"/>
    <cellStyle name="Normal_Sheet1" xfId="12" xr:uid="{00000000-0005-0000-0000-000005050000}"/>
    <cellStyle name="Normal_Sheet1 2" xfId="1640" xr:uid="{00000000-0005-0000-0000-000006050000}"/>
    <cellStyle name="Normal_Sheet1 2 2" xfId="1644" xr:uid="{00000000-0005-0000-0000-000007050000}"/>
    <cellStyle name="Normal1" xfId="1286" xr:uid="{00000000-0005-0000-0000-000008050000}"/>
    <cellStyle name="Note 10" xfId="1288" xr:uid="{00000000-0005-0000-0000-000009050000}"/>
    <cellStyle name="Note 10 2" xfId="1289" xr:uid="{00000000-0005-0000-0000-00000A050000}"/>
    <cellStyle name="Note 10 3" xfId="1290" xr:uid="{00000000-0005-0000-0000-00000B050000}"/>
    <cellStyle name="Note 10 4" xfId="1291" xr:uid="{00000000-0005-0000-0000-00000C050000}"/>
    <cellStyle name="Note 10 5" xfId="1292" xr:uid="{00000000-0005-0000-0000-00000D050000}"/>
    <cellStyle name="Note 10 6" xfId="1293" xr:uid="{00000000-0005-0000-0000-00000E050000}"/>
    <cellStyle name="Note 10 7" xfId="1294" xr:uid="{00000000-0005-0000-0000-00000F050000}"/>
    <cellStyle name="Note 10_Jersey" xfId="1295" xr:uid="{00000000-0005-0000-0000-000010050000}"/>
    <cellStyle name="Note 11" xfId="1296" xr:uid="{00000000-0005-0000-0000-000011050000}"/>
    <cellStyle name="Note 11 2" xfId="1297" xr:uid="{00000000-0005-0000-0000-000012050000}"/>
    <cellStyle name="Note 11 3" xfId="1298" xr:uid="{00000000-0005-0000-0000-000013050000}"/>
    <cellStyle name="Note 11 4" xfId="1299" xr:uid="{00000000-0005-0000-0000-000014050000}"/>
    <cellStyle name="Note 11 5" xfId="1300" xr:uid="{00000000-0005-0000-0000-000015050000}"/>
    <cellStyle name="Note 11 6" xfId="1301" xr:uid="{00000000-0005-0000-0000-000016050000}"/>
    <cellStyle name="Note 11 7" xfId="1302" xr:uid="{00000000-0005-0000-0000-000017050000}"/>
    <cellStyle name="Note 11_Jersey" xfId="1303" xr:uid="{00000000-0005-0000-0000-000018050000}"/>
    <cellStyle name="Note 12" xfId="1304" xr:uid="{00000000-0005-0000-0000-000019050000}"/>
    <cellStyle name="Note 12 2" xfId="1305" xr:uid="{00000000-0005-0000-0000-00001A050000}"/>
    <cellStyle name="Note 12 3" xfId="1306" xr:uid="{00000000-0005-0000-0000-00001B050000}"/>
    <cellStyle name="Note 12 4" xfId="1307" xr:uid="{00000000-0005-0000-0000-00001C050000}"/>
    <cellStyle name="Note 12 5" xfId="1308" xr:uid="{00000000-0005-0000-0000-00001D050000}"/>
    <cellStyle name="Note 12 6" xfId="1309" xr:uid="{00000000-0005-0000-0000-00001E050000}"/>
    <cellStyle name="Note 12 7" xfId="1310" xr:uid="{00000000-0005-0000-0000-00001F050000}"/>
    <cellStyle name="Note 12_Jersey" xfId="1311" xr:uid="{00000000-0005-0000-0000-000020050000}"/>
    <cellStyle name="Note 13" xfId="1312" xr:uid="{00000000-0005-0000-0000-000021050000}"/>
    <cellStyle name="Note 13 2" xfId="1313" xr:uid="{00000000-0005-0000-0000-000022050000}"/>
    <cellStyle name="Note 13 3" xfId="1314" xr:uid="{00000000-0005-0000-0000-000023050000}"/>
    <cellStyle name="Note 13 4" xfId="1315" xr:uid="{00000000-0005-0000-0000-000024050000}"/>
    <cellStyle name="Note 13 5" xfId="1316" xr:uid="{00000000-0005-0000-0000-000025050000}"/>
    <cellStyle name="Note 13 6" xfId="1317" xr:uid="{00000000-0005-0000-0000-000026050000}"/>
    <cellStyle name="Note 13 7" xfId="1318" xr:uid="{00000000-0005-0000-0000-000027050000}"/>
    <cellStyle name="Note 13_Jersey" xfId="1319" xr:uid="{00000000-0005-0000-0000-000028050000}"/>
    <cellStyle name="Note 14" xfId="1320" xr:uid="{00000000-0005-0000-0000-000029050000}"/>
    <cellStyle name="Note 14 2" xfId="1321" xr:uid="{00000000-0005-0000-0000-00002A050000}"/>
    <cellStyle name="Note 14 3" xfId="1322" xr:uid="{00000000-0005-0000-0000-00002B050000}"/>
    <cellStyle name="Note 14 4" xfId="1323" xr:uid="{00000000-0005-0000-0000-00002C050000}"/>
    <cellStyle name="Note 14 5" xfId="1324" xr:uid="{00000000-0005-0000-0000-00002D050000}"/>
    <cellStyle name="Note 14 6" xfId="1325" xr:uid="{00000000-0005-0000-0000-00002E050000}"/>
    <cellStyle name="Note 14 7" xfId="1326" xr:uid="{00000000-0005-0000-0000-00002F050000}"/>
    <cellStyle name="Note 14_Jersey" xfId="1327" xr:uid="{00000000-0005-0000-0000-000030050000}"/>
    <cellStyle name="Note 15" xfId="1328" xr:uid="{00000000-0005-0000-0000-000031050000}"/>
    <cellStyle name="Note 15 2" xfId="1329" xr:uid="{00000000-0005-0000-0000-000032050000}"/>
    <cellStyle name="Note 15 3" xfId="1330" xr:uid="{00000000-0005-0000-0000-000033050000}"/>
    <cellStyle name="Note 15_Jersey" xfId="1331" xr:uid="{00000000-0005-0000-0000-000034050000}"/>
    <cellStyle name="Note 16" xfId="1332" xr:uid="{00000000-0005-0000-0000-000035050000}"/>
    <cellStyle name="Note 16 2" xfId="1333" xr:uid="{00000000-0005-0000-0000-000036050000}"/>
    <cellStyle name="Note 16 3" xfId="1334" xr:uid="{00000000-0005-0000-0000-000037050000}"/>
    <cellStyle name="Note 16_Jersey" xfId="1335" xr:uid="{00000000-0005-0000-0000-000038050000}"/>
    <cellStyle name="Note 17" xfId="1336" xr:uid="{00000000-0005-0000-0000-000039050000}"/>
    <cellStyle name="Note 18" xfId="1337" xr:uid="{00000000-0005-0000-0000-00003A050000}"/>
    <cellStyle name="Note 19" xfId="1287" xr:uid="{00000000-0005-0000-0000-00003B050000}"/>
    <cellStyle name="Note 2" xfId="1338" xr:uid="{00000000-0005-0000-0000-00003C050000}"/>
    <cellStyle name="Note 2 2" xfId="1339" xr:uid="{00000000-0005-0000-0000-00003D050000}"/>
    <cellStyle name="Note 2 3" xfId="1340" xr:uid="{00000000-0005-0000-0000-00003E050000}"/>
    <cellStyle name="Note 2 4" xfId="1341" xr:uid="{00000000-0005-0000-0000-00003F050000}"/>
    <cellStyle name="Note 2 5" xfId="1342" xr:uid="{00000000-0005-0000-0000-000040050000}"/>
    <cellStyle name="Note 2 6" xfId="1343" xr:uid="{00000000-0005-0000-0000-000041050000}"/>
    <cellStyle name="Note 2 7" xfId="1344" xr:uid="{00000000-0005-0000-0000-000042050000}"/>
    <cellStyle name="Note 2 8" xfId="1345" xr:uid="{00000000-0005-0000-0000-000043050000}"/>
    <cellStyle name="Note 2_Jersey" xfId="1346" xr:uid="{00000000-0005-0000-0000-000044050000}"/>
    <cellStyle name="Note 3" xfId="1347" xr:uid="{00000000-0005-0000-0000-000045050000}"/>
    <cellStyle name="Note 3 2" xfId="1348" xr:uid="{00000000-0005-0000-0000-000046050000}"/>
    <cellStyle name="Note 3 3" xfId="1349" xr:uid="{00000000-0005-0000-0000-000047050000}"/>
    <cellStyle name="Note 3 4" xfId="1350" xr:uid="{00000000-0005-0000-0000-000048050000}"/>
    <cellStyle name="Note 3 5" xfId="1351" xr:uid="{00000000-0005-0000-0000-000049050000}"/>
    <cellStyle name="Note 3 6" xfId="1352" xr:uid="{00000000-0005-0000-0000-00004A050000}"/>
    <cellStyle name="Note 3 7" xfId="1353" xr:uid="{00000000-0005-0000-0000-00004B050000}"/>
    <cellStyle name="Note 3_Jersey" xfId="1354" xr:uid="{00000000-0005-0000-0000-00004C050000}"/>
    <cellStyle name="Note 4" xfId="1355" xr:uid="{00000000-0005-0000-0000-00004D050000}"/>
    <cellStyle name="Note 4 2" xfId="1356" xr:uid="{00000000-0005-0000-0000-00004E050000}"/>
    <cellStyle name="Note 4 3" xfId="1357" xr:uid="{00000000-0005-0000-0000-00004F050000}"/>
    <cellStyle name="Note 4 4" xfId="1358" xr:uid="{00000000-0005-0000-0000-000050050000}"/>
    <cellStyle name="Note 4 5" xfId="1359" xr:uid="{00000000-0005-0000-0000-000051050000}"/>
    <cellStyle name="Note 4 6" xfId="1360" xr:uid="{00000000-0005-0000-0000-000052050000}"/>
    <cellStyle name="Note 4 7" xfId="1361" xr:uid="{00000000-0005-0000-0000-000053050000}"/>
    <cellStyle name="Note 4_Jersey" xfId="1362" xr:uid="{00000000-0005-0000-0000-000054050000}"/>
    <cellStyle name="Note 5" xfId="1363" xr:uid="{00000000-0005-0000-0000-000055050000}"/>
    <cellStyle name="Note 5 2" xfId="1364" xr:uid="{00000000-0005-0000-0000-000056050000}"/>
    <cellStyle name="Note 5 3" xfId="1365" xr:uid="{00000000-0005-0000-0000-000057050000}"/>
    <cellStyle name="Note 5 4" xfId="1366" xr:uid="{00000000-0005-0000-0000-000058050000}"/>
    <cellStyle name="Note 5 5" xfId="1367" xr:uid="{00000000-0005-0000-0000-000059050000}"/>
    <cellStyle name="Note 5 6" xfId="1368" xr:uid="{00000000-0005-0000-0000-00005A050000}"/>
    <cellStyle name="Note 5 7" xfId="1369" xr:uid="{00000000-0005-0000-0000-00005B050000}"/>
    <cellStyle name="Note 5_Jersey" xfId="1370" xr:uid="{00000000-0005-0000-0000-00005C050000}"/>
    <cellStyle name="Note 6" xfId="1371" xr:uid="{00000000-0005-0000-0000-00005D050000}"/>
    <cellStyle name="Note 6 2" xfId="1372" xr:uid="{00000000-0005-0000-0000-00005E050000}"/>
    <cellStyle name="Note 6 3" xfId="1373" xr:uid="{00000000-0005-0000-0000-00005F050000}"/>
    <cellStyle name="Note 6 4" xfId="1374" xr:uid="{00000000-0005-0000-0000-000060050000}"/>
    <cellStyle name="Note 6 5" xfId="1375" xr:uid="{00000000-0005-0000-0000-000061050000}"/>
    <cellStyle name="Note 6 6" xfId="1376" xr:uid="{00000000-0005-0000-0000-000062050000}"/>
    <cellStyle name="Note 6 7" xfId="1377" xr:uid="{00000000-0005-0000-0000-000063050000}"/>
    <cellStyle name="Note 6_Jersey" xfId="1378" xr:uid="{00000000-0005-0000-0000-000064050000}"/>
    <cellStyle name="Note 7" xfId="1379" xr:uid="{00000000-0005-0000-0000-000065050000}"/>
    <cellStyle name="Note 7 2" xfId="1380" xr:uid="{00000000-0005-0000-0000-000066050000}"/>
    <cellStyle name="Note 7 3" xfId="1381" xr:uid="{00000000-0005-0000-0000-000067050000}"/>
    <cellStyle name="Note 7 4" xfId="1382" xr:uid="{00000000-0005-0000-0000-000068050000}"/>
    <cellStyle name="Note 7 5" xfId="1383" xr:uid="{00000000-0005-0000-0000-000069050000}"/>
    <cellStyle name="Note 7 6" xfId="1384" xr:uid="{00000000-0005-0000-0000-00006A050000}"/>
    <cellStyle name="Note 7 7" xfId="1385" xr:uid="{00000000-0005-0000-0000-00006B050000}"/>
    <cellStyle name="Note 7_Jersey" xfId="1386" xr:uid="{00000000-0005-0000-0000-00006C050000}"/>
    <cellStyle name="Note 8" xfId="1387" xr:uid="{00000000-0005-0000-0000-00006D050000}"/>
    <cellStyle name="Note 8 2" xfId="1388" xr:uid="{00000000-0005-0000-0000-00006E050000}"/>
    <cellStyle name="Note 8 3" xfId="1389" xr:uid="{00000000-0005-0000-0000-00006F050000}"/>
    <cellStyle name="Note 8 4" xfId="1390" xr:uid="{00000000-0005-0000-0000-000070050000}"/>
    <cellStyle name="Note 8 5" xfId="1391" xr:uid="{00000000-0005-0000-0000-000071050000}"/>
    <cellStyle name="Note 8 6" xfId="1392" xr:uid="{00000000-0005-0000-0000-000072050000}"/>
    <cellStyle name="Note 8 7" xfId="1393" xr:uid="{00000000-0005-0000-0000-000073050000}"/>
    <cellStyle name="Note 8_Jersey" xfId="1394" xr:uid="{00000000-0005-0000-0000-000074050000}"/>
    <cellStyle name="Note 9" xfId="1395" xr:uid="{00000000-0005-0000-0000-000075050000}"/>
    <cellStyle name="Note 9 2" xfId="1396" xr:uid="{00000000-0005-0000-0000-000076050000}"/>
    <cellStyle name="Note 9 3" xfId="1397" xr:uid="{00000000-0005-0000-0000-000077050000}"/>
    <cellStyle name="Note 9 4" xfId="1398" xr:uid="{00000000-0005-0000-0000-000078050000}"/>
    <cellStyle name="Note 9 5" xfId="1399" xr:uid="{00000000-0005-0000-0000-000079050000}"/>
    <cellStyle name="Note 9 6" xfId="1400" xr:uid="{00000000-0005-0000-0000-00007A050000}"/>
    <cellStyle name="Note 9 7" xfId="1401" xr:uid="{00000000-0005-0000-0000-00007B050000}"/>
    <cellStyle name="Note 9_Jersey" xfId="1402" xr:uid="{00000000-0005-0000-0000-00007C050000}"/>
    <cellStyle name="Output 2" xfId="1404" xr:uid="{00000000-0005-0000-0000-00007D050000}"/>
    <cellStyle name="Output 3" xfId="1405" xr:uid="{00000000-0005-0000-0000-00007E050000}"/>
    <cellStyle name="Output 4" xfId="1406" xr:uid="{00000000-0005-0000-0000-00007F050000}"/>
    <cellStyle name="Output 5" xfId="1403" xr:uid="{00000000-0005-0000-0000-000080050000}"/>
    <cellStyle name="Percent 2" xfId="23" xr:uid="{00000000-0005-0000-0000-000081050000}"/>
    <cellStyle name="Percent 2 2" xfId="1407" xr:uid="{00000000-0005-0000-0000-000082050000}"/>
    <cellStyle name="Percent 2 3" xfId="1408" xr:uid="{00000000-0005-0000-0000-000083050000}"/>
    <cellStyle name="Percent 2 4" xfId="1409" xr:uid="{00000000-0005-0000-0000-000084050000}"/>
    <cellStyle name="Percent 2 5" xfId="1410" xr:uid="{00000000-0005-0000-0000-000085050000}"/>
    <cellStyle name="Percent 3" xfId="1411" xr:uid="{00000000-0005-0000-0000-000086050000}"/>
    <cellStyle name="Percent 3 2" xfId="1412" xr:uid="{00000000-0005-0000-0000-000087050000}"/>
    <cellStyle name="Percent 4" xfId="1413" xr:uid="{00000000-0005-0000-0000-000088050000}"/>
    <cellStyle name="Percent 5" xfId="1414" xr:uid="{00000000-0005-0000-0000-000089050000}"/>
    <cellStyle name="Percent 6" xfId="1415" xr:uid="{00000000-0005-0000-0000-00008A050000}"/>
    <cellStyle name="Style 1" xfId="1416" xr:uid="{00000000-0005-0000-0000-00008B050000}"/>
    <cellStyle name="Style 1 2" xfId="1417" xr:uid="{00000000-0005-0000-0000-00008C050000}"/>
    <cellStyle name="Style 1 3" xfId="1418" xr:uid="{00000000-0005-0000-0000-00008D050000}"/>
    <cellStyle name="Style 1_Chairs" xfId="1419" xr:uid="{00000000-0005-0000-0000-00008E050000}"/>
    <cellStyle name="TextStyle" xfId="1420" xr:uid="{00000000-0005-0000-0000-00008F050000}"/>
    <cellStyle name="Title 2" xfId="1422" xr:uid="{00000000-0005-0000-0000-000090050000}"/>
    <cellStyle name="Title 3" xfId="1423" xr:uid="{00000000-0005-0000-0000-000091050000}"/>
    <cellStyle name="Title 4" xfId="1424" xr:uid="{00000000-0005-0000-0000-000092050000}"/>
    <cellStyle name="Title 5" xfId="1421" xr:uid="{00000000-0005-0000-0000-000093050000}"/>
    <cellStyle name="Total 2" xfId="1426" xr:uid="{00000000-0005-0000-0000-000094050000}"/>
    <cellStyle name="Total 3" xfId="1427" xr:uid="{00000000-0005-0000-0000-000095050000}"/>
    <cellStyle name="Total 4" xfId="1428" xr:uid="{00000000-0005-0000-0000-000096050000}"/>
    <cellStyle name="Total 5" xfId="1425" xr:uid="{00000000-0005-0000-0000-000097050000}"/>
    <cellStyle name="Warning Text 2" xfId="1430" xr:uid="{00000000-0005-0000-0000-000098050000}"/>
    <cellStyle name="Warning Text 3" xfId="1431" xr:uid="{00000000-0005-0000-0000-000099050000}"/>
    <cellStyle name="Warning Text 4" xfId="1432" xr:uid="{00000000-0005-0000-0000-00009A050000}"/>
    <cellStyle name="Warning Text 5" xfId="1429" xr:uid="{00000000-0005-0000-0000-00009B050000}"/>
    <cellStyle name="百分比" xfId="1639" builtinId="5"/>
    <cellStyle name="百分比 2" xfId="1612" xr:uid="{00000000-0005-0000-0000-00009D050000}"/>
    <cellStyle name="百分比 2 2" xfId="1613" xr:uid="{00000000-0005-0000-0000-00009E050000}"/>
    <cellStyle name="标题" xfId="1582" xr:uid="{00000000-0005-0000-0000-00009F050000}"/>
    <cellStyle name="标题 1" xfId="1583" xr:uid="{00000000-0005-0000-0000-0000A0050000}"/>
    <cellStyle name="标题 1 2" xfId="1584" xr:uid="{00000000-0005-0000-0000-0000A1050000}"/>
    <cellStyle name="标题 1 3" xfId="1585" xr:uid="{00000000-0005-0000-0000-0000A2050000}"/>
    <cellStyle name="标题 2" xfId="1586" xr:uid="{00000000-0005-0000-0000-0000A3050000}"/>
    <cellStyle name="标题 2 2" xfId="1587" xr:uid="{00000000-0005-0000-0000-0000A4050000}"/>
    <cellStyle name="标题 2 3" xfId="1588" xr:uid="{00000000-0005-0000-0000-0000A5050000}"/>
    <cellStyle name="标题 3" xfId="1589" xr:uid="{00000000-0005-0000-0000-0000A6050000}"/>
    <cellStyle name="标题 3 2" xfId="1590" xr:uid="{00000000-0005-0000-0000-0000A7050000}"/>
    <cellStyle name="标题 3 3" xfId="1591" xr:uid="{00000000-0005-0000-0000-0000A8050000}"/>
    <cellStyle name="标题 4" xfId="1592" xr:uid="{00000000-0005-0000-0000-0000A9050000}"/>
    <cellStyle name="标题 4 2" xfId="1593" xr:uid="{00000000-0005-0000-0000-0000AA050000}"/>
    <cellStyle name="标题 4 3" xfId="1594" xr:uid="{00000000-0005-0000-0000-0000AB050000}"/>
    <cellStyle name="标题 5" xfId="1595" xr:uid="{00000000-0005-0000-0000-0000AC050000}"/>
    <cellStyle name="标题 6" xfId="1596" xr:uid="{00000000-0005-0000-0000-0000AD050000}"/>
    <cellStyle name="差" xfId="1489" xr:uid="{00000000-0005-0000-0000-0000AE050000}"/>
    <cellStyle name="差 2" xfId="1490" xr:uid="{00000000-0005-0000-0000-0000AF050000}"/>
    <cellStyle name="差 3" xfId="1491" xr:uid="{00000000-0005-0000-0000-0000B0050000}"/>
    <cellStyle name="差_Book1" xfId="1492" xr:uid="{00000000-0005-0000-0000-0000B1050000}"/>
    <cellStyle name="差_BW quote sheet for HP samples _09202012" xfId="1493" xr:uid="{00000000-0005-0000-0000-0000B2050000}"/>
    <cellStyle name="差_Cellular Blanket prices- Faze3" xfId="1494" xr:uid="{00000000-0005-0000-0000-0000B3050000}"/>
    <cellStyle name="差_EE Furniture Quotation of HH samples-20100906" xfId="1495" xr:uid="{00000000-0005-0000-0000-0000B4050000}"/>
    <cellStyle name="差_Folding Chair Quote Sheet - 23 May 2013" xfId="1496" xr:uid="{00000000-0005-0000-0000-0000B5050000}"/>
    <cellStyle name="差_HP quota sheet from kaifa 2011-9-8" xfId="1497" xr:uid="{00000000-0005-0000-0000-0000B6050000}"/>
    <cellStyle name="差_HS quote sheet for HP samples _09192012" xfId="1498" xr:uid="{00000000-0005-0000-0000-0000B7050000}"/>
    <cellStyle name="差_JZJ quote sheet for HP samples _09152012" xfId="1499" xr:uid="{00000000-0005-0000-0000-0000B8050000}"/>
    <cellStyle name="差_KF quote sheet for HP samples _09152012" xfId="1500" xr:uid="{00000000-0005-0000-0000-0000B9050000}"/>
    <cellStyle name="差_Master quote sheet for HP samples _09202012" xfId="1501" xr:uid="{00000000-0005-0000-0000-0000BA050000}"/>
    <cellStyle name="差_Meiyi quote sheet for showroom samples _09192012 update" xfId="1502" xr:uid="{00000000-0005-0000-0000-0000BB050000}"/>
    <cellStyle name="差_Minxing Haojiang TA quote sheet for HP 3-14-2013 " xfId="1503" xr:uid="{00000000-0005-0000-0000-0000BC050000}"/>
    <cellStyle name="差_MY quote sheet for HP samples _09152012" xfId="1504" xr:uid="{00000000-0005-0000-0000-0000BD050000}"/>
    <cellStyle name="差_Overstock Ottoman quotation-master-20110928" xfId="1505" xr:uid="{00000000-0005-0000-0000-0000BE050000}"/>
    <cellStyle name="差_Quotation sheet for HP sample from TC 2011-08-29 (3)" xfId="1506" xr:uid="{00000000-0005-0000-0000-0000BF050000}"/>
    <cellStyle name="差_quote sheet for JCP  _08022012 (2)" xfId="1507" xr:uid="{00000000-0005-0000-0000-0000C0050000}"/>
    <cellStyle name="差_quote sheet for Overstock _09062012" xfId="1508" xr:uid="{00000000-0005-0000-0000-0000C1050000}"/>
    <cellStyle name="差_quote sheet for two tables for Overstock 5-17-2013 (2)" xfId="1509" xr:uid="{00000000-0005-0000-0000-0000C2050000}"/>
    <cellStyle name="差_TA-JLA April 2012 Sample Order (3)" xfId="1510" xr:uid="{00000000-0005-0000-0000-0000C3050000}"/>
    <cellStyle name="差_Total quote sheet for 201304 HP chairs" xfId="1511" xr:uid="{00000000-0005-0000-0000-0000C4050000}"/>
    <cellStyle name="差_Total quote sheet for 201304 HP samples _updated on 3-25-2013 (3)" xfId="1512" xr:uid="{00000000-0005-0000-0000-0000C5050000}"/>
    <cellStyle name="差_Total quote sheet for 201304 HP samples _updated on 3-26-2013 (2)" xfId="1513" xr:uid="{00000000-0005-0000-0000-0000C6050000}"/>
    <cellStyle name="差_Total quote sheet for 201304 HP samples 3-15-2013" xfId="1514" xr:uid="{00000000-0005-0000-0000-0000C7050000}"/>
    <cellStyle name="差_Total quote sheet for 201304 HP samples 3-18-2013" xfId="1515" xr:uid="{00000000-0005-0000-0000-0000C8050000}"/>
    <cellStyle name="差_total quote sheet for Overstock 2-25-2013" xfId="1516" xr:uid="{00000000-0005-0000-0000-0000C9050000}"/>
    <cellStyle name="差_TW Home Quotation sheet for JCP _07162012 (2)" xfId="1517" xr:uid="{00000000-0005-0000-0000-0000CA050000}"/>
    <cellStyle name="差_TW Home Quotation sheet for JCP _07182012" xfId="1518" xr:uid="{00000000-0005-0000-0000-0000CB050000}"/>
    <cellStyle name="差_TW Home Quotation sheet for JCP _07192012 - KD none KD (2)" xfId="1519" xr:uid="{00000000-0005-0000-0000-0000CC050000}"/>
    <cellStyle name="差_TW Home Quotation sheet HeYuan HP Show 2012-2-19" xfId="1520" xr:uid="{00000000-0005-0000-0000-0000CD050000}"/>
    <cellStyle name="差_TW Home Quotation sheet Hongsheng HP Show 2012-2-29" xfId="1521" xr:uid="{00000000-0005-0000-0000-0000CE050000}"/>
    <cellStyle name="差_TW Home Quotation sheet Jinzheng HP Show 2012-2-29" xfId="1522" xr:uid="{00000000-0005-0000-0000-0000CF050000}"/>
    <cellStyle name="差_TW Home Quotation sheet Meiyuan HP Show 2012-2-29" xfId="1523" xr:uid="{00000000-0005-0000-0000-0000D0050000}"/>
    <cellStyle name="差_TW Home Quotation sheet- south items for HP from HS 2012-03-22" xfId="1524" xr:uid="{00000000-0005-0000-0000-0000D1050000}"/>
    <cellStyle name="差_TW Home Quotation sheet-07022012update (2)" xfId="1525" xr:uid="{00000000-0005-0000-0000-0000D2050000}"/>
    <cellStyle name="差_TW Home Quotation sheet--120323" xfId="1526" xr:uid="{00000000-0005-0000-0000-0000D3050000}"/>
    <cellStyle name="差_TW Home Quotation sheet-120611HEYUAN  (2)" xfId="1527" xr:uid="{00000000-0005-0000-0000-0000D4050000}"/>
    <cellStyle name="差_TW Home Quotation sheet-120618 update (2)" xfId="1528" xr:uid="{00000000-0005-0000-0000-0000D5050000}"/>
    <cellStyle name="差_TW Home Quotation sheet-BW 2012-3-13" xfId="1529" xr:uid="{00000000-0005-0000-0000-0000D6050000}"/>
    <cellStyle name="差_TW Home Quotation sheet-BW items from MY" xfId="1530" xr:uid="{00000000-0005-0000-0000-0000D7050000}"/>
    <cellStyle name="差_TW Home Quotation sheet-KAIFAI 2012-2-20" xfId="1531" xr:uid="{00000000-0005-0000-0000-0000D8050000}"/>
    <cellStyle name="差_TW_Home_Quotation_sheet of HP samples-chairone-20100907" xfId="1532" xr:uid="{00000000-0005-0000-0000-0000D9050000}"/>
    <cellStyle name="差_TW_Home_Quotation_sheet of HP samples-chairone-20100907 (3)" xfId="1533" xr:uid="{00000000-0005-0000-0000-0000DA050000}"/>
    <cellStyle name="差_Winsun quote sheet for HP samples _09192012" xfId="1534" xr:uid="{00000000-0005-0000-0000-0000DB050000}"/>
    <cellStyle name="常规" xfId="0" builtinId="0"/>
    <cellStyle name="常规 10" xfId="1535" xr:uid="{00000000-0005-0000-0000-0000DD050000}"/>
    <cellStyle name="常规 11" xfId="1536" xr:uid="{00000000-0005-0000-0000-0000DE050000}"/>
    <cellStyle name="常规 12" xfId="1537" xr:uid="{00000000-0005-0000-0000-0000DF050000}"/>
    <cellStyle name="常规 13" xfId="1538" xr:uid="{00000000-0005-0000-0000-0000E0050000}"/>
    <cellStyle name="常规 14" xfId="1539" xr:uid="{00000000-0005-0000-0000-0000E1050000}"/>
    <cellStyle name="常规 15" xfId="1540" xr:uid="{00000000-0005-0000-0000-0000E2050000}"/>
    <cellStyle name="常规 16" xfId="1648" xr:uid="{00000000-0005-0000-0000-0000E3050000}"/>
    <cellStyle name="常规 17" xfId="1650" xr:uid="{00000000-0005-0000-0000-0000E4050000}"/>
    <cellStyle name="常规 2" xfId="1541" xr:uid="{00000000-0005-0000-0000-0000E5050000}"/>
    <cellStyle name="常规 2 14" xfId="1542" xr:uid="{00000000-0005-0000-0000-0000E6050000}"/>
    <cellStyle name="常规 2 17" xfId="1543" xr:uid="{00000000-0005-0000-0000-0000E7050000}"/>
    <cellStyle name="常规 2 18" xfId="1544" xr:uid="{00000000-0005-0000-0000-0000E8050000}"/>
    <cellStyle name="常规 2 2" xfId="1545" xr:uid="{00000000-0005-0000-0000-0000E9050000}"/>
    <cellStyle name="常规 2 22" xfId="1546" xr:uid="{00000000-0005-0000-0000-0000EA050000}"/>
    <cellStyle name="常规 2 28" xfId="1547" xr:uid="{00000000-0005-0000-0000-0000EB050000}"/>
    <cellStyle name="常规 2 3" xfId="1548" xr:uid="{00000000-0005-0000-0000-0000EC050000}"/>
    <cellStyle name="常规 2 4" xfId="1549" xr:uid="{00000000-0005-0000-0000-0000ED050000}"/>
    <cellStyle name="常规 2 49" xfId="1550" xr:uid="{00000000-0005-0000-0000-0000EE050000}"/>
    <cellStyle name="常规 2 53" xfId="1551" xr:uid="{00000000-0005-0000-0000-0000EF050000}"/>
    <cellStyle name="常规 2_ALL items" xfId="1552" xr:uid="{00000000-0005-0000-0000-0000F0050000}"/>
    <cellStyle name="常规 3" xfId="1553" xr:uid="{00000000-0005-0000-0000-0000F1050000}"/>
    <cellStyle name="常规 4" xfId="1554" xr:uid="{00000000-0005-0000-0000-0000F2050000}"/>
    <cellStyle name="常规 5" xfId="1555" xr:uid="{00000000-0005-0000-0000-0000F3050000}"/>
    <cellStyle name="常规 6" xfId="1556" xr:uid="{00000000-0005-0000-0000-0000F4050000}"/>
    <cellStyle name="常规 6 2" xfId="1557" xr:uid="{00000000-0005-0000-0000-0000F5050000}"/>
    <cellStyle name="常规 6_Basic bedding commitment March Market--130506" xfId="1558" xr:uid="{00000000-0005-0000-0000-0000F6050000}"/>
    <cellStyle name="常规 7" xfId="1559" xr:uid="{00000000-0005-0000-0000-0000F7050000}"/>
    <cellStyle name="常规 8" xfId="1560" xr:uid="{00000000-0005-0000-0000-0000F8050000}"/>
    <cellStyle name="常规 8 2" xfId="1561" xr:uid="{00000000-0005-0000-0000-0000F9050000}"/>
    <cellStyle name="常规 9" xfId="1562" xr:uid="{00000000-0005-0000-0000-0000FA050000}"/>
    <cellStyle name="常规_Sheet1 2" xfId="1641" xr:uid="{00000000-0005-0000-0000-0000FB050000}"/>
    <cellStyle name="常规_Sheet1 2 2" xfId="1646" xr:uid="{00000000-0005-0000-0000-0000FC050000}"/>
    <cellStyle name="好" xfId="1443" xr:uid="{00000000-0005-0000-0000-0000FD050000}"/>
    <cellStyle name="好 2" xfId="1444" xr:uid="{00000000-0005-0000-0000-0000FE050000}"/>
    <cellStyle name="好 3" xfId="1445" xr:uid="{00000000-0005-0000-0000-0000FF050000}"/>
    <cellStyle name="好_Book1" xfId="1446" xr:uid="{00000000-0005-0000-0000-000000060000}"/>
    <cellStyle name="好_BW quote sheet for HP samples _09202012" xfId="1447" xr:uid="{00000000-0005-0000-0000-000001060000}"/>
    <cellStyle name="好_Cellular Blanket prices- Faze3" xfId="1448" xr:uid="{00000000-0005-0000-0000-000002060000}"/>
    <cellStyle name="好_EE Furniture Quotation of HH samples-20100906" xfId="1449" xr:uid="{00000000-0005-0000-0000-000003060000}"/>
    <cellStyle name="好_Folding Chair Quote Sheet - 23 May 2013" xfId="1450" xr:uid="{00000000-0005-0000-0000-000004060000}"/>
    <cellStyle name="好_HP quota sheet from kaifa 2011-9-8" xfId="1451" xr:uid="{00000000-0005-0000-0000-000005060000}"/>
    <cellStyle name="好_HS quote sheet for HP samples _09192012" xfId="1452" xr:uid="{00000000-0005-0000-0000-000006060000}"/>
    <cellStyle name="好_JZJ quote sheet for HP samples _09152012" xfId="1453" xr:uid="{00000000-0005-0000-0000-000007060000}"/>
    <cellStyle name="好_KF quote sheet for HP samples _09152012" xfId="1454" xr:uid="{00000000-0005-0000-0000-000008060000}"/>
    <cellStyle name="好_Master quote sheet for HP samples _09202012" xfId="1455" xr:uid="{00000000-0005-0000-0000-000009060000}"/>
    <cellStyle name="好_Meiyi quote sheet for showroom samples _09192012 update" xfId="1456" xr:uid="{00000000-0005-0000-0000-00000A060000}"/>
    <cellStyle name="好_Minxing Haojiang TA quote sheet for HP 3-14-2013 " xfId="1457" xr:uid="{00000000-0005-0000-0000-00000B060000}"/>
    <cellStyle name="好_MY quote sheet for HP samples _09152012" xfId="1458" xr:uid="{00000000-0005-0000-0000-00000C060000}"/>
    <cellStyle name="好_Overstock Ottoman quotation-master-20110928" xfId="1459" xr:uid="{00000000-0005-0000-0000-00000D060000}"/>
    <cellStyle name="好_Quotation sheet for HP sample from TC 2011-08-29 (3)" xfId="1460" xr:uid="{00000000-0005-0000-0000-00000E060000}"/>
    <cellStyle name="好_quote sheet for JCP  _08022012 (2)" xfId="1461" xr:uid="{00000000-0005-0000-0000-00000F060000}"/>
    <cellStyle name="好_quote sheet for Overstock _09062012" xfId="1462" xr:uid="{00000000-0005-0000-0000-000010060000}"/>
    <cellStyle name="好_quote sheet for two tables for Overstock 5-17-2013 (2)" xfId="1463" xr:uid="{00000000-0005-0000-0000-000011060000}"/>
    <cellStyle name="好_TA-JLA April 2012 Sample Order (3)" xfId="1464" xr:uid="{00000000-0005-0000-0000-000012060000}"/>
    <cellStyle name="好_Total quote sheet for 201304 HP chairs" xfId="1465" xr:uid="{00000000-0005-0000-0000-000013060000}"/>
    <cellStyle name="好_Total quote sheet for 201304 HP samples _updated on 3-25-2013 (3)" xfId="1466" xr:uid="{00000000-0005-0000-0000-000014060000}"/>
    <cellStyle name="好_Total quote sheet for 201304 HP samples _updated on 3-26-2013 (2)" xfId="1467" xr:uid="{00000000-0005-0000-0000-000015060000}"/>
    <cellStyle name="好_Total quote sheet for 201304 HP samples 3-15-2013" xfId="1468" xr:uid="{00000000-0005-0000-0000-000016060000}"/>
    <cellStyle name="好_Total quote sheet for 201304 HP samples 3-18-2013" xfId="1469" xr:uid="{00000000-0005-0000-0000-000017060000}"/>
    <cellStyle name="好_total quote sheet for Overstock 2-25-2013" xfId="1470" xr:uid="{00000000-0005-0000-0000-000018060000}"/>
    <cellStyle name="好_TW Home Quotation sheet for JCP _07162012 (2)" xfId="1471" xr:uid="{00000000-0005-0000-0000-000019060000}"/>
    <cellStyle name="好_TW Home Quotation sheet for JCP _07182012" xfId="1472" xr:uid="{00000000-0005-0000-0000-00001A060000}"/>
    <cellStyle name="好_TW Home Quotation sheet for JCP _07192012 - KD none KD (2)" xfId="1473" xr:uid="{00000000-0005-0000-0000-00001B060000}"/>
    <cellStyle name="好_TW Home Quotation sheet HeYuan HP Show 2012-2-19" xfId="1474" xr:uid="{00000000-0005-0000-0000-00001C060000}"/>
    <cellStyle name="好_TW Home Quotation sheet Hongsheng HP Show 2012-2-29" xfId="1475" xr:uid="{00000000-0005-0000-0000-00001D060000}"/>
    <cellStyle name="好_TW Home Quotation sheet Jinzheng HP Show 2012-2-29" xfId="1476" xr:uid="{00000000-0005-0000-0000-00001E060000}"/>
    <cellStyle name="好_TW Home Quotation sheet Meiyuan HP Show 2012-2-29" xfId="1477" xr:uid="{00000000-0005-0000-0000-00001F060000}"/>
    <cellStyle name="好_TW Home Quotation sheet- south items for HP from HS 2012-03-22" xfId="1478" xr:uid="{00000000-0005-0000-0000-000020060000}"/>
    <cellStyle name="好_TW Home Quotation sheet-07022012update (2)" xfId="1479" xr:uid="{00000000-0005-0000-0000-000021060000}"/>
    <cellStyle name="好_TW Home Quotation sheet--120323" xfId="1480" xr:uid="{00000000-0005-0000-0000-000022060000}"/>
    <cellStyle name="好_TW Home Quotation sheet-120611HEYUAN  (2)" xfId="1481" xr:uid="{00000000-0005-0000-0000-000023060000}"/>
    <cellStyle name="好_TW Home Quotation sheet-120618 update (2)" xfId="1482" xr:uid="{00000000-0005-0000-0000-000024060000}"/>
    <cellStyle name="好_TW Home Quotation sheet-BW 2012-3-13" xfId="1483" xr:uid="{00000000-0005-0000-0000-000025060000}"/>
    <cellStyle name="好_TW Home Quotation sheet-BW items from MY" xfId="1484" xr:uid="{00000000-0005-0000-0000-000026060000}"/>
    <cellStyle name="好_TW Home Quotation sheet-KAIFAI 2012-2-20" xfId="1485" xr:uid="{00000000-0005-0000-0000-000027060000}"/>
    <cellStyle name="好_TW_Home_Quotation_sheet of HP samples-chairone-20100907" xfId="1486" xr:uid="{00000000-0005-0000-0000-000028060000}"/>
    <cellStyle name="好_TW_Home_Quotation_sheet of HP samples-chairone-20100907 (3)" xfId="1487" xr:uid="{00000000-0005-0000-0000-000029060000}"/>
    <cellStyle name="好_Winsun quote sheet for HP samples _09192012" xfId="1488" xr:uid="{00000000-0005-0000-0000-00002A060000}"/>
    <cellStyle name="汇总" xfId="1604" xr:uid="{00000000-0005-0000-0000-00002B060000}"/>
    <cellStyle name="汇总 2" xfId="1605" xr:uid="{00000000-0005-0000-0000-00002C060000}"/>
    <cellStyle name="汇总 3" xfId="1606" xr:uid="{00000000-0005-0000-0000-00002D060000}"/>
    <cellStyle name="货币" xfId="14" builtinId="4"/>
    <cellStyle name="货币 2" xfId="1651" xr:uid="{CF316E00-8E09-42AB-8C17-CB74950F1136}"/>
    <cellStyle name="货币 2 30" xfId="1623" xr:uid="{00000000-0005-0000-0000-00002F060000}"/>
    <cellStyle name="计算" xfId="1620" xr:uid="{00000000-0005-0000-0000-000030060000}"/>
    <cellStyle name="计算 2" xfId="1621" xr:uid="{00000000-0005-0000-0000-000031060000}"/>
    <cellStyle name="计算 3" xfId="1622" xr:uid="{00000000-0005-0000-0000-000032060000}"/>
    <cellStyle name="检查单元格" xfId="1600" xr:uid="{00000000-0005-0000-0000-000033060000}"/>
    <cellStyle name="检查单元格 2" xfId="1601" xr:uid="{00000000-0005-0000-0000-000034060000}"/>
    <cellStyle name="检查单元格 3" xfId="1602" xr:uid="{00000000-0005-0000-0000-000035060000}"/>
    <cellStyle name="解释性文本" xfId="1614" xr:uid="{00000000-0005-0000-0000-000036060000}"/>
    <cellStyle name="解释性文本 2" xfId="1615" xr:uid="{00000000-0005-0000-0000-000037060000}"/>
    <cellStyle name="解释性文本 3" xfId="1616" xr:uid="{00000000-0005-0000-0000-000038060000}"/>
    <cellStyle name="警告文本" xfId="1617" xr:uid="{00000000-0005-0000-0000-000039060000}"/>
    <cellStyle name="警告文本 2" xfId="1618" xr:uid="{00000000-0005-0000-0000-00003A060000}"/>
    <cellStyle name="警告文本 3" xfId="1619" xr:uid="{00000000-0005-0000-0000-00003B060000}"/>
    <cellStyle name="链接单元格" xfId="1634" xr:uid="{00000000-0005-0000-0000-00003C060000}"/>
    <cellStyle name="链接单元格 2" xfId="1635" xr:uid="{00000000-0005-0000-0000-00003D060000}"/>
    <cellStyle name="链接单元格 3" xfId="1636" xr:uid="{00000000-0005-0000-0000-00003E060000}"/>
    <cellStyle name="霓付 [0]_97MBO" xfId="1637" xr:uid="{00000000-0005-0000-0000-00003F060000}"/>
    <cellStyle name="霓付_97MBO" xfId="1638" xr:uid="{00000000-0005-0000-0000-000040060000}"/>
    <cellStyle name="烹拳 [0]_97MBO" xfId="1610" xr:uid="{00000000-0005-0000-0000-000041060000}"/>
    <cellStyle name="烹拳_97MBO" xfId="1611" xr:uid="{00000000-0005-0000-0000-000042060000}"/>
    <cellStyle name="普通_ 白土" xfId="1581" xr:uid="{00000000-0005-0000-0000-000043060000}"/>
    <cellStyle name="千分位[0]_ 白土" xfId="1441" xr:uid="{00000000-0005-0000-0000-000044060000}"/>
    <cellStyle name="千分位_ 白土" xfId="1442" xr:uid="{00000000-0005-0000-0000-000045060000}"/>
    <cellStyle name="千位[0]_laroux" xfId="1439" xr:uid="{00000000-0005-0000-0000-000046060000}"/>
    <cellStyle name="千位_laroux" xfId="1440" xr:uid="{00000000-0005-0000-0000-000047060000}"/>
    <cellStyle name="千位分隔 2" xfId="1647" xr:uid="{00000000-0005-0000-0000-000048060000}"/>
    <cellStyle name="钎霖_laroux" xfId="1633" xr:uid="{00000000-0005-0000-0000-000049060000}"/>
    <cellStyle name="强调文字颜色 1" xfId="1563" xr:uid="{00000000-0005-0000-0000-00004A060000}"/>
    <cellStyle name="强调文字颜色 1 2" xfId="1564" xr:uid="{00000000-0005-0000-0000-00004B060000}"/>
    <cellStyle name="强调文字颜色 1 3" xfId="1565" xr:uid="{00000000-0005-0000-0000-00004C060000}"/>
    <cellStyle name="强调文字颜色 2" xfId="1566" xr:uid="{00000000-0005-0000-0000-00004D060000}"/>
    <cellStyle name="强调文字颜色 2 2" xfId="1567" xr:uid="{00000000-0005-0000-0000-00004E060000}"/>
    <cellStyle name="强调文字颜色 2 3" xfId="1568" xr:uid="{00000000-0005-0000-0000-00004F060000}"/>
    <cellStyle name="强调文字颜色 3" xfId="1569" xr:uid="{00000000-0005-0000-0000-000050060000}"/>
    <cellStyle name="强调文字颜色 3 2" xfId="1570" xr:uid="{00000000-0005-0000-0000-000051060000}"/>
    <cellStyle name="强调文字颜色 3 3" xfId="1571" xr:uid="{00000000-0005-0000-0000-000052060000}"/>
    <cellStyle name="强调文字颜色 4" xfId="1572" xr:uid="{00000000-0005-0000-0000-000053060000}"/>
    <cellStyle name="强调文字颜色 4 2" xfId="1573" xr:uid="{00000000-0005-0000-0000-000054060000}"/>
    <cellStyle name="强调文字颜色 4 3" xfId="1574" xr:uid="{00000000-0005-0000-0000-000055060000}"/>
    <cellStyle name="强调文字颜色 5" xfId="1575" xr:uid="{00000000-0005-0000-0000-000056060000}"/>
    <cellStyle name="强调文字颜色 5 2" xfId="1576" xr:uid="{00000000-0005-0000-0000-000057060000}"/>
    <cellStyle name="强调文字颜色 5 3" xfId="1577" xr:uid="{00000000-0005-0000-0000-000058060000}"/>
    <cellStyle name="强调文字颜色 6" xfId="1578" xr:uid="{00000000-0005-0000-0000-000059060000}"/>
    <cellStyle name="强调文字颜色 6 2" xfId="1579" xr:uid="{00000000-0005-0000-0000-00005A060000}"/>
    <cellStyle name="强调文字颜色 6 3" xfId="1580" xr:uid="{00000000-0005-0000-0000-00005B060000}"/>
    <cellStyle name="适中" xfId="1630" xr:uid="{00000000-0005-0000-0000-00005C060000}"/>
    <cellStyle name="适中 2" xfId="1631" xr:uid="{00000000-0005-0000-0000-00005D060000}"/>
    <cellStyle name="适中 3" xfId="1632" xr:uid="{00000000-0005-0000-0000-00005E060000}"/>
    <cellStyle name="输出" xfId="1627" xr:uid="{00000000-0005-0000-0000-00005F060000}"/>
    <cellStyle name="输出 2" xfId="1628" xr:uid="{00000000-0005-0000-0000-000060060000}"/>
    <cellStyle name="输出 3" xfId="1629" xr:uid="{00000000-0005-0000-0000-000061060000}"/>
    <cellStyle name="输入" xfId="1624" xr:uid="{00000000-0005-0000-0000-000062060000}"/>
    <cellStyle name="输入 2" xfId="1625" xr:uid="{00000000-0005-0000-0000-000063060000}"/>
    <cellStyle name="输入 3" xfId="1626" xr:uid="{00000000-0005-0000-0000-000064060000}"/>
    <cellStyle name="样式 1" xfId="13" xr:uid="{00000000-0005-0000-0000-000065060000}"/>
    <cellStyle name="样式 1 2" xfId="1597" xr:uid="{00000000-0005-0000-0000-000066060000}"/>
    <cellStyle name="样式 1 3" xfId="1598" xr:uid="{00000000-0005-0000-0000-000067060000}"/>
    <cellStyle name="样式 1_Fall 12 BBB Woolrich Quote Sheet - Heather" xfId="1599" xr:uid="{00000000-0005-0000-0000-000068060000}"/>
    <cellStyle name="樣式 1" xfId="1603" xr:uid="{00000000-0005-0000-0000-000069060000}"/>
    <cellStyle name="一般_PRICE3" xfId="1438" xr:uid="{00000000-0005-0000-0000-00006A060000}"/>
    <cellStyle name="注释" xfId="1607" xr:uid="{00000000-0005-0000-0000-00006B060000}"/>
    <cellStyle name="注释 2" xfId="1608" xr:uid="{00000000-0005-0000-0000-00006C060000}"/>
    <cellStyle name="注释 3" xfId="1609" xr:uid="{00000000-0005-0000-0000-00006D060000}"/>
    <cellStyle name="콤마 [0]_BOILER-CO1" xfId="1433" xr:uid="{00000000-0005-0000-0000-00006E060000}"/>
    <cellStyle name="콤마_BOILER-CO1" xfId="1434" xr:uid="{00000000-0005-0000-0000-00006F060000}"/>
    <cellStyle name="통화 [0]_BOILER-CO1" xfId="1435" xr:uid="{00000000-0005-0000-0000-000070060000}"/>
    <cellStyle name="통화_BOILER-CO1" xfId="1436" xr:uid="{00000000-0005-0000-0000-000071060000}"/>
    <cellStyle name="표준_0N-HANDLING " xfId="1437" xr:uid="{00000000-0005-0000-0000-000072060000}"/>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9.jpeg"/><Relationship Id="rId7" Type="http://schemas.openxmlformats.org/officeDocument/2006/relationships/image" Target="../media/image13.jpeg"/><Relationship Id="rId2" Type="http://schemas.openxmlformats.org/officeDocument/2006/relationships/image" Target="../media/image8.jpeg"/><Relationship Id="rId1" Type="http://schemas.openxmlformats.org/officeDocument/2006/relationships/image" Target="../media/image7.jpeg"/><Relationship Id="rId6" Type="http://schemas.openxmlformats.org/officeDocument/2006/relationships/image" Target="../media/image12.jpeg"/><Relationship Id="rId5" Type="http://schemas.openxmlformats.org/officeDocument/2006/relationships/image" Target="../media/image11.jpeg"/><Relationship Id="rId4" Type="http://schemas.openxmlformats.org/officeDocument/2006/relationships/image" Target="../media/image10.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oneCellAnchor>
    <xdr:from>
      <xdr:col>0</xdr:col>
      <xdr:colOff>9525</xdr:colOff>
      <xdr:row>18</xdr:row>
      <xdr:rowOff>29210</xdr:rowOff>
    </xdr:from>
    <xdr:ext cx="2089150" cy="1385570"/>
    <xdr:pic>
      <xdr:nvPicPr>
        <xdr:cNvPr id="2" name="Picture 1" descr="New Image">
          <a:extLst>
            <a:ext uri="{FF2B5EF4-FFF2-40B4-BE49-F238E27FC236}">
              <a16:creationId xmlns:a16="http://schemas.microsoft.com/office/drawing/2014/main" id="{B1F34BE4-2C2C-4ACC-9E9C-6125C0D803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9525" y="2886710"/>
          <a:ext cx="2089150" cy="1385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8890</xdr:colOff>
      <xdr:row>21</xdr:row>
      <xdr:rowOff>50800</xdr:rowOff>
    </xdr:from>
    <xdr:ext cx="5557520" cy="1901825"/>
    <xdr:pic>
      <xdr:nvPicPr>
        <xdr:cNvPr id="3" name="图片 1">
          <a:extLst>
            <a:ext uri="{FF2B5EF4-FFF2-40B4-BE49-F238E27FC236}">
              <a16:creationId xmlns:a16="http://schemas.microsoft.com/office/drawing/2014/main" id="{19516748-82D4-4341-B7B1-0AD9366B14E2}"/>
            </a:ext>
          </a:extLst>
        </xdr:cNvPr>
        <xdr:cNvPicPr>
          <a:picLocks noChangeAspect="1"/>
        </xdr:cNvPicPr>
      </xdr:nvPicPr>
      <xdr:blipFill>
        <a:blip xmlns:r="http://schemas.openxmlformats.org/officeDocument/2006/relationships" r:embed="rId2"/>
        <a:stretch>
          <a:fillRect/>
        </a:stretch>
      </xdr:blipFill>
      <xdr:spPr>
        <a:xfrm>
          <a:off x="1894840" y="3384550"/>
          <a:ext cx="5557520" cy="1901825"/>
        </a:xfrm>
        <a:prstGeom prst="rect">
          <a:avLst/>
        </a:prstGeom>
        <a:noFill/>
        <a:ln w="9525">
          <a:noFill/>
        </a:ln>
      </xdr:spPr>
    </xdr:pic>
    <xdr:clientData/>
  </xdr:oneCellAnchor>
  <xdr:oneCellAnchor>
    <xdr:from>
      <xdr:col>3</xdr:col>
      <xdr:colOff>9525</xdr:colOff>
      <xdr:row>34</xdr:row>
      <xdr:rowOff>38100</xdr:rowOff>
    </xdr:from>
    <xdr:ext cx="3689985" cy="2530475"/>
    <xdr:pic>
      <xdr:nvPicPr>
        <xdr:cNvPr id="4" name="图片 5">
          <a:extLst>
            <a:ext uri="{FF2B5EF4-FFF2-40B4-BE49-F238E27FC236}">
              <a16:creationId xmlns:a16="http://schemas.microsoft.com/office/drawing/2014/main" id="{04E4671B-CEC4-4CBA-848A-4C4C812DA61B}"/>
            </a:ext>
          </a:extLst>
        </xdr:cNvPr>
        <xdr:cNvPicPr>
          <a:picLocks noChangeAspect="1"/>
        </xdr:cNvPicPr>
      </xdr:nvPicPr>
      <xdr:blipFill>
        <a:blip xmlns:r="http://schemas.openxmlformats.org/officeDocument/2006/relationships" r:embed="rId3"/>
        <a:stretch>
          <a:fillRect/>
        </a:stretch>
      </xdr:blipFill>
      <xdr:spPr>
        <a:xfrm>
          <a:off x="1895475" y="5435600"/>
          <a:ext cx="3689985" cy="2530475"/>
        </a:xfrm>
        <a:prstGeom prst="rect">
          <a:avLst/>
        </a:prstGeom>
        <a:noFill/>
        <a:ln w="9525">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18</xdr:row>
      <xdr:rowOff>29210</xdr:rowOff>
    </xdr:from>
    <xdr:to>
      <xdr:col>2</xdr:col>
      <xdr:colOff>403225</xdr:colOff>
      <xdr:row>26</xdr:row>
      <xdr:rowOff>149225</xdr:rowOff>
    </xdr:to>
    <xdr:pic>
      <xdr:nvPicPr>
        <xdr:cNvPr id="2" name="Picture 1" descr="New Image">
          <a:extLst>
            <a:ext uri="{FF2B5EF4-FFF2-40B4-BE49-F238E27FC236}">
              <a16:creationId xmlns:a16="http://schemas.microsoft.com/office/drawing/2014/main" id="{2597E1A7-769B-4FB1-BE66-2C10D2821737}"/>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a:xfrm>
          <a:off x="9525" y="3277235"/>
          <a:ext cx="1984375" cy="1443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38100</xdr:colOff>
      <xdr:row>22</xdr:row>
      <xdr:rowOff>44450</xdr:rowOff>
    </xdr:from>
    <xdr:to>
      <xdr:col>4</xdr:col>
      <xdr:colOff>1022350</xdr:colOff>
      <xdr:row>35</xdr:row>
      <xdr:rowOff>111125</xdr:rowOff>
    </xdr:to>
    <xdr:pic>
      <xdr:nvPicPr>
        <xdr:cNvPr id="3" name="图片 2">
          <a:extLst>
            <a:ext uri="{FF2B5EF4-FFF2-40B4-BE49-F238E27FC236}">
              <a16:creationId xmlns:a16="http://schemas.microsoft.com/office/drawing/2014/main" id="{200EB4B0-D69A-4F2F-9FF5-4FE238257EC2}"/>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438525" y="3968750"/>
          <a:ext cx="2184400" cy="2171700"/>
        </a:xfrm>
        <a:prstGeom prst="rect">
          <a:avLst/>
        </a:prstGeom>
        <a:noFill/>
        <a:ln w="9525">
          <a:noFill/>
        </a:ln>
      </xdr:spPr>
    </xdr:pic>
    <xdr:clientData/>
  </xdr:twoCellAnchor>
  <xdr:twoCellAnchor editAs="oneCell">
    <xdr:from>
      <xdr:col>4</xdr:col>
      <xdr:colOff>1207135</xdr:colOff>
      <xdr:row>22</xdr:row>
      <xdr:rowOff>47625</xdr:rowOff>
    </xdr:from>
    <xdr:to>
      <xdr:col>5</xdr:col>
      <xdr:colOff>95250</xdr:colOff>
      <xdr:row>35</xdr:row>
      <xdr:rowOff>72390</xdr:rowOff>
    </xdr:to>
    <xdr:pic>
      <xdr:nvPicPr>
        <xdr:cNvPr id="4" name="图片 4">
          <a:extLst>
            <a:ext uri="{FF2B5EF4-FFF2-40B4-BE49-F238E27FC236}">
              <a16:creationId xmlns:a16="http://schemas.microsoft.com/office/drawing/2014/main" id="{FB8D76A1-D3B2-429D-89A2-3982F8900566}"/>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807710" y="3971925"/>
          <a:ext cx="878840" cy="2129790"/>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36</xdr:row>
      <xdr:rowOff>48260</xdr:rowOff>
    </xdr:from>
    <xdr:to>
      <xdr:col>2</xdr:col>
      <xdr:colOff>466090</xdr:colOff>
      <xdr:row>44</xdr:row>
      <xdr:rowOff>116840</xdr:rowOff>
    </xdr:to>
    <xdr:pic>
      <xdr:nvPicPr>
        <xdr:cNvPr id="2" name="Picture 1" descr="New Image">
          <a:extLst>
            <a:ext uri="{FF2B5EF4-FFF2-40B4-BE49-F238E27FC236}">
              <a16:creationId xmlns:a16="http://schemas.microsoft.com/office/drawing/2014/main" id="{4EF52D92-72C2-47A7-95C6-854167BEF2EE}"/>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a:xfrm>
          <a:off x="57150" y="6991985"/>
          <a:ext cx="1999615" cy="1392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76200</xdr:colOff>
      <xdr:row>38</xdr:row>
      <xdr:rowOff>47625</xdr:rowOff>
    </xdr:from>
    <xdr:to>
      <xdr:col>4</xdr:col>
      <xdr:colOff>440055</xdr:colOff>
      <xdr:row>50</xdr:row>
      <xdr:rowOff>125730</xdr:rowOff>
    </xdr:to>
    <xdr:pic>
      <xdr:nvPicPr>
        <xdr:cNvPr id="3" name="图片 6">
          <a:extLst>
            <a:ext uri="{FF2B5EF4-FFF2-40B4-BE49-F238E27FC236}">
              <a16:creationId xmlns:a16="http://schemas.microsoft.com/office/drawing/2014/main" id="{CB8E88D8-08F0-43DB-A246-E24253B697F4}"/>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476625" y="7343775"/>
          <a:ext cx="1573530" cy="2021205"/>
        </a:xfrm>
        <a:prstGeom prst="rect">
          <a:avLst/>
        </a:prstGeom>
        <a:noFill/>
        <a:ln w="9525">
          <a:noFill/>
        </a:ln>
      </xdr:spPr>
    </xdr:pic>
    <xdr:clientData/>
  </xdr:twoCellAnchor>
  <xdr:twoCellAnchor editAs="oneCell">
    <xdr:from>
      <xdr:col>4</xdr:col>
      <xdr:colOff>523875</xdr:colOff>
      <xdr:row>38</xdr:row>
      <xdr:rowOff>13970</xdr:rowOff>
    </xdr:from>
    <xdr:to>
      <xdr:col>5</xdr:col>
      <xdr:colOff>129540</xdr:colOff>
      <xdr:row>50</xdr:row>
      <xdr:rowOff>153035</xdr:rowOff>
    </xdr:to>
    <xdr:pic>
      <xdr:nvPicPr>
        <xdr:cNvPr id="4" name="图片 7">
          <a:extLst>
            <a:ext uri="{FF2B5EF4-FFF2-40B4-BE49-F238E27FC236}">
              <a16:creationId xmlns:a16="http://schemas.microsoft.com/office/drawing/2014/main" id="{171EBEE5-EDBB-4CF3-B4B2-0CAEF9B7FAB3}"/>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133975" y="7310120"/>
          <a:ext cx="1596390" cy="2082165"/>
        </a:xfrm>
        <a:prstGeom prst="rect">
          <a:avLst/>
        </a:prstGeom>
        <a:noFill/>
        <a:ln w="9525">
          <a:noFill/>
        </a:ln>
      </xdr:spPr>
    </xdr:pic>
    <xdr:clientData/>
  </xdr:twoCellAnchor>
  <xdr:twoCellAnchor editAs="oneCell">
    <xdr:from>
      <xdr:col>3</xdr:col>
      <xdr:colOff>43497</xdr:colOff>
      <xdr:row>53</xdr:row>
      <xdr:rowOff>47942</xdr:rowOff>
    </xdr:from>
    <xdr:to>
      <xdr:col>4</xdr:col>
      <xdr:colOff>1531302</xdr:colOff>
      <xdr:row>65</xdr:row>
      <xdr:rowOff>54927</xdr:rowOff>
    </xdr:to>
    <xdr:pic>
      <xdr:nvPicPr>
        <xdr:cNvPr id="5" name="Picture 4">
          <a:extLst>
            <a:ext uri="{FF2B5EF4-FFF2-40B4-BE49-F238E27FC236}">
              <a16:creationId xmlns:a16="http://schemas.microsoft.com/office/drawing/2014/main" id="{2E914ED0-8647-4CEA-B56C-913CB3FA6234}"/>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rot="5400000">
          <a:off x="3817619" y="9399270"/>
          <a:ext cx="1950085" cy="2697480"/>
        </a:xfrm>
        <a:prstGeom prst="rect">
          <a:avLst/>
        </a:prstGeom>
      </xdr:spPr>
    </xdr:pic>
    <xdr:clientData/>
  </xdr:twoCellAnchor>
  <xdr:twoCellAnchor editAs="oneCell">
    <xdr:from>
      <xdr:col>4</xdr:col>
      <xdr:colOff>1834832</xdr:colOff>
      <xdr:row>53</xdr:row>
      <xdr:rowOff>43497</xdr:rowOff>
    </xdr:from>
    <xdr:to>
      <xdr:col>9</xdr:col>
      <xdr:colOff>458152</xdr:colOff>
      <xdr:row>65</xdr:row>
      <xdr:rowOff>16827</xdr:rowOff>
    </xdr:to>
    <xdr:pic>
      <xdr:nvPicPr>
        <xdr:cNvPr id="6" name="Picture 5">
          <a:extLst>
            <a:ext uri="{FF2B5EF4-FFF2-40B4-BE49-F238E27FC236}">
              <a16:creationId xmlns:a16="http://schemas.microsoft.com/office/drawing/2014/main" id="{29A32BB6-B44E-41FB-A217-E5E9748D4ECE}"/>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rot="5400000">
          <a:off x="6755765" y="9457689"/>
          <a:ext cx="1916430" cy="2538095"/>
        </a:xfrm>
        <a:prstGeom prst="rect">
          <a:avLst/>
        </a:prstGeom>
      </xdr:spPr>
    </xdr:pic>
    <xdr:clientData/>
  </xdr:twoCellAnchor>
  <xdr:twoCellAnchor editAs="oneCell">
    <xdr:from>
      <xdr:col>6</xdr:col>
      <xdr:colOff>28575</xdr:colOff>
      <xdr:row>38</xdr:row>
      <xdr:rowOff>44450</xdr:rowOff>
    </xdr:from>
    <xdr:to>
      <xdr:col>10</xdr:col>
      <xdr:colOff>323215</xdr:colOff>
      <xdr:row>51</xdr:row>
      <xdr:rowOff>69215</xdr:rowOff>
    </xdr:to>
    <xdr:pic>
      <xdr:nvPicPr>
        <xdr:cNvPr id="7" name="图片 2">
          <a:extLst>
            <a:ext uri="{FF2B5EF4-FFF2-40B4-BE49-F238E27FC236}">
              <a16:creationId xmlns:a16="http://schemas.microsoft.com/office/drawing/2014/main" id="{035CFB8F-1108-4F03-8B6B-B3157E383451}"/>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7239000" y="7340600"/>
          <a:ext cx="2209165" cy="2129790"/>
        </a:xfrm>
        <a:prstGeom prst="rect">
          <a:avLst/>
        </a:prstGeom>
        <a:noFill/>
        <a:ln w="9525">
          <a:noFill/>
        </a:ln>
      </xdr:spPr>
    </xdr:pic>
    <xdr:clientData/>
  </xdr:twoCellAnchor>
  <xdr:twoCellAnchor editAs="oneCell">
    <xdr:from>
      <xdr:col>10</xdr:col>
      <xdr:colOff>588010</xdr:colOff>
      <xdr:row>38</xdr:row>
      <xdr:rowOff>28575</xdr:rowOff>
    </xdr:from>
    <xdr:to>
      <xdr:col>12</xdr:col>
      <xdr:colOff>266700</xdr:colOff>
      <xdr:row>51</xdr:row>
      <xdr:rowOff>28575</xdr:rowOff>
    </xdr:to>
    <xdr:pic>
      <xdr:nvPicPr>
        <xdr:cNvPr id="8" name="图片 4">
          <a:extLst>
            <a:ext uri="{FF2B5EF4-FFF2-40B4-BE49-F238E27FC236}">
              <a16:creationId xmlns:a16="http://schemas.microsoft.com/office/drawing/2014/main" id="{96D8EAB2-AC38-4BB8-B6E2-58E63DCC94EE}"/>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9712960" y="7324725"/>
          <a:ext cx="878840" cy="2105025"/>
        </a:xfrm>
        <a:prstGeom prst="rect">
          <a:avLst/>
        </a:prstGeom>
        <a:noFill/>
        <a:ln w="9525">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28</xdr:col>
      <xdr:colOff>0</xdr:colOff>
      <xdr:row>3</xdr:row>
      <xdr:rowOff>0</xdr:rowOff>
    </xdr:from>
    <xdr:ext cx="5715" cy="0"/>
    <xdr:pic>
      <xdr:nvPicPr>
        <xdr:cNvPr id="2" name="Picture 1" descr="Tao_Color Logo">
          <a:extLst>
            <a:ext uri="{FF2B5EF4-FFF2-40B4-BE49-F238E27FC236}">
              <a16:creationId xmlns:a16="http://schemas.microsoft.com/office/drawing/2014/main" id="{A720790A-E714-4424-A9E7-2377AB5E6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95520" y="502920"/>
          <a:ext cx="57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1181100</xdr:colOff>
      <xdr:row>10</xdr:row>
      <xdr:rowOff>161925</xdr:rowOff>
    </xdr:from>
    <xdr:ext cx="4566285" cy="3427095"/>
    <xdr:pic>
      <xdr:nvPicPr>
        <xdr:cNvPr id="2" name="图片 2">
          <a:extLst>
            <a:ext uri="{FF2B5EF4-FFF2-40B4-BE49-F238E27FC236}">
              <a16:creationId xmlns:a16="http://schemas.microsoft.com/office/drawing/2014/main" id="{7377D6E8-B635-46E3-A4F7-D51A7A6BED5A}"/>
            </a:ext>
          </a:extLst>
        </xdr:cNvPr>
        <xdr:cNvPicPr>
          <a:picLocks noChangeAspect="1"/>
        </xdr:cNvPicPr>
      </xdr:nvPicPr>
      <xdr:blipFill>
        <a:blip xmlns:r="http://schemas.openxmlformats.org/officeDocument/2006/relationships" r:embed="rId1"/>
        <a:stretch>
          <a:fillRect/>
        </a:stretch>
      </xdr:blipFill>
      <xdr:spPr>
        <a:xfrm>
          <a:off x="1851660" y="1838325"/>
          <a:ext cx="4566285" cy="3427095"/>
        </a:xfrm>
        <a:prstGeom prst="rect">
          <a:avLst/>
        </a:prstGeom>
        <a:noFill/>
        <a:ln w="9525">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20.8\&#28041;&#22806;&#32452;\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20.8\&#28041;&#22806;&#32452;\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Mapping"/>
      <sheetName val="LIST"/>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HE267"/>
  <sheetViews>
    <sheetView tabSelected="1" zoomScale="80" zoomScaleNormal="80" workbookViewId="0">
      <selection activeCell="R1" sqref="R1:S1048576"/>
    </sheetView>
  </sheetViews>
  <sheetFormatPr defaultColWidth="9.109375" defaultRowHeight="13.2" outlineLevelCol="2"/>
  <cols>
    <col min="1" max="1" width="25.21875" style="11" customWidth="1"/>
    <col min="2" max="2" width="22.44140625" style="11" customWidth="1"/>
    <col min="3" max="3" width="27.5546875" style="11" customWidth="1"/>
    <col min="4" max="4" width="18.5546875" style="12" customWidth="1"/>
    <col min="5" max="5" width="36.6640625" style="11" customWidth="1"/>
    <col min="6" max="6" width="20.33203125" style="11" customWidth="1"/>
    <col min="7" max="7" width="15.6640625" style="11" customWidth="1"/>
    <col min="8" max="8" width="18.5546875" style="11" customWidth="1"/>
    <col min="9" max="10" width="8.109375" style="11" customWidth="1" outlineLevel="1"/>
    <col min="11" max="11" width="7.6640625" style="7" customWidth="1" outlineLevel="1" collapsed="1"/>
    <col min="12" max="12" width="6.6640625" style="11" customWidth="1" outlineLevel="2"/>
    <col min="13" max="13" width="8" style="11" customWidth="1" outlineLevel="2"/>
    <col min="14" max="15" width="7.6640625" style="11" customWidth="1" outlineLevel="2"/>
    <col min="16" max="16" width="8.33203125" style="19" customWidth="1" outlineLevel="1"/>
    <col min="17" max="17" width="9.109375" style="7" customWidth="1" outlineLevel="1"/>
    <col min="18" max="186" width="9.109375" style="11"/>
    <col min="187" max="187" width="26.44140625" style="11" customWidth="1"/>
    <col min="188" max="188" width="32.109375" style="11" customWidth="1"/>
    <col min="189" max="189" width="30.109375" style="11" customWidth="1"/>
    <col min="190" max="190" width="36.5546875" style="11" customWidth="1"/>
    <col min="191" max="191" width="9.109375" style="11"/>
    <col min="192" max="192" width="7.6640625" style="11" customWidth="1"/>
    <col min="193" max="193" width="6.6640625" style="11" customWidth="1"/>
    <col min="194" max="194" width="8" style="11" customWidth="1"/>
    <col min="195" max="196" width="7.6640625" style="11" customWidth="1"/>
    <col min="197" max="197" width="7.5546875" style="11" customWidth="1"/>
    <col min="198" max="198" width="11" style="11" customWidth="1"/>
    <col min="199" max="199" width="10.109375" style="11" customWidth="1"/>
    <col min="200" max="200" width="9.109375" style="11"/>
    <col min="201" max="201" width="13" style="11" customWidth="1"/>
    <col min="202" max="202" width="8.5546875" style="11" customWidth="1"/>
    <col min="203" max="203" width="14.5546875" style="11" customWidth="1"/>
    <col min="204" max="204" width="9.109375" style="11"/>
    <col min="205" max="206" width="12" style="11" customWidth="1"/>
    <col min="207" max="208" width="9.88671875" style="11" customWidth="1"/>
    <col min="209" max="209" width="11.6640625" style="11" customWidth="1"/>
    <col min="210" max="210" width="12.5546875" style="11" customWidth="1"/>
    <col min="211" max="211" width="10.88671875" style="11" customWidth="1"/>
    <col min="212" max="212" width="9.109375" style="11"/>
    <col min="213" max="213" width="10.88671875" style="11" customWidth="1"/>
    <col min="214" max="214" width="11.6640625" style="11" customWidth="1"/>
    <col min="215" max="215" width="10.88671875" style="11" customWidth="1"/>
    <col min="216" max="216" width="11.6640625" style="11" customWidth="1"/>
    <col min="217" max="217" width="12.6640625" style="11" customWidth="1"/>
    <col min="218" max="218" width="15.5546875" style="11" customWidth="1"/>
    <col min="219" max="219" width="14.33203125" style="11" customWidth="1"/>
    <col min="220" max="220" width="13.88671875" style="11" customWidth="1"/>
    <col min="221" max="222" width="11.88671875" style="11" customWidth="1"/>
    <col min="223" max="223" width="13.88671875" style="11" customWidth="1"/>
    <col min="224" max="226" width="9.109375" style="11"/>
    <col min="227" max="227" width="3.109375" style="11" customWidth="1"/>
    <col min="228" max="228" width="12" style="11" bestFit="1" customWidth="1"/>
    <col min="229" max="229" width="2" style="11" customWidth="1"/>
    <col min="230" max="231" width="9.109375" style="11"/>
    <col min="232" max="232" width="11.6640625" style="11" customWidth="1"/>
    <col min="233" max="442" width="9.109375" style="11"/>
    <col min="443" max="443" width="26.44140625" style="11" customWidth="1"/>
    <col min="444" max="444" width="32.109375" style="11" customWidth="1"/>
    <col min="445" max="445" width="30.109375" style="11" customWidth="1"/>
    <col min="446" max="446" width="36.5546875" style="11" customWidth="1"/>
    <col min="447" max="447" width="9.109375" style="11"/>
    <col min="448" max="448" width="7.6640625" style="11" customWidth="1"/>
    <col min="449" max="449" width="6.6640625" style="11" customWidth="1"/>
    <col min="450" max="450" width="8" style="11" customWidth="1"/>
    <col min="451" max="452" width="7.6640625" style="11" customWidth="1"/>
    <col min="453" max="453" width="7.5546875" style="11" customWidth="1"/>
    <col min="454" max="454" width="11" style="11" customWidth="1"/>
    <col min="455" max="455" width="10.109375" style="11" customWidth="1"/>
    <col min="456" max="456" width="9.109375" style="11"/>
    <col min="457" max="457" width="13" style="11" customWidth="1"/>
    <col min="458" max="458" width="8.5546875" style="11" customWidth="1"/>
    <col min="459" max="459" width="14.5546875" style="11" customWidth="1"/>
    <col min="460" max="460" width="9.109375" style="11"/>
    <col min="461" max="462" width="12" style="11" customWidth="1"/>
    <col min="463" max="464" width="9.88671875" style="11" customWidth="1"/>
    <col min="465" max="465" width="11.6640625" style="11" customWidth="1"/>
    <col min="466" max="466" width="12.5546875" style="11" customWidth="1"/>
    <col min="467" max="467" width="10.88671875" style="11" customWidth="1"/>
    <col min="468" max="468" width="9.109375" style="11"/>
    <col min="469" max="469" width="10.88671875" style="11" customWidth="1"/>
    <col min="470" max="470" width="11.6640625" style="11" customWidth="1"/>
    <col min="471" max="471" width="10.88671875" style="11" customWidth="1"/>
    <col min="472" max="472" width="11.6640625" style="11" customWidth="1"/>
    <col min="473" max="473" width="12.6640625" style="11" customWidth="1"/>
    <col min="474" max="474" width="15.5546875" style="11" customWidth="1"/>
    <col min="475" max="475" width="14.33203125" style="11" customWidth="1"/>
    <col min="476" max="476" width="13.88671875" style="11" customWidth="1"/>
    <col min="477" max="478" width="11.88671875" style="11" customWidth="1"/>
    <col min="479" max="479" width="13.88671875" style="11" customWidth="1"/>
    <col min="480" max="482" width="9.109375" style="11"/>
    <col min="483" max="483" width="3.109375" style="11" customWidth="1"/>
    <col min="484" max="484" width="12" style="11" bestFit="1" customWidth="1"/>
    <col min="485" max="485" width="2" style="11" customWidth="1"/>
    <col min="486" max="487" width="9.109375" style="11"/>
    <col min="488" max="488" width="11.6640625" style="11" customWidth="1"/>
    <col min="489" max="698" width="9.109375" style="11"/>
    <col min="699" max="699" width="26.44140625" style="11" customWidth="1"/>
    <col min="700" max="700" width="32.109375" style="11" customWidth="1"/>
    <col min="701" max="701" width="30.109375" style="11" customWidth="1"/>
    <col min="702" max="702" width="36.5546875" style="11" customWidth="1"/>
    <col min="703" max="703" width="9.109375" style="11"/>
    <col min="704" max="704" width="7.6640625" style="11" customWidth="1"/>
    <col min="705" max="705" width="6.6640625" style="11" customWidth="1"/>
    <col min="706" max="706" width="8" style="11" customWidth="1"/>
    <col min="707" max="708" width="7.6640625" style="11" customWidth="1"/>
    <col min="709" max="709" width="7.5546875" style="11" customWidth="1"/>
    <col min="710" max="710" width="11" style="11" customWidth="1"/>
    <col min="711" max="711" width="10.109375" style="11" customWidth="1"/>
    <col min="712" max="712" width="9.109375" style="11"/>
    <col min="713" max="713" width="13" style="11" customWidth="1"/>
    <col min="714" max="714" width="8.5546875" style="11" customWidth="1"/>
    <col min="715" max="715" width="14.5546875" style="11" customWidth="1"/>
    <col min="716" max="716" width="9.109375" style="11"/>
    <col min="717" max="718" width="12" style="11" customWidth="1"/>
    <col min="719" max="720" width="9.88671875" style="11" customWidth="1"/>
    <col min="721" max="721" width="11.6640625" style="11" customWidth="1"/>
    <col min="722" max="722" width="12.5546875" style="11" customWidth="1"/>
    <col min="723" max="723" width="10.88671875" style="11" customWidth="1"/>
    <col min="724" max="724" width="9.109375" style="11"/>
    <col min="725" max="725" width="10.88671875" style="11" customWidth="1"/>
    <col min="726" max="726" width="11.6640625" style="11" customWidth="1"/>
    <col min="727" max="727" width="10.88671875" style="11" customWidth="1"/>
    <col min="728" max="728" width="11.6640625" style="11" customWidth="1"/>
    <col min="729" max="729" width="12.6640625" style="11" customWidth="1"/>
    <col min="730" max="730" width="15.5546875" style="11" customWidth="1"/>
    <col min="731" max="731" width="14.33203125" style="11" customWidth="1"/>
    <col min="732" max="732" width="13.88671875" style="11" customWidth="1"/>
    <col min="733" max="734" width="11.88671875" style="11" customWidth="1"/>
    <col min="735" max="735" width="13.88671875" style="11" customWidth="1"/>
    <col min="736" max="738" width="9.109375" style="11"/>
    <col min="739" max="739" width="3.109375" style="11" customWidth="1"/>
    <col min="740" max="740" width="12" style="11" bestFit="1" customWidth="1"/>
    <col min="741" max="741" width="2" style="11" customWidth="1"/>
    <col min="742" max="743" width="9.109375" style="11"/>
    <col min="744" max="744" width="11.6640625" style="11" customWidth="1"/>
    <col min="745" max="954" width="9.109375" style="11"/>
    <col min="955" max="955" width="26.44140625" style="11" customWidth="1"/>
    <col min="956" max="956" width="32.109375" style="11" customWidth="1"/>
    <col min="957" max="957" width="30.109375" style="11" customWidth="1"/>
    <col min="958" max="958" width="36.5546875" style="11" customWidth="1"/>
    <col min="959" max="959" width="9.109375" style="11"/>
    <col min="960" max="960" width="7.6640625" style="11" customWidth="1"/>
    <col min="961" max="961" width="6.6640625" style="11" customWidth="1"/>
    <col min="962" max="962" width="8" style="11" customWidth="1"/>
    <col min="963" max="964" width="7.6640625" style="11" customWidth="1"/>
    <col min="965" max="965" width="7.5546875" style="11" customWidth="1"/>
    <col min="966" max="966" width="11" style="11" customWidth="1"/>
    <col min="967" max="967" width="10.109375" style="11" customWidth="1"/>
    <col min="968" max="968" width="9.109375" style="11"/>
    <col min="969" max="969" width="13" style="11" customWidth="1"/>
    <col min="970" max="970" width="8.5546875" style="11" customWidth="1"/>
    <col min="971" max="971" width="14.5546875" style="11" customWidth="1"/>
    <col min="972" max="972" width="9.109375" style="11"/>
    <col min="973" max="974" width="12" style="11" customWidth="1"/>
    <col min="975" max="976" width="9.88671875" style="11" customWidth="1"/>
    <col min="977" max="977" width="11.6640625" style="11" customWidth="1"/>
    <col min="978" max="978" width="12.5546875" style="11" customWidth="1"/>
    <col min="979" max="979" width="10.88671875" style="11" customWidth="1"/>
    <col min="980" max="980" width="9.109375" style="11"/>
    <col min="981" max="981" width="10.88671875" style="11" customWidth="1"/>
    <col min="982" max="982" width="11.6640625" style="11" customWidth="1"/>
    <col min="983" max="983" width="10.88671875" style="11" customWidth="1"/>
    <col min="984" max="984" width="11.6640625" style="11" customWidth="1"/>
    <col min="985" max="985" width="12.6640625" style="11" customWidth="1"/>
    <col min="986" max="986" width="15.5546875" style="11" customWidth="1"/>
    <col min="987" max="987" width="14.33203125" style="11" customWidth="1"/>
    <col min="988" max="988" width="13.88671875" style="11" customWidth="1"/>
    <col min="989" max="990" width="11.88671875" style="11" customWidth="1"/>
    <col min="991" max="991" width="13.88671875" style="11" customWidth="1"/>
    <col min="992" max="994" width="9.109375" style="11"/>
    <col min="995" max="995" width="3.109375" style="11" customWidth="1"/>
    <col min="996" max="996" width="12" style="11" bestFit="1" customWidth="1"/>
    <col min="997" max="997" width="2" style="11" customWidth="1"/>
    <col min="998" max="999" width="9.109375" style="11"/>
    <col min="1000" max="1000" width="11.6640625" style="11" customWidth="1"/>
    <col min="1001" max="1210" width="9.109375" style="11"/>
    <col min="1211" max="1211" width="26.44140625" style="11" customWidth="1"/>
    <col min="1212" max="1212" width="32.109375" style="11" customWidth="1"/>
    <col min="1213" max="1213" width="30.109375" style="11" customWidth="1"/>
    <col min="1214" max="1214" width="36.5546875" style="11" customWidth="1"/>
    <col min="1215" max="1215" width="9.109375" style="11"/>
    <col min="1216" max="1216" width="7.6640625" style="11" customWidth="1"/>
    <col min="1217" max="1217" width="6.6640625" style="11" customWidth="1"/>
    <col min="1218" max="1218" width="8" style="11" customWidth="1"/>
    <col min="1219" max="1220" width="7.6640625" style="11" customWidth="1"/>
    <col min="1221" max="1221" width="7.5546875" style="11" customWidth="1"/>
    <col min="1222" max="1222" width="11" style="11" customWidth="1"/>
    <col min="1223" max="1223" width="10.109375" style="11" customWidth="1"/>
    <col min="1224" max="1224" width="9.109375" style="11"/>
    <col min="1225" max="1225" width="13" style="11" customWidth="1"/>
    <col min="1226" max="1226" width="8.5546875" style="11" customWidth="1"/>
    <col min="1227" max="1227" width="14.5546875" style="11" customWidth="1"/>
    <col min="1228" max="1228" width="9.109375" style="11"/>
    <col min="1229" max="1230" width="12" style="11" customWidth="1"/>
    <col min="1231" max="1232" width="9.88671875" style="11" customWidth="1"/>
    <col min="1233" max="1233" width="11.6640625" style="11" customWidth="1"/>
    <col min="1234" max="1234" width="12.5546875" style="11" customWidth="1"/>
    <col min="1235" max="1235" width="10.88671875" style="11" customWidth="1"/>
    <col min="1236" max="1236" width="9.109375" style="11"/>
    <col min="1237" max="1237" width="10.88671875" style="11" customWidth="1"/>
    <col min="1238" max="1238" width="11.6640625" style="11" customWidth="1"/>
    <col min="1239" max="1239" width="10.88671875" style="11" customWidth="1"/>
    <col min="1240" max="1240" width="11.6640625" style="11" customWidth="1"/>
    <col min="1241" max="1241" width="12.6640625" style="11" customWidth="1"/>
    <col min="1242" max="1242" width="15.5546875" style="11" customWidth="1"/>
    <col min="1243" max="1243" width="14.33203125" style="11" customWidth="1"/>
    <col min="1244" max="1244" width="13.88671875" style="11" customWidth="1"/>
    <col min="1245" max="1246" width="11.88671875" style="11" customWidth="1"/>
    <col min="1247" max="1247" width="13.88671875" style="11" customWidth="1"/>
    <col min="1248" max="1250" width="9.109375" style="11"/>
    <col min="1251" max="1251" width="3.109375" style="11" customWidth="1"/>
    <col min="1252" max="1252" width="12" style="11" bestFit="1" customWidth="1"/>
    <col min="1253" max="1253" width="2" style="11" customWidth="1"/>
    <col min="1254" max="1255" width="9.109375" style="11"/>
    <col min="1256" max="1256" width="11.6640625" style="11" customWidth="1"/>
    <col min="1257" max="1466" width="9.109375" style="11"/>
    <col min="1467" max="1467" width="26.44140625" style="11" customWidth="1"/>
    <col min="1468" max="1468" width="32.109375" style="11" customWidth="1"/>
    <col min="1469" max="1469" width="30.109375" style="11" customWidth="1"/>
    <col min="1470" max="1470" width="36.5546875" style="11" customWidth="1"/>
    <col min="1471" max="1471" width="9.109375" style="11"/>
    <col min="1472" max="1472" width="7.6640625" style="11" customWidth="1"/>
    <col min="1473" max="1473" width="6.6640625" style="11" customWidth="1"/>
    <col min="1474" max="1474" width="8" style="11" customWidth="1"/>
    <col min="1475" max="1476" width="7.6640625" style="11" customWidth="1"/>
    <col min="1477" max="1477" width="7.5546875" style="11" customWidth="1"/>
    <col min="1478" max="1478" width="11" style="11" customWidth="1"/>
    <col min="1479" max="1479" width="10.109375" style="11" customWidth="1"/>
    <col min="1480" max="1480" width="9.109375" style="11"/>
    <col min="1481" max="1481" width="13" style="11" customWidth="1"/>
    <col min="1482" max="1482" width="8.5546875" style="11" customWidth="1"/>
    <col min="1483" max="1483" width="14.5546875" style="11" customWidth="1"/>
    <col min="1484" max="1484" width="9.109375" style="11"/>
    <col min="1485" max="1486" width="12" style="11" customWidth="1"/>
    <col min="1487" max="1488" width="9.88671875" style="11" customWidth="1"/>
    <col min="1489" max="1489" width="11.6640625" style="11" customWidth="1"/>
    <col min="1490" max="1490" width="12.5546875" style="11" customWidth="1"/>
    <col min="1491" max="1491" width="10.88671875" style="11" customWidth="1"/>
    <col min="1492" max="1492" width="9.109375" style="11"/>
    <col min="1493" max="1493" width="10.88671875" style="11" customWidth="1"/>
    <col min="1494" max="1494" width="11.6640625" style="11" customWidth="1"/>
    <col min="1495" max="1495" width="10.88671875" style="11" customWidth="1"/>
    <col min="1496" max="1496" width="11.6640625" style="11" customWidth="1"/>
    <col min="1497" max="1497" width="12.6640625" style="11" customWidth="1"/>
    <col min="1498" max="1498" width="15.5546875" style="11" customWidth="1"/>
    <col min="1499" max="1499" width="14.33203125" style="11" customWidth="1"/>
    <col min="1500" max="1500" width="13.88671875" style="11" customWidth="1"/>
    <col min="1501" max="1502" width="11.88671875" style="11" customWidth="1"/>
    <col min="1503" max="1503" width="13.88671875" style="11" customWidth="1"/>
    <col min="1504" max="1506" width="9.109375" style="11"/>
    <col min="1507" max="1507" width="3.109375" style="11" customWidth="1"/>
    <col min="1508" max="1508" width="12" style="11" bestFit="1" customWidth="1"/>
    <col min="1509" max="1509" width="2" style="11" customWidth="1"/>
    <col min="1510" max="1511" width="9.109375" style="11"/>
    <col min="1512" max="1512" width="11.6640625" style="11" customWidth="1"/>
    <col min="1513" max="1722" width="9.109375" style="11"/>
    <col min="1723" max="1723" width="26.44140625" style="11" customWidth="1"/>
    <col min="1724" max="1724" width="32.109375" style="11" customWidth="1"/>
    <col min="1725" max="1725" width="30.109375" style="11" customWidth="1"/>
    <col min="1726" max="1726" width="36.5546875" style="11" customWidth="1"/>
    <col min="1727" max="1727" width="9.109375" style="11"/>
    <col min="1728" max="1728" width="7.6640625" style="11" customWidth="1"/>
    <col min="1729" max="1729" width="6.6640625" style="11" customWidth="1"/>
    <col min="1730" max="1730" width="8" style="11" customWidth="1"/>
    <col min="1731" max="1732" width="7.6640625" style="11" customWidth="1"/>
    <col min="1733" max="1733" width="7.5546875" style="11" customWidth="1"/>
    <col min="1734" max="1734" width="11" style="11" customWidth="1"/>
    <col min="1735" max="1735" width="10.109375" style="11" customWidth="1"/>
    <col min="1736" max="1736" width="9.109375" style="11"/>
    <col min="1737" max="1737" width="13" style="11" customWidth="1"/>
    <col min="1738" max="1738" width="8.5546875" style="11" customWidth="1"/>
    <col min="1739" max="1739" width="14.5546875" style="11" customWidth="1"/>
    <col min="1740" max="1740" width="9.109375" style="11"/>
    <col min="1741" max="1742" width="12" style="11" customWidth="1"/>
    <col min="1743" max="1744" width="9.88671875" style="11" customWidth="1"/>
    <col min="1745" max="1745" width="11.6640625" style="11" customWidth="1"/>
    <col min="1746" max="1746" width="12.5546875" style="11" customWidth="1"/>
    <col min="1747" max="1747" width="10.88671875" style="11" customWidth="1"/>
    <col min="1748" max="1748" width="9.109375" style="11"/>
    <col min="1749" max="1749" width="10.88671875" style="11" customWidth="1"/>
    <col min="1750" max="1750" width="11.6640625" style="11" customWidth="1"/>
    <col min="1751" max="1751" width="10.88671875" style="11" customWidth="1"/>
    <col min="1752" max="1752" width="11.6640625" style="11" customWidth="1"/>
    <col min="1753" max="1753" width="12.6640625" style="11" customWidth="1"/>
    <col min="1754" max="1754" width="15.5546875" style="11" customWidth="1"/>
    <col min="1755" max="1755" width="14.33203125" style="11" customWidth="1"/>
    <col min="1756" max="1756" width="13.88671875" style="11" customWidth="1"/>
    <col min="1757" max="1758" width="11.88671875" style="11" customWidth="1"/>
    <col min="1759" max="1759" width="13.88671875" style="11" customWidth="1"/>
    <col min="1760" max="1762" width="9.109375" style="11"/>
    <col min="1763" max="1763" width="3.109375" style="11" customWidth="1"/>
    <col min="1764" max="1764" width="12" style="11" bestFit="1" customWidth="1"/>
    <col min="1765" max="1765" width="2" style="11" customWidth="1"/>
    <col min="1766" max="1767" width="9.109375" style="11"/>
    <col min="1768" max="1768" width="11.6640625" style="11" customWidth="1"/>
    <col min="1769" max="1978" width="9.109375" style="11"/>
    <col min="1979" max="1979" width="26.44140625" style="11" customWidth="1"/>
    <col min="1980" max="1980" width="32.109375" style="11" customWidth="1"/>
    <col min="1981" max="1981" width="30.109375" style="11" customWidth="1"/>
    <col min="1982" max="1982" width="36.5546875" style="11" customWidth="1"/>
    <col min="1983" max="1983" width="9.109375" style="11"/>
    <col min="1984" max="1984" width="7.6640625" style="11" customWidth="1"/>
    <col min="1985" max="1985" width="6.6640625" style="11" customWidth="1"/>
    <col min="1986" max="1986" width="8" style="11" customWidth="1"/>
    <col min="1987" max="1988" width="7.6640625" style="11" customWidth="1"/>
    <col min="1989" max="1989" width="7.5546875" style="11" customWidth="1"/>
    <col min="1990" max="1990" width="11" style="11" customWidth="1"/>
    <col min="1991" max="1991" width="10.109375" style="11" customWidth="1"/>
    <col min="1992" max="1992" width="9.109375" style="11"/>
    <col min="1993" max="1993" width="13" style="11" customWidth="1"/>
    <col min="1994" max="1994" width="8.5546875" style="11" customWidth="1"/>
    <col min="1995" max="1995" width="14.5546875" style="11" customWidth="1"/>
    <col min="1996" max="1996" width="9.109375" style="11"/>
    <col min="1997" max="1998" width="12" style="11" customWidth="1"/>
    <col min="1999" max="2000" width="9.88671875" style="11" customWidth="1"/>
    <col min="2001" max="2001" width="11.6640625" style="11" customWidth="1"/>
    <col min="2002" max="2002" width="12.5546875" style="11" customWidth="1"/>
    <col min="2003" max="2003" width="10.88671875" style="11" customWidth="1"/>
    <col min="2004" max="2004" width="9.109375" style="11"/>
    <col min="2005" max="2005" width="10.88671875" style="11" customWidth="1"/>
    <col min="2006" max="2006" width="11.6640625" style="11" customWidth="1"/>
    <col min="2007" max="2007" width="10.88671875" style="11" customWidth="1"/>
    <col min="2008" max="2008" width="11.6640625" style="11" customWidth="1"/>
    <col min="2009" max="2009" width="12.6640625" style="11" customWidth="1"/>
    <col min="2010" max="2010" width="15.5546875" style="11" customWidth="1"/>
    <col min="2011" max="2011" width="14.33203125" style="11" customWidth="1"/>
    <col min="2012" max="2012" width="13.88671875" style="11" customWidth="1"/>
    <col min="2013" max="2014" width="11.88671875" style="11" customWidth="1"/>
    <col min="2015" max="2015" width="13.88671875" style="11" customWidth="1"/>
    <col min="2016" max="2018" width="9.109375" style="11"/>
    <col min="2019" max="2019" width="3.109375" style="11" customWidth="1"/>
    <col min="2020" max="2020" width="12" style="11" bestFit="1" customWidth="1"/>
    <col min="2021" max="2021" width="2" style="11" customWidth="1"/>
    <col min="2022" max="2023" width="9.109375" style="11"/>
    <col min="2024" max="2024" width="11.6640625" style="11" customWidth="1"/>
    <col min="2025" max="2234" width="9.109375" style="11"/>
    <col min="2235" max="2235" width="26.44140625" style="11" customWidth="1"/>
    <col min="2236" max="2236" width="32.109375" style="11" customWidth="1"/>
    <col min="2237" max="2237" width="30.109375" style="11" customWidth="1"/>
    <col min="2238" max="2238" width="36.5546875" style="11" customWidth="1"/>
    <col min="2239" max="2239" width="9.109375" style="11"/>
    <col min="2240" max="2240" width="7.6640625" style="11" customWidth="1"/>
    <col min="2241" max="2241" width="6.6640625" style="11" customWidth="1"/>
    <col min="2242" max="2242" width="8" style="11" customWidth="1"/>
    <col min="2243" max="2244" width="7.6640625" style="11" customWidth="1"/>
    <col min="2245" max="2245" width="7.5546875" style="11" customWidth="1"/>
    <col min="2246" max="2246" width="11" style="11" customWidth="1"/>
    <col min="2247" max="2247" width="10.109375" style="11" customWidth="1"/>
    <col min="2248" max="2248" width="9.109375" style="11"/>
    <col min="2249" max="2249" width="13" style="11" customWidth="1"/>
    <col min="2250" max="2250" width="8.5546875" style="11" customWidth="1"/>
    <col min="2251" max="2251" width="14.5546875" style="11" customWidth="1"/>
    <col min="2252" max="2252" width="9.109375" style="11"/>
    <col min="2253" max="2254" width="12" style="11" customWidth="1"/>
    <col min="2255" max="2256" width="9.88671875" style="11" customWidth="1"/>
    <col min="2257" max="2257" width="11.6640625" style="11" customWidth="1"/>
    <col min="2258" max="2258" width="12.5546875" style="11" customWidth="1"/>
    <col min="2259" max="2259" width="10.88671875" style="11" customWidth="1"/>
    <col min="2260" max="2260" width="9.109375" style="11"/>
    <col min="2261" max="2261" width="10.88671875" style="11" customWidth="1"/>
    <col min="2262" max="2262" width="11.6640625" style="11" customWidth="1"/>
    <col min="2263" max="2263" width="10.88671875" style="11" customWidth="1"/>
    <col min="2264" max="2264" width="11.6640625" style="11" customWidth="1"/>
    <col min="2265" max="2265" width="12.6640625" style="11" customWidth="1"/>
    <col min="2266" max="2266" width="15.5546875" style="11" customWidth="1"/>
    <col min="2267" max="2267" width="14.33203125" style="11" customWidth="1"/>
    <col min="2268" max="2268" width="13.88671875" style="11" customWidth="1"/>
    <col min="2269" max="2270" width="11.88671875" style="11" customWidth="1"/>
    <col min="2271" max="2271" width="13.88671875" style="11" customWidth="1"/>
    <col min="2272" max="2274" width="9.109375" style="11"/>
    <col min="2275" max="2275" width="3.109375" style="11" customWidth="1"/>
    <col min="2276" max="2276" width="12" style="11" bestFit="1" customWidth="1"/>
    <col min="2277" max="2277" width="2" style="11" customWidth="1"/>
    <col min="2278" max="2279" width="9.109375" style="11"/>
    <col min="2280" max="2280" width="11.6640625" style="11" customWidth="1"/>
    <col min="2281" max="2490" width="9.109375" style="11"/>
    <col min="2491" max="2491" width="26.44140625" style="11" customWidth="1"/>
    <col min="2492" max="2492" width="32.109375" style="11" customWidth="1"/>
    <col min="2493" max="2493" width="30.109375" style="11" customWidth="1"/>
    <col min="2494" max="2494" width="36.5546875" style="11" customWidth="1"/>
    <col min="2495" max="2495" width="9.109375" style="11"/>
    <col min="2496" max="2496" width="7.6640625" style="11" customWidth="1"/>
    <col min="2497" max="2497" width="6.6640625" style="11" customWidth="1"/>
    <col min="2498" max="2498" width="8" style="11" customWidth="1"/>
    <col min="2499" max="2500" width="7.6640625" style="11" customWidth="1"/>
    <col min="2501" max="2501" width="7.5546875" style="11" customWidth="1"/>
    <col min="2502" max="2502" width="11" style="11" customWidth="1"/>
    <col min="2503" max="2503" width="10.109375" style="11" customWidth="1"/>
    <col min="2504" max="2504" width="9.109375" style="11"/>
    <col min="2505" max="2505" width="13" style="11" customWidth="1"/>
    <col min="2506" max="2506" width="8.5546875" style="11" customWidth="1"/>
    <col min="2507" max="2507" width="14.5546875" style="11" customWidth="1"/>
    <col min="2508" max="2508" width="9.109375" style="11"/>
    <col min="2509" max="2510" width="12" style="11" customWidth="1"/>
    <col min="2511" max="2512" width="9.88671875" style="11" customWidth="1"/>
    <col min="2513" max="2513" width="11.6640625" style="11" customWidth="1"/>
    <col min="2514" max="2514" width="12.5546875" style="11" customWidth="1"/>
    <col min="2515" max="2515" width="10.88671875" style="11" customWidth="1"/>
    <col min="2516" max="2516" width="9.109375" style="11"/>
    <col min="2517" max="2517" width="10.88671875" style="11" customWidth="1"/>
    <col min="2518" max="2518" width="11.6640625" style="11" customWidth="1"/>
    <col min="2519" max="2519" width="10.88671875" style="11" customWidth="1"/>
    <col min="2520" max="2520" width="11.6640625" style="11" customWidth="1"/>
    <col min="2521" max="2521" width="12.6640625" style="11" customWidth="1"/>
    <col min="2522" max="2522" width="15.5546875" style="11" customWidth="1"/>
    <col min="2523" max="2523" width="14.33203125" style="11" customWidth="1"/>
    <col min="2524" max="2524" width="13.88671875" style="11" customWidth="1"/>
    <col min="2525" max="2526" width="11.88671875" style="11" customWidth="1"/>
    <col min="2527" max="2527" width="13.88671875" style="11" customWidth="1"/>
    <col min="2528" max="2530" width="9.109375" style="11"/>
    <col min="2531" max="2531" width="3.109375" style="11" customWidth="1"/>
    <col min="2532" max="2532" width="12" style="11" bestFit="1" customWidth="1"/>
    <col min="2533" max="2533" width="2" style="11" customWidth="1"/>
    <col min="2534" max="2535" width="9.109375" style="11"/>
    <col min="2536" max="2536" width="11.6640625" style="11" customWidth="1"/>
    <col min="2537" max="2746" width="9.109375" style="11"/>
    <col min="2747" max="2747" width="26.44140625" style="11" customWidth="1"/>
    <col min="2748" max="2748" width="32.109375" style="11" customWidth="1"/>
    <col min="2749" max="2749" width="30.109375" style="11" customWidth="1"/>
    <col min="2750" max="2750" width="36.5546875" style="11" customWidth="1"/>
    <col min="2751" max="2751" width="9.109375" style="11"/>
    <col min="2752" max="2752" width="7.6640625" style="11" customWidth="1"/>
    <col min="2753" max="2753" width="6.6640625" style="11" customWidth="1"/>
    <col min="2754" max="2754" width="8" style="11" customWidth="1"/>
    <col min="2755" max="2756" width="7.6640625" style="11" customWidth="1"/>
    <col min="2757" max="2757" width="7.5546875" style="11" customWidth="1"/>
    <col min="2758" max="2758" width="11" style="11" customWidth="1"/>
    <col min="2759" max="2759" width="10.109375" style="11" customWidth="1"/>
    <col min="2760" max="2760" width="9.109375" style="11"/>
    <col min="2761" max="2761" width="13" style="11" customWidth="1"/>
    <col min="2762" max="2762" width="8.5546875" style="11" customWidth="1"/>
    <col min="2763" max="2763" width="14.5546875" style="11" customWidth="1"/>
    <col min="2764" max="2764" width="9.109375" style="11"/>
    <col min="2765" max="2766" width="12" style="11" customWidth="1"/>
    <col min="2767" max="2768" width="9.88671875" style="11" customWidth="1"/>
    <col min="2769" max="2769" width="11.6640625" style="11" customWidth="1"/>
    <col min="2770" max="2770" width="12.5546875" style="11" customWidth="1"/>
    <col min="2771" max="2771" width="10.88671875" style="11" customWidth="1"/>
    <col min="2772" max="2772" width="9.109375" style="11"/>
    <col min="2773" max="2773" width="10.88671875" style="11" customWidth="1"/>
    <col min="2774" max="2774" width="11.6640625" style="11" customWidth="1"/>
    <col min="2775" max="2775" width="10.88671875" style="11" customWidth="1"/>
    <col min="2776" max="2776" width="11.6640625" style="11" customWidth="1"/>
    <col min="2777" max="2777" width="12.6640625" style="11" customWidth="1"/>
    <col min="2778" max="2778" width="15.5546875" style="11" customWidth="1"/>
    <col min="2779" max="2779" width="14.33203125" style="11" customWidth="1"/>
    <col min="2780" max="2780" width="13.88671875" style="11" customWidth="1"/>
    <col min="2781" max="2782" width="11.88671875" style="11" customWidth="1"/>
    <col min="2783" max="2783" width="13.88671875" style="11" customWidth="1"/>
    <col min="2784" max="2786" width="9.109375" style="11"/>
    <col min="2787" max="2787" width="3.109375" style="11" customWidth="1"/>
    <col min="2788" max="2788" width="12" style="11" bestFit="1" customWidth="1"/>
    <col min="2789" max="2789" width="2" style="11" customWidth="1"/>
    <col min="2790" max="2791" width="9.109375" style="11"/>
    <col min="2792" max="2792" width="11.6640625" style="11" customWidth="1"/>
    <col min="2793" max="3002" width="9.109375" style="11"/>
    <col min="3003" max="3003" width="26.44140625" style="11" customWidth="1"/>
    <col min="3004" max="3004" width="32.109375" style="11" customWidth="1"/>
    <col min="3005" max="3005" width="30.109375" style="11" customWidth="1"/>
    <col min="3006" max="3006" width="36.5546875" style="11" customWidth="1"/>
    <col min="3007" max="3007" width="9.109375" style="11"/>
    <col min="3008" max="3008" width="7.6640625" style="11" customWidth="1"/>
    <col min="3009" max="3009" width="6.6640625" style="11" customWidth="1"/>
    <col min="3010" max="3010" width="8" style="11" customWidth="1"/>
    <col min="3011" max="3012" width="7.6640625" style="11" customWidth="1"/>
    <col min="3013" max="3013" width="7.5546875" style="11" customWidth="1"/>
    <col min="3014" max="3014" width="11" style="11" customWidth="1"/>
    <col min="3015" max="3015" width="10.109375" style="11" customWidth="1"/>
    <col min="3016" max="3016" width="9.109375" style="11"/>
    <col min="3017" max="3017" width="13" style="11" customWidth="1"/>
    <col min="3018" max="3018" width="8.5546875" style="11" customWidth="1"/>
    <col min="3019" max="3019" width="14.5546875" style="11" customWidth="1"/>
    <col min="3020" max="3020" width="9.109375" style="11"/>
    <col min="3021" max="3022" width="12" style="11" customWidth="1"/>
    <col min="3023" max="3024" width="9.88671875" style="11" customWidth="1"/>
    <col min="3025" max="3025" width="11.6640625" style="11" customWidth="1"/>
    <col min="3026" max="3026" width="12.5546875" style="11" customWidth="1"/>
    <col min="3027" max="3027" width="10.88671875" style="11" customWidth="1"/>
    <col min="3028" max="3028" width="9.109375" style="11"/>
    <col min="3029" max="3029" width="10.88671875" style="11" customWidth="1"/>
    <col min="3030" max="3030" width="11.6640625" style="11" customWidth="1"/>
    <col min="3031" max="3031" width="10.88671875" style="11" customWidth="1"/>
    <col min="3032" max="3032" width="11.6640625" style="11" customWidth="1"/>
    <col min="3033" max="3033" width="12.6640625" style="11" customWidth="1"/>
    <col min="3034" max="3034" width="15.5546875" style="11" customWidth="1"/>
    <col min="3035" max="3035" width="14.33203125" style="11" customWidth="1"/>
    <col min="3036" max="3036" width="13.88671875" style="11" customWidth="1"/>
    <col min="3037" max="3038" width="11.88671875" style="11" customWidth="1"/>
    <col min="3039" max="3039" width="13.88671875" style="11" customWidth="1"/>
    <col min="3040" max="3042" width="9.109375" style="11"/>
    <col min="3043" max="3043" width="3.109375" style="11" customWidth="1"/>
    <col min="3044" max="3044" width="12" style="11" bestFit="1" customWidth="1"/>
    <col min="3045" max="3045" width="2" style="11" customWidth="1"/>
    <col min="3046" max="3047" width="9.109375" style="11"/>
    <col min="3048" max="3048" width="11.6640625" style="11" customWidth="1"/>
    <col min="3049" max="3258" width="9.109375" style="11"/>
    <col min="3259" max="3259" width="26.44140625" style="11" customWidth="1"/>
    <col min="3260" max="3260" width="32.109375" style="11" customWidth="1"/>
    <col min="3261" max="3261" width="30.109375" style="11" customWidth="1"/>
    <col min="3262" max="3262" width="36.5546875" style="11" customWidth="1"/>
    <col min="3263" max="3263" width="9.109375" style="11"/>
    <col min="3264" max="3264" width="7.6640625" style="11" customWidth="1"/>
    <col min="3265" max="3265" width="6.6640625" style="11" customWidth="1"/>
    <col min="3266" max="3266" width="8" style="11" customWidth="1"/>
    <col min="3267" max="3268" width="7.6640625" style="11" customWidth="1"/>
    <col min="3269" max="3269" width="7.5546875" style="11" customWidth="1"/>
    <col min="3270" max="3270" width="11" style="11" customWidth="1"/>
    <col min="3271" max="3271" width="10.109375" style="11" customWidth="1"/>
    <col min="3272" max="3272" width="9.109375" style="11"/>
    <col min="3273" max="3273" width="13" style="11" customWidth="1"/>
    <col min="3274" max="3274" width="8.5546875" style="11" customWidth="1"/>
    <col min="3275" max="3275" width="14.5546875" style="11" customWidth="1"/>
    <col min="3276" max="3276" width="9.109375" style="11"/>
    <col min="3277" max="3278" width="12" style="11" customWidth="1"/>
    <col min="3279" max="3280" width="9.88671875" style="11" customWidth="1"/>
    <col min="3281" max="3281" width="11.6640625" style="11" customWidth="1"/>
    <col min="3282" max="3282" width="12.5546875" style="11" customWidth="1"/>
    <col min="3283" max="3283" width="10.88671875" style="11" customWidth="1"/>
    <col min="3284" max="3284" width="9.109375" style="11"/>
    <col min="3285" max="3285" width="10.88671875" style="11" customWidth="1"/>
    <col min="3286" max="3286" width="11.6640625" style="11" customWidth="1"/>
    <col min="3287" max="3287" width="10.88671875" style="11" customWidth="1"/>
    <col min="3288" max="3288" width="11.6640625" style="11" customWidth="1"/>
    <col min="3289" max="3289" width="12.6640625" style="11" customWidth="1"/>
    <col min="3290" max="3290" width="15.5546875" style="11" customWidth="1"/>
    <col min="3291" max="3291" width="14.33203125" style="11" customWidth="1"/>
    <col min="3292" max="3292" width="13.88671875" style="11" customWidth="1"/>
    <col min="3293" max="3294" width="11.88671875" style="11" customWidth="1"/>
    <col min="3295" max="3295" width="13.88671875" style="11" customWidth="1"/>
    <col min="3296" max="3298" width="9.109375" style="11"/>
    <col min="3299" max="3299" width="3.109375" style="11" customWidth="1"/>
    <col min="3300" max="3300" width="12" style="11" bestFit="1" customWidth="1"/>
    <col min="3301" max="3301" width="2" style="11" customWidth="1"/>
    <col min="3302" max="3303" width="9.109375" style="11"/>
    <col min="3304" max="3304" width="11.6640625" style="11" customWidth="1"/>
    <col min="3305" max="3514" width="9.109375" style="11"/>
    <col min="3515" max="3515" width="26.44140625" style="11" customWidth="1"/>
    <col min="3516" max="3516" width="32.109375" style="11" customWidth="1"/>
    <col min="3517" max="3517" width="30.109375" style="11" customWidth="1"/>
    <col min="3518" max="3518" width="36.5546875" style="11" customWidth="1"/>
    <col min="3519" max="3519" width="9.109375" style="11"/>
    <col min="3520" max="3520" width="7.6640625" style="11" customWidth="1"/>
    <col min="3521" max="3521" width="6.6640625" style="11" customWidth="1"/>
    <col min="3522" max="3522" width="8" style="11" customWidth="1"/>
    <col min="3523" max="3524" width="7.6640625" style="11" customWidth="1"/>
    <col min="3525" max="3525" width="7.5546875" style="11" customWidth="1"/>
    <col min="3526" max="3526" width="11" style="11" customWidth="1"/>
    <col min="3527" max="3527" width="10.109375" style="11" customWidth="1"/>
    <col min="3528" max="3528" width="9.109375" style="11"/>
    <col min="3529" max="3529" width="13" style="11" customWidth="1"/>
    <col min="3530" max="3530" width="8.5546875" style="11" customWidth="1"/>
    <col min="3531" max="3531" width="14.5546875" style="11" customWidth="1"/>
    <col min="3532" max="3532" width="9.109375" style="11"/>
    <col min="3533" max="3534" width="12" style="11" customWidth="1"/>
    <col min="3535" max="3536" width="9.88671875" style="11" customWidth="1"/>
    <col min="3537" max="3537" width="11.6640625" style="11" customWidth="1"/>
    <col min="3538" max="3538" width="12.5546875" style="11" customWidth="1"/>
    <col min="3539" max="3539" width="10.88671875" style="11" customWidth="1"/>
    <col min="3540" max="3540" width="9.109375" style="11"/>
    <col min="3541" max="3541" width="10.88671875" style="11" customWidth="1"/>
    <col min="3542" max="3542" width="11.6640625" style="11" customWidth="1"/>
    <col min="3543" max="3543" width="10.88671875" style="11" customWidth="1"/>
    <col min="3544" max="3544" width="11.6640625" style="11" customWidth="1"/>
    <col min="3545" max="3545" width="12.6640625" style="11" customWidth="1"/>
    <col min="3546" max="3546" width="15.5546875" style="11" customWidth="1"/>
    <col min="3547" max="3547" width="14.33203125" style="11" customWidth="1"/>
    <col min="3548" max="3548" width="13.88671875" style="11" customWidth="1"/>
    <col min="3549" max="3550" width="11.88671875" style="11" customWidth="1"/>
    <col min="3551" max="3551" width="13.88671875" style="11" customWidth="1"/>
    <col min="3552" max="3554" width="9.109375" style="11"/>
    <col min="3555" max="3555" width="3.109375" style="11" customWidth="1"/>
    <col min="3556" max="3556" width="12" style="11" bestFit="1" customWidth="1"/>
    <col min="3557" max="3557" width="2" style="11" customWidth="1"/>
    <col min="3558" max="3559" width="9.109375" style="11"/>
    <col min="3560" max="3560" width="11.6640625" style="11" customWidth="1"/>
    <col min="3561" max="3770" width="9.109375" style="11"/>
    <col min="3771" max="3771" width="26.44140625" style="11" customWidth="1"/>
    <col min="3772" max="3772" width="32.109375" style="11" customWidth="1"/>
    <col min="3773" max="3773" width="30.109375" style="11" customWidth="1"/>
    <col min="3774" max="3774" width="36.5546875" style="11" customWidth="1"/>
    <col min="3775" max="3775" width="9.109375" style="11"/>
    <col min="3776" max="3776" width="7.6640625" style="11" customWidth="1"/>
    <col min="3777" max="3777" width="6.6640625" style="11" customWidth="1"/>
    <col min="3778" max="3778" width="8" style="11" customWidth="1"/>
    <col min="3779" max="3780" width="7.6640625" style="11" customWidth="1"/>
    <col min="3781" max="3781" width="7.5546875" style="11" customWidth="1"/>
    <col min="3782" max="3782" width="11" style="11" customWidth="1"/>
    <col min="3783" max="3783" width="10.109375" style="11" customWidth="1"/>
    <col min="3784" max="3784" width="9.109375" style="11"/>
    <col min="3785" max="3785" width="13" style="11" customWidth="1"/>
    <col min="3786" max="3786" width="8.5546875" style="11" customWidth="1"/>
    <col min="3787" max="3787" width="14.5546875" style="11" customWidth="1"/>
    <col min="3788" max="3788" width="9.109375" style="11"/>
    <col min="3789" max="3790" width="12" style="11" customWidth="1"/>
    <col min="3791" max="3792" width="9.88671875" style="11" customWidth="1"/>
    <col min="3793" max="3793" width="11.6640625" style="11" customWidth="1"/>
    <col min="3794" max="3794" width="12.5546875" style="11" customWidth="1"/>
    <col min="3795" max="3795" width="10.88671875" style="11" customWidth="1"/>
    <col min="3796" max="3796" width="9.109375" style="11"/>
    <col min="3797" max="3797" width="10.88671875" style="11" customWidth="1"/>
    <col min="3798" max="3798" width="11.6640625" style="11" customWidth="1"/>
    <col min="3799" max="3799" width="10.88671875" style="11" customWidth="1"/>
    <col min="3800" max="3800" width="11.6640625" style="11" customWidth="1"/>
    <col min="3801" max="3801" width="12.6640625" style="11" customWidth="1"/>
    <col min="3802" max="3802" width="15.5546875" style="11" customWidth="1"/>
    <col min="3803" max="3803" width="14.33203125" style="11" customWidth="1"/>
    <col min="3804" max="3804" width="13.88671875" style="11" customWidth="1"/>
    <col min="3805" max="3806" width="11.88671875" style="11" customWidth="1"/>
    <col min="3807" max="3807" width="13.88671875" style="11" customWidth="1"/>
    <col min="3808" max="3810" width="9.109375" style="11"/>
    <col min="3811" max="3811" width="3.109375" style="11" customWidth="1"/>
    <col min="3812" max="3812" width="12" style="11" bestFit="1" customWidth="1"/>
    <col min="3813" max="3813" width="2" style="11" customWidth="1"/>
    <col min="3814" max="3815" width="9.109375" style="11"/>
    <col min="3816" max="3816" width="11.6640625" style="11" customWidth="1"/>
    <col min="3817" max="4026" width="9.109375" style="11"/>
    <col min="4027" max="4027" width="26.44140625" style="11" customWidth="1"/>
    <col min="4028" max="4028" width="32.109375" style="11" customWidth="1"/>
    <col min="4029" max="4029" width="30.109375" style="11" customWidth="1"/>
    <col min="4030" max="4030" width="36.5546875" style="11" customWidth="1"/>
    <col min="4031" max="4031" width="9.109375" style="11"/>
    <col min="4032" max="4032" width="7.6640625" style="11" customWidth="1"/>
    <col min="4033" max="4033" width="6.6640625" style="11" customWidth="1"/>
    <col min="4034" max="4034" width="8" style="11" customWidth="1"/>
    <col min="4035" max="4036" width="7.6640625" style="11" customWidth="1"/>
    <col min="4037" max="4037" width="7.5546875" style="11" customWidth="1"/>
    <col min="4038" max="4038" width="11" style="11" customWidth="1"/>
    <col min="4039" max="4039" width="10.109375" style="11" customWidth="1"/>
    <col min="4040" max="4040" width="9.109375" style="11"/>
    <col min="4041" max="4041" width="13" style="11" customWidth="1"/>
    <col min="4042" max="4042" width="8.5546875" style="11" customWidth="1"/>
    <col min="4043" max="4043" width="14.5546875" style="11" customWidth="1"/>
    <col min="4044" max="4044" width="9.109375" style="11"/>
    <col min="4045" max="4046" width="12" style="11" customWidth="1"/>
    <col min="4047" max="4048" width="9.88671875" style="11" customWidth="1"/>
    <col min="4049" max="4049" width="11.6640625" style="11" customWidth="1"/>
    <col min="4050" max="4050" width="12.5546875" style="11" customWidth="1"/>
    <col min="4051" max="4051" width="10.88671875" style="11" customWidth="1"/>
    <col min="4052" max="4052" width="9.109375" style="11"/>
    <col min="4053" max="4053" width="10.88671875" style="11" customWidth="1"/>
    <col min="4054" max="4054" width="11.6640625" style="11" customWidth="1"/>
    <col min="4055" max="4055" width="10.88671875" style="11" customWidth="1"/>
    <col min="4056" max="4056" width="11.6640625" style="11" customWidth="1"/>
    <col min="4057" max="4057" width="12.6640625" style="11" customWidth="1"/>
    <col min="4058" max="4058" width="15.5546875" style="11" customWidth="1"/>
    <col min="4059" max="4059" width="14.33203125" style="11" customWidth="1"/>
    <col min="4060" max="4060" width="13.88671875" style="11" customWidth="1"/>
    <col min="4061" max="4062" width="11.88671875" style="11" customWidth="1"/>
    <col min="4063" max="4063" width="13.88671875" style="11" customWidth="1"/>
    <col min="4064" max="4066" width="9.109375" style="11"/>
    <col min="4067" max="4067" width="3.109375" style="11" customWidth="1"/>
    <col min="4068" max="4068" width="12" style="11" bestFit="1" customWidth="1"/>
    <col min="4069" max="4069" width="2" style="11" customWidth="1"/>
    <col min="4070" max="4071" width="9.109375" style="11"/>
    <col min="4072" max="4072" width="11.6640625" style="11" customWidth="1"/>
    <col min="4073" max="4282" width="9.109375" style="11"/>
    <col min="4283" max="4283" width="26.44140625" style="11" customWidth="1"/>
    <col min="4284" max="4284" width="32.109375" style="11" customWidth="1"/>
    <col min="4285" max="4285" width="30.109375" style="11" customWidth="1"/>
    <col min="4286" max="4286" width="36.5546875" style="11" customWidth="1"/>
    <col min="4287" max="4287" width="9.109375" style="11"/>
    <col min="4288" max="4288" width="7.6640625" style="11" customWidth="1"/>
    <col min="4289" max="4289" width="6.6640625" style="11" customWidth="1"/>
    <col min="4290" max="4290" width="8" style="11" customWidth="1"/>
    <col min="4291" max="4292" width="7.6640625" style="11" customWidth="1"/>
    <col min="4293" max="4293" width="7.5546875" style="11" customWidth="1"/>
    <col min="4294" max="4294" width="11" style="11" customWidth="1"/>
    <col min="4295" max="4295" width="10.109375" style="11" customWidth="1"/>
    <col min="4296" max="4296" width="9.109375" style="11"/>
    <col min="4297" max="4297" width="13" style="11" customWidth="1"/>
    <col min="4298" max="4298" width="8.5546875" style="11" customWidth="1"/>
    <col min="4299" max="4299" width="14.5546875" style="11" customWidth="1"/>
    <col min="4300" max="4300" width="9.109375" style="11"/>
    <col min="4301" max="4302" width="12" style="11" customWidth="1"/>
    <col min="4303" max="4304" width="9.88671875" style="11" customWidth="1"/>
    <col min="4305" max="4305" width="11.6640625" style="11" customWidth="1"/>
    <col min="4306" max="4306" width="12.5546875" style="11" customWidth="1"/>
    <col min="4307" max="4307" width="10.88671875" style="11" customWidth="1"/>
    <col min="4308" max="4308" width="9.109375" style="11"/>
    <col min="4309" max="4309" width="10.88671875" style="11" customWidth="1"/>
    <col min="4310" max="4310" width="11.6640625" style="11" customWidth="1"/>
    <col min="4311" max="4311" width="10.88671875" style="11" customWidth="1"/>
    <col min="4312" max="4312" width="11.6640625" style="11" customWidth="1"/>
    <col min="4313" max="4313" width="12.6640625" style="11" customWidth="1"/>
    <col min="4314" max="4314" width="15.5546875" style="11" customWidth="1"/>
    <col min="4315" max="4315" width="14.33203125" style="11" customWidth="1"/>
    <col min="4316" max="4316" width="13.88671875" style="11" customWidth="1"/>
    <col min="4317" max="4318" width="11.88671875" style="11" customWidth="1"/>
    <col min="4319" max="4319" width="13.88671875" style="11" customWidth="1"/>
    <col min="4320" max="4322" width="9.109375" style="11"/>
    <col min="4323" max="4323" width="3.109375" style="11" customWidth="1"/>
    <col min="4324" max="4324" width="12" style="11" bestFit="1" customWidth="1"/>
    <col min="4325" max="4325" width="2" style="11" customWidth="1"/>
    <col min="4326" max="4327" width="9.109375" style="11"/>
    <col min="4328" max="4328" width="11.6640625" style="11" customWidth="1"/>
    <col min="4329" max="4538" width="9.109375" style="11"/>
    <col min="4539" max="4539" width="26.44140625" style="11" customWidth="1"/>
    <col min="4540" max="4540" width="32.109375" style="11" customWidth="1"/>
    <col min="4541" max="4541" width="30.109375" style="11" customWidth="1"/>
    <col min="4542" max="4542" width="36.5546875" style="11" customWidth="1"/>
    <col min="4543" max="4543" width="9.109375" style="11"/>
    <col min="4544" max="4544" width="7.6640625" style="11" customWidth="1"/>
    <col min="4545" max="4545" width="6.6640625" style="11" customWidth="1"/>
    <col min="4546" max="4546" width="8" style="11" customWidth="1"/>
    <col min="4547" max="4548" width="7.6640625" style="11" customWidth="1"/>
    <col min="4549" max="4549" width="7.5546875" style="11" customWidth="1"/>
    <col min="4550" max="4550" width="11" style="11" customWidth="1"/>
    <col min="4551" max="4551" width="10.109375" style="11" customWidth="1"/>
    <col min="4552" max="4552" width="9.109375" style="11"/>
    <col min="4553" max="4553" width="13" style="11" customWidth="1"/>
    <col min="4554" max="4554" width="8.5546875" style="11" customWidth="1"/>
    <col min="4555" max="4555" width="14.5546875" style="11" customWidth="1"/>
    <col min="4556" max="4556" width="9.109375" style="11"/>
    <col min="4557" max="4558" width="12" style="11" customWidth="1"/>
    <col min="4559" max="4560" width="9.88671875" style="11" customWidth="1"/>
    <col min="4561" max="4561" width="11.6640625" style="11" customWidth="1"/>
    <col min="4562" max="4562" width="12.5546875" style="11" customWidth="1"/>
    <col min="4563" max="4563" width="10.88671875" style="11" customWidth="1"/>
    <col min="4564" max="4564" width="9.109375" style="11"/>
    <col min="4565" max="4565" width="10.88671875" style="11" customWidth="1"/>
    <col min="4566" max="4566" width="11.6640625" style="11" customWidth="1"/>
    <col min="4567" max="4567" width="10.88671875" style="11" customWidth="1"/>
    <col min="4568" max="4568" width="11.6640625" style="11" customWidth="1"/>
    <col min="4569" max="4569" width="12.6640625" style="11" customWidth="1"/>
    <col min="4570" max="4570" width="15.5546875" style="11" customWidth="1"/>
    <col min="4571" max="4571" width="14.33203125" style="11" customWidth="1"/>
    <col min="4572" max="4572" width="13.88671875" style="11" customWidth="1"/>
    <col min="4573" max="4574" width="11.88671875" style="11" customWidth="1"/>
    <col min="4575" max="4575" width="13.88671875" style="11" customWidth="1"/>
    <col min="4576" max="4578" width="9.109375" style="11"/>
    <col min="4579" max="4579" width="3.109375" style="11" customWidth="1"/>
    <col min="4580" max="4580" width="12" style="11" bestFit="1" customWidth="1"/>
    <col min="4581" max="4581" width="2" style="11" customWidth="1"/>
    <col min="4582" max="4583" width="9.109375" style="11"/>
    <col min="4584" max="4584" width="11.6640625" style="11" customWidth="1"/>
    <col min="4585" max="4794" width="9.109375" style="11"/>
    <col min="4795" max="4795" width="26.44140625" style="11" customWidth="1"/>
    <col min="4796" max="4796" width="32.109375" style="11" customWidth="1"/>
    <col min="4797" max="4797" width="30.109375" style="11" customWidth="1"/>
    <col min="4798" max="4798" width="36.5546875" style="11" customWidth="1"/>
    <col min="4799" max="4799" width="9.109375" style="11"/>
    <col min="4800" max="4800" width="7.6640625" style="11" customWidth="1"/>
    <col min="4801" max="4801" width="6.6640625" style="11" customWidth="1"/>
    <col min="4802" max="4802" width="8" style="11" customWidth="1"/>
    <col min="4803" max="4804" width="7.6640625" style="11" customWidth="1"/>
    <col min="4805" max="4805" width="7.5546875" style="11" customWidth="1"/>
    <col min="4806" max="4806" width="11" style="11" customWidth="1"/>
    <col min="4807" max="4807" width="10.109375" style="11" customWidth="1"/>
    <col min="4808" max="4808" width="9.109375" style="11"/>
    <col min="4809" max="4809" width="13" style="11" customWidth="1"/>
    <col min="4810" max="4810" width="8.5546875" style="11" customWidth="1"/>
    <col min="4811" max="4811" width="14.5546875" style="11" customWidth="1"/>
    <col min="4812" max="4812" width="9.109375" style="11"/>
    <col min="4813" max="4814" width="12" style="11" customWidth="1"/>
    <col min="4815" max="4816" width="9.88671875" style="11" customWidth="1"/>
    <col min="4817" max="4817" width="11.6640625" style="11" customWidth="1"/>
    <col min="4818" max="4818" width="12.5546875" style="11" customWidth="1"/>
    <col min="4819" max="4819" width="10.88671875" style="11" customWidth="1"/>
    <col min="4820" max="4820" width="9.109375" style="11"/>
    <col min="4821" max="4821" width="10.88671875" style="11" customWidth="1"/>
    <col min="4822" max="4822" width="11.6640625" style="11" customWidth="1"/>
    <col min="4823" max="4823" width="10.88671875" style="11" customWidth="1"/>
    <col min="4824" max="4824" width="11.6640625" style="11" customWidth="1"/>
    <col min="4825" max="4825" width="12.6640625" style="11" customWidth="1"/>
    <col min="4826" max="4826" width="15.5546875" style="11" customWidth="1"/>
    <col min="4827" max="4827" width="14.33203125" style="11" customWidth="1"/>
    <col min="4828" max="4828" width="13.88671875" style="11" customWidth="1"/>
    <col min="4829" max="4830" width="11.88671875" style="11" customWidth="1"/>
    <col min="4831" max="4831" width="13.88671875" style="11" customWidth="1"/>
    <col min="4832" max="4834" width="9.109375" style="11"/>
    <col min="4835" max="4835" width="3.109375" style="11" customWidth="1"/>
    <col min="4836" max="4836" width="12" style="11" bestFit="1" customWidth="1"/>
    <col min="4837" max="4837" width="2" style="11" customWidth="1"/>
    <col min="4838" max="4839" width="9.109375" style="11"/>
    <col min="4840" max="4840" width="11.6640625" style="11" customWidth="1"/>
    <col min="4841" max="5050" width="9.109375" style="11"/>
    <col min="5051" max="5051" width="26.44140625" style="11" customWidth="1"/>
    <col min="5052" max="5052" width="32.109375" style="11" customWidth="1"/>
    <col min="5053" max="5053" width="30.109375" style="11" customWidth="1"/>
    <col min="5054" max="5054" width="36.5546875" style="11" customWidth="1"/>
    <col min="5055" max="5055" width="9.109375" style="11"/>
    <col min="5056" max="5056" width="7.6640625" style="11" customWidth="1"/>
    <col min="5057" max="5057" width="6.6640625" style="11" customWidth="1"/>
    <col min="5058" max="5058" width="8" style="11" customWidth="1"/>
    <col min="5059" max="5060" width="7.6640625" style="11" customWidth="1"/>
    <col min="5061" max="5061" width="7.5546875" style="11" customWidth="1"/>
    <col min="5062" max="5062" width="11" style="11" customWidth="1"/>
    <col min="5063" max="5063" width="10.109375" style="11" customWidth="1"/>
    <col min="5064" max="5064" width="9.109375" style="11"/>
    <col min="5065" max="5065" width="13" style="11" customWidth="1"/>
    <col min="5066" max="5066" width="8.5546875" style="11" customWidth="1"/>
    <col min="5067" max="5067" width="14.5546875" style="11" customWidth="1"/>
    <col min="5068" max="5068" width="9.109375" style="11"/>
    <col min="5069" max="5070" width="12" style="11" customWidth="1"/>
    <col min="5071" max="5072" width="9.88671875" style="11" customWidth="1"/>
    <col min="5073" max="5073" width="11.6640625" style="11" customWidth="1"/>
    <col min="5074" max="5074" width="12.5546875" style="11" customWidth="1"/>
    <col min="5075" max="5075" width="10.88671875" style="11" customWidth="1"/>
    <col min="5076" max="5076" width="9.109375" style="11"/>
    <col min="5077" max="5077" width="10.88671875" style="11" customWidth="1"/>
    <col min="5078" max="5078" width="11.6640625" style="11" customWidth="1"/>
    <col min="5079" max="5079" width="10.88671875" style="11" customWidth="1"/>
    <col min="5080" max="5080" width="11.6640625" style="11" customWidth="1"/>
    <col min="5081" max="5081" width="12.6640625" style="11" customWidth="1"/>
    <col min="5082" max="5082" width="15.5546875" style="11" customWidth="1"/>
    <col min="5083" max="5083" width="14.33203125" style="11" customWidth="1"/>
    <col min="5084" max="5084" width="13.88671875" style="11" customWidth="1"/>
    <col min="5085" max="5086" width="11.88671875" style="11" customWidth="1"/>
    <col min="5087" max="5087" width="13.88671875" style="11" customWidth="1"/>
    <col min="5088" max="5090" width="9.109375" style="11"/>
    <col min="5091" max="5091" width="3.109375" style="11" customWidth="1"/>
    <col min="5092" max="5092" width="12" style="11" bestFit="1" customWidth="1"/>
    <col min="5093" max="5093" width="2" style="11" customWidth="1"/>
    <col min="5094" max="5095" width="9.109375" style="11"/>
    <col min="5096" max="5096" width="11.6640625" style="11" customWidth="1"/>
    <col min="5097" max="5306" width="9.109375" style="11"/>
    <col min="5307" max="5307" width="26.44140625" style="11" customWidth="1"/>
    <col min="5308" max="5308" width="32.109375" style="11" customWidth="1"/>
    <col min="5309" max="5309" width="30.109375" style="11" customWidth="1"/>
    <col min="5310" max="5310" width="36.5546875" style="11" customWidth="1"/>
    <col min="5311" max="5311" width="9.109375" style="11"/>
    <col min="5312" max="5312" width="7.6640625" style="11" customWidth="1"/>
    <col min="5313" max="5313" width="6.6640625" style="11" customWidth="1"/>
    <col min="5314" max="5314" width="8" style="11" customWidth="1"/>
    <col min="5315" max="5316" width="7.6640625" style="11" customWidth="1"/>
    <col min="5317" max="5317" width="7.5546875" style="11" customWidth="1"/>
    <col min="5318" max="5318" width="11" style="11" customWidth="1"/>
    <col min="5319" max="5319" width="10.109375" style="11" customWidth="1"/>
    <col min="5320" max="5320" width="9.109375" style="11"/>
    <col min="5321" max="5321" width="13" style="11" customWidth="1"/>
    <col min="5322" max="5322" width="8.5546875" style="11" customWidth="1"/>
    <col min="5323" max="5323" width="14.5546875" style="11" customWidth="1"/>
    <col min="5324" max="5324" width="9.109375" style="11"/>
    <col min="5325" max="5326" width="12" style="11" customWidth="1"/>
    <col min="5327" max="5328" width="9.88671875" style="11" customWidth="1"/>
    <col min="5329" max="5329" width="11.6640625" style="11" customWidth="1"/>
    <col min="5330" max="5330" width="12.5546875" style="11" customWidth="1"/>
    <col min="5331" max="5331" width="10.88671875" style="11" customWidth="1"/>
    <col min="5332" max="5332" width="9.109375" style="11"/>
    <col min="5333" max="5333" width="10.88671875" style="11" customWidth="1"/>
    <col min="5334" max="5334" width="11.6640625" style="11" customWidth="1"/>
    <col min="5335" max="5335" width="10.88671875" style="11" customWidth="1"/>
    <col min="5336" max="5336" width="11.6640625" style="11" customWidth="1"/>
    <col min="5337" max="5337" width="12.6640625" style="11" customWidth="1"/>
    <col min="5338" max="5338" width="15.5546875" style="11" customWidth="1"/>
    <col min="5339" max="5339" width="14.33203125" style="11" customWidth="1"/>
    <col min="5340" max="5340" width="13.88671875" style="11" customWidth="1"/>
    <col min="5341" max="5342" width="11.88671875" style="11" customWidth="1"/>
    <col min="5343" max="5343" width="13.88671875" style="11" customWidth="1"/>
    <col min="5344" max="5346" width="9.109375" style="11"/>
    <col min="5347" max="5347" width="3.109375" style="11" customWidth="1"/>
    <col min="5348" max="5348" width="12" style="11" bestFit="1" customWidth="1"/>
    <col min="5349" max="5349" width="2" style="11" customWidth="1"/>
    <col min="5350" max="5351" width="9.109375" style="11"/>
    <col min="5352" max="5352" width="11.6640625" style="11" customWidth="1"/>
    <col min="5353" max="5562" width="9.109375" style="11"/>
    <col min="5563" max="5563" width="26.44140625" style="11" customWidth="1"/>
    <col min="5564" max="5564" width="32.109375" style="11" customWidth="1"/>
    <col min="5565" max="5565" width="30.109375" style="11" customWidth="1"/>
    <col min="5566" max="5566" width="36.5546875" style="11" customWidth="1"/>
    <col min="5567" max="5567" width="9.109375" style="11"/>
    <col min="5568" max="5568" width="7.6640625" style="11" customWidth="1"/>
    <col min="5569" max="5569" width="6.6640625" style="11" customWidth="1"/>
    <col min="5570" max="5570" width="8" style="11" customWidth="1"/>
    <col min="5571" max="5572" width="7.6640625" style="11" customWidth="1"/>
    <col min="5573" max="5573" width="7.5546875" style="11" customWidth="1"/>
    <col min="5574" max="5574" width="11" style="11" customWidth="1"/>
    <col min="5575" max="5575" width="10.109375" style="11" customWidth="1"/>
    <col min="5576" max="5576" width="9.109375" style="11"/>
    <col min="5577" max="5577" width="13" style="11" customWidth="1"/>
    <col min="5578" max="5578" width="8.5546875" style="11" customWidth="1"/>
    <col min="5579" max="5579" width="14.5546875" style="11" customWidth="1"/>
    <col min="5580" max="5580" width="9.109375" style="11"/>
    <col min="5581" max="5582" width="12" style="11" customWidth="1"/>
    <col min="5583" max="5584" width="9.88671875" style="11" customWidth="1"/>
    <col min="5585" max="5585" width="11.6640625" style="11" customWidth="1"/>
    <col min="5586" max="5586" width="12.5546875" style="11" customWidth="1"/>
    <col min="5587" max="5587" width="10.88671875" style="11" customWidth="1"/>
    <col min="5588" max="5588" width="9.109375" style="11"/>
    <col min="5589" max="5589" width="10.88671875" style="11" customWidth="1"/>
    <col min="5590" max="5590" width="11.6640625" style="11" customWidth="1"/>
    <col min="5591" max="5591" width="10.88671875" style="11" customWidth="1"/>
    <col min="5592" max="5592" width="11.6640625" style="11" customWidth="1"/>
    <col min="5593" max="5593" width="12.6640625" style="11" customWidth="1"/>
    <col min="5594" max="5594" width="15.5546875" style="11" customWidth="1"/>
    <col min="5595" max="5595" width="14.33203125" style="11" customWidth="1"/>
    <col min="5596" max="5596" width="13.88671875" style="11" customWidth="1"/>
    <col min="5597" max="5598" width="11.88671875" style="11" customWidth="1"/>
    <col min="5599" max="5599" width="13.88671875" style="11" customWidth="1"/>
    <col min="5600" max="5602" width="9.109375" style="11"/>
    <col min="5603" max="5603" width="3.109375" style="11" customWidth="1"/>
    <col min="5604" max="5604" width="12" style="11" bestFit="1" customWidth="1"/>
    <col min="5605" max="5605" width="2" style="11" customWidth="1"/>
    <col min="5606" max="5607" width="9.109375" style="11"/>
    <col min="5608" max="5608" width="11.6640625" style="11" customWidth="1"/>
    <col min="5609" max="5818" width="9.109375" style="11"/>
    <col min="5819" max="5819" width="26.44140625" style="11" customWidth="1"/>
    <col min="5820" max="5820" width="32.109375" style="11" customWidth="1"/>
    <col min="5821" max="5821" width="30.109375" style="11" customWidth="1"/>
    <col min="5822" max="5822" width="36.5546875" style="11" customWidth="1"/>
    <col min="5823" max="5823" width="9.109375" style="11"/>
    <col min="5824" max="5824" width="7.6640625" style="11" customWidth="1"/>
    <col min="5825" max="5825" width="6.6640625" style="11" customWidth="1"/>
    <col min="5826" max="5826" width="8" style="11" customWidth="1"/>
    <col min="5827" max="5828" width="7.6640625" style="11" customWidth="1"/>
    <col min="5829" max="5829" width="7.5546875" style="11" customWidth="1"/>
    <col min="5830" max="5830" width="11" style="11" customWidth="1"/>
    <col min="5831" max="5831" width="10.109375" style="11" customWidth="1"/>
    <col min="5832" max="5832" width="9.109375" style="11"/>
    <col min="5833" max="5833" width="13" style="11" customWidth="1"/>
    <col min="5834" max="5834" width="8.5546875" style="11" customWidth="1"/>
    <col min="5835" max="5835" width="14.5546875" style="11" customWidth="1"/>
    <col min="5836" max="5836" width="9.109375" style="11"/>
    <col min="5837" max="5838" width="12" style="11" customWidth="1"/>
    <col min="5839" max="5840" width="9.88671875" style="11" customWidth="1"/>
    <col min="5841" max="5841" width="11.6640625" style="11" customWidth="1"/>
    <col min="5842" max="5842" width="12.5546875" style="11" customWidth="1"/>
    <col min="5843" max="5843" width="10.88671875" style="11" customWidth="1"/>
    <col min="5844" max="5844" width="9.109375" style="11"/>
    <col min="5845" max="5845" width="10.88671875" style="11" customWidth="1"/>
    <col min="5846" max="5846" width="11.6640625" style="11" customWidth="1"/>
    <col min="5847" max="5847" width="10.88671875" style="11" customWidth="1"/>
    <col min="5848" max="5848" width="11.6640625" style="11" customWidth="1"/>
    <col min="5849" max="5849" width="12.6640625" style="11" customWidth="1"/>
    <col min="5850" max="5850" width="15.5546875" style="11" customWidth="1"/>
    <col min="5851" max="5851" width="14.33203125" style="11" customWidth="1"/>
    <col min="5852" max="5852" width="13.88671875" style="11" customWidth="1"/>
    <col min="5853" max="5854" width="11.88671875" style="11" customWidth="1"/>
    <col min="5855" max="5855" width="13.88671875" style="11" customWidth="1"/>
    <col min="5856" max="5858" width="9.109375" style="11"/>
    <col min="5859" max="5859" width="3.109375" style="11" customWidth="1"/>
    <col min="5860" max="5860" width="12" style="11" bestFit="1" customWidth="1"/>
    <col min="5861" max="5861" width="2" style="11" customWidth="1"/>
    <col min="5862" max="5863" width="9.109375" style="11"/>
    <col min="5864" max="5864" width="11.6640625" style="11" customWidth="1"/>
    <col min="5865" max="6074" width="9.109375" style="11"/>
    <col min="6075" max="6075" width="26.44140625" style="11" customWidth="1"/>
    <col min="6076" max="6076" width="32.109375" style="11" customWidth="1"/>
    <col min="6077" max="6077" width="30.109375" style="11" customWidth="1"/>
    <col min="6078" max="6078" width="36.5546875" style="11" customWidth="1"/>
    <col min="6079" max="6079" width="9.109375" style="11"/>
    <col min="6080" max="6080" width="7.6640625" style="11" customWidth="1"/>
    <col min="6081" max="6081" width="6.6640625" style="11" customWidth="1"/>
    <col min="6082" max="6082" width="8" style="11" customWidth="1"/>
    <col min="6083" max="6084" width="7.6640625" style="11" customWidth="1"/>
    <col min="6085" max="6085" width="7.5546875" style="11" customWidth="1"/>
    <col min="6086" max="6086" width="11" style="11" customWidth="1"/>
    <col min="6087" max="6087" width="10.109375" style="11" customWidth="1"/>
    <col min="6088" max="6088" width="9.109375" style="11"/>
    <col min="6089" max="6089" width="13" style="11" customWidth="1"/>
    <col min="6090" max="6090" width="8.5546875" style="11" customWidth="1"/>
    <col min="6091" max="6091" width="14.5546875" style="11" customWidth="1"/>
    <col min="6092" max="6092" width="9.109375" style="11"/>
    <col min="6093" max="6094" width="12" style="11" customWidth="1"/>
    <col min="6095" max="6096" width="9.88671875" style="11" customWidth="1"/>
    <col min="6097" max="6097" width="11.6640625" style="11" customWidth="1"/>
    <col min="6098" max="6098" width="12.5546875" style="11" customWidth="1"/>
    <col min="6099" max="6099" width="10.88671875" style="11" customWidth="1"/>
    <col min="6100" max="6100" width="9.109375" style="11"/>
    <col min="6101" max="6101" width="10.88671875" style="11" customWidth="1"/>
    <col min="6102" max="6102" width="11.6640625" style="11" customWidth="1"/>
    <col min="6103" max="6103" width="10.88671875" style="11" customWidth="1"/>
    <col min="6104" max="6104" width="11.6640625" style="11" customWidth="1"/>
    <col min="6105" max="6105" width="12.6640625" style="11" customWidth="1"/>
    <col min="6106" max="6106" width="15.5546875" style="11" customWidth="1"/>
    <col min="6107" max="6107" width="14.33203125" style="11" customWidth="1"/>
    <col min="6108" max="6108" width="13.88671875" style="11" customWidth="1"/>
    <col min="6109" max="6110" width="11.88671875" style="11" customWidth="1"/>
    <col min="6111" max="6111" width="13.88671875" style="11" customWidth="1"/>
    <col min="6112" max="6114" width="9.109375" style="11"/>
    <col min="6115" max="6115" width="3.109375" style="11" customWidth="1"/>
    <col min="6116" max="6116" width="12" style="11" bestFit="1" customWidth="1"/>
    <col min="6117" max="6117" width="2" style="11" customWidth="1"/>
    <col min="6118" max="6119" width="9.109375" style="11"/>
    <col min="6120" max="6120" width="11.6640625" style="11" customWidth="1"/>
    <col min="6121" max="6330" width="9.109375" style="11"/>
    <col min="6331" max="6331" width="26.44140625" style="11" customWidth="1"/>
    <col min="6332" max="6332" width="32.109375" style="11" customWidth="1"/>
    <col min="6333" max="6333" width="30.109375" style="11" customWidth="1"/>
    <col min="6334" max="6334" width="36.5546875" style="11" customWidth="1"/>
    <col min="6335" max="6335" width="9.109375" style="11"/>
    <col min="6336" max="6336" width="7.6640625" style="11" customWidth="1"/>
    <col min="6337" max="6337" width="6.6640625" style="11" customWidth="1"/>
    <col min="6338" max="6338" width="8" style="11" customWidth="1"/>
    <col min="6339" max="6340" width="7.6640625" style="11" customWidth="1"/>
    <col min="6341" max="6341" width="7.5546875" style="11" customWidth="1"/>
    <col min="6342" max="6342" width="11" style="11" customWidth="1"/>
    <col min="6343" max="6343" width="10.109375" style="11" customWidth="1"/>
    <col min="6344" max="6344" width="9.109375" style="11"/>
    <col min="6345" max="6345" width="13" style="11" customWidth="1"/>
    <col min="6346" max="6346" width="8.5546875" style="11" customWidth="1"/>
    <col min="6347" max="6347" width="14.5546875" style="11" customWidth="1"/>
    <col min="6348" max="6348" width="9.109375" style="11"/>
    <col min="6349" max="6350" width="12" style="11" customWidth="1"/>
    <col min="6351" max="6352" width="9.88671875" style="11" customWidth="1"/>
    <col min="6353" max="6353" width="11.6640625" style="11" customWidth="1"/>
    <col min="6354" max="6354" width="12.5546875" style="11" customWidth="1"/>
    <col min="6355" max="6355" width="10.88671875" style="11" customWidth="1"/>
    <col min="6356" max="6356" width="9.109375" style="11"/>
    <col min="6357" max="6357" width="10.88671875" style="11" customWidth="1"/>
    <col min="6358" max="6358" width="11.6640625" style="11" customWidth="1"/>
    <col min="6359" max="6359" width="10.88671875" style="11" customWidth="1"/>
    <col min="6360" max="6360" width="11.6640625" style="11" customWidth="1"/>
    <col min="6361" max="6361" width="12.6640625" style="11" customWidth="1"/>
    <col min="6362" max="6362" width="15.5546875" style="11" customWidth="1"/>
    <col min="6363" max="6363" width="14.33203125" style="11" customWidth="1"/>
    <col min="6364" max="6364" width="13.88671875" style="11" customWidth="1"/>
    <col min="6365" max="6366" width="11.88671875" style="11" customWidth="1"/>
    <col min="6367" max="6367" width="13.88671875" style="11" customWidth="1"/>
    <col min="6368" max="6370" width="9.109375" style="11"/>
    <col min="6371" max="6371" width="3.109375" style="11" customWidth="1"/>
    <col min="6372" max="6372" width="12" style="11" bestFit="1" customWidth="1"/>
    <col min="6373" max="6373" width="2" style="11" customWidth="1"/>
    <col min="6374" max="6375" width="9.109375" style="11"/>
    <col min="6376" max="6376" width="11.6640625" style="11" customWidth="1"/>
    <col min="6377" max="6586" width="9.109375" style="11"/>
    <col min="6587" max="6587" width="26.44140625" style="11" customWidth="1"/>
    <col min="6588" max="6588" width="32.109375" style="11" customWidth="1"/>
    <col min="6589" max="6589" width="30.109375" style="11" customWidth="1"/>
    <col min="6590" max="6590" width="36.5546875" style="11" customWidth="1"/>
    <col min="6591" max="6591" width="9.109375" style="11"/>
    <col min="6592" max="6592" width="7.6640625" style="11" customWidth="1"/>
    <col min="6593" max="6593" width="6.6640625" style="11" customWidth="1"/>
    <col min="6594" max="6594" width="8" style="11" customWidth="1"/>
    <col min="6595" max="6596" width="7.6640625" style="11" customWidth="1"/>
    <col min="6597" max="6597" width="7.5546875" style="11" customWidth="1"/>
    <col min="6598" max="6598" width="11" style="11" customWidth="1"/>
    <col min="6599" max="6599" width="10.109375" style="11" customWidth="1"/>
    <col min="6600" max="6600" width="9.109375" style="11"/>
    <col min="6601" max="6601" width="13" style="11" customWidth="1"/>
    <col min="6602" max="6602" width="8.5546875" style="11" customWidth="1"/>
    <col min="6603" max="6603" width="14.5546875" style="11" customWidth="1"/>
    <col min="6604" max="6604" width="9.109375" style="11"/>
    <col min="6605" max="6606" width="12" style="11" customWidth="1"/>
    <col min="6607" max="6608" width="9.88671875" style="11" customWidth="1"/>
    <col min="6609" max="6609" width="11.6640625" style="11" customWidth="1"/>
    <col min="6610" max="6610" width="12.5546875" style="11" customWidth="1"/>
    <col min="6611" max="6611" width="10.88671875" style="11" customWidth="1"/>
    <col min="6612" max="6612" width="9.109375" style="11"/>
    <col min="6613" max="6613" width="10.88671875" style="11" customWidth="1"/>
    <col min="6614" max="6614" width="11.6640625" style="11" customWidth="1"/>
    <col min="6615" max="6615" width="10.88671875" style="11" customWidth="1"/>
    <col min="6616" max="6616" width="11.6640625" style="11" customWidth="1"/>
    <col min="6617" max="6617" width="12.6640625" style="11" customWidth="1"/>
    <col min="6618" max="6618" width="15.5546875" style="11" customWidth="1"/>
    <col min="6619" max="6619" width="14.33203125" style="11" customWidth="1"/>
    <col min="6620" max="6620" width="13.88671875" style="11" customWidth="1"/>
    <col min="6621" max="6622" width="11.88671875" style="11" customWidth="1"/>
    <col min="6623" max="6623" width="13.88671875" style="11" customWidth="1"/>
    <col min="6624" max="6626" width="9.109375" style="11"/>
    <col min="6627" max="6627" width="3.109375" style="11" customWidth="1"/>
    <col min="6628" max="6628" width="12" style="11" bestFit="1" customWidth="1"/>
    <col min="6629" max="6629" width="2" style="11" customWidth="1"/>
    <col min="6630" max="6631" width="9.109375" style="11"/>
    <col min="6632" max="6632" width="11.6640625" style="11" customWidth="1"/>
    <col min="6633" max="6842" width="9.109375" style="11"/>
    <col min="6843" max="6843" width="26.44140625" style="11" customWidth="1"/>
    <col min="6844" max="6844" width="32.109375" style="11" customWidth="1"/>
    <col min="6845" max="6845" width="30.109375" style="11" customWidth="1"/>
    <col min="6846" max="6846" width="36.5546875" style="11" customWidth="1"/>
    <col min="6847" max="6847" width="9.109375" style="11"/>
    <col min="6848" max="6848" width="7.6640625" style="11" customWidth="1"/>
    <col min="6849" max="6849" width="6.6640625" style="11" customWidth="1"/>
    <col min="6850" max="6850" width="8" style="11" customWidth="1"/>
    <col min="6851" max="6852" width="7.6640625" style="11" customWidth="1"/>
    <col min="6853" max="6853" width="7.5546875" style="11" customWidth="1"/>
    <col min="6854" max="6854" width="11" style="11" customWidth="1"/>
    <col min="6855" max="6855" width="10.109375" style="11" customWidth="1"/>
    <col min="6856" max="6856" width="9.109375" style="11"/>
    <col min="6857" max="6857" width="13" style="11" customWidth="1"/>
    <col min="6858" max="6858" width="8.5546875" style="11" customWidth="1"/>
    <col min="6859" max="6859" width="14.5546875" style="11" customWidth="1"/>
    <col min="6860" max="6860" width="9.109375" style="11"/>
    <col min="6861" max="6862" width="12" style="11" customWidth="1"/>
    <col min="6863" max="6864" width="9.88671875" style="11" customWidth="1"/>
    <col min="6865" max="6865" width="11.6640625" style="11" customWidth="1"/>
    <col min="6866" max="6866" width="12.5546875" style="11" customWidth="1"/>
    <col min="6867" max="6867" width="10.88671875" style="11" customWidth="1"/>
    <col min="6868" max="6868" width="9.109375" style="11"/>
    <col min="6869" max="6869" width="10.88671875" style="11" customWidth="1"/>
    <col min="6870" max="6870" width="11.6640625" style="11" customWidth="1"/>
    <col min="6871" max="6871" width="10.88671875" style="11" customWidth="1"/>
    <col min="6872" max="6872" width="11.6640625" style="11" customWidth="1"/>
    <col min="6873" max="6873" width="12.6640625" style="11" customWidth="1"/>
    <col min="6874" max="6874" width="15.5546875" style="11" customWidth="1"/>
    <col min="6875" max="6875" width="14.33203125" style="11" customWidth="1"/>
    <col min="6876" max="6876" width="13.88671875" style="11" customWidth="1"/>
    <col min="6877" max="6878" width="11.88671875" style="11" customWidth="1"/>
    <col min="6879" max="6879" width="13.88671875" style="11" customWidth="1"/>
    <col min="6880" max="6882" width="9.109375" style="11"/>
    <col min="6883" max="6883" width="3.109375" style="11" customWidth="1"/>
    <col min="6884" max="6884" width="12" style="11" bestFit="1" customWidth="1"/>
    <col min="6885" max="6885" width="2" style="11" customWidth="1"/>
    <col min="6886" max="6887" width="9.109375" style="11"/>
    <col min="6888" max="6888" width="11.6640625" style="11" customWidth="1"/>
    <col min="6889" max="7098" width="9.109375" style="11"/>
    <col min="7099" max="7099" width="26.44140625" style="11" customWidth="1"/>
    <col min="7100" max="7100" width="32.109375" style="11" customWidth="1"/>
    <col min="7101" max="7101" width="30.109375" style="11" customWidth="1"/>
    <col min="7102" max="7102" width="36.5546875" style="11" customWidth="1"/>
    <col min="7103" max="7103" width="9.109375" style="11"/>
    <col min="7104" max="7104" width="7.6640625" style="11" customWidth="1"/>
    <col min="7105" max="7105" width="6.6640625" style="11" customWidth="1"/>
    <col min="7106" max="7106" width="8" style="11" customWidth="1"/>
    <col min="7107" max="7108" width="7.6640625" style="11" customWidth="1"/>
    <col min="7109" max="7109" width="7.5546875" style="11" customWidth="1"/>
    <col min="7110" max="7110" width="11" style="11" customWidth="1"/>
    <col min="7111" max="7111" width="10.109375" style="11" customWidth="1"/>
    <col min="7112" max="7112" width="9.109375" style="11"/>
    <col min="7113" max="7113" width="13" style="11" customWidth="1"/>
    <col min="7114" max="7114" width="8.5546875" style="11" customWidth="1"/>
    <col min="7115" max="7115" width="14.5546875" style="11" customWidth="1"/>
    <col min="7116" max="7116" width="9.109375" style="11"/>
    <col min="7117" max="7118" width="12" style="11" customWidth="1"/>
    <col min="7119" max="7120" width="9.88671875" style="11" customWidth="1"/>
    <col min="7121" max="7121" width="11.6640625" style="11" customWidth="1"/>
    <col min="7122" max="7122" width="12.5546875" style="11" customWidth="1"/>
    <col min="7123" max="7123" width="10.88671875" style="11" customWidth="1"/>
    <col min="7124" max="7124" width="9.109375" style="11"/>
    <col min="7125" max="7125" width="10.88671875" style="11" customWidth="1"/>
    <col min="7126" max="7126" width="11.6640625" style="11" customWidth="1"/>
    <col min="7127" max="7127" width="10.88671875" style="11" customWidth="1"/>
    <col min="7128" max="7128" width="11.6640625" style="11" customWidth="1"/>
    <col min="7129" max="7129" width="12.6640625" style="11" customWidth="1"/>
    <col min="7130" max="7130" width="15.5546875" style="11" customWidth="1"/>
    <col min="7131" max="7131" width="14.33203125" style="11" customWidth="1"/>
    <col min="7132" max="7132" width="13.88671875" style="11" customWidth="1"/>
    <col min="7133" max="7134" width="11.88671875" style="11" customWidth="1"/>
    <col min="7135" max="7135" width="13.88671875" style="11" customWidth="1"/>
    <col min="7136" max="7138" width="9.109375" style="11"/>
    <col min="7139" max="7139" width="3.109375" style="11" customWidth="1"/>
    <col min="7140" max="7140" width="12" style="11" bestFit="1" customWidth="1"/>
    <col min="7141" max="7141" width="2" style="11" customWidth="1"/>
    <col min="7142" max="7143" width="9.109375" style="11"/>
    <col min="7144" max="7144" width="11.6640625" style="11" customWidth="1"/>
    <col min="7145" max="7354" width="9.109375" style="11"/>
    <col min="7355" max="7355" width="26.44140625" style="11" customWidth="1"/>
    <col min="7356" max="7356" width="32.109375" style="11" customWidth="1"/>
    <col min="7357" max="7357" width="30.109375" style="11" customWidth="1"/>
    <col min="7358" max="7358" width="36.5546875" style="11" customWidth="1"/>
    <col min="7359" max="7359" width="9.109375" style="11"/>
    <col min="7360" max="7360" width="7.6640625" style="11" customWidth="1"/>
    <col min="7361" max="7361" width="6.6640625" style="11" customWidth="1"/>
    <col min="7362" max="7362" width="8" style="11" customWidth="1"/>
    <col min="7363" max="7364" width="7.6640625" style="11" customWidth="1"/>
    <col min="7365" max="7365" width="7.5546875" style="11" customWidth="1"/>
    <col min="7366" max="7366" width="11" style="11" customWidth="1"/>
    <col min="7367" max="7367" width="10.109375" style="11" customWidth="1"/>
    <col min="7368" max="7368" width="9.109375" style="11"/>
    <col min="7369" max="7369" width="13" style="11" customWidth="1"/>
    <col min="7370" max="7370" width="8.5546875" style="11" customWidth="1"/>
    <col min="7371" max="7371" width="14.5546875" style="11" customWidth="1"/>
    <col min="7372" max="7372" width="9.109375" style="11"/>
    <col min="7373" max="7374" width="12" style="11" customWidth="1"/>
    <col min="7375" max="7376" width="9.88671875" style="11" customWidth="1"/>
    <col min="7377" max="7377" width="11.6640625" style="11" customWidth="1"/>
    <col min="7378" max="7378" width="12.5546875" style="11" customWidth="1"/>
    <col min="7379" max="7379" width="10.88671875" style="11" customWidth="1"/>
    <col min="7380" max="7380" width="9.109375" style="11"/>
    <col min="7381" max="7381" width="10.88671875" style="11" customWidth="1"/>
    <col min="7382" max="7382" width="11.6640625" style="11" customWidth="1"/>
    <col min="7383" max="7383" width="10.88671875" style="11" customWidth="1"/>
    <col min="7384" max="7384" width="11.6640625" style="11" customWidth="1"/>
    <col min="7385" max="7385" width="12.6640625" style="11" customWidth="1"/>
    <col min="7386" max="7386" width="15.5546875" style="11" customWidth="1"/>
    <col min="7387" max="7387" width="14.33203125" style="11" customWidth="1"/>
    <col min="7388" max="7388" width="13.88671875" style="11" customWidth="1"/>
    <col min="7389" max="7390" width="11.88671875" style="11" customWidth="1"/>
    <col min="7391" max="7391" width="13.88671875" style="11" customWidth="1"/>
    <col min="7392" max="7394" width="9.109375" style="11"/>
    <col min="7395" max="7395" width="3.109375" style="11" customWidth="1"/>
    <col min="7396" max="7396" width="12" style="11" bestFit="1" customWidth="1"/>
    <col min="7397" max="7397" width="2" style="11" customWidth="1"/>
    <col min="7398" max="7399" width="9.109375" style="11"/>
    <col min="7400" max="7400" width="11.6640625" style="11" customWidth="1"/>
    <col min="7401" max="7610" width="9.109375" style="11"/>
    <col min="7611" max="7611" width="26.44140625" style="11" customWidth="1"/>
    <col min="7612" max="7612" width="32.109375" style="11" customWidth="1"/>
    <col min="7613" max="7613" width="30.109375" style="11" customWidth="1"/>
    <col min="7614" max="7614" width="36.5546875" style="11" customWidth="1"/>
    <col min="7615" max="7615" width="9.109375" style="11"/>
    <col min="7616" max="7616" width="7.6640625" style="11" customWidth="1"/>
    <col min="7617" max="7617" width="6.6640625" style="11" customWidth="1"/>
    <col min="7618" max="7618" width="8" style="11" customWidth="1"/>
    <col min="7619" max="7620" width="7.6640625" style="11" customWidth="1"/>
    <col min="7621" max="7621" width="7.5546875" style="11" customWidth="1"/>
    <col min="7622" max="7622" width="11" style="11" customWidth="1"/>
    <col min="7623" max="7623" width="10.109375" style="11" customWidth="1"/>
    <col min="7624" max="7624" width="9.109375" style="11"/>
    <col min="7625" max="7625" width="13" style="11" customWidth="1"/>
    <col min="7626" max="7626" width="8.5546875" style="11" customWidth="1"/>
    <col min="7627" max="7627" width="14.5546875" style="11" customWidth="1"/>
    <col min="7628" max="7628" width="9.109375" style="11"/>
    <col min="7629" max="7630" width="12" style="11" customWidth="1"/>
    <col min="7631" max="7632" width="9.88671875" style="11" customWidth="1"/>
    <col min="7633" max="7633" width="11.6640625" style="11" customWidth="1"/>
    <col min="7634" max="7634" width="12.5546875" style="11" customWidth="1"/>
    <col min="7635" max="7635" width="10.88671875" style="11" customWidth="1"/>
    <col min="7636" max="7636" width="9.109375" style="11"/>
    <col min="7637" max="7637" width="10.88671875" style="11" customWidth="1"/>
    <col min="7638" max="7638" width="11.6640625" style="11" customWidth="1"/>
    <col min="7639" max="7639" width="10.88671875" style="11" customWidth="1"/>
    <col min="7640" max="7640" width="11.6640625" style="11" customWidth="1"/>
    <col min="7641" max="7641" width="12.6640625" style="11" customWidth="1"/>
    <col min="7642" max="7642" width="15.5546875" style="11" customWidth="1"/>
    <col min="7643" max="7643" width="14.33203125" style="11" customWidth="1"/>
    <col min="7644" max="7644" width="13.88671875" style="11" customWidth="1"/>
    <col min="7645" max="7646" width="11.88671875" style="11" customWidth="1"/>
    <col min="7647" max="7647" width="13.88671875" style="11" customWidth="1"/>
    <col min="7648" max="7650" width="9.109375" style="11"/>
    <col min="7651" max="7651" width="3.109375" style="11" customWidth="1"/>
    <col min="7652" max="7652" width="12" style="11" bestFit="1" customWidth="1"/>
    <col min="7653" max="7653" width="2" style="11" customWidth="1"/>
    <col min="7654" max="7655" width="9.109375" style="11"/>
    <col min="7656" max="7656" width="11.6640625" style="11" customWidth="1"/>
    <col min="7657" max="7866" width="9.109375" style="11"/>
    <col min="7867" max="7867" width="26.44140625" style="11" customWidth="1"/>
    <col min="7868" max="7868" width="32.109375" style="11" customWidth="1"/>
    <col min="7869" max="7869" width="30.109375" style="11" customWidth="1"/>
    <col min="7870" max="7870" width="36.5546875" style="11" customWidth="1"/>
    <col min="7871" max="7871" width="9.109375" style="11"/>
    <col min="7872" max="7872" width="7.6640625" style="11" customWidth="1"/>
    <col min="7873" max="7873" width="6.6640625" style="11" customWidth="1"/>
    <col min="7874" max="7874" width="8" style="11" customWidth="1"/>
    <col min="7875" max="7876" width="7.6640625" style="11" customWidth="1"/>
    <col min="7877" max="7877" width="7.5546875" style="11" customWidth="1"/>
    <col min="7878" max="7878" width="11" style="11" customWidth="1"/>
    <col min="7879" max="7879" width="10.109375" style="11" customWidth="1"/>
    <col min="7880" max="7880" width="9.109375" style="11"/>
    <col min="7881" max="7881" width="13" style="11" customWidth="1"/>
    <col min="7882" max="7882" width="8.5546875" style="11" customWidth="1"/>
    <col min="7883" max="7883" width="14.5546875" style="11" customWidth="1"/>
    <col min="7884" max="7884" width="9.109375" style="11"/>
    <col min="7885" max="7886" width="12" style="11" customWidth="1"/>
    <col min="7887" max="7888" width="9.88671875" style="11" customWidth="1"/>
    <col min="7889" max="7889" width="11.6640625" style="11" customWidth="1"/>
    <col min="7890" max="7890" width="12.5546875" style="11" customWidth="1"/>
    <col min="7891" max="7891" width="10.88671875" style="11" customWidth="1"/>
    <col min="7892" max="7892" width="9.109375" style="11"/>
    <col min="7893" max="7893" width="10.88671875" style="11" customWidth="1"/>
    <col min="7894" max="7894" width="11.6640625" style="11" customWidth="1"/>
    <col min="7895" max="7895" width="10.88671875" style="11" customWidth="1"/>
    <col min="7896" max="7896" width="11.6640625" style="11" customWidth="1"/>
    <col min="7897" max="7897" width="12.6640625" style="11" customWidth="1"/>
    <col min="7898" max="7898" width="15.5546875" style="11" customWidth="1"/>
    <col min="7899" max="7899" width="14.33203125" style="11" customWidth="1"/>
    <col min="7900" max="7900" width="13.88671875" style="11" customWidth="1"/>
    <col min="7901" max="7902" width="11.88671875" style="11" customWidth="1"/>
    <col min="7903" max="7903" width="13.88671875" style="11" customWidth="1"/>
    <col min="7904" max="7906" width="9.109375" style="11"/>
    <col min="7907" max="7907" width="3.109375" style="11" customWidth="1"/>
    <col min="7908" max="7908" width="12" style="11" bestFit="1" customWidth="1"/>
    <col min="7909" max="7909" width="2" style="11" customWidth="1"/>
    <col min="7910" max="7911" width="9.109375" style="11"/>
    <col min="7912" max="7912" width="11.6640625" style="11" customWidth="1"/>
    <col min="7913" max="8122" width="9.109375" style="11"/>
    <col min="8123" max="8123" width="26.44140625" style="11" customWidth="1"/>
    <col min="8124" max="8124" width="32.109375" style="11" customWidth="1"/>
    <col min="8125" max="8125" width="30.109375" style="11" customWidth="1"/>
    <col min="8126" max="8126" width="36.5546875" style="11" customWidth="1"/>
    <col min="8127" max="8127" width="9.109375" style="11"/>
    <col min="8128" max="8128" width="7.6640625" style="11" customWidth="1"/>
    <col min="8129" max="8129" width="6.6640625" style="11" customWidth="1"/>
    <col min="8130" max="8130" width="8" style="11" customWidth="1"/>
    <col min="8131" max="8132" width="7.6640625" style="11" customWidth="1"/>
    <col min="8133" max="8133" width="7.5546875" style="11" customWidth="1"/>
    <col min="8134" max="8134" width="11" style="11" customWidth="1"/>
    <col min="8135" max="8135" width="10.109375" style="11" customWidth="1"/>
    <col min="8136" max="8136" width="9.109375" style="11"/>
    <col min="8137" max="8137" width="13" style="11" customWidth="1"/>
    <col min="8138" max="8138" width="8.5546875" style="11" customWidth="1"/>
    <col min="8139" max="8139" width="14.5546875" style="11" customWidth="1"/>
    <col min="8140" max="8140" width="9.109375" style="11"/>
    <col min="8141" max="8142" width="12" style="11" customWidth="1"/>
    <col min="8143" max="8144" width="9.88671875" style="11" customWidth="1"/>
    <col min="8145" max="8145" width="11.6640625" style="11" customWidth="1"/>
    <col min="8146" max="8146" width="12.5546875" style="11" customWidth="1"/>
    <col min="8147" max="8147" width="10.88671875" style="11" customWidth="1"/>
    <col min="8148" max="8148" width="9.109375" style="11"/>
    <col min="8149" max="8149" width="10.88671875" style="11" customWidth="1"/>
    <col min="8150" max="8150" width="11.6640625" style="11" customWidth="1"/>
    <col min="8151" max="8151" width="10.88671875" style="11" customWidth="1"/>
    <col min="8152" max="8152" width="11.6640625" style="11" customWidth="1"/>
    <col min="8153" max="8153" width="12.6640625" style="11" customWidth="1"/>
    <col min="8154" max="8154" width="15.5546875" style="11" customWidth="1"/>
    <col min="8155" max="8155" width="14.33203125" style="11" customWidth="1"/>
    <col min="8156" max="8156" width="13.88671875" style="11" customWidth="1"/>
    <col min="8157" max="8158" width="11.88671875" style="11" customWidth="1"/>
    <col min="8159" max="8159" width="13.88671875" style="11" customWidth="1"/>
    <col min="8160" max="8162" width="9.109375" style="11"/>
    <col min="8163" max="8163" width="3.109375" style="11" customWidth="1"/>
    <col min="8164" max="8164" width="12" style="11" bestFit="1" customWidth="1"/>
    <col min="8165" max="8165" width="2" style="11" customWidth="1"/>
    <col min="8166" max="8167" width="9.109375" style="11"/>
    <col min="8168" max="8168" width="11.6640625" style="11" customWidth="1"/>
    <col min="8169" max="8378" width="9.109375" style="11"/>
    <col min="8379" max="8379" width="26.44140625" style="11" customWidth="1"/>
    <col min="8380" max="8380" width="32.109375" style="11" customWidth="1"/>
    <col min="8381" max="8381" width="30.109375" style="11" customWidth="1"/>
    <col min="8382" max="8382" width="36.5546875" style="11" customWidth="1"/>
    <col min="8383" max="8383" width="9.109375" style="11"/>
    <col min="8384" max="8384" width="7.6640625" style="11" customWidth="1"/>
    <col min="8385" max="8385" width="6.6640625" style="11" customWidth="1"/>
    <col min="8386" max="8386" width="8" style="11" customWidth="1"/>
    <col min="8387" max="8388" width="7.6640625" style="11" customWidth="1"/>
    <col min="8389" max="8389" width="7.5546875" style="11" customWidth="1"/>
    <col min="8390" max="8390" width="11" style="11" customWidth="1"/>
    <col min="8391" max="8391" width="10.109375" style="11" customWidth="1"/>
    <col min="8392" max="8392" width="9.109375" style="11"/>
    <col min="8393" max="8393" width="13" style="11" customWidth="1"/>
    <col min="8394" max="8394" width="8.5546875" style="11" customWidth="1"/>
    <col min="8395" max="8395" width="14.5546875" style="11" customWidth="1"/>
    <col min="8396" max="8396" width="9.109375" style="11"/>
    <col min="8397" max="8398" width="12" style="11" customWidth="1"/>
    <col min="8399" max="8400" width="9.88671875" style="11" customWidth="1"/>
    <col min="8401" max="8401" width="11.6640625" style="11" customWidth="1"/>
    <col min="8402" max="8402" width="12.5546875" style="11" customWidth="1"/>
    <col min="8403" max="8403" width="10.88671875" style="11" customWidth="1"/>
    <col min="8404" max="8404" width="9.109375" style="11"/>
    <col min="8405" max="8405" width="10.88671875" style="11" customWidth="1"/>
    <col min="8406" max="8406" width="11.6640625" style="11" customWidth="1"/>
    <col min="8407" max="8407" width="10.88671875" style="11" customWidth="1"/>
    <col min="8408" max="8408" width="11.6640625" style="11" customWidth="1"/>
    <col min="8409" max="8409" width="12.6640625" style="11" customWidth="1"/>
    <col min="8410" max="8410" width="15.5546875" style="11" customWidth="1"/>
    <col min="8411" max="8411" width="14.33203125" style="11" customWidth="1"/>
    <col min="8412" max="8412" width="13.88671875" style="11" customWidth="1"/>
    <col min="8413" max="8414" width="11.88671875" style="11" customWidth="1"/>
    <col min="8415" max="8415" width="13.88671875" style="11" customWidth="1"/>
    <col min="8416" max="8418" width="9.109375" style="11"/>
    <col min="8419" max="8419" width="3.109375" style="11" customWidth="1"/>
    <col min="8420" max="8420" width="12" style="11" bestFit="1" customWidth="1"/>
    <col min="8421" max="8421" width="2" style="11" customWidth="1"/>
    <col min="8422" max="8423" width="9.109375" style="11"/>
    <col min="8424" max="8424" width="11.6640625" style="11" customWidth="1"/>
    <col min="8425" max="8634" width="9.109375" style="11"/>
    <col min="8635" max="8635" width="26.44140625" style="11" customWidth="1"/>
    <col min="8636" max="8636" width="32.109375" style="11" customWidth="1"/>
    <col min="8637" max="8637" width="30.109375" style="11" customWidth="1"/>
    <col min="8638" max="8638" width="36.5546875" style="11" customWidth="1"/>
    <col min="8639" max="8639" width="9.109375" style="11"/>
    <col min="8640" max="8640" width="7.6640625" style="11" customWidth="1"/>
    <col min="8641" max="8641" width="6.6640625" style="11" customWidth="1"/>
    <col min="8642" max="8642" width="8" style="11" customWidth="1"/>
    <col min="8643" max="8644" width="7.6640625" style="11" customWidth="1"/>
    <col min="8645" max="8645" width="7.5546875" style="11" customWidth="1"/>
    <col min="8646" max="8646" width="11" style="11" customWidth="1"/>
    <col min="8647" max="8647" width="10.109375" style="11" customWidth="1"/>
    <col min="8648" max="8648" width="9.109375" style="11"/>
    <col min="8649" max="8649" width="13" style="11" customWidth="1"/>
    <col min="8650" max="8650" width="8.5546875" style="11" customWidth="1"/>
    <col min="8651" max="8651" width="14.5546875" style="11" customWidth="1"/>
    <col min="8652" max="8652" width="9.109375" style="11"/>
    <col min="8653" max="8654" width="12" style="11" customWidth="1"/>
    <col min="8655" max="8656" width="9.88671875" style="11" customWidth="1"/>
    <col min="8657" max="8657" width="11.6640625" style="11" customWidth="1"/>
    <col min="8658" max="8658" width="12.5546875" style="11" customWidth="1"/>
    <col min="8659" max="8659" width="10.88671875" style="11" customWidth="1"/>
    <col min="8660" max="8660" width="9.109375" style="11"/>
    <col min="8661" max="8661" width="10.88671875" style="11" customWidth="1"/>
    <col min="8662" max="8662" width="11.6640625" style="11" customWidth="1"/>
    <col min="8663" max="8663" width="10.88671875" style="11" customWidth="1"/>
    <col min="8664" max="8664" width="11.6640625" style="11" customWidth="1"/>
    <col min="8665" max="8665" width="12.6640625" style="11" customWidth="1"/>
    <col min="8666" max="8666" width="15.5546875" style="11" customWidth="1"/>
    <col min="8667" max="8667" width="14.33203125" style="11" customWidth="1"/>
    <col min="8668" max="8668" width="13.88671875" style="11" customWidth="1"/>
    <col min="8669" max="8670" width="11.88671875" style="11" customWidth="1"/>
    <col min="8671" max="8671" width="13.88671875" style="11" customWidth="1"/>
    <col min="8672" max="8674" width="9.109375" style="11"/>
    <col min="8675" max="8675" width="3.109375" style="11" customWidth="1"/>
    <col min="8676" max="8676" width="12" style="11" bestFit="1" customWidth="1"/>
    <col min="8677" max="8677" width="2" style="11" customWidth="1"/>
    <col min="8678" max="8679" width="9.109375" style="11"/>
    <col min="8680" max="8680" width="11.6640625" style="11" customWidth="1"/>
    <col min="8681" max="8890" width="9.109375" style="11"/>
    <col min="8891" max="8891" width="26.44140625" style="11" customWidth="1"/>
    <col min="8892" max="8892" width="32.109375" style="11" customWidth="1"/>
    <col min="8893" max="8893" width="30.109375" style="11" customWidth="1"/>
    <col min="8894" max="8894" width="36.5546875" style="11" customWidth="1"/>
    <col min="8895" max="8895" width="9.109375" style="11"/>
    <col min="8896" max="8896" width="7.6640625" style="11" customWidth="1"/>
    <col min="8897" max="8897" width="6.6640625" style="11" customWidth="1"/>
    <col min="8898" max="8898" width="8" style="11" customWidth="1"/>
    <col min="8899" max="8900" width="7.6640625" style="11" customWidth="1"/>
    <col min="8901" max="8901" width="7.5546875" style="11" customWidth="1"/>
    <col min="8902" max="8902" width="11" style="11" customWidth="1"/>
    <col min="8903" max="8903" width="10.109375" style="11" customWidth="1"/>
    <col min="8904" max="8904" width="9.109375" style="11"/>
    <col min="8905" max="8905" width="13" style="11" customWidth="1"/>
    <col min="8906" max="8906" width="8.5546875" style="11" customWidth="1"/>
    <col min="8907" max="8907" width="14.5546875" style="11" customWidth="1"/>
    <col min="8908" max="8908" width="9.109375" style="11"/>
    <col min="8909" max="8910" width="12" style="11" customWidth="1"/>
    <col min="8911" max="8912" width="9.88671875" style="11" customWidth="1"/>
    <col min="8913" max="8913" width="11.6640625" style="11" customWidth="1"/>
    <col min="8914" max="8914" width="12.5546875" style="11" customWidth="1"/>
    <col min="8915" max="8915" width="10.88671875" style="11" customWidth="1"/>
    <col min="8916" max="8916" width="9.109375" style="11"/>
    <col min="8917" max="8917" width="10.88671875" style="11" customWidth="1"/>
    <col min="8918" max="8918" width="11.6640625" style="11" customWidth="1"/>
    <col min="8919" max="8919" width="10.88671875" style="11" customWidth="1"/>
    <col min="8920" max="8920" width="11.6640625" style="11" customWidth="1"/>
    <col min="8921" max="8921" width="12.6640625" style="11" customWidth="1"/>
    <col min="8922" max="8922" width="15.5546875" style="11" customWidth="1"/>
    <col min="8923" max="8923" width="14.33203125" style="11" customWidth="1"/>
    <col min="8924" max="8924" width="13.88671875" style="11" customWidth="1"/>
    <col min="8925" max="8926" width="11.88671875" style="11" customWidth="1"/>
    <col min="8927" max="8927" width="13.88671875" style="11" customWidth="1"/>
    <col min="8928" max="8930" width="9.109375" style="11"/>
    <col min="8931" max="8931" width="3.109375" style="11" customWidth="1"/>
    <col min="8932" max="8932" width="12" style="11" bestFit="1" customWidth="1"/>
    <col min="8933" max="8933" width="2" style="11" customWidth="1"/>
    <col min="8934" max="8935" width="9.109375" style="11"/>
    <col min="8936" max="8936" width="11.6640625" style="11" customWidth="1"/>
    <col min="8937" max="9146" width="9.109375" style="11"/>
    <col min="9147" max="9147" width="26.44140625" style="11" customWidth="1"/>
    <col min="9148" max="9148" width="32.109375" style="11" customWidth="1"/>
    <col min="9149" max="9149" width="30.109375" style="11" customWidth="1"/>
    <col min="9150" max="9150" width="36.5546875" style="11" customWidth="1"/>
    <col min="9151" max="9151" width="9.109375" style="11"/>
    <col min="9152" max="9152" width="7.6640625" style="11" customWidth="1"/>
    <col min="9153" max="9153" width="6.6640625" style="11" customWidth="1"/>
    <col min="9154" max="9154" width="8" style="11" customWidth="1"/>
    <col min="9155" max="9156" width="7.6640625" style="11" customWidth="1"/>
    <col min="9157" max="9157" width="7.5546875" style="11" customWidth="1"/>
    <col min="9158" max="9158" width="11" style="11" customWidth="1"/>
    <col min="9159" max="9159" width="10.109375" style="11" customWidth="1"/>
    <col min="9160" max="9160" width="9.109375" style="11"/>
    <col min="9161" max="9161" width="13" style="11" customWidth="1"/>
    <col min="9162" max="9162" width="8.5546875" style="11" customWidth="1"/>
    <col min="9163" max="9163" width="14.5546875" style="11" customWidth="1"/>
    <col min="9164" max="9164" width="9.109375" style="11"/>
    <col min="9165" max="9166" width="12" style="11" customWidth="1"/>
    <col min="9167" max="9168" width="9.88671875" style="11" customWidth="1"/>
    <col min="9169" max="9169" width="11.6640625" style="11" customWidth="1"/>
    <col min="9170" max="9170" width="12.5546875" style="11" customWidth="1"/>
    <col min="9171" max="9171" width="10.88671875" style="11" customWidth="1"/>
    <col min="9172" max="9172" width="9.109375" style="11"/>
    <col min="9173" max="9173" width="10.88671875" style="11" customWidth="1"/>
    <col min="9174" max="9174" width="11.6640625" style="11" customWidth="1"/>
    <col min="9175" max="9175" width="10.88671875" style="11" customWidth="1"/>
    <col min="9176" max="9176" width="11.6640625" style="11" customWidth="1"/>
    <col min="9177" max="9177" width="12.6640625" style="11" customWidth="1"/>
    <col min="9178" max="9178" width="15.5546875" style="11" customWidth="1"/>
    <col min="9179" max="9179" width="14.33203125" style="11" customWidth="1"/>
    <col min="9180" max="9180" width="13.88671875" style="11" customWidth="1"/>
    <col min="9181" max="9182" width="11.88671875" style="11" customWidth="1"/>
    <col min="9183" max="9183" width="13.88671875" style="11" customWidth="1"/>
    <col min="9184" max="9186" width="9.109375" style="11"/>
    <col min="9187" max="9187" width="3.109375" style="11" customWidth="1"/>
    <col min="9188" max="9188" width="12" style="11" bestFit="1" customWidth="1"/>
    <col min="9189" max="9189" width="2" style="11" customWidth="1"/>
    <col min="9190" max="9191" width="9.109375" style="11"/>
    <col min="9192" max="9192" width="11.6640625" style="11" customWidth="1"/>
    <col min="9193" max="9402" width="9.109375" style="11"/>
    <col min="9403" max="9403" width="26.44140625" style="11" customWidth="1"/>
    <col min="9404" max="9404" width="32.109375" style="11" customWidth="1"/>
    <col min="9405" max="9405" width="30.109375" style="11" customWidth="1"/>
    <col min="9406" max="9406" width="36.5546875" style="11" customWidth="1"/>
    <col min="9407" max="9407" width="9.109375" style="11"/>
    <col min="9408" max="9408" width="7.6640625" style="11" customWidth="1"/>
    <col min="9409" max="9409" width="6.6640625" style="11" customWidth="1"/>
    <col min="9410" max="9410" width="8" style="11" customWidth="1"/>
    <col min="9411" max="9412" width="7.6640625" style="11" customWidth="1"/>
    <col min="9413" max="9413" width="7.5546875" style="11" customWidth="1"/>
    <col min="9414" max="9414" width="11" style="11" customWidth="1"/>
    <col min="9415" max="9415" width="10.109375" style="11" customWidth="1"/>
    <col min="9416" max="9416" width="9.109375" style="11"/>
    <col min="9417" max="9417" width="13" style="11" customWidth="1"/>
    <col min="9418" max="9418" width="8.5546875" style="11" customWidth="1"/>
    <col min="9419" max="9419" width="14.5546875" style="11" customWidth="1"/>
    <col min="9420" max="9420" width="9.109375" style="11"/>
    <col min="9421" max="9422" width="12" style="11" customWidth="1"/>
    <col min="9423" max="9424" width="9.88671875" style="11" customWidth="1"/>
    <col min="9425" max="9425" width="11.6640625" style="11" customWidth="1"/>
    <col min="9426" max="9426" width="12.5546875" style="11" customWidth="1"/>
    <col min="9427" max="9427" width="10.88671875" style="11" customWidth="1"/>
    <col min="9428" max="9428" width="9.109375" style="11"/>
    <col min="9429" max="9429" width="10.88671875" style="11" customWidth="1"/>
    <col min="9430" max="9430" width="11.6640625" style="11" customWidth="1"/>
    <col min="9431" max="9431" width="10.88671875" style="11" customWidth="1"/>
    <col min="9432" max="9432" width="11.6640625" style="11" customWidth="1"/>
    <col min="9433" max="9433" width="12.6640625" style="11" customWidth="1"/>
    <col min="9434" max="9434" width="15.5546875" style="11" customWidth="1"/>
    <col min="9435" max="9435" width="14.33203125" style="11" customWidth="1"/>
    <col min="9436" max="9436" width="13.88671875" style="11" customWidth="1"/>
    <col min="9437" max="9438" width="11.88671875" style="11" customWidth="1"/>
    <col min="9439" max="9439" width="13.88671875" style="11" customWidth="1"/>
    <col min="9440" max="9442" width="9.109375" style="11"/>
    <col min="9443" max="9443" width="3.109375" style="11" customWidth="1"/>
    <col min="9444" max="9444" width="12" style="11" bestFit="1" customWidth="1"/>
    <col min="9445" max="9445" width="2" style="11" customWidth="1"/>
    <col min="9446" max="9447" width="9.109375" style="11"/>
    <col min="9448" max="9448" width="11.6640625" style="11" customWidth="1"/>
    <col min="9449" max="9658" width="9.109375" style="11"/>
    <col min="9659" max="9659" width="26.44140625" style="11" customWidth="1"/>
    <col min="9660" max="9660" width="32.109375" style="11" customWidth="1"/>
    <col min="9661" max="9661" width="30.109375" style="11" customWidth="1"/>
    <col min="9662" max="9662" width="36.5546875" style="11" customWidth="1"/>
    <col min="9663" max="9663" width="9.109375" style="11"/>
    <col min="9664" max="9664" width="7.6640625" style="11" customWidth="1"/>
    <col min="9665" max="9665" width="6.6640625" style="11" customWidth="1"/>
    <col min="9666" max="9666" width="8" style="11" customWidth="1"/>
    <col min="9667" max="9668" width="7.6640625" style="11" customWidth="1"/>
    <col min="9669" max="9669" width="7.5546875" style="11" customWidth="1"/>
    <col min="9670" max="9670" width="11" style="11" customWidth="1"/>
    <col min="9671" max="9671" width="10.109375" style="11" customWidth="1"/>
    <col min="9672" max="9672" width="9.109375" style="11"/>
    <col min="9673" max="9673" width="13" style="11" customWidth="1"/>
    <col min="9674" max="9674" width="8.5546875" style="11" customWidth="1"/>
    <col min="9675" max="9675" width="14.5546875" style="11" customWidth="1"/>
    <col min="9676" max="9676" width="9.109375" style="11"/>
    <col min="9677" max="9678" width="12" style="11" customWidth="1"/>
    <col min="9679" max="9680" width="9.88671875" style="11" customWidth="1"/>
    <col min="9681" max="9681" width="11.6640625" style="11" customWidth="1"/>
    <col min="9682" max="9682" width="12.5546875" style="11" customWidth="1"/>
    <col min="9683" max="9683" width="10.88671875" style="11" customWidth="1"/>
    <col min="9684" max="9684" width="9.109375" style="11"/>
    <col min="9685" max="9685" width="10.88671875" style="11" customWidth="1"/>
    <col min="9686" max="9686" width="11.6640625" style="11" customWidth="1"/>
    <col min="9687" max="9687" width="10.88671875" style="11" customWidth="1"/>
    <col min="9688" max="9688" width="11.6640625" style="11" customWidth="1"/>
    <col min="9689" max="9689" width="12.6640625" style="11" customWidth="1"/>
    <col min="9690" max="9690" width="15.5546875" style="11" customWidth="1"/>
    <col min="9691" max="9691" width="14.33203125" style="11" customWidth="1"/>
    <col min="9692" max="9692" width="13.88671875" style="11" customWidth="1"/>
    <col min="9693" max="9694" width="11.88671875" style="11" customWidth="1"/>
    <col min="9695" max="9695" width="13.88671875" style="11" customWidth="1"/>
    <col min="9696" max="9698" width="9.109375" style="11"/>
    <col min="9699" max="9699" width="3.109375" style="11" customWidth="1"/>
    <col min="9700" max="9700" width="12" style="11" bestFit="1" customWidth="1"/>
    <col min="9701" max="9701" width="2" style="11" customWidth="1"/>
    <col min="9702" max="9703" width="9.109375" style="11"/>
    <col min="9704" max="9704" width="11.6640625" style="11" customWidth="1"/>
    <col min="9705" max="9914" width="9.109375" style="11"/>
    <col min="9915" max="9915" width="26.44140625" style="11" customWidth="1"/>
    <col min="9916" max="9916" width="32.109375" style="11" customWidth="1"/>
    <col min="9917" max="9917" width="30.109375" style="11" customWidth="1"/>
    <col min="9918" max="9918" width="36.5546875" style="11" customWidth="1"/>
    <col min="9919" max="9919" width="9.109375" style="11"/>
    <col min="9920" max="9920" width="7.6640625" style="11" customWidth="1"/>
    <col min="9921" max="9921" width="6.6640625" style="11" customWidth="1"/>
    <col min="9922" max="9922" width="8" style="11" customWidth="1"/>
    <col min="9923" max="9924" width="7.6640625" style="11" customWidth="1"/>
    <col min="9925" max="9925" width="7.5546875" style="11" customWidth="1"/>
    <col min="9926" max="9926" width="11" style="11" customWidth="1"/>
    <col min="9927" max="9927" width="10.109375" style="11" customWidth="1"/>
    <col min="9928" max="9928" width="9.109375" style="11"/>
    <col min="9929" max="9929" width="13" style="11" customWidth="1"/>
    <col min="9930" max="9930" width="8.5546875" style="11" customWidth="1"/>
    <col min="9931" max="9931" width="14.5546875" style="11" customWidth="1"/>
    <col min="9932" max="9932" width="9.109375" style="11"/>
    <col min="9933" max="9934" width="12" style="11" customWidth="1"/>
    <col min="9935" max="9936" width="9.88671875" style="11" customWidth="1"/>
    <col min="9937" max="9937" width="11.6640625" style="11" customWidth="1"/>
    <col min="9938" max="9938" width="12.5546875" style="11" customWidth="1"/>
    <col min="9939" max="9939" width="10.88671875" style="11" customWidth="1"/>
    <col min="9940" max="9940" width="9.109375" style="11"/>
    <col min="9941" max="9941" width="10.88671875" style="11" customWidth="1"/>
    <col min="9942" max="9942" width="11.6640625" style="11" customWidth="1"/>
    <col min="9943" max="9943" width="10.88671875" style="11" customWidth="1"/>
    <col min="9944" max="9944" width="11.6640625" style="11" customWidth="1"/>
    <col min="9945" max="9945" width="12.6640625" style="11" customWidth="1"/>
    <col min="9946" max="9946" width="15.5546875" style="11" customWidth="1"/>
    <col min="9947" max="9947" width="14.33203125" style="11" customWidth="1"/>
    <col min="9948" max="9948" width="13.88671875" style="11" customWidth="1"/>
    <col min="9949" max="9950" width="11.88671875" style="11" customWidth="1"/>
    <col min="9951" max="9951" width="13.88671875" style="11" customWidth="1"/>
    <col min="9952" max="9954" width="9.109375" style="11"/>
    <col min="9955" max="9955" width="3.109375" style="11" customWidth="1"/>
    <col min="9956" max="9956" width="12" style="11" bestFit="1" customWidth="1"/>
    <col min="9957" max="9957" width="2" style="11" customWidth="1"/>
    <col min="9958" max="9959" width="9.109375" style="11"/>
    <col min="9960" max="9960" width="11.6640625" style="11" customWidth="1"/>
    <col min="9961" max="10170" width="9.109375" style="11"/>
    <col min="10171" max="10171" width="26.44140625" style="11" customWidth="1"/>
    <col min="10172" max="10172" width="32.109375" style="11" customWidth="1"/>
    <col min="10173" max="10173" width="30.109375" style="11" customWidth="1"/>
    <col min="10174" max="10174" width="36.5546875" style="11" customWidth="1"/>
    <col min="10175" max="10175" width="9.109375" style="11"/>
    <col min="10176" max="10176" width="7.6640625" style="11" customWidth="1"/>
    <col min="10177" max="10177" width="6.6640625" style="11" customWidth="1"/>
    <col min="10178" max="10178" width="8" style="11" customWidth="1"/>
    <col min="10179" max="10180" width="7.6640625" style="11" customWidth="1"/>
    <col min="10181" max="10181" width="7.5546875" style="11" customWidth="1"/>
    <col min="10182" max="10182" width="11" style="11" customWidth="1"/>
    <col min="10183" max="10183" width="10.109375" style="11" customWidth="1"/>
    <col min="10184" max="10184" width="9.109375" style="11"/>
    <col min="10185" max="10185" width="13" style="11" customWidth="1"/>
    <col min="10186" max="10186" width="8.5546875" style="11" customWidth="1"/>
    <col min="10187" max="10187" width="14.5546875" style="11" customWidth="1"/>
    <col min="10188" max="10188" width="9.109375" style="11"/>
    <col min="10189" max="10190" width="12" style="11" customWidth="1"/>
    <col min="10191" max="10192" width="9.88671875" style="11" customWidth="1"/>
    <col min="10193" max="10193" width="11.6640625" style="11" customWidth="1"/>
    <col min="10194" max="10194" width="12.5546875" style="11" customWidth="1"/>
    <col min="10195" max="10195" width="10.88671875" style="11" customWidth="1"/>
    <col min="10196" max="10196" width="9.109375" style="11"/>
    <col min="10197" max="10197" width="10.88671875" style="11" customWidth="1"/>
    <col min="10198" max="10198" width="11.6640625" style="11" customWidth="1"/>
    <col min="10199" max="10199" width="10.88671875" style="11" customWidth="1"/>
    <col min="10200" max="10200" width="11.6640625" style="11" customWidth="1"/>
    <col min="10201" max="10201" width="12.6640625" style="11" customWidth="1"/>
    <col min="10202" max="10202" width="15.5546875" style="11" customWidth="1"/>
    <col min="10203" max="10203" width="14.33203125" style="11" customWidth="1"/>
    <col min="10204" max="10204" width="13.88671875" style="11" customWidth="1"/>
    <col min="10205" max="10206" width="11.88671875" style="11" customWidth="1"/>
    <col min="10207" max="10207" width="13.88671875" style="11" customWidth="1"/>
    <col min="10208" max="10210" width="9.109375" style="11"/>
    <col min="10211" max="10211" width="3.109375" style="11" customWidth="1"/>
    <col min="10212" max="10212" width="12" style="11" bestFit="1" customWidth="1"/>
    <col min="10213" max="10213" width="2" style="11" customWidth="1"/>
    <col min="10214" max="10215" width="9.109375" style="11"/>
    <col min="10216" max="10216" width="11.6640625" style="11" customWidth="1"/>
    <col min="10217" max="10426" width="9.109375" style="11"/>
    <col min="10427" max="10427" width="26.44140625" style="11" customWidth="1"/>
    <col min="10428" max="10428" width="32.109375" style="11" customWidth="1"/>
    <col min="10429" max="10429" width="30.109375" style="11" customWidth="1"/>
    <col min="10430" max="10430" width="36.5546875" style="11" customWidth="1"/>
    <col min="10431" max="10431" width="9.109375" style="11"/>
    <col min="10432" max="10432" width="7.6640625" style="11" customWidth="1"/>
    <col min="10433" max="10433" width="6.6640625" style="11" customWidth="1"/>
    <col min="10434" max="10434" width="8" style="11" customWidth="1"/>
    <col min="10435" max="10436" width="7.6640625" style="11" customWidth="1"/>
    <col min="10437" max="10437" width="7.5546875" style="11" customWidth="1"/>
    <col min="10438" max="10438" width="11" style="11" customWidth="1"/>
    <col min="10439" max="10439" width="10.109375" style="11" customWidth="1"/>
    <col min="10440" max="10440" width="9.109375" style="11"/>
    <col min="10441" max="10441" width="13" style="11" customWidth="1"/>
    <col min="10442" max="10442" width="8.5546875" style="11" customWidth="1"/>
    <col min="10443" max="10443" width="14.5546875" style="11" customWidth="1"/>
    <col min="10444" max="10444" width="9.109375" style="11"/>
    <col min="10445" max="10446" width="12" style="11" customWidth="1"/>
    <col min="10447" max="10448" width="9.88671875" style="11" customWidth="1"/>
    <col min="10449" max="10449" width="11.6640625" style="11" customWidth="1"/>
    <col min="10450" max="10450" width="12.5546875" style="11" customWidth="1"/>
    <col min="10451" max="10451" width="10.88671875" style="11" customWidth="1"/>
    <col min="10452" max="10452" width="9.109375" style="11"/>
    <col min="10453" max="10453" width="10.88671875" style="11" customWidth="1"/>
    <col min="10454" max="10454" width="11.6640625" style="11" customWidth="1"/>
    <col min="10455" max="10455" width="10.88671875" style="11" customWidth="1"/>
    <col min="10456" max="10456" width="11.6640625" style="11" customWidth="1"/>
    <col min="10457" max="10457" width="12.6640625" style="11" customWidth="1"/>
    <col min="10458" max="10458" width="15.5546875" style="11" customWidth="1"/>
    <col min="10459" max="10459" width="14.33203125" style="11" customWidth="1"/>
    <col min="10460" max="10460" width="13.88671875" style="11" customWidth="1"/>
    <col min="10461" max="10462" width="11.88671875" style="11" customWidth="1"/>
    <col min="10463" max="10463" width="13.88671875" style="11" customWidth="1"/>
    <col min="10464" max="10466" width="9.109375" style="11"/>
    <col min="10467" max="10467" width="3.109375" style="11" customWidth="1"/>
    <col min="10468" max="10468" width="12" style="11" bestFit="1" customWidth="1"/>
    <col min="10469" max="10469" width="2" style="11" customWidth="1"/>
    <col min="10470" max="10471" width="9.109375" style="11"/>
    <col min="10472" max="10472" width="11.6640625" style="11" customWidth="1"/>
    <col min="10473" max="10682" width="9.109375" style="11"/>
    <col min="10683" max="10683" width="26.44140625" style="11" customWidth="1"/>
    <col min="10684" max="10684" width="32.109375" style="11" customWidth="1"/>
    <col min="10685" max="10685" width="30.109375" style="11" customWidth="1"/>
    <col min="10686" max="10686" width="36.5546875" style="11" customWidth="1"/>
    <col min="10687" max="10687" width="9.109375" style="11"/>
    <col min="10688" max="10688" width="7.6640625" style="11" customWidth="1"/>
    <col min="10689" max="10689" width="6.6640625" style="11" customWidth="1"/>
    <col min="10690" max="10690" width="8" style="11" customWidth="1"/>
    <col min="10691" max="10692" width="7.6640625" style="11" customWidth="1"/>
    <col min="10693" max="10693" width="7.5546875" style="11" customWidth="1"/>
    <col min="10694" max="10694" width="11" style="11" customWidth="1"/>
    <col min="10695" max="10695" width="10.109375" style="11" customWidth="1"/>
    <col min="10696" max="10696" width="9.109375" style="11"/>
    <col min="10697" max="10697" width="13" style="11" customWidth="1"/>
    <col min="10698" max="10698" width="8.5546875" style="11" customWidth="1"/>
    <col min="10699" max="10699" width="14.5546875" style="11" customWidth="1"/>
    <col min="10700" max="10700" width="9.109375" style="11"/>
    <col min="10701" max="10702" width="12" style="11" customWidth="1"/>
    <col min="10703" max="10704" width="9.88671875" style="11" customWidth="1"/>
    <col min="10705" max="10705" width="11.6640625" style="11" customWidth="1"/>
    <col min="10706" max="10706" width="12.5546875" style="11" customWidth="1"/>
    <col min="10707" max="10707" width="10.88671875" style="11" customWidth="1"/>
    <col min="10708" max="10708" width="9.109375" style="11"/>
    <col min="10709" max="10709" width="10.88671875" style="11" customWidth="1"/>
    <col min="10710" max="10710" width="11.6640625" style="11" customWidth="1"/>
    <col min="10711" max="10711" width="10.88671875" style="11" customWidth="1"/>
    <col min="10712" max="10712" width="11.6640625" style="11" customWidth="1"/>
    <col min="10713" max="10713" width="12.6640625" style="11" customWidth="1"/>
    <col min="10714" max="10714" width="15.5546875" style="11" customWidth="1"/>
    <col min="10715" max="10715" width="14.33203125" style="11" customWidth="1"/>
    <col min="10716" max="10716" width="13.88671875" style="11" customWidth="1"/>
    <col min="10717" max="10718" width="11.88671875" style="11" customWidth="1"/>
    <col min="10719" max="10719" width="13.88671875" style="11" customWidth="1"/>
    <col min="10720" max="10722" width="9.109375" style="11"/>
    <col min="10723" max="10723" width="3.109375" style="11" customWidth="1"/>
    <col min="10724" max="10724" width="12" style="11" bestFit="1" customWidth="1"/>
    <col min="10725" max="10725" width="2" style="11" customWidth="1"/>
    <col min="10726" max="10727" width="9.109375" style="11"/>
    <col min="10728" max="10728" width="11.6640625" style="11" customWidth="1"/>
    <col min="10729" max="10938" width="9.109375" style="11"/>
    <col min="10939" max="10939" width="26.44140625" style="11" customWidth="1"/>
    <col min="10940" max="10940" width="32.109375" style="11" customWidth="1"/>
    <col min="10941" max="10941" width="30.109375" style="11" customWidth="1"/>
    <col min="10942" max="10942" width="36.5546875" style="11" customWidth="1"/>
    <col min="10943" max="10943" width="9.109375" style="11"/>
    <col min="10944" max="10944" width="7.6640625" style="11" customWidth="1"/>
    <col min="10945" max="10945" width="6.6640625" style="11" customWidth="1"/>
    <col min="10946" max="10946" width="8" style="11" customWidth="1"/>
    <col min="10947" max="10948" width="7.6640625" style="11" customWidth="1"/>
    <col min="10949" max="10949" width="7.5546875" style="11" customWidth="1"/>
    <col min="10950" max="10950" width="11" style="11" customWidth="1"/>
    <col min="10951" max="10951" width="10.109375" style="11" customWidth="1"/>
    <col min="10952" max="10952" width="9.109375" style="11"/>
    <col min="10953" max="10953" width="13" style="11" customWidth="1"/>
    <col min="10954" max="10954" width="8.5546875" style="11" customWidth="1"/>
    <col min="10955" max="10955" width="14.5546875" style="11" customWidth="1"/>
    <col min="10956" max="10956" width="9.109375" style="11"/>
    <col min="10957" max="10958" width="12" style="11" customWidth="1"/>
    <col min="10959" max="10960" width="9.88671875" style="11" customWidth="1"/>
    <col min="10961" max="10961" width="11.6640625" style="11" customWidth="1"/>
    <col min="10962" max="10962" width="12.5546875" style="11" customWidth="1"/>
    <col min="10963" max="10963" width="10.88671875" style="11" customWidth="1"/>
    <col min="10964" max="10964" width="9.109375" style="11"/>
    <col min="10965" max="10965" width="10.88671875" style="11" customWidth="1"/>
    <col min="10966" max="10966" width="11.6640625" style="11" customWidth="1"/>
    <col min="10967" max="10967" width="10.88671875" style="11" customWidth="1"/>
    <col min="10968" max="10968" width="11.6640625" style="11" customWidth="1"/>
    <col min="10969" max="10969" width="12.6640625" style="11" customWidth="1"/>
    <col min="10970" max="10970" width="15.5546875" style="11" customWidth="1"/>
    <col min="10971" max="10971" width="14.33203125" style="11" customWidth="1"/>
    <col min="10972" max="10972" width="13.88671875" style="11" customWidth="1"/>
    <col min="10973" max="10974" width="11.88671875" style="11" customWidth="1"/>
    <col min="10975" max="10975" width="13.88671875" style="11" customWidth="1"/>
    <col min="10976" max="10978" width="9.109375" style="11"/>
    <col min="10979" max="10979" width="3.109375" style="11" customWidth="1"/>
    <col min="10980" max="10980" width="12" style="11" bestFit="1" customWidth="1"/>
    <col min="10981" max="10981" width="2" style="11" customWidth="1"/>
    <col min="10982" max="10983" width="9.109375" style="11"/>
    <col min="10984" max="10984" width="11.6640625" style="11" customWidth="1"/>
    <col min="10985" max="11194" width="9.109375" style="11"/>
    <col min="11195" max="11195" width="26.44140625" style="11" customWidth="1"/>
    <col min="11196" max="11196" width="32.109375" style="11" customWidth="1"/>
    <col min="11197" max="11197" width="30.109375" style="11" customWidth="1"/>
    <col min="11198" max="11198" width="36.5546875" style="11" customWidth="1"/>
    <col min="11199" max="11199" width="9.109375" style="11"/>
    <col min="11200" max="11200" width="7.6640625" style="11" customWidth="1"/>
    <col min="11201" max="11201" width="6.6640625" style="11" customWidth="1"/>
    <col min="11202" max="11202" width="8" style="11" customWidth="1"/>
    <col min="11203" max="11204" width="7.6640625" style="11" customWidth="1"/>
    <col min="11205" max="11205" width="7.5546875" style="11" customWidth="1"/>
    <col min="11206" max="11206" width="11" style="11" customWidth="1"/>
    <col min="11207" max="11207" width="10.109375" style="11" customWidth="1"/>
    <col min="11208" max="11208" width="9.109375" style="11"/>
    <col min="11209" max="11209" width="13" style="11" customWidth="1"/>
    <col min="11210" max="11210" width="8.5546875" style="11" customWidth="1"/>
    <col min="11211" max="11211" width="14.5546875" style="11" customWidth="1"/>
    <col min="11212" max="11212" width="9.109375" style="11"/>
    <col min="11213" max="11214" width="12" style="11" customWidth="1"/>
    <col min="11215" max="11216" width="9.88671875" style="11" customWidth="1"/>
    <col min="11217" max="11217" width="11.6640625" style="11" customWidth="1"/>
    <col min="11218" max="11218" width="12.5546875" style="11" customWidth="1"/>
    <col min="11219" max="11219" width="10.88671875" style="11" customWidth="1"/>
    <col min="11220" max="11220" width="9.109375" style="11"/>
    <col min="11221" max="11221" width="10.88671875" style="11" customWidth="1"/>
    <col min="11222" max="11222" width="11.6640625" style="11" customWidth="1"/>
    <col min="11223" max="11223" width="10.88671875" style="11" customWidth="1"/>
    <col min="11224" max="11224" width="11.6640625" style="11" customWidth="1"/>
    <col min="11225" max="11225" width="12.6640625" style="11" customWidth="1"/>
    <col min="11226" max="11226" width="15.5546875" style="11" customWidth="1"/>
    <col min="11227" max="11227" width="14.33203125" style="11" customWidth="1"/>
    <col min="11228" max="11228" width="13.88671875" style="11" customWidth="1"/>
    <col min="11229" max="11230" width="11.88671875" style="11" customWidth="1"/>
    <col min="11231" max="11231" width="13.88671875" style="11" customWidth="1"/>
    <col min="11232" max="11234" width="9.109375" style="11"/>
    <col min="11235" max="11235" width="3.109375" style="11" customWidth="1"/>
    <col min="11236" max="11236" width="12" style="11" bestFit="1" customWidth="1"/>
    <col min="11237" max="11237" width="2" style="11" customWidth="1"/>
    <col min="11238" max="11239" width="9.109375" style="11"/>
    <col min="11240" max="11240" width="11.6640625" style="11" customWidth="1"/>
    <col min="11241" max="11450" width="9.109375" style="11"/>
    <col min="11451" max="11451" width="26.44140625" style="11" customWidth="1"/>
    <col min="11452" max="11452" width="32.109375" style="11" customWidth="1"/>
    <col min="11453" max="11453" width="30.109375" style="11" customWidth="1"/>
    <col min="11454" max="11454" width="36.5546875" style="11" customWidth="1"/>
    <col min="11455" max="11455" width="9.109375" style="11"/>
    <col min="11456" max="11456" width="7.6640625" style="11" customWidth="1"/>
    <col min="11457" max="11457" width="6.6640625" style="11" customWidth="1"/>
    <col min="11458" max="11458" width="8" style="11" customWidth="1"/>
    <col min="11459" max="11460" width="7.6640625" style="11" customWidth="1"/>
    <col min="11461" max="11461" width="7.5546875" style="11" customWidth="1"/>
    <col min="11462" max="11462" width="11" style="11" customWidth="1"/>
    <col min="11463" max="11463" width="10.109375" style="11" customWidth="1"/>
    <col min="11464" max="11464" width="9.109375" style="11"/>
    <col min="11465" max="11465" width="13" style="11" customWidth="1"/>
    <col min="11466" max="11466" width="8.5546875" style="11" customWidth="1"/>
    <col min="11467" max="11467" width="14.5546875" style="11" customWidth="1"/>
    <col min="11468" max="11468" width="9.109375" style="11"/>
    <col min="11469" max="11470" width="12" style="11" customWidth="1"/>
    <col min="11471" max="11472" width="9.88671875" style="11" customWidth="1"/>
    <col min="11473" max="11473" width="11.6640625" style="11" customWidth="1"/>
    <col min="11474" max="11474" width="12.5546875" style="11" customWidth="1"/>
    <col min="11475" max="11475" width="10.88671875" style="11" customWidth="1"/>
    <col min="11476" max="11476" width="9.109375" style="11"/>
    <col min="11477" max="11477" width="10.88671875" style="11" customWidth="1"/>
    <col min="11478" max="11478" width="11.6640625" style="11" customWidth="1"/>
    <col min="11479" max="11479" width="10.88671875" style="11" customWidth="1"/>
    <col min="11480" max="11480" width="11.6640625" style="11" customWidth="1"/>
    <col min="11481" max="11481" width="12.6640625" style="11" customWidth="1"/>
    <col min="11482" max="11482" width="15.5546875" style="11" customWidth="1"/>
    <col min="11483" max="11483" width="14.33203125" style="11" customWidth="1"/>
    <col min="11484" max="11484" width="13.88671875" style="11" customWidth="1"/>
    <col min="11485" max="11486" width="11.88671875" style="11" customWidth="1"/>
    <col min="11487" max="11487" width="13.88671875" style="11" customWidth="1"/>
    <col min="11488" max="11490" width="9.109375" style="11"/>
    <col min="11491" max="11491" width="3.109375" style="11" customWidth="1"/>
    <col min="11492" max="11492" width="12" style="11" bestFit="1" customWidth="1"/>
    <col min="11493" max="11493" width="2" style="11" customWidth="1"/>
    <col min="11494" max="11495" width="9.109375" style="11"/>
    <col min="11496" max="11496" width="11.6640625" style="11" customWidth="1"/>
    <col min="11497" max="11706" width="9.109375" style="11"/>
    <col min="11707" max="11707" width="26.44140625" style="11" customWidth="1"/>
    <col min="11708" max="11708" width="32.109375" style="11" customWidth="1"/>
    <col min="11709" max="11709" width="30.109375" style="11" customWidth="1"/>
    <col min="11710" max="11710" width="36.5546875" style="11" customWidth="1"/>
    <col min="11711" max="11711" width="9.109375" style="11"/>
    <col min="11712" max="11712" width="7.6640625" style="11" customWidth="1"/>
    <col min="11713" max="11713" width="6.6640625" style="11" customWidth="1"/>
    <col min="11714" max="11714" width="8" style="11" customWidth="1"/>
    <col min="11715" max="11716" width="7.6640625" style="11" customWidth="1"/>
    <col min="11717" max="11717" width="7.5546875" style="11" customWidth="1"/>
    <col min="11718" max="11718" width="11" style="11" customWidth="1"/>
    <col min="11719" max="11719" width="10.109375" style="11" customWidth="1"/>
    <col min="11720" max="11720" width="9.109375" style="11"/>
    <col min="11721" max="11721" width="13" style="11" customWidth="1"/>
    <col min="11722" max="11722" width="8.5546875" style="11" customWidth="1"/>
    <col min="11723" max="11723" width="14.5546875" style="11" customWidth="1"/>
    <col min="11724" max="11724" width="9.109375" style="11"/>
    <col min="11725" max="11726" width="12" style="11" customWidth="1"/>
    <col min="11727" max="11728" width="9.88671875" style="11" customWidth="1"/>
    <col min="11729" max="11729" width="11.6640625" style="11" customWidth="1"/>
    <col min="11730" max="11730" width="12.5546875" style="11" customWidth="1"/>
    <col min="11731" max="11731" width="10.88671875" style="11" customWidth="1"/>
    <col min="11732" max="11732" width="9.109375" style="11"/>
    <col min="11733" max="11733" width="10.88671875" style="11" customWidth="1"/>
    <col min="11734" max="11734" width="11.6640625" style="11" customWidth="1"/>
    <col min="11735" max="11735" width="10.88671875" style="11" customWidth="1"/>
    <col min="11736" max="11736" width="11.6640625" style="11" customWidth="1"/>
    <col min="11737" max="11737" width="12.6640625" style="11" customWidth="1"/>
    <col min="11738" max="11738" width="15.5546875" style="11" customWidth="1"/>
    <col min="11739" max="11739" width="14.33203125" style="11" customWidth="1"/>
    <col min="11740" max="11740" width="13.88671875" style="11" customWidth="1"/>
    <col min="11741" max="11742" width="11.88671875" style="11" customWidth="1"/>
    <col min="11743" max="11743" width="13.88671875" style="11" customWidth="1"/>
    <col min="11744" max="11746" width="9.109375" style="11"/>
    <col min="11747" max="11747" width="3.109375" style="11" customWidth="1"/>
    <col min="11748" max="11748" width="12" style="11" bestFit="1" customWidth="1"/>
    <col min="11749" max="11749" width="2" style="11" customWidth="1"/>
    <col min="11750" max="11751" width="9.109375" style="11"/>
    <col min="11752" max="11752" width="11.6640625" style="11" customWidth="1"/>
    <col min="11753" max="11962" width="9.109375" style="11"/>
    <col min="11963" max="11963" width="26.44140625" style="11" customWidth="1"/>
    <col min="11964" max="11964" width="32.109375" style="11" customWidth="1"/>
    <col min="11965" max="11965" width="30.109375" style="11" customWidth="1"/>
    <col min="11966" max="11966" width="36.5546875" style="11" customWidth="1"/>
    <col min="11967" max="11967" width="9.109375" style="11"/>
    <col min="11968" max="11968" width="7.6640625" style="11" customWidth="1"/>
    <col min="11969" max="11969" width="6.6640625" style="11" customWidth="1"/>
    <col min="11970" max="11970" width="8" style="11" customWidth="1"/>
    <col min="11971" max="11972" width="7.6640625" style="11" customWidth="1"/>
    <col min="11973" max="11973" width="7.5546875" style="11" customWidth="1"/>
    <col min="11974" max="11974" width="11" style="11" customWidth="1"/>
    <col min="11975" max="11975" width="10.109375" style="11" customWidth="1"/>
    <col min="11976" max="11976" width="9.109375" style="11"/>
    <col min="11977" max="11977" width="13" style="11" customWidth="1"/>
    <col min="11978" max="11978" width="8.5546875" style="11" customWidth="1"/>
    <col min="11979" max="11979" width="14.5546875" style="11" customWidth="1"/>
    <col min="11980" max="11980" width="9.109375" style="11"/>
    <col min="11981" max="11982" width="12" style="11" customWidth="1"/>
    <col min="11983" max="11984" width="9.88671875" style="11" customWidth="1"/>
    <col min="11985" max="11985" width="11.6640625" style="11" customWidth="1"/>
    <col min="11986" max="11986" width="12.5546875" style="11" customWidth="1"/>
    <col min="11987" max="11987" width="10.88671875" style="11" customWidth="1"/>
    <col min="11988" max="11988" width="9.109375" style="11"/>
    <col min="11989" max="11989" width="10.88671875" style="11" customWidth="1"/>
    <col min="11990" max="11990" width="11.6640625" style="11" customWidth="1"/>
    <col min="11991" max="11991" width="10.88671875" style="11" customWidth="1"/>
    <col min="11992" max="11992" width="11.6640625" style="11" customWidth="1"/>
    <col min="11993" max="11993" width="12.6640625" style="11" customWidth="1"/>
    <col min="11994" max="11994" width="15.5546875" style="11" customWidth="1"/>
    <col min="11995" max="11995" width="14.33203125" style="11" customWidth="1"/>
    <col min="11996" max="11996" width="13.88671875" style="11" customWidth="1"/>
    <col min="11997" max="11998" width="11.88671875" style="11" customWidth="1"/>
    <col min="11999" max="11999" width="13.88671875" style="11" customWidth="1"/>
    <col min="12000" max="12002" width="9.109375" style="11"/>
    <col min="12003" max="12003" width="3.109375" style="11" customWidth="1"/>
    <col min="12004" max="12004" width="12" style="11" bestFit="1" customWidth="1"/>
    <col min="12005" max="12005" width="2" style="11" customWidth="1"/>
    <col min="12006" max="12007" width="9.109375" style="11"/>
    <col min="12008" max="12008" width="11.6640625" style="11" customWidth="1"/>
    <col min="12009" max="12218" width="9.109375" style="11"/>
    <col min="12219" max="12219" width="26.44140625" style="11" customWidth="1"/>
    <col min="12220" max="12220" width="32.109375" style="11" customWidth="1"/>
    <col min="12221" max="12221" width="30.109375" style="11" customWidth="1"/>
    <col min="12222" max="12222" width="36.5546875" style="11" customWidth="1"/>
    <col min="12223" max="12223" width="9.109375" style="11"/>
    <col min="12224" max="12224" width="7.6640625" style="11" customWidth="1"/>
    <col min="12225" max="12225" width="6.6640625" style="11" customWidth="1"/>
    <col min="12226" max="12226" width="8" style="11" customWidth="1"/>
    <col min="12227" max="12228" width="7.6640625" style="11" customWidth="1"/>
    <col min="12229" max="12229" width="7.5546875" style="11" customWidth="1"/>
    <col min="12230" max="12230" width="11" style="11" customWidth="1"/>
    <col min="12231" max="12231" width="10.109375" style="11" customWidth="1"/>
    <col min="12232" max="12232" width="9.109375" style="11"/>
    <col min="12233" max="12233" width="13" style="11" customWidth="1"/>
    <col min="12234" max="12234" width="8.5546875" style="11" customWidth="1"/>
    <col min="12235" max="12235" width="14.5546875" style="11" customWidth="1"/>
    <col min="12236" max="12236" width="9.109375" style="11"/>
    <col min="12237" max="12238" width="12" style="11" customWidth="1"/>
    <col min="12239" max="12240" width="9.88671875" style="11" customWidth="1"/>
    <col min="12241" max="12241" width="11.6640625" style="11" customWidth="1"/>
    <col min="12242" max="12242" width="12.5546875" style="11" customWidth="1"/>
    <col min="12243" max="12243" width="10.88671875" style="11" customWidth="1"/>
    <col min="12244" max="12244" width="9.109375" style="11"/>
    <col min="12245" max="12245" width="10.88671875" style="11" customWidth="1"/>
    <col min="12246" max="12246" width="11.6640625" style="11" customWidth="1"/>
    <col min="12247" max="12247" width="10.88671875" style="11" customWidth="1"/>
    <col min="12248" max="12248" width="11.6640625" style="11" customWidth="1"/>
    <col min="12249" max="12249" width="12.6640625" style="11" customWidth="1"/>
    <col min="12250" max="12250" width="15.5546875" style="11" customWidth="1"/>
    <col min="12251" max="12251" width="14.33203125" style="11" customWidth="1"/>
    <col min="12252" max="12252" width="13.88671875" style="11" customWidth="1"/>
    <col min="12253" max="12254" width="11.88671875" style="11" customWidth="1"/>
    <col min="12255" max="12255" width="13.88671875" style="11" customWidth="1"/>
    <col min="12256" max="12258" width="9.109375" style="11"/>
    <col min="12259" max="12259" width="3.109375" style="11" customWidth="1"/>
    <col min="12260" max="12260" width="12" style="11" bestFit="1" customWidth="1"/>
    <col min="12261" max="12261" width="2" style="11" customWidth="1"/>
    <col min="12262" max="12263" width="9.109375" style="11"/>
    <col min="12264" max="12264" width="11.6640625" style="11" customWidth="1"/>
    <col min="12265" max="12474" width="9.109375" style="11"/>
    <col min="12475" max="12475" width="26.44140625" style="11" customWidth="1"/>
    <col min="12476" max="12476" width="32.109375" style="11" customWidth="1"/>
    <col min="12477" max="12477" width="30.109375" style="11" customWidth="1"/>
    <col min="12478" max="12478" width="36.5546875" style="11" customWidth="1"/>
    <col min="12479" max="12479" width="9.109375" style="11"/>
    <col min="12480" max="12480" width="7.6640625" style="11" customWidth="1"/>
    <col min="12481" max="12481" width="6.6640625" style="11" customWidth="1"/>
    <col min="12482" max="12482" width="8" style="11" customWidth="1"/>
    <col min="12483" max="12484" width="7.6640625" style="11" customWidth="1"/>
    <col min="12485" max="12485" width="7.5546875" style="11" customWidth="1"/>
    <col min="12486" max="12486" width="11" style="11" customWidth="1"/>
    <col min="12487" max="12487" width="10.109375" style="11" customWidth="1"/>
    <col min="12488" max="12488" width="9.109375" style="11"/>
    <col min="12489" max="12489" width="13" style="11" customWidth="1"/>
    <col min="12490" max="12490" width="8.5546875" style="11" customWidth="1"/>
    <col min="12491" max="12491" width="14.5546875" style="11" customWidth="1"/>
    <col min="12492" max="12492" width="9.109375" style="11"/>
    <col min="12493" max="12494" width="12" style="11" customWidth="1"/>
    <col min="12495" max="12496" width="9.88671875" style="11" customWidth="1"/>
    <col min="12497" max="12497" width="11.6640625" style="11" customWidth="1"/>
    <col min="12498" max="12498" width="12.5546875" style="11" customWidth="1"/>
    <col min="12499" max="12499" width="10.88671875" style="11" customWidth="1"/>
    <col min="12500" max="12500" width="9.109375" style="11"/>
    <col min="12501" max="12501" width="10.88671875" style="11" customWidth="1"/>
    <col min="12502" max="12502" width="11.6640625" style="11" customWidth="1"/>
    <col min="12503" max="12503" width="10.88671875" style="11" customWidth="1"/>
    <col min="12504" max="12504" width="11.6640625" style="11" customWidth="1"/>
    <col min="12505" max="12505" width="12.6640625" style="11" customWidth="1"/>
    <col min="12506" max="12506" width="15.5546875" style="11" customWidth="1"/>
    <col min="12507" max="12507" width="14.33203125" style="11" customWidth="1"/>
    <col min="12508" max="12508" width="13.88671875" style="11" customWidth="1"/>
    <col min="12509" max="12510" width="11.88671875" style="11" customWidth="1"/>
    <col min="12511" max="12511" width="13.88671875" style="11" customWidth="1"/>
    <col min="12512" max="12514" width="9.109375" style="11"/>
    <col min="12515" max="12515" width="3.109375" style="11" customWidth="1"/>
    <col min="12516" max="12516" width="12" style="11" bestFit="1" customWidth="1"/>
    <col min="12517" max="12517" width="2" style="11" customWidth="1"/>
    <col min="12518" max="12519" width="9.109375" style="11"/>
    <col min="12520" max="12520" width="11.6640625" style="11" customWidth="1"/>
    <col min="12521" max="12730" width="9.109375" style="11"/>
    <col min="12731" max="12731" width="26.44140625" style="11" customWidth="1"/>
    <col min="12732" max="12732" width="32.109375" style="11" customWidth="1"/>
    <col min="12733" max="12733" width="30.109375" style="11" customWidth="1"/>
    <col min="12734" max="12734" width="36.5546875" style="11" customWidth="1"/>
    <col min="12735" max="12735" width="9.109375" style="11"/>
    <col min="12736" max="12736" width="7.6640625" style="11" customWidth="1"/>
    <col min="12737" max="12737" width="6.6640625" style="11" customWidth="1"/>
    <col min="12738" max="12738" width="8" style="11" customWidth="1"/>
    <col min="12739" max="12740" width="7.6640625" style="11" customWidth="1"/>
    <col min="12741" max="12741" width="7.5546875" style="11" customWidth="1"/>
    <col min="12742" max="12742" width="11" style="11" customWidth="1"/>
    <col min="12743" max="12743" width="10.109375" style="11" customWidth="1"/>
    <col min="12744" max="12744" width="9.109375" style="11"/>
    <col min="12745" max="12745" width="13" style="11" customWidth="1"/>
    <col min="12746" max="12746" width="8.5546875" style="11" customWidth="1"/>
    <col min="12747" max="12747" width="14.5546875" style="11" customWidth="1"/>
    <col min="12748" max="12748" width="9.109375" style="11"/>
    <col min="12749" max="12750" width="12" style="11" customWidth="1"/>
    <col min="12751" max="12752" width="9.88671875" style="11" customWidth="1"/>
    <col min="12753" max="12753" width="11.6640625" style="11" customWidth="1"/>
    <col min="12754" max="12754" width="12.5546875" style="11" customWidth="1"/>
    <col min="12755" max="12755" width="10.88671875" style="11" customWidth="1"/>
    <col min="12756" max="12756" width="9.109375" style="11"/>
    <col min="12757" max="12757" width="10.88671875" style="11" customWidth="1"/>
    <col min="12758" max="12758" width="11.6640625" style="11" customWidth="1"/>
    <col min="12759" max="12759" width="10.88671875" style="11" customWidth="1"/>
    <col min="12760" max="12760" width="11.6640625" style="11" customWidth="1"/>
    <col min="12761" max="12761" width="12.6640625" style="11" customWidth="1"/>
    <col min="12762" max="12762" width="15.5546875" style="11" customWidth="1"/>
    <col min="12763" max="12763" width="14.33203125" style="11" customWidth="1"/>
    <col min="12764" max="12764" width="13.88671875" style="11" customWidth="1"/>
    <col min="12765" max="12766" width="11.88671875" style="11" customWidth="1"/>
    <col min="12767" max="12767" width="13.88671875" style="11" customWidth="1"/>
    <col min="12768" max="12770" width="9.109375" style="11"/>
    <col min="12771" max="12771" width="3.109375" style="11" customWidth="1"/>
    <col min="12772" max="12772" width="12" style="11" bestFit="1" customWidth="1"/>
    <col min="12773" max="12773" width="2" style="11" customWidth="1"/>
    <col min="12774" max="12775" width="9.109375" style="11"/>
    <col min="12776" max="12776" width="11.6640625" style="11" customWidth="1"/>
    <col min="12777" max="12986" width="9.109375" style="11"/>
    <col min="12987" max="12987" width="26.44140625" style="11" customWidth="1"/>
    <col min="12988" max="12988" width="32.109375" style="11" customWidth="1"/>
    <col min="12989" max="12989" width="30.109375" style="11" customWidth="1"/>
    <col min="12990" max="12990" width="36.5546875" style="11" customWidth="1"/>
    <col min="12991" max="12991" width="9.109375" style="11"/>
    <col min="12992" max="12992" width="7.6640625" style="11" customWidth="1"/>
    <col min="12993" max="12993" width="6.6640625" style="11" customWidth="1"/>
    <col min="12994" max="12994" width="8" style="11" customWidth="1"/>
    <col min="12995" max="12996" width="7.6640625" style="11" customWidth="1"/>
    <col min="12997" max="12997" width="7.5546875" style="11" customWidth="1"/>
    <col min="12998" max="12998" width="11" style="11" customWidth="1"/>
    <col min="12999" max="12999" width="10.109375" style="11" customWidth="1"/>
    <col min="13000" max="13000" width="9.109375" style="11"/>
    <col min="13001" max="13001" width="13" style="11" customWidth="1"/>
    <col min="13002" max="13002" width="8.5546875" style="11" customWidth="1"/>
    <col min="13003" max="13003" width="14.5546875" style="11" customWidth="1"/>
    <col min="13004" max="13004" width="9.109375" style="11"/>
    <col min="13005" max="13006" width="12" style="11" customWidth="1"/>
    <col min="13007" max="13008" width="9.88671875" style="11" customWidth="1"/>
    <col min="13009" max="13009" width="11.6640625" style="11" customWidth="1"/>
    <col min="13010" max="13010" width="12.5546875" style="11" customWidth="1"/>
    <col min="13011" max="13011" width="10.88671875" style="11" customWidth="1"/>
    <col min="13012" max="13012" width="9.109375" style="11"/>
    <col min="13013" max="13013" width="10.88671875" style="11" customWidth="1"/>
    <col min="13014" max="13014" width="11.6640625" style="11" customWidth="1"/>
    <col min="13015" max="13015" width="10.88671875" style="11" customWidth="1"/>
    <col min="13016" max="13016" width="11.6640625" style="11" customWidth="1"/>
    <col min="13017" max="13017" width="12.6640625" style="11" customWidth="1"/>
    <col min="13018" max="13018" width="15.5546875" style="11" customWidth="1"/>
    <col min="13019" max="13019" width="14.33203125" style="11" customWidth="1"/>
    <col min="13020" max="13020" width="13.88671875" style="11" customWidth="1"/>
    <col min="13021" max="13022" width="11.88671875" style="11" customWidth="1"/>
    <col min="13023" max="13023" width="13.88671875" style="11" customWidth="1"/>
    <col min="13024" max="13026" width="9.109375" style="11"/>
    <col min="13027" max="13027" width="3.109375" style="11" customWidth="1"/>
    <col min="13028" max="13028" width="12" style="11" bestFit="1" customWidth="1"/>
    <col min="13029" max="13029" width="2" style="11" customWidth="1"/>
    <col min="13030" max="13031" width="9.109375" style="11"/>
    <col min="13032" max="13032" width="11.6640625" style="11" customWidth="1"/>
    <col min="13033" max="13242" width="9.109375" style="11"/>
    <col min="13243" max="13243" width="26.44140625" style="11" customWidth="1"/>
    <col min="13244" max="13244" width="32.109375" style="11" customWidth="1"/>
    <col min="13245" max="13245" width="30.109375" style="11" customWidth="1"/>
    <col min="13246" max="13246" width="36.5546875" style="11" customWidth="1"/>
    <col min="13247" max="13247" width="9.109375" style="11"/>
    <col min="13248" max="13248" width="7.6640625" style="11" customWidth="1"/>
    <col min="13249" max="13249" width="6.6640625" style="11" customWidth="1"/>
    <col min="13250" max="13250" width="8" style="11" customWidth="1"/>
    <col min="13251" max="13252" width="7.6640625" style="11" customWidth="1"/>
    <col min="13253" max="13253" width="7.5546875" style="11" customWidth="1"/>
    <col min="13254" max="13254" width="11" style="11" customWidth="1"/>
    <col min="13255" max="13255" width="10.109375" style="11" customWidth="1"/>
    <col min="13256" max="13256" width="9.109375" style="11"/>
    <col min="13257" max="13257" width="13" style="11" customWidth="1"/>
    <col min="13258" max="13258" width="8.5546875" style="11" customWidth="1"/>
    <col min="13259" max="13259" width="14.5546875" style="11" customWidth="1"/>
    <col min="13260" max="13260" width="9.109375" style="11"/>
    <col min="13261" max="13262" width="12" style="11" customWidth="1"/>
    <col min="13263" max="13264" width="9.88671875" style="11" customWidth="1"/>
    <col min="13265" max="13265" width="11.6640625" style="11" customWidth="1"/>
    <col min="13266" max="13266" width="12.5546875" style="11" customWidth="1"/>
    <col min="13267" max="13267" width="10.88671875" style="11" customWidth="1"/>
    <col min="13268" max="13268" width="9.109375" style="11"/>
    <col min="13269" max="13269" width="10.88671875" style="11" customWidth="1"/>
    <col min="13270" max="13270" width="11.6640625" style="11" customWidth="1"/>
    <col min="13271" max="13271" width="10.88671875" style="11" customWidth="1"/>
    <col min="13272" max="13272" width="11.6640625" style="11" customWidth="1"/>
    <col min="13273" max="13273" width="12.6640625" style="11" customWidth="1"/>
    <col min="13274" max="13274" width="15.5546875" style="11" customWidth="1"/>
    <col min="13275" max="13275" width="14.33203125" style="11" customWidth="1"/>
    <col min="13276" max="13276" width="13.88671875" style="11" customWidth="1"/>
    <col min="13277" max="13278" width="11.88671875" style="11" customWidth="1"/>
    <col min="13279" max="13279" width="13.88671875" style="11" customWidth="1"/>
    <col min="13280" max="13282" width="9.109375" style="11"/>
    <col min="13283" max="13283" width="3.109375" style="11" customWidth="1"/>
    <col min="13284" max="13284" width="12" style="11" bestFit="1" customWidth="1"/>
    <col min="13285" max="13285" width="2" style="11" customWidth="1"/>
    <col min="13286" max="13287" width="9.109375" style="11"/>
    <col min="13288" max="13288" width="11.6640625" style="11" customWidth="1"/>
    <col min="13289" max="13498" width="9.109375" style="11"/>
    <col min="13499" max="13499" width="26.44140625" style="11" customWidth="1"/>
    <col min="13500" max="13500" width="32.109375" style="11" customWidth="1"/>
    <col min="13501" max="13501" width="30.109375" style="11" customWidth="1"/>
    <col min="13502" max="13502" width="36.5546875" style="11" customWidth="1"/>
    <col min="13503" max="13503" width="9.109375" style="11"/>
    <col min="13504" max="13504" width="7.6640625" style="11" customWidth="1"/>
    <col min="13505" max="13505" width="6.6640625" style="11" customWidth="1"/>
    <col min="13506" max="13506" width="8" style="11" customWidth="1"/>
    <col min="13507" max="13508" width="7.6640625" style="11" customWidth="1"/>
    <col min="13509" max="13509" width="7.5546875" style="11" customWidth="1"/>
    <col min="13510" max="13510" width="11" style="11" customWidth="1"/>
    <col min="13511" max="13511" width="10.109375" style="11" customWidth="1"/>
    <col min="13512" max="13512" width="9.109375" style="11"/>
    <col min="13513" max="13513" width="13" style="11" customWidth="1"/>
    <col min="13514" max="13514" width="8.5546875" style="11" customWidth="1"/>
    <col min="13515" max="13515" width="14.5546875" style="11" customWidth="1"/>
    <col min="13516" max="13516" width="9.109375" style="11"/>
    <col min="13517" max="13518" width="12" style="11" customWidth="1"/>
    <col min="13519" max="13520" width="9.88671875" style="11" customWidth="1"/>
    <col min="13521" max="13521" width="11.6640625" style="11" customWidth="1"/>
    <col min="13522" max="13522" width="12.5546875" style="11" customWidth="1"/>
    <col min="13523" max="13523" width="10.88671875" style="11" customWidth="1"/>
    <col min="13524" max="13524" width="9.109375" style="11"/>
    <col min="13525" max="13525" width="10.88671875" style="11" customWidth="1"/>
    <col min="13526" max="13526" width="11.6640625" style="11" customWidth="1"/>
    <col min="13527" max="13527" width="10.88671875" style="11" customWidth="1"/>
    <col min="13528" max="13528" width="11.6640625" style="11" customWidth="1"/>
    <col min="13529" max="13529" width="12.6640625" style="11" customWidth="1"/>
    <col min="13530" max="13530" width="15.5546875" style="11" customWidth="1"/>
    <col min="13531" max="13531" width="14.33203125" style="11" customWidth="1"/>
    <col min="13532" max="13532" width="13.88671875" style="11" customWidth="1"/>
    <col min="13533" max="13534" width="11.88671875" style="11" customWidth="1"/>
    <col min="13535" max="13535" width="13.88671875" style="11" customWidth="1"/>
    <col min="13536" max="13538" width="9.109375" style="11"/>
    <col min="13539" max="13539" width="3.109375" style="11" customWidth="1"/>
    <col min="13540" max="13540" width="12" style="11" bestFit="1" customWidth="1"/>
    <col min="13541" max="13541" width="2" style="11" customWidth="1"/>
    <col min="13542" max="13543" width="9.109375" style="11"/>
    <col min="13544" max="13544" width="11.6640625" style="11" customWidth="1"/>
    <col min="13545" max="13754" width="9.109375" style="11"/>
    <col min="13755" max="13755" width="26.44140625" style="11" customWidth="1"/>
    <col min="13756" max="13756" width="32.109375" style="11" customWidth="1"/>
    <col min="13757" max="13757" width="30.109375" style="11" customWidth="1"/>
    <col min="13758" max="13758" width="36.5546875" style="11" customWidth="1"/>
    <col min="13759" max="13759" width="9.109375" style="11"/>
    <col min="13760" max="13760" width="7.6640625" style="11" customWidth="1"/>
    <col min="13761" max="13761" width="6.6640625" style="11" customWidth="1"/>
    <col min="13762" max="13762" width="8" style="11" customWidth="1"/>
    <col min="13763" max="13764" width="7.6640625" style="11" customWidth="1"/>
    <col min="13765" max="13765" width="7.5546875" style="11" customWidth="1"/>
    <col min="13766" max="13766" width="11" style="11" customWidth="1"/>
    <col min="13767" max="13767" width="10.109375" style="11" customWidth="1"/>
    <col min="13768" max="13768" width="9.109375" style="11"/>
    <col min="13769" max="13769" width="13" style="11" customWidth="1"/>
    <col min="13770" max="13770" width="8.5546875" style="11" customWidth="1"/>
    <col min="13771" max="13771" width="14.5546875" style="11" customWidth="1"/>
    <col min="13772" max="13772" width="9.109375" style="11"/>
    <col min="13773" max="13774" width="12" style="11" customWidth="1"/>
    <col min="13775" max="13776" width="9.88671875" style="11" customWidth="1"/>
    <col min="13777" max="13777" width="11.6640625" style="11" customWidth="1"/>
    <col min="13778" max="13778" width="12.5546875" style="11" customWidth="1"/>
    <col min="13779" max="13779" width="10.88671875" style="11" customWidth="1"/>
    <col min="13780" max="13780" width="9.109375" style="11"/>
    <col min="13781" max="13781" width="10.88671875" style="11" customWidth="1"/>
    <col min="13782" max="13782" width="11.6640625" style="11" customWidth="1"/>
    <col min="13783" max="13783" width="10.88671875" style="11" customWidth="1"/>
    <col min="13784" max="13784" width="11.6640625" style="11" customWidth="1"/>
    <col min="13785" max="13785" width="12.6640625" style="11" customWidth="1"/>
    <col min="13786" max="13786" width="15.5546875" style="11" customWidth="1"/>
    <col min="13787" max="13787" width="14.33203125" style="11" customWidth="1"/>
    <col min="13788" max="13788" width="13.88671875" style="11" customWidth="1"/>
    <col min="13789" max="13790" width="11.88671875" style="11" customWidth="1"/>
    <col min="13791" max="13791" width="13.88671875" style="11" customWidth="1"/>
    <col min="13792" max="13794" width="9.109375" style="11"/>
    <col min="13795" max="13795" width="3.109375" style="11" customWidth="1"/>
    <col min="13796" max="13796" width="12" style="11" bestFit="1" customWidth="1"/>
    <col min="13797" max="13797" width="2" style="11" customWidth="1"/>
    <col min="13798" max="13799" width="9.109375" style="11"/>
    <col min="13800" max="13800" width="11.6640625" style="11" customWidth="1"/>
    <col min="13801" max="14010" width="9.109375" style="11"/>
    <col min="14011" max="14011" width="26.44140625" style="11" customWidth="1"/>
    <col min="14012" max="14012" width="32.109375" style="11" customWidth="1"/>
    <col min="14013" max="14013" width="30.109375" style="11" customWidth="1"/>
    <col min="14014" max="14014" width="36.5546875" style="11" customWidth="1"/>
    <col min="14015" max="14015" width="9.109375" style="11"/>
    <col min="14016" max="14016" width="7.6640625" style="11" customWidth="1"/>
    <col min="14017" max="14017" width="6.6640625" style="11" customWidth="1"/>
    <col min="14018" max="14018" width="8" style="11" customWidth="1"/>
    <col min="14019" max="14020" width="7.6640625" style="11" customWidth="1"/>
    <col min="14021" max="14021" width="7.5546875" style="11" customWidth="1"/>
    <col min="14022" max="14022" width="11" style="11" customWidth="1"/>
    <col min="14023" max="14023" width="10.109375" style="11" customWidth="1"/>
    <col min="14024" max="14024" width="9.109375" style="11"/>
    <col min="14025" max="14025" width="13" style="11" customWidth="1"/>
    <col min="14026" max="14026" width="8.5546875" style="11" customWidth="1"/>
    <col min="14027" max="14027" width="14.5546875" style="11" customWidth="1"/>
    <col min="14028" max="14028" width="9.109375" style="11"/>
    <col min="14029" max="14030" width="12" style="11" customWidth="1"/>
    <col min="14031" max="14032" width="9.88671875" style="11" customWidth="1"/>
    <col min="14033" max="14033" width="11.6640625" style="11" customWidth="1"/>
    <col min="14034" max="14034" width="12.5546875" style="11" customWidth="1"/>
    <col min="14035" max="14035" width="10.88671875" style="11" customWidth="1"/>
    <col min="14036" max="14036" width="9.109375" style="11"/>
    <col min="14037" max="14037" width="10.88671875" style="11" customWidth="1"/>
    <col min="14038" max="14038" width="11.6640625" style="11" customWidth="1"/>
    <col min="14039" max="14039" width="10.88671875" style="11" customWidth="1"/>
    <col min="14040" max="14040" width="11.6640625" style="11" customWidth="1"/>
    <col min="14041" max="14041" width="12.6640625" style="11" customWidth="1"/>
    <col min="14042" max="14042" width="15.5546875" style="11" customWidth="1"/>
    <col min="14043" max="14043" width="14.33203125" style="11" customWidth="1"/>
    <col min="14044" max="14044" width="13.88671875" style="11" customWidth="1"/>
    <col min="14045" max="14046" width="11.88671875" style="11" customWidth="1"/>
    <col min="14047" max="14047" width="13.88671875" style="11" customWidth="1"/>
    <col min="14048" max="14050" width="9.109375" style="11"/>
    <col min="14051" max="14051" width="3.109375" style="11" customWidth="1"/>
    <col min="14052" max="14052" width="12" style="11" bestFit="1" customWidth="1"/>
    <col min="14053" max="14053" width="2" style="11" customWidth="1"/>
    <col min="14054" max="14055" width="9.109375" style="11"/>
    <col min="14056" max="14056" width="11.6640625" style="11" customWidth="1"/>
    <col min="14057" max="14266" width="9.109375" style="11"/>
    <col min="14267" max="14267" width="26.44140625" style="11" customWidth="1"/>
    <col min="14268" max="14268" width="32.109375" style="11" customWidth="1"/>
    <col min="14269" max="14269" width="30.109375" style="11" customWidth="1"/>
    <col min="14270" max="14270" width="36.5546875" style="11" customWidth="1"/>
    <col min="14271" max="14271" width="9.109375" style="11"/>
    <col min="14272" max="14272" width="7.6640625" style="11" customWidth="1"/>
    <col min="14273" max="14273" width="6.6640625" style="11" customWidth="1"/>
    <col min="14274" max="14274" width="8" style="11" customWidth="1"/>
    <col min="14275" max="14276" width="7.6640625" style="11" customWidth="1"/>
    <col min="14277" max="14277" width="7.5546875" style="11" customWidth="1"/>
    <col min="14278" max="14278" width="11" style="11" customWidth="1"/>
    <col min="14279" max="14279" width="10.109375" style="11" customWidth="1"/>
    <col min="14280" max="14280" width="9.109375" style="11"/>
    <col min="14281" max="14281" width="13" style="11" customWidth="1"/>
    <col min="14282" max="14282" width="8.5546875" style="11" customWidth="1"/>
    <col min="14283" max="14283" width="14.5546875" style="11" customWidth="1"/>
    <col min="14284" max="14284" width="9.109375" style="11"/>
    <col min="14285" max="14286" width="12" style="11" customWidth="1"/>
    <col min="14287" max="14288" width="9.88671875" style="11" customWidth="1"/>
    <col min="14289" max="14289" width="11.6640625" style="11" customWidth="1"/>
    <col min="14290" max="14290" width="12.5546875" style="11" customWidth="1"/>
    <col min="14291" max="14291" width="10.88671875" style="11" customWidth="1"/>
    <col min="14292" max="14292" width="9.109375" style="11"/>
    <col min="14293" max="14293" width="10.88671875" style="11" customWidth="1"/>
    <col min="14294" max="14294" width="11.6640625" style="11" customWidth="1"/>
    <col min="14295" max="14295" width="10.88671875" style="11" customWidth="1"/>
    <col min="14296" max="14296" width="11.6640625" style="11" customWidth="1"/>
    <col min="14297" max="14297" width="12.6640625" style="11" customWidth="1"/>
    <col min="14298" max="14298" width="15.5546875" style="11" customWidth="1"/>
    <col min="14299" max="14299" width="14.33203125" style="11" customWidth="1"/>
    <col min="14300" max="14300" width="13.88671875" style="11" customWidth="1"/>
    <col min="14301" max="14302" width="11.88671875" style="11" customWidth="1"/>
    <col min="14303" max="14303" width="13.88671875" style="11" customWidth="1"/>
    <col min="14304" max="14306" width="9.109375" style="11"/>
    <col min="14307" max="14307" width="3.109375" style="11" customWidth="1"/>
    <col min="14308" max="14308" width="12" style="11" bestFit="1" customWidth="1"/>
    <col min="14309" max="14309" width="2" style="11" customWidth="1"/>
    <col min="14310" max="14311" width="9.109375" style="11"/>
    <col min="14312" max="14312" width="11.6640625" style="11" customWidth="1"/>
    <col min="14313" max="14522" width="9.109375" style="11"/>
    <col min="14523" max="14523" width="26.44140625" style="11" customWidth="1"/>
    <col min="14524" max="14524" width="32.109375" style="11" customWidth="1"/>
    <col min="14525" max="14525" width="30.109375" style="11" customWidth="1"/>
    <col min="14526" max="14526" width="36.5546875" style="11" customWidth="1"/>
    <col min="14527" max="14527" width="9.109375" style="11"/>
    <col min="14528" max="14528" width="7.6640625" style="11" customWidth="1"/>
    <col min="14529" max="14529" width="6.6640625" style="11" customWidth="1"/>
    <col min="14530" max="14530" width="8" style="11" customWidth="1"/>
    <col min="14531" max="14532" width="7.6640625" style="11" customWidth="1"/>
    <col min="14533" max="14533" width="7.5546875" style="11" customWidth="1"/>
    <col min="14534" max="14534" width="11" style="11" customWidth="1"/>
    <col min="14535" max="14535" width="10.109375" style="11" customWidth="1"/>
    <col min="14536" max="14536" width="9.109375" style="11"/>
    <col min="14537" max="14537" width="13" style="11" customWidth="1"/>
    <col min="14538" max="14538" width="8.5546875" style="11" customWidth="1"/>
    <col min="14539" max="14539" width="14.5546875" style="11" customWidth="1"/>
    <col min="14540" max="14540" width="9.109375" style="11"/>
    <col min="14541" max="14542" width="12" style="11" customWidth="1"/>
    <col min="14543" max="14544" width="9.88671875" style="11" customWidth="1"/>
    <col min="14545" max="14545" width="11.6640625" style="11" customWidth="1"/>
    <col min="14546" max="14546" width="12.5546875" style="11" customWidth="1"/>
    <col min="14547" max="14547" width="10.88671875" style="11" customWidth="1"/>
    <col min="14548" max="14548" width="9.109375" style="11"/>
    <col min="14549" max="14549" width="10.88671875" style="11" customWidth="1"/>
    <col min="14550" max="14550" width="11.6640625" style="11" customWidth="1"/>
    <col min="14551" max="14551" width="10.88671875" style="11" customWidth="1"/>
    <col min="14552" max="14552" width="11.6640625" style="11" customWidth="1"/>
    <col min="14553" max="14553" width="12.6640625" style="11" customWidth="1"/>
    <col min="14554" max="14554" width="15.5546875" style="11" customWidth="1"/>
    <col min="14555" max="14555" width="14.33203125" style="11" customWidth="1"/>
    <col min="14556" max="14556" width="13.88671875" style="11" customWidth="1"/>
    <col min="14557" max="14558" width="11.88671875" style="11" customWidth="1"/>
    <col min="14559" max="14559" width="13.88671875" style="11" customWidth="1"/>
    <col min="14560" max="14562" width="9.109375" style="11"/>
    <col min="14563" max="14563" width="3.109375" style="11" customWidth="1"/>
    <col min="14564" max="14564" width="12" style="11" bestFit="1" customWidth="1"/>
    <col min="14565" max="14565" width="2" style="11" customWidth="1"/>
    <col min="14566" max="14567" width="9.109375" style="11"/>
    <col min="14568" max="14568" width="11.6640625" style="11" customWidth="1"/>
    <col min="14569" max="14778" width="9.109375" style="11"/>
    <col min="14779" max="14779" width="26.44140625" style="11" customWidth="1"/>
    <col min="14780" max="14780" width="32.109375" style="11" customWidth="1"/>
    <col min="14781" max="14781" width="30.109375" style="11" customWidth="1"/>
    <col min="14782" max="14782" width="36.5546875" style="11" customWidth="1"/>
    <col min="14783" max="14783" width="9.109375" style="11"/>
    <col min="14784" max="14784" width="7.6640625" style="11" customWidth="1"/>
    <col min="14785" max="14785" width="6.6640625" style="11" customWidth="1"/>
    <col min="14786" max="14786" width="8" style="11" customWidth="1"/>
    <col min="14787" max="14788" width="7.6640625" style="11" customWidth="1"/>
    <col min="14789" max="14789" width="7.5546875" style="11" customWidth="1"/>
    <col min="14790" max="14790" width="11" style="11" customWidth="1"/>
    <col min="14791" max="14791" width="10.109375" style="11" customWidth="1"/>
    <col min="14792" max="14792" width="9.109375" style="11"/>
    <col min="14793" max="14793" width="13" style="11" customWidth="1"/>
    <col min="14794" max="14794" width="8.5546875" style="11" customWidth="1"/>
    <col min="14795" max="14795" width="14.5546875" style="11" customWidth="1"/>
    <col min="14796" max="14796" width="9.109375" style="11"/>
    <col min="14797" max="14798" width="12" style="11" customWidth="1"/>
    <col min="14799" max="14800" width="9.88671875" style="11" customWidth="1"/>
    <col min="14801" max="14801" width="11.6640625" style="11" customWidth="1"/>
    <col min="14802" max="14802" width="12.5546875" style="11" customWidth="1"/>
    <col min="14803" max="14803" width="10.88671875" style="11" customWidth="1"/>
    <col min="14804" max="14804" width="9.109375" style="11"/>
    <col min="14805" max="14805" width="10.88671875" style="11" customWidth="1"/>
    <col min="14806" max="14806" width="11.6640625" style="11" customWidth="1"/>
    <col min="14807" max="14807" width="10.88671875" style="11" customWidth="1"/>
    <col min="14808" max="14808" width="11.6640625" style="11" customWidth="1"/>
    <col min="14809" max="14809" width="12.6640625" style="11" customWidth="1"/>
    <col min="14810" max="14810" width="15.5546875" style="11" customWidth="1"/>
    <col min="14811" max="14811" width="14.33203125" style="11" customWidth="1"/>
    <col min="14812" max="14812" width="13.88671875" style="11" customWidth="1"/>
    <col min="14813" max="14814" width="11.88671875" style="11" customWidth="1"/>
    <col min="14815" max="14815" width="13.88671875" style="11" customWidth="1"/>
    <col min="14816" max="14818" width="9.109375" style="11"/>
    <col min="14819" max="14819" width="3.109375" style="11" customWidth="1"/>
    <col min="14820" max="14820" width="12" style="11" bestFit="1" customWidth="1"/>
    <col min="14821" max="14821" width="2" style="11" customWidth="1"/>
    <col min="14822" max="14823" width="9.109375" style="11"/>
    <col min="14824" max="14824" width="11.6640625" style="11" customWidth="1"/>
    <col min="14825" max="15034" width="9.109375" style="11"/>
    <col min="15035" max="15035" width="26.44140625" style="11" customWidth="1"/>
    <col min="15036" max="15036" width="32.109375" style="11" customWidth="1"/>
    <col min="15037" max="15037" width="30.109375" style="11" customWidth="1"/>
    <col min="15038" max="15038" width="36.5546875" style="11" customWidth="1"/>
    <col min="15039" max="15039" width="9.109375" style="11"/>
    <col min="15040" max="15040" width="7.6640625" style="11" customWidth="1"/>
    <col min="15041" max="15041" width="6.6640625" style="11" customWidth="1"/>
    <col min="15042" max="15042" width="8" style="11" customWidth="1"/>
    <col min="15043" max="15044" width="7.6640625" style="11" customWidth="1"/>
    <col min="15045" max="15045" width="7.5546875" style="11" customWidth="1"/>
    <col min="15046" max="15046" width="11" style="11" customWidth="1"/>
    <col min="15047" max="15047" width="10.109375" style="11" customWidth="1"/>
    <col min="15048" max="15048" width="9.109375" style="11"/>
    <col min="15049" max="15049" width="13" style="11" customWidth="1"/>
    <col min="15050" max="15050" width="8.5546875" style="11" customWidth="1"/>
    <col min="15051" max="15051" width="14.5546875" style="11" customWidth="1"/>
    <col min="15052" max="15052" width="9.109375" style="11"/>
    <col min="15053" max="15054" width="12" style="11" customWidth="1"/>
    <col min="15055" max="15056" width="9.88671875" style="11" customWidth="1"/>
    <col min="15057" max="15057" width="11.6640625" style="11" customWidth="1"/>
    <col min="15058" max="15058" width="12.5546875" style="11" customWidth="1"/>
    <col min="15059" max="15059" width="10.88671875" style="11" customWidth="1"/>
    <col min="15060" max="15060" width="9.109375" style="11"/>
    <col min="15061" max="15061" width="10.88671875" style="11" customWidth="1"/>
    <col min="15062" max="15062" width="11.6640625" style="11" customWidth="1"/>
    <col min="15063" max="15063" width="10.88671875" style="11" customWidth="1"/>
    <col min="15064" max="15064" width="11.6640625" style="11" customWidth="1"/>
    <col min="15065" max="15065" width="12.6640625" style="11" customWidth="1"/>
    <col min="15066" max="15066" width="15.5546875" style="11" customWidth="1"/>
    <col min="15067" max="15067" width="14.33203125" style="11" customWidth="1"/>
    <col min="15068" max="15068" width="13.88671875" style="11" customWidth="1"/>
    <col min="15069" max="15070" width="11.88671875" style="11" customWidth="1"/>
    <col min="15071" max="15071" width="13.88671875" style="11" customWidth="1"/>
    <col min="15072" max="15074" width="9.109375" style="11"/>
    <col min="15075" max="15075" width="3.109375" style="11" customWidth="1"/>
    <col min="15076" max="15076" width="12" style="11" bestFit="1" customWidth="1"/>
    <col min="15077" max="15077" width="2" style="11" customWidth="1"/>
    <col min="15078" max="15079" width="9.109375" style="11"/>
    <col min="15080" max="15080" width="11.6640625" style="11" customWidth="1"/>
    <col min="15081" max="15290" width="9.109375" style="11"/>
    <col min="15291" max="15291" width="26.44140625" style="11" customWidth="1"/>
    <col min="15292" max="15292" width="32.109375" style="11" customWidth="1"/>
    <col min="15293" max="15293" width="30.109375" style="11" customWidth="1"/>
    <col min="15294" max="15294" width="36.5546875" style="11" customWidth="1"/>
    <col min="15295" max="15295" width="9.109375" style="11"/>
    <col min="15296" max="15296" width="7.6640625" style="11" customWidth="1"/>
    <col min="15297" max="15297" width="6.6640625" style="11" customWidth="1"/>
    <col min="15298" max="15298" width="8" style="11" customWidth="1"/>
    <col min="15299" max="15300" width="7.6640625" style="11" customWidth="1"/>
    <col min="15301" max="15301" width="7.5546875" style="11" customWidth="1"/>
    <col min="15302" max="15302" width="11" style="11" customWidth="1"/>
    <col min="15303" max="15303" width="10.109375" style="11" customWidth="1"/>
    <col min="15304" max="15304" width="9.109375" style="11"/>
    <col min="15305" max="15305" width="13" style="11" customWidth="1"/>
    <col min="15306" max="15306" width="8.5546875" style="11" customWidth="1"/>
    <col min="15307" max="15307" width="14.5546875" style="11" customWidth="1"/>
    <col min="15308" max="15308" width="9.109375" style="11"/>
    <col min="15309" max="15310" width="12" style="11" customWidth="1"/>
    <col min="15311" max="15312" width="9.88671875" style="11" customWidth="1"/>
    <col min="15313" max="15313" width="11.6640625" style="11" customWidth="1"/>
    <col min="15314" max="15314" width="12.5546875" style="11" customWidth="1"/>
    <col min="15315" max="15315" width="10.88671875" style="11" customWidth="1"/>
    <col min="15316" max="15316" width="9.109375" style="11"/>
    <col min="15317" max="15317" width="10.88671875" style="11" customWidth="1"/>
    <col min="15318" max="15318" width="11.6640625" style="11" customWidth="1"/>
    <col min="15319" max="15319" width="10.88671875" style="11" customWidth="1"/>
    <col min="15320" max="15320" width="11.6640625" style="11" customWidth="1"/>
    <col min="15321" max="15321" width="12.6640625" style="11" customWidth="1"/>
    <col min="15322" max="15322" width="15.5546875" style="11" customWidth="1"/>
    <col min="15323" max="15323" width="14.33203125" style="11" customWidth="1"/>
    <col min="15324" max="15324" width="13.88671875" style="11" customWidth="1"/>
    <col min="15325" max="15326" width="11.88671875" style="11" customWidth="1"/>
    <col min="15327" max="15327" width="13.88671875" style="11" customWidth="1"/>
    <col min="15328" max="15330" width="9.109375" style="11"/>
    <col min="15331" max="15331" width="3.109375" style="11" customWidth="1"/>
    <col min="15332" max="15332" width="12" style="11" bestFit="1" customWidth="1"/>
    <col min="15333" max="15333" width="2" style="11" customWidth="1"/>
    <col min="15334" max="15335" width="9.109375" style="11"/>
    <col min="15336" max="15336" width="11.6640625" style="11" customWidth="1"/>
    <col min="15337" max="15546" width="9.109375" style="11"/>
    <col min="15547" max="15547" width="26.44140625" style="11" customWidth="1"/>
    <col min="15548" max="15548" width="32.109375" style="11" customWidth="1"/>
    <col min="15549" max="15549" width="30.109375" style="11" customWidth="1"/>
    <col min="15550" max="15550" width="36.5546875" style="11" customWidth="1"/>
    <col min="15551" max="15551" width="9.109375" style="11"/>
    <col min="15552" max="15552" width="7.6640625" style="11" customWidth="1"/>
    <col min="15553" max="15553" width="6.6640625" style="11" customWidth="1"/>
    <col min="15554" max="15554" width="8" style="11" customWidth="1"/>
    <col min="15555" max="15556" width="7.6640625" style="11" customWidth="1"/>
    <col min="15557" max="15557" width="7.5546875" style="11" customWidth="1"/>
    <col min="15558" max="15558" width="11" style="11" customWidth="1"/>
    <col min="15559" max="15559" width="10.109375" style="11" customWidth="1"/>
    <col min="15560" max="15560" width="9.109375" style="11"/>
    <col min="15561" max="15561" width="13" style="11" customWidth="1"/>
    <col min="15562" max="15562" width="8.5546875" style="11" customWidth="1"/>
    <col min="15563" max="15563" width="14.5546875" style="11" customWidth="1"/>
    <col min="15564" max="15564" width="9.109375" style="11"/>
    <col min="15565" max="15566" width="12" style="11" customWidth="1"/>
    <col min="15567" max="15568" width="9.88671875" style="11" customWidth="1"/>
    <col min="15569" max="15569" width="11.6640625" style="11" customWidth="1"/>
    <col min="15570" max="15570" width="12.5546875" style="11" customWidth="1"/>
    <col min="15571" max="15571" width="10.88671875" style="11" customWidth="1"/>
    <col min="15572" max="15572" width="9.109375" style="11"/>
    <col min="15573" max="15573" width="10.88671875" style="11" customWidth="1"/>
    <col min="15574" max="15574" width="11.6640625" style="11" customWidth="1"/>
    <col min="15575" max="15575" width="10.88671875" style="11" customWidth="1"/>
    <col min="15576" max="15576" width="11.6640625" style="11" customWidth="1"/>
    <col min="15577" max="15577" width="12.6640625" style="11" customWidth="1"/>
    <col min="15578" max="15578" width="15.5546875" style="11" customWidth="1"/>
    <col min="15579" max="15579" width="14.33203125" style="11" customWidth="1"/>
    <col min="15580" max="15580" width="13.88671875" style="11" customWidth="1"/>
    <col min="15581" max="15582" width="11.88671875" style="11" customWidth="1"/>
    <col min="15583" max="15583" width="13.88671875" style="11" customWidth="1"/>
    <col min="15584" max="15586" width="9.109375" style="11"/>
    <col min="15587" max="15587" width="3.109375" style="11" customWidth="1"/>
    <col min="15588" max="15588" width="12" style="11" bestFit="1" customWidth="1"/>
    <col min="15589" max="15589" width="2" style="11" customWidth="1"/>
    <col min="15590" max="15591" width="9.109375" style="11"/>
    <col min="15592" max="15592" width="11.6640625" style="11" customWidth="1"/>
    <col min="15593" max="15802" width="9.109375" style="11"/>
    <col min="15803" max="15803" width="26.44140625" style="11" customWidth="1"/>
    <col min="15804" max="15804" width="32.109375" style="11" customWidth="1"/>
    <col min="15805" max="15805" width="30.109375" style="11" customWidth="1"/>
    <col min="15806" max="15806" width="36.5546875" style="11" customWidth="1"/>
    <col min="15807" max="15807" width="9.109375" style="11"/>
    <col min="15808" max="15808" width="7.6640625" style="11" customWidth="1"/>
    <col min="15809" max="15809" width="6.6640625" style="11" customWidth="1"/>
    <col min="15810" max="15810" width="8" style="11" customWidth="1"/>
    <col min="15811" max="15812" width="7.6640625" style="11" customWidth="1"/>
    <col min="15813" max="15813" width="7.5546875" style="11" customWidth="1"/>
    <col min="15814" max="15814" width="11" style="11" customWidth="1"/>
    <col min="15815" max="15815" width="10.109375" style="11" customWidth="1"/>
    <col min="15816" max="15816" width="9.109375" style="11"/>
    <col min="15817" max="15817" width="13" style="11" customWidth="1"/>
    <col min="15818" max="15818" width="8.5546875" style="11" customWidth="1"/>
    <col min="15819" max="15819" width="14.5546875" style="11" customWidth="1"/>
    <col min="15820" max="15820" width="9.109375" style="11"/>
    <col min="15821" max="15822" width="12" style="11" customWidth="1"/>
    <col min="15823" max="15824" width="9.88671875" style="11" customWidth="1"/>
    <col min="15825" max="15825" width="11.6640625" style="11" customWidth="1"/>
    <col min="15826" max="15826" width="12.5546875" style="11" customWidth="1"/>
    <col min="15827" max="15827" width="10.88671875" style="11" customWidth="1"/>
    <col min="15828" max="15828" width="9.109375" style="11"/>
    <col min="15829" max="15829" width="10.88671875" style="11" customWidth="1"/>
    <col min="15830" max="15830" width="11.6640625" style="11" customWidth="1"/>
    <col min="15831" max="15831" width="10.88671875" style="11" customWidth="1"/>
    <col min="15832" max="15832" width="11.6640625" style="11" customWidth="1"/>
    <col min="15833" max="15833" width="12.6640625" style="11" customWidth="1"/>
    <col min="15834" max="15834" width="15.5546875" style="11" customWidth="1"/>
    <col min="15835" max="15835" width="14.33203125" style="11" customWidth="1"/>
    <col min="15836" max="15836" width="13.88671875" style="11" customWidth="1"/>
    <col min="15837" max="15838" width="11.88671875" style="11" customWidth="1"/>
    <col min="15839" max="15839" width="13.88671875" style="11" customWidth="1"/>
    <col min="15840" max="15842" width="9.109375" style="11"/>
    <col min="15843" max="15843" width="3.109375" style="11" customWidth="1"/>
    <col min="15844" max="15844" width="12" style="11" bestFit="1" customWidth="1"/>
    <col min="15845" max="15845" width="2" style="11" customWidth="1"/>
    <col min="15846" max="15847" width="9.109375" style="11"/>
    <col min="15848" max="15848" width="11.6640625" style="11" customWidth="1"/>
    <col min="15849" max="16058" width="9.109375" style="11"/>
    <col min="16059" max="16059" width="26.44140625" style="11" customWidth="1"/>
    <col min="16060" max="16060" width="32.109375" style="11" customWidth="1"/>
    <col min="16061" max="16061" width="30.109375" style="11" customWidth="1"/>
    <col min="16062" max="16062" width="36.5546875" style="11" customWidth="1"/>
    <col min="16063" max="16063" width="9.109375" style="11"/>
    <col min="16064" max="16064" width="7.6640625" style="11" customWidth="1"/>
    <col min="16065" max="16065" width="6.6640625" style="11" customWidth="1"/>
    <col min="16066" max="16066" width="8" style="11" customWidth="1"/>
    <col min="16067" max="16068" width="7.6640625" style="11" customWidth="1"/>
    <col min="16069" max="16069" width="7.5546875" style="11" customWidth="1"/>
    <col min="16070" max="16070" width="11" style="11" customWidth="1"/>
    <col min="16071" max="16071" width="10.109375" style="11" customWidth="1"/>
    <col min="16072" max="16072" width="9.109375" style="11"/>
    <col min="16073" max="16073" width="13" style="11" customWidth="1"/>
    <col min="16074" max="16074" width="8.5546875" style="11" customWidth="1"/>
    <col min="16075" max="16075" width="14.5546875" style="11" customWidth="1"/>
    <col min="16076" max="16076" width="9.109375" style="11"/>
    <col min="16077" max="16078" width="12" style="11" customWidth="1"/>
    <col min="16079" max="16080" width="9.88671875" style="11" customWidth="1"/>
    <col min="16081" max="16081" width="11.6640625" style="11" customWidth="1"/>
    <col min="16082" max="16082" width="12.5546875" style="11" customWidth="1"/>
    <col min="16083" max="16083" width="10.88671875" style="11" customWidth="1"/>
    <col min="16084" max="16084" width="9.109375" style="11"/>
    <col min="16085" max="16085" width="10.88671875" style="11" customWidth="1"/>
    <col min="16086" max="16086" width="11.6640625" style="11" customWidth="1"/>
    <col min="16087" max="16087" width="10.88671875" style="11" customWidth="1"/>
    <col min="16088" max="16088" width="11.6640625" style="11" customWidth="1"/>
    <col min="16089" max="16089" width="12.6640625" style="11" customWidth="1"/>
    <col min="16090" max="16090" width="15.5546875" style="11" customWidth="1"/>
    <col min="16091" max="16091" width="14.33203125" style="11" customWidth="1"/>
    <col min="16092" max="16092" width="13.88671875" style="11" customWidth="1"/>
    <col min="16093" max="16094" width="11.88671875" style="11" customWidth="1"/>
    <col min="16095" max="16095" width="13.88671875" style="11" customWidth="1"/>
    <col min="16096" max="16098" width="9.109375" style="11"/>
    <col min="16099" max="16099" width="3.109375" style="11" customWidth="1"/>
    <col min="16100" max="16100" width="12" style="11" bestFit="1" customWidth="1"/>
    <col min="16101" max="16101" width="2" style="11" customWidth="1"/>
    <col min="16102" max="16103" width="9.109375" style="11"/>
    <col min="16104" max="16104" width="11.6640625" style="11" customWidth="1"/>
    <col min="16105" max="16384" width="9.109375" style="11"/>
  </cols>
  <sheetData>
    <row r="1" spans="1:213" s="70" customFormat="1" ht="31.5" customHeight="1" thickBot="1">
      <c r="B1" s="68" t="s">
        <v>91</v>
      </c>
      <c r="C1" s="68"/>
      <c r="D1" s="68"/>
      <c r="E1" s="68"/>
      <c r="F1" s="68"/>
      <c r="G1" s="68"/>
      <c r="H1" s="68"/>
      <c r="I1" s="68"/>
      <c r="J1" s="68"/>
      <c r="K1" s="68"/>
      <c r="L1" s="68"/>
      <c r="M1" s="68"/>
      <c r="N1" s="69"/>
      <c r="U1" s="71"/>
      <c r="X1" s="72"/>
      <c r="Y1" s="72"/>
      <c r="Z1" s="72"/>
      <c r="FN1" s="73"/>
      <c r="HE1" s="71"/>
    </row>
    <row r="2" spans="1:213" s="70" customFormat="1" ht="22.5" customHeight="1">
      <c r="B2" s="74" t="s">
        <v>0</v>
      </c>
      <c r="C2" s="75" t="s">
        <v>1</v>
      </c>
      <c r="D2" s="76" t="s">
        <v>92</v>
      </c>
      <c r="E2" s="75" t="s">
        <v>93</v>
      </c>
      <c r="F2" s="354" t="s">
        <v>94</v>
      </c>
      <c r="G2" s="355"/>
      <c r="H2" s="355"/>
      <c r="I2" s="356"/>
      <c r="J2" s="350" t="s">
        <v>232</v>
      </c>
      <c r="K2" s="350"/>
      <c r="L2" s="351" t="s">
        <v>96</v>
      </c>
      <c r="M2" s="351"/>
      <c r="N2" s="352" t="s">
        <v>97</v>
      </c>
      <c r="O2" s="353"/>
      <c r="P2" s="77"/>
      <c r="U2" s="71"/>
      <c r="X2" s="72"/>
      <c r="Y2" s="72"/>
      <c r="Z2" s="72"/>
      <c r="CX2" s="78" t="s">
        <v>99</v>
      </c>
      <c r="CY2" s="78" t="s">
        <v>100</v>
      </c>
      <c r="CZ2" s="78" t="s">
        <v>101</v>
      </c>
      <c r="DA2" s="78" t="s">
        <v>102</v>
      </c>
      <c r="DB2" s="78" t="s">
        <v>103</v>
      </c>
      <c r="DC2" s="78" t="s">
        <v>104</v>
      </c>
      <c r="DD2" s="78" t="s">
        <v>105</v>
      </c>
      <c r="DE2" s="78" t="s">
        <v>106</v>
      </c>
      <c r="DF2" s="78" t="s">
        <v>107</v>
      </c>
      <c r="DG2" s="78" t="s">
        <v>108</v>
      </c>
      <c r="DH2" s="78" t="s">
        <v>109</v>
      </c>
      <c r="DI2" s="78" t="s">
        <v>93</v>
      </c>
      <c r="DJ2" s="78" t="s">
        <v>110</v>
      </c>
      <c r="DK2" s="78" t="s">
        <v>111</v>
      </c>
      <c r="DL2" s="78" t="s">
        <v>112</v>
      </c>
      <c r="DM2" s="73" t="s">
        <v>113</v>
      </c>
      <c r="DN2" s="73" t="s">
        <v>114</v>
      </c>
      <c r="DO2" s="73" t="s">
        <v>115</v>
      </c>
      <c r="DP2" s="73" t="s">
        <v>116</v>
      </c>
      <c r="DQ2" s="73" t="s">
        <v>117</v>
      </c>
      <c r="DR2" s="73" t="s">
        <v>118</v>
      </c>
      <c r="DS2" s="73" t="s">
        <v>119</v>
      </c>
      <c r="DT2" s="73" t="s">
        <v>120</v>
      </c>
      <c r="DU2" s="73" t="s">
        <v>121</v>
      </c>
      <c r="DV2" s="73" t="s">
        <v>122</v>
      </c>
      <c r="DW2" s="73" t="s">
        <v>123</v>
      </c>
      <c r="DX2" s="73" t="s">
        <v>124</v>
      </c>
      <c r="DY2" s="73" t="s">
        <v>125</v>
      </c>
      <c r="DZ2" s="73" t="s">
        <v>126</v>
      </c>
      <c r="EA2" s="73" t="s">
        <v>127</v>
      </c>
      <c r="EB2" s="73" t="s">
        <v>128</v>
      </c>
      <c r="EC2" s="73" t="s">
        <v>129</v>
      </c>
      <c r="ED2" s="73" t="s">
        <v>130</v>
      </c>
      <c r="EE2" s="73" t="s">
        <v>131</v>
      </c>
      <c r="EF2" s="73" t="s">
        <v>132</v>
      </c>
      <c r="EG2" s="73" t="s">
        <v>133</v>
      </c>
      <c r="EH2" s="73" t="s">
        <v>134</v>
      </c>
      <c r="EI2" s="73" t="s">
        <v>135</v>
      </c>
      <c r="EJ2" s="73" t="s">
        <v>136</v>
      </c>
      <c r="EK2" s="73" t="s">
        <v>137</v>
      </c>
      <c r="EL2" s="73" t="s">
        <v>138</v>
      </c>
      <c r="EM2" s="73" t="s">
        <v>139</v>
      </c>
      <c r="EN2" s="73" t="s">
        <v>140</v>
      </c>
      <c r="EO2" s="73" t="s">
        <v>141</v>
      </c>
      <c r="EP2" s="73" t="s">
        <v>142</v>
      </c>
      <c r="EQ2" s="73" t="s">
        <v>143</v>
      </c>
      <c r="ER2" s="73" t="s">
        <v>144</v>
      </c>
      <c r="ES2" s="73" t="s">
        <v>145</v>
      </c>
      <c r="ET2" s="73" t="s">
        <v>146</v>
      </c>
      <c r="EU2" s="73" t="s">
        <v>147</v>
      </c>
      <c r="EV2" s="73" t="s">
        <v>148</v>
      </c>
      <c r="EW2" s="73" t="s">
        <v>149</v>
      </c>
      <c r="EX2" s="73" t="s">
        <v>150</v>
      </c>
      <c r="EY2" s="73" t="s">
        <v>151</v>
      </c>
      <c r="EZ2" s="73" t="s">
        <v>152</v>
      </c>
      <c r="FA2" s="73" t="s">
        <v>153</v>
      </c>
      <c r="FB2" s="73" t="s">
        <v>154</v>
      </c>
      <c r="FC2" s="73" t="s">
        <v>155</v>
      </c>
      <c r="FD2" s="73" t="s">
        <v>156</v>
      </c>
      <c r="FE2" s="73" t="s">
        <v>157</v>
      </c>
      <c r="FF2" s="73" t="s">
        <v>158</v>
      </c>
      <c r="FG2" s="73" t="s">
        <v>159</v>
      </c>
      <c r="FH2" s="73" t="s">
        <v>160</v>
      </c>
      <c r="FI2" s="73" t="s">
        <v>161</v>
      </c>
      <c r="FJ2" s="73" t="s">
        <v>162</v>
      </c>
      <c r="FK2" s="73" t="s">
        <v>163</v>
      </c>
      <c r="FL2" s="73" t="s">
        <v>164</v>
      </c>
      <c r="FM2" s="73" t="s">
        <v>165</v>
      </c>
    </row>
    <row r="3" spans="1:213" s="70" customFormat="1" ht="22.5" customHeight="1">
      <c r="B3" s="79" t="s">
        <v>166</v>
      </c>
      <c r="C3" s="80" t="s">
        <v>49</v>
      </c>
      <c r="D3" s="81" t="s">
        <v>167</v>
      </c>
      <c r="E3" s="82" t="str">
        <f>C2&amp;" "&amp;C3&amp;" Microfiber "&amp;"Sheet Set"</f>
        <v>ROSS Serta Microfiber Sheet Set</v>
      </c>
      <c r="F3" s="330" t="s">
        <v>168</v>
      </c>
      <c r="G3" s="331"/>
      <c r="H3" s="331"/>
      <c r="I3" s="332"/>
      <c r="J3" s="344" t="s">
        <v>283</v>
      </c>
      <c r="K3" s="344"/>
      <c r="L3" s="336" t="s">
        <v>90</v>
      </c>
      <c r="M3" s="336"/>
      <c r="N3" s="337" t="s">
        <v>170</v>
      </c>
      <c r="O3" s="338"/>
      <c r="P3" s="77"/>
      <c r="U3" s="71"/>
      <c r="X3" s="72"/>
      <c r="Y3" s="72"/>
      <c r="Z3" s="72"/>
      <c r="CX3" s="70" t="s">
        <v>172</v>
      </c>
      <c r="CY3" s="70" t="s">
        <v>173</v>
      </c>
      <c r="CZ3" s="70" t="s">
        <v>98</v>
      </c>
      <c r="DA3" s="70" t="s">
        <v>98</v>
      </c>
      <c r="DB3" s="70" t="s">
        <v>173</v>
      </c>
      <c r="DC3" s="70" t="s">
        <v>98</v>
      </c>
      <c r="DD3" s="70" t="s">
        <v>172</v>
      </c>
      <c r="DE3" s="70" t="s">
        <v>173</v>
      </c>
      <c r="DF3" s="70" t="s">
        <v>173</v>
      </c>
      <c r="DG3" s="70" t="s">
        <v>98</v>
      </c>
      <c r="DH3" s="70" t="s">
        <v>173</v>
      </c>
      <c r="DI3" s="70" t="s">
        <v>98</v>
      </c>
      <c r="DJ3" s="70" t="s">
        <v>173</v>
      </c>
      <c r="DK3" s="70" t="s">
        <v>173</v>
      </c>
      <c r="DL3" s="70" t="s">
        <v>98</v>
      </c>
      <c r="DM3" s="73" t="s">
        <v>174</v>
      </c>
      <c r="DN3" s="73" t="s">
        <v>175</v>
      </c>
      <c r="DO3" s="73" t="s">
        <v>176</v>
      </c>
      <c r="DP3" s="73" t="s">
        <v>177</v>
      </c>
      <c r="DQ3" s="73" t="s">
        <v>178</v>
      </c>
      <c r="DR3" s="73" t="s">
        <v>179</v>
      </c>
      <c r="DS3" s="73" t="s">
        <v>180</v>
      </c>
      <c r="DT3" s="73" t="s">
        <v>181</v>
      </c>
      <c r="DU3" s="73" t="s">
        <v>182</v>
      </c>
      <c r="DV3" s="73" t="s">
        <v>183</v>
      </c>
      <c r="DW3" s="73" t="s">
        <v>184</v>
      </c>
      <c r="DX3" s="73" t="s">
        <v>185</v>
      </c>
      <c r="DY3" s="73" t="s">
        <v>186</v>
      </c>
      <c r="DZ3" s="73" t="s">
        <v>187</v>
      </c>
      <c r="EA3" s="73" t="s">
        <v>188</v>
      </c>
      <c r="EB3" s="73" t="s">
        <v>189</v>
      </c>
      <c r="EC3" s="73" t="s">
        <v>190</v>
      </c>
      <c r="ED3" s="73" t="s">
        <v>191</v>
      </c>
      <c r="EE3" s="73" t="s">
        <v>192</v>
      </c>
      <c r="EF3" s="73" t="s">
        <v>193</v>
      </c>
      <c r="EG3" s="73" t="s">
        <v>194</v>
      </c>
      <c r="EH3" s="73" t="s">
        <v>195</v>
      </c>
      <c r="EI3" s="73" t="s">
        <v>196</v>
      </c>
      <c r="EJ3" s="73" t="s">
        <v>197</v>
      </c>
      <c r="EK3" s="73" t="s">
        <v>148</v>
      </c>
      <c r="EL3" s="73" t="s">
        <v>198</v>
      </c>
      <c r="EM3" s="73" t="s">
        <v>199</v>
      </c>
      <c r="EN3" s="73" t="s">
        <v>200</v>
      </c>
      <c r="EO3" s="73" t="s">
        <v>201</v>
      </c>
      <c r="EP3" s="73" t="s">
        <v>202</v>
      </c>
      <c r="EQ3" s="73" t="s">
        <v>203</v>
      </c>
      <c r="ER3" s="73" t="s">
        <v>204</v>
      </c>
      <c r="ES3" s="73" t="s">
        <v>205</v>
      </c>
      <c r="ET3" s="73" t="s">
        <v>206</v>
      </c>
      <c r="EU3" s="73" t="s">
        <v>207</v>
      </c>
      <c r="EV3" s="73" t="s">
        <v>208</v>
      </c>
      <c r="EW3" s="70" t="s">
        <v>209</v>
      </c>
      <c r="EX3" s="73" t="s">
        <v>155</v>
      </c>
      <c r="EY3" s="73" t="s">
        <v>210</v>
      </c>
      <c r="EZ3" s="73" t="s">
        <v>211</v>
      </c>
      <c r="FA3" s="73" t="s">
        <v>212</v>
      </c>
      <c r="FB3" s="73" t="s">
        <v>213</v>
      </c>
      <c r="FC3" s="73" t="s">
        <v>214</v>
      </c>
      <c r="FD3" s="73" t="s">
        <v>215</v>
      </c>
      <c r="FE3" s="73" t="s">
        <v>216</v>
      </c>
      <c r="FF3" s="73" t="s">
        <v>217</v>
      </c>
      <c r="FG3" s="73" t="s">
        <v>218</v>
      </c>
      <c r="FH3" s="73" t="s">
        <v>219</v>
      </c>
      <c r="FI3" s="73" t="s">
        <v>220</v>
      </c>
      <c r="FJ3" s="73" t="s">
        <v>221</v>
      </c>
      <c r="FK3" s="73" t="s">
        <v>222</v>
      </c>
    </row>
    <row r="4" spans="1:213" s="70" customFormat="1" ht="22.5" customHeight="1">
      <c r="B4" s="79" t="s">
        <v>223</v>
      </c>
      <c r="C4" s="80" t="s">
        <v>49</v>
      </c>
      <c r="D4" s="81" t="s">
        <v>224</v>
      </c>
      <c r="E4" s="80" t="s">
        <v>98</v>
      </c>
      <c r="F4" s="330" t="s">
        <v>226</v>
      </c>
      <c r="G4" s="331"/>
      <c r="H4" s="331"/>
      <c r="I4" s="332"/>
      <c r="J4" s="344" t="s">
        <v>296</v>
      </c>
      <c r="K4" s="344"/>
      <c r="L4" s="336" t="s">
        <v>228</v>
      </c>
      <c r="M4" s="336"/>
      <c r="N4" s="344" t="s">
        <v>229</v>
      </c>
      <c r="O4" s="349"/>
      <c r="P4" s="83"/>
      <c r="U4" s="71"/>
      <c r="X4" s="72"/>
      <c r="Y4" s="72"/>
      <c r="Z4" s="72"/>
      <c r="CX4" s="70" t="s">
        <v>225</v>
      </c>
      <c r="CY4" s="70" t="s">
        <v>231</v>
      </c>
      <c r="CZ4" s="70" t="s">
        <v>171</v>
      </c>
      <c r="DA4" s="70" t="s">
        <v>171</v>
      </c>
      <c r="DB4" s="70" t="s">
        <v>231</v>
      </c>
      <c r="DC4" s="70" t="s">
        <v>171</v>
      </c>
      <c r="DD4" s="70" t="s">
        <v>225</v>
      </c>
      <c r="DE4" s="70" t="s">
        <v>231</v>
      </c>
      <c r="DF4" s="70" t="s">
        <v>231</v>
      </c>
      <c r="DG4" s="70" t="s">
        <v>171</v>
      </c>
      <c r="DH4" s="70" t="s">
        <v>231</v>
      </c>
      <c r="DI4" s="70" t="s">
        <v>171</v>
      </c>
      <c r="DJ4" s="70" t="s">
        <v>231</v>
      </c>
      <c r="DK4" s="70" t="s">
        <v>231</v>
      </c>
      <c r="DL4" s="70" t="s">
        <v>171</v>
      </c>
      <c r="DM4" s="73" t="s">
        <v>232</v>
      </c>
      <c r="DN4" s="73" t="s">
        <v>95</v>
      </c>
      <c r="DP4" s="70" t="s">
        <v>233</v>
      </c>
      <c r="DQ4" s="70" t="s">
        <v>234</v>
      </c>
      <c r="DR4" s="70" t="s">
        <v>235</v>
      </c>
      <c r="DS4" s="70" t="s">
        <v>236</v>
      </c>
      <c r="DT4" s="73" t="s">
        <v>237</v>
      </c>
      <c r="DU4" s="70" t="s">
        <v>238</v>
      </c>
      <c r="DV4" s="70" t="s">
        <v>239</v>
      </c>
      <c r="DW4" s="70" t="s">
        <v>240</v>
      </c>
      <c r="DX4" s="70" t="s">
        <v>241</v>
      </c>
      <c r="DY4" s="70" t="s">
        <v>242</v>
      </c>
      <c r="DZ4" s="70" t="s">
        <v>243</v>
      </c>
      <c r="EA4" s="70" t="s">
        <v>244</v>
      </c>
      <c r="EB4" s="70" t="s">
        <v>245</v>
      </c>
      <c r="EC4" s="70" t="s">
        <v>246</v>
      </c>
      <c r="ED4" s="70" t="s">
        <v>247</v>
      </c>
      <c r="EE4" s="70" t="s">
        <v>248</v>
      </c>
      <c r="EF4" s="70" t="s">
        <v>249</v>
      </c>
      <c r="EG4" s="70" t="s">
        <v>250</v>
      </c>
      <c r="EH4" s="70" t="s">
        <v>251</v>
      </c>
      <c r="EI4" s="70" t="s">
        <v>252</v>
      </c>
      <c r="EJ4" s="70" t="s">
        <v>253</v>
      </c>
      <c r="EK4" s="70" t="s">
        <v>254</v>
      </c>
      <c r="EL4" s="70" t="s">
        <v>255</v>
      </c>
      <c r="EM4" s="70" t="s">
        <v>256</v>
      </c>
      <c r="EN4" s="70" t="s">
        <v>257</v>
      </c>
      <c r="EO4" s="70" t="s">
        <v>258</v>
      </c>
      <c r="EP4" s="70" t="s">
        <v>259</v>
      </c>
      <c r="EQ4" s="70" t="s">
        <v>260</v>
      </c>
      <c r="ER4" s="70" t="s">
        <v>261</v>
      </c>
      <c r="ES4" s="70" t="s">
        <v>262</v>
      </c>
      <c r="ET4" s="70" t="s">
        <v>263</v>
      </c>
      <c r="EU4" s="70" t="s">
        <v>264</v>
      </c>
      <c r="EV4" s="70" t="s">
        <v>265</v>
      </c>
      <c r="EW4" s="70" t="s">
        <v>266</v>
      </c>
      <c r="EX4" s="70" t="s">
        <v>267</v>
      </c>
      <c r="EY4" s="70" t="s">
        <v>49</v>
      </c>
      <c r="EZ4" s="70" t="s">
        <v>268</v>
      </c>
      <c r="FA4" s="70" t="s">
        <v>269</v>
      </c>
      <c r="FB4" s="70" t="s">
        <v>270</v>
      </c>
      <c r="FC4" s="70" t="s">
        <v>271</v>
      </c>
      <c r="FD4" s="70" t="s">
        <v>272</v>
      </c>
    </row>
    <row r="5" spans="1:213" s="70" customFormat="1" ht="22.5" customHeight="1">
      <c r="B5" s="79" t="s">
        <v>273</v>
      </c>
      <c r="C5" s="80"/>
      <c r="D5" s="81" t="s">
        <v>275</v>
      </c>
      <c r="E5" s="84" t="e">
        <f>#REF!</f>
        <v>#REF!</v>
      </c>
      <c r="F5" s="330" t="s">
        <v>276</v>
      </c>
      <c r="G5" s="331"/>
      <c r="H5" s="331"/>
      <c r="I5" s="332"/>
      <c r="J5" s="344" t="s">
        <v>124</v>
      </c>
      <c r="K5" s="344"/>
      <c r="L5" s="336" t="s">
        <v>277</v>
      </c>
      <c r="M5" s="336"/>
      <c r="N5" s="337" t="s">
        <v>285</v>
      </c>
      <c r="O5" s="338"/>
      <c r="P5" s="85"/>
      <c r="U5" s="71"/>
      <c r="X5" s="72"/>
      <c r="Y5" s="72"/>
      <c r="Z5" s="72"/>
      <c r="CX5" s="70" t="s">
        <v>280</v>
      </c>
      <c r="CY5" s="70" t="s">
        <v>281</v>
      </c>
      <c r="CZ5" s="70" t="s">
        <v>230</v>
      </c>
      <c r="DA5" s="70" t="s">
        <v>230</v>
      </c>
      <c r="DB5" s="70" t="s">
        <v>281</v>
      </c>
      <c r="DC5" s="70" t="s">
        <v>230</v>
      </c>
      <c r="DD5" s="70" t="s">
        <v>280</v>
      </c>
      <c r="DE5" s="70" t="s">
        <v>281</v>
      </c>
      <c r="DF5" s="70" t="s">
        <v>281</v>
      </c>
      <c r="DG5" s="70" t="s">
        <v>230</v>
      </c>
      <c r="DH5" s="70" t="s">
        <v>281</v>
      </c>
      <c r="DI5" s="70" t="s">
        <v>230</v>
      </c>
      <c r="DJ5" s="70" t="s">
        <v>281</v>
      </c>
      <c r="DK5" s="70" t="s">
        <v>281</v>
      </c>
      <c r="DL5" s="70" t="s">
        <v>230</v>
      </c>
      <c r="DM5" s="86" t="s">
        <v>282</v>
      </c>
      <c r="DN5" s="86" t="s">
        <v>283</v>
      </c>
      <c r="DO5" s="87" t="s">
        <v>169</v>
      </c>
      <c r="DP5" s="86" t="s">
        <v>284</v>
      </c>
      <c r="DQ5" s="88"/>
      <c r="DR5" s="73" t="s">
        <v>278</v>
      </c>
      <c r="DS5" s="73" t="s">
        <v>285</v>
      </c>
      <c r="DT5" s="70" t="s">
        <v>229</v>
      </c>
      <c r="DU5" s="70" t="s">
        <v>286</v>
      </c>
      <c r="DV5" s="70" t="s">
        <v>274</v>
      </c>
      <c r="DW5" s="70" t="s">
        <v>287</v>
      </c>
    </row>
    <row r="6" spans="1:213" s="70" customFormat="1" ht="22.5" customHeight="1" thickBot="1">
      <c r="B6" s="89" t="s">
        <v>288</v>
      </c>
      <c r="C6" s="90" t="s">
        <v>285</v>
      </c>
      <c r="D6" s="91" t="s">
        <v>289</v>
      </c>
      <c r="E6" s="92">
        <v>45559</v>
      </c>
      <c r="F6" s="333" t="s">
        <v>290</v>
      </c>
      <c r="G6" s="334"/>
      <c r="H6" s="334"/>
      <c r="I6" s="335"/>
      <c r="J6" s="339" t="s">
        <v>212</v>
      </c>
      <c r="K6" s="339"/>
      <c r="L6" s="340" t="s">
        <v>291</v>
      </c>
      <c r="M6" s="340"/>
      <c r="N6" s="341"/>
      <c r="O6" s="342"/>
      <c r="P6" s="83"/>
      <c r="U6" s="71"/>
      <c r="X6" s="72"/>
      <c r="Y6" s="72"/>
      <c r="Z6" s="72"/>
      <c r="CX6" s="70" t="s">
        <v>292</v>
      </c>
      <c r="CY6" s="70" t="s">
        <v>293</v>
      </c>
      <c r="CZ6" s="70" t="s">
        <v>279</v>
      </c>
      <c r="DA6" s="70" t="s">
        <v>279</v>
      </c>
      <c r="DB6" s="70" t="s">
        <v>293</v>
      </c>
      <c r="DC6" s="70" t="s">
        <v>279</v>
      </c>
      <c r="DD6" s="70" t="s">
        <v>292</v>
      </c>
      <c r="DE6" s="70" t="s">
        <v>293</v>
      </c>
      <c r="DF6" s="70" t="s">
        <v>293</v>
      </c>
      <c r="DG6" s="70" t="s">
        <v>279</v>
      </c>
      <c r="DH6" s="70" t="s">
        <v>293</v>
      </c>
      <c r="DI6" s="70" t="s">
        <v>279</v>
      </c>
      <c r="DJ6" s="70" t="s">
        <v>293</v>
      </c>
      <c r="DK6" s="70" t="s">
        <v>293</v>
      </c>
      <c r="DL6" s="70" t="s">
        <v>279</v>
      </c>
      <c r="DM6" s="73" t="s">
        <v>294</v>
      </c>
      <c r="DN6" s="73" t="s">
        <v>295</v>
      </c>
      <c r="DO6" s="73" t="s">
        <v>296</v>
      </c>
      <c r="DP6" s="73" t="s">
        <v>297</v>
      </c>
      <c r="DQ6" s="73" t="s">
        <v>298</v>
      </c>
      <c r="DR6" s="70" t="s">
        <v>227</v>
      </c>
      <c r="DS6" s="73" t="s">
        <v>299</v>
      </c>
      <c r="DT6" s="73" t="s">
        <v>300</v>
      </c>
    </row>
    <row r="7" spans="1:213" s="16" customFormat="1" ht="20.25" customHeight="1">
      <c r="B7" s="357" t="s">
        <v>23</v>
      </c>
      <c r="C7" s="343" t="s">
        <v>8</v>
      </c>
      <c r="D7" s="343" t="s">
        <v>9</v>
      </c>
      <c r="E7" s="343" t="s">
        <v>10</v>
      </c>
      <c r="F7" s="343" t="s">
        <v>89</v>
      </c>
      <c r="G7" s="345" t="s">
        <v>304</v>
      </c>
      <c r="H7" s="345" t="s">
        <v>305</v>
      </c>
      <c r="I7" s="325" t="s">
        <v>90</v>
      </c>
      <c r="J7" s="325" t="s">
        <v>11</v>
      </c>
      <c r="K7" s="329" t="s">
        <v>24</v>
      </c>
      <c r="L7" s="329"/>
      <c r="M7" s="329"/>
      <c r="N7" s="329"/>
      <c r="O7" s="329"/>
      <c r="P7" s="328" t="s">
        <v>29</v>
      </c>
      <c r="Q7" s="325" t="s">
        <v>429</v>
      </c>
    </row>
    <row r="8" spans="1:213" s="16" customFormat="1" ht="41.25" customHeight="1">
      <c r="B8" s="357"/>
      <c r="C8" s="343"/>
      <c r="D8" s="343"/>
      <c r="E8" s="343"/>
      <c r="F8" s="343"/>
      <c r="G8" s="346"/>
      <c r="H8" s="346"/>
      <c r="I8" s="326"/>
      <c r="J8" s="326"/>
      <c r="K8" s="329" t="s">
        <v>14</v>
      </c>
      <c r="L8" s="329"/>
      <c r="M8" s="329"/>
      <c r="N8" s="343" t="s">
        <v>30</v>
      </c>
      <c r="O8" s="343" t="s">
        <v>498</v>
      </c>
      <c r="P8" s="328"/>
      <c r="Q8" s="326"/>
    </row>
    <row r="9" spans="1:213" s="18" customFormat="1" ht="30" customHeight="1">
      <c r="B9" s="357"/>
      <c r="C9" s="343"/>
      <c r="D9" s="343"/>
      <c r="E9" s="343"/>
      <c r="F9" s="343"/>
      <c r="G9" s="347"/>
      <c r="H9" s="347"/>
      <c r="I9" s="327"/>
      <c r="J9" s="327"/>
      <c r="K9" s="17" t="s">
        <v>20</v>
      </c>
      <c r="L9" s="17" t="s">
        <v>21</v>
      </c>
      <c r="M9" s="17" t="s">
        <v>22</v>
      </c>
      <c r="N9" s="343"/>
      <c r="O9" s="343"/>
      <c r="P9" s="328"/>
      <c r="Q9" s="327"/>
    </row>
    <row r="10" spans="1:213" s="8" customFormat="1" ht="21" customHeight="1">
      <c r="B10" s="221" t="s">
        <v>433</v>
      </c>
      <c r="C10" s="220"/>
      <c r="D10" s="220"/>
      <c r="E10" s="220"/>
      <c r="F10" s="220"/>
      <c r="G10" s="220"/>
      <c r="H10" s="220"/>
      <c r="I10" s="220"/>
      <c r="J10" s="220"/>
      <c r="K10" s="220"/>
      <c r="L10" s="220"/>
      <c r="M10" s="220"/>
      <c r="N10" s="220"/>
      <c r="O10" s="220"/>
      <c r="P10" s="220"/>
      <c r="Q10" s="220"/>
    </row>
    <row r="11" spans="1:213" s="8" customFormat="1" ht="21" customHeight="1">
      <c r="B11" s="221" t="s">
        <v>432</v>
      </c>
      <c r="C11" s="220"/>
      <c r="D11" s="220"/>
      <c r="E11" s="220"/>
      <c r="F11" s="220"/>
      <c r="G11" s="220"/>
      <c r="H11" s="220"/>
      <c r="I11" s="220"/>
      <c r="J11" s="220"/>
      <c r="K11" s="220"/>
      <c r="L11" s="220"/>
      <c r="M11" s="220"/>
      <c r="N11" s="220"/>
      <c r="O11" s="220"/>
      <c r="P11" s="220"/>
      <c r="Q11" s="220"/>
    </row>
    <row r="12" spans="1:213" s="8" customFormat="1" ht="21" customHeight="1">
      <c r="B12" s="310" t="s">
        <v>723</v>
      </c>
      <c r="C12" s="311"/>
      <c r="D12" s="312"/>
      <c r="E12" s="4"/>
      <c r="F12" s="65"/>
      <c r="G12" s="65"/>
      <c r="H12" s="65"/>
      <c r="I12" s="5"/>
      <c r="J12" s="5"/>
      <c r="K12" s="4"/>
      <c r="L12" s="4"/>
      <c r="M12" s="4"/>
      <c r="N12" s="4"/>
      <c r="O12" s="4"/>
      <c r="P12" s="20"/>
      <c r="Q12" s="6"/>
    </row>
    <row r="13" spans="1:213" s="9" customFormat="1" ht="27" customHeight="1">
      <c r="A13" s="305" t="s">
        <v>744</v>
      </c>
      <c r="B13" s="313" t="str">
        <f>B12</f>
        <v>6 piece set -- Serta Brand 80gsm Microfiber Sheets - Cooling</v>
      </c>
      <c r="C13" s="313" t="s">
        <v>424</v>
      </c>
      <c r="D13" s="314" t="s">
        <v>42</v>
      </c>
      <c r="E13" s="24" t="s">
        <v>77</v>
      </c>
      <c r="F13" s="321" t="s">
        <v>426</v>
      </c>
      <c r="G13" s="286" t="s">
        <v>626</v>
      </c>
      <c r="H13" s="288" t="s">
        <v>499</v>
      </c>
      <c r="I13" s="10">
        <f>J13*0.95</f>
        <v>3.7715000000000001</v>
      </c>
      <c r="J13" s="10">
        <f>'Serta Cooling 9-16-2024'!F7</f>
        <v>3.97</v>
      </c>
      <c r="K13" s="15">
        <v>30</v>
      </c>
      <c r="L13" s="14">
        <v>25</v>
      </c>
      <c r="M13" s="13">
        <v>32</v>
      </c>
      <c r="N13" s="15">
        <v>4</v>
      </c>
      <c r="O13" s="15">
        <v>4.3600000000000003</v>
      </c>
      <c r="P13" s="291">
        <v>7.6</v>
      </c>
      <c r="Q13" s="64">
        <v>1572</v>
      </c>
    </row>
    <row r="14" spans="1:213" s="9" customFormat="1" ht="27" customHeight="1">
      <c r="A14" s="305"/>
      <c r="B14" s="313"/>
      <c r="C14" s="313"/>
      <c r="D14" s="314"/>
      <c r="E14" s="24" t="s">
        <v>85</v>
      </c>
      <c r="F14" s="322"/>
      <c r="G14" s="286" t="s">
        <v>627</v>
      </c>
      <c r="H14" s="288" t="s">
        <v>500</v>
      </c>
      <c r="I14" s="10">
        <f t="shared" ref="I14:I19" si="0">J14*0.95</f>
        <v>4.617</v>
      </c>
      <c r="J14" s="10">
        <f>'Serta Cooling 9-16-2024'!F8</f>
        <v>4.8600000000000003</v>
      </c>
      <c r="K14" s="15">
        <v>30</v>
      </c>
      <c r="L14" s="14">
        <v>25</v>
      </c>
      <c r="M14" s="13">
        <v>36</v>
      </c>
      <c r="N14" s="15">
        <v>4</v>
      </c>
      <c r="O14" s="15">
        <v>6.17</v>
      </c>
      <c r="P14" s="291">
        <v>9.4</v>
      </c>
      <c r="Q14" s="265">
        <v>1160</v>
      </c>
    </row>
    <row r="15" spans="1:213" s="9" customFormat="1" ht="27" customHeight="1">
      <c r="A15" s="305"/>
      <c r="B15" s="313"/>
      <c r="C15" s="313"/>
      <c r="D15" s="314"/>
      <c r="E15" s="24" t="s">
        <v>78</v>
      </c>
      <c r="F15" s="322"/>
      <c r="G15" s="286" t="s">
        <v>628</v>
      </c>
      <c r="H15" s="288" t="s">
        <v>501</v>
      </c>
      <c r="I15" s="10">
        <f t="shared" si="0"/>
        <v>5.13</v>
      </c>
      <c r="J15" s="10">
        <f>'Serta Cooling 9-16-2024'!F9</f>
        <v>5.4</v>
      </c>
      <c r="K15" s="15">
        <v>30</v>
      </c>
      <c r="L15" s="14">
        <v>25</v>
      </c>
      <c r="M15" s="13">
        <v>40</v>
      </c>
      <c r="N15" s="15">
        <v>4</v>
      </c>
      <c r="O15" s="15">
        <v>7.04</v>
      </c>
      <c r="P15" s="291">
        <v>10.25</v>
      </c>
      <c r="Q15" s="64">
        <v>1188</v>
      </c>
    </row>
    <row r="16" spans="1:213" s="9" customFormat="1" ht="27" customHeight="1">
      <c r="A16" s="305"/>
      <c r="B16" s="313"/>
      <c r="C16" s="313"/>
      <c r="D16" s="314"/>
      <c r="E16" s="24" t="s">
        <v>79</v>
      </c>
      <c r="F16" s="322"/>
      <c r="G16" s="286" t="s">
        <v>629</v>
      </c>
      <c r="H16" s="288" t="s">
        <v>502</v>
      </c>
      <c r="I16" s="10">
        <f t="shared" si="0"/>
        <v>5.9375</v>
      </c>
      <c r="J16" s="10">
        <f>'Serta Cooling 9-16-2024'!F10</f>
        <v>6.25</v>
      </c>
      <c r="K16" s="15">
        <v>30</v>
      </c>
      <c r="L16" s="14">
        <v>25</v>
      </c>
      <c r="M16" s="13">
        <v>44</v>
      </c>
      <c r="N16" s="15">
        <v>4</v>
      </c>
      <c r="O16" s="15">
        <v>8.3699999999999992</v>
      </c>
      <c r="P16" s="291">
        <v>11.5</v>
      </c>
      <c r="Q16" s="265">
        <v>1748</v>
      </c>
    </row>
    <row r="17" spans="1:18" s="9" customFormat="1" ht="27" customHeight="1">
      <c r="A17" s="305"/>
      <c r="B17" s="313"/>
      <c r="C17" s="313"/>
      <c r="D17" s="314"/>
      <c r="E17" s="24" t="s">
        <v>86</v>
      </c>
      <c r="F17" s="323"/>
      <c r="G17" s="286" t="s">
        <v>630</v>
      </c>
      <c r="H17" s="288" t="s">
        <v>503</v>
      </c>
      <c r="I17" s="10">
        <f t="shared" si="0"/>
        <v>6.0134999999999996</v>
      </c>
      <c r="J17" s="10">
        <f>'Serta Cooling 9-16-2024'!F11</f>
        <v>6.33</v>
      </c>
      <c r="K17" s="15">
        <v>30</v>
      </c>
      <c r="L17" s="14">
        <v>25</v>
      </c>
      <c r="M17" s="13">
        <v>44</v>
      </c>
      <c r="N17" s="15">
        <v>4</v>
      </c>
      <c r="O17" s="15">
        <v>8.3699999999999992</v>
      </c>
      <c r="P17" s="291">
        <v>11.5</v>
      </c>
      <c r="Q17" s="265">
        <v>248</v>
      </c>
    </row>
    <row r="18" spans="1:18" s="9" customFormat="1" ht="27" customHeight="1">
      <c r="A18" s="305"/>
      <c r="B18" s="313"/>
      <c r="C18" s="313"/>
      <c r="D18" s="314"/>
      <c r="E18" s="24" t="s">
        <v>78</v>
      </c>
      <c r="F18" s="138" t="s">
        <v>427</v>
      </c>
      <c r="G18" s="286" t="s">
        <v>631</v>
      </c>
      <c r="H18" s="288" t="s">
        <v>504</v>
      </c>
      <c r="I18" s="10">
        <f t="shared" si="0"/>
        <v>5.13</v>
      </c>
      <c r="J18" s="158">
        <f>J15</f>
        <v>5.4</v>
      </c>
      <c r="K18" s="15">
        <v>30</v>
      </c>
      <c r="L18" s="14">
        <v>25</v>
      </c>
      <c r="M18" s="13">
        <v>40</v>
      </c>
      <c r="N18" s="15">
        <v>4</v>
      </c>
      <c r="O18" s="24">
        <v>7.04</v>
      </c>
      <c r="P18" s="291">
        <v>10.25</v>
      </c>
      <c r="Q18" s="64">
        <v>1188</v>
      </c>
    </row>
    <row r="19" spans="1:18" s="9" customFormat="1" ht="27" customHeight="1">
      <c r="A19" s="305"/>
      <c r="B19" s="313"/>
      <c r="C19" s="313"/>
      <c r="D19" s="314"/>
      <c r="E19" s="24" t="s">
        <v>78</v>
      </c>
      <c r="F19" s="138" t="s">
        <v>428</v>
      </c>
      <c r="G19" s="286" t="s">
        <v>632</v>
      </c>
      <c r="H19" s="288" t="s">
        <v>505</v>
      </c>
      <c r="I19" s="10">
        <f t="shared" si="0"/>
        <v>5.13</v>
      </c>
      <c r="J19" s="158">
        <f>J15</f>
        <v>5.4</v>
      </c>
      <c r="K19" s="15">
        <v>30</v>
      </c>
      <c r="L19" s="14">
        <v>25</v>
      </c>
      <c r="M19" s="13">
        <v>40</v>
      </c>
      <c r="N19" s="15">
        <v>4</v>
      </c>
      <c r="O19" s="24">
        <v>7.04</v>
      </c>
      <c r="P19" s="291">
        <v>10.25</v>
      </c>
      <c r="Q19" s="64">
        <v>1188</v>
      </c>
    </row>
    <row r="20" spans="1:18" ht="21" customHeight="1">
      <c r="B20" s="281"/>
      <c r="C20" s="282"/>
      <c r="D20" s="283"/>
      <c r="E20" s="282"/>
      <c r="F20" s="284"/>
      <c r="Q20" s="67">
        <f>SUM(Q13:Q19)</f>
        <v>8292</v>
      </c>
      <c r="R20" s="137" t="e">
        <f>(#REF!-#REF!)/#REF!</f>
        <v>#REF!</v>
      </c>
    </row>
    <row r="21" spans="1:18" s="8" customFormat="1" ht="21" customHeight="1">
      <c r="B21" s="229" t="s">
        <v>434</v>
      </c>
      <c r="C21" s="230"/>
      <c r="D21" s="230"/>
      <c r="E21" s="230"/>
      <c r="F21" s="230"/>
      <c r="G21" s="230"/>
      <c r="H21" s="230"/>
      <c r="I21" s="230"/>
      <c r="J21" s="230"/>
      <c r="K21" s="230"/>
      <c r="L21" s="230"/>
      <c r="M21" s="230"/>
      <c r="N21" s="230"/>
      <c r="O21" s="230"/>
      <c r="P21" s="230"/>
      <c r="Q21" s="230"/>
    </row>
    <row r="22" spans="1:18" s="8" customFormat="1" ht="21" customHeight="1">
      <c r="B22" s="231" t="s">
        <v>432</v>
      </c>
      <c r="C22" s="232"/>
      <c r="D22" s="232"/>
      <c r="E22" s="232"/>
      <c r="F22" s="232"/>
      <c r="G22" s="232"/>
      <c r="H22" s="232"/>
      <c r="I22" s="232"/>
      <c r="J22" s="232"/>
      <c r="K22" s="232"/>
      <c r="L22" s="232"/>
      <c r="M22" s="232"/>
      <c r="N22" s="232"/>
      <c r="O22" s="232"/>
      <c r="P22" s="232"/>
      <c r="Q22" s="232"/>
    </row>
    <row r="23" spans="1:18" s="8" customFormat="1" ht="21" customHeight="1">
      <c r="B23" s="226" t="s">
        <v>431</v>
      </c>
      <c r="C23" s="227"/>
      <c r="D23" s="228"/>
      <c r="E23" s="4"/>
      <c r="F23" s="66"/>
      <c r="G23" s="66"/>
      <c r="H23" s="66"/>
      <c r="I23" s="5"/>
      <c r="J23" s="5"/>
      <c r="K23" s="4"/>
      <c r="L23" s="4"/>
      <c r="M23" s="4"/>
      <c r="N23" s="4"/>
      <c r="O23" s="4"/>
      <c r="P23" s="20"/>
      <c r="Q23" s="6"/>
    </row>
    <row r="24" spans="1:18" s="9" customFormat="1" ht="27" customHeight="1">
      <c r="A24" s="305" t="s">
        <v>746</v>
      </c>
      <c r="B24" s="348" t="str">
        <f>B23</f>
        <v xml:space="preserve">6 piece set -- Serta Brand 80gsm Microfiber Sheets - Cooling &amp; PC with cooling </v>
      </c>
      <c r="C24" s="313" t="s">
        <v>424</v>
      </c>
      <c r="D24" s="318" t="s">
        <v>439</v>
      </c>
      <c r="E24" s="24" t="s">
        <v>77</v>
      </c>
      <c r="F24" s="321" t="s">
        <v>460</v>
      </c>
      <c r="G24" s="286" t="s">
        <v>724</v>
      </c>
      <c r="H24" s="288" t="s">
        <v>506</v>
      </c>
      <c r="I24" s="10">
        <f>J24*0.95</f>
        <v>3.7715000000000001</v>
      </c>
      <c r="J24" s="10">
        <f>'Serta Cooling 9-16-2024'!F7</f>
        <v>3.97</v>
      </c>
      <c r="K24" s="15">
        <v>30</v>
      </c>
      <c r="L24" s="14">
        <v>25</v>
      </c>
      <c r="M24" s="13">
        <v>32</v>
      </c>
      <c r="N24" s="15">
        <v>4</v>
      </c>
      <c r="O24" s="15">
        <v>4.3600000000000003</v>
      </c>
      <c r="P24" s="291">
        <v>7.6</v>
      </c>
      <c r="Q24" s="64">
        <v>1020</v>
      </c>
    </row>
    <row r="25" spans="1:18" s="9" customFormat="1" ht="27" customHeight="1">
      <c r="A25" s="305"/>
      <c r="B25" s="316"/>
      <c r="C25" s="313"/>
      <c r="D25" s="319"/>
      <c r="E25" s="24" t="s">
        <v>85</v>
      </c>
      <c r="F25" s="322"/>
      <c r="G25" s="286" t="s">
        <v>633</v>
      </c>
      <c r="H25" s="288" t="s">
        <v>507</v>
      </c>
      <c r="I25" s="10">
        <f t="shared" ref="I25:I34" si="1">J25*0.95</f>
        <v>4.617</v>
      </c>
      <c r="J25" s="10">
        <f>'Serta Cooling 9-16-2024'!F8</f>
        <v>4.8600000000000003</v>
      </c>
      <c r="K25" s="15">
        <v>30</v>
      </c>
      <c r="L25" s="14">
        <v>25</v>
      </c>
      <c r="M25" s="13">
        <v>36</v>
      </c>
      <c r="N25" s="15">
        <v>4</v>
      </c>
      <c r="O25" s="15">
        <v>6.17</v>
      </c>
      <c r="P25" s="291">
        <v>9.4</v>
      </c>
      <c r="Q25" s="64">
        <v>756</v>
      </c>
    </row>
    <row r="26" spans="1:18" s="9" customFormat="1" ht="27" customHeight="1">
      <c r="A26" s="305"/>
      <c r="B26" s="316"/>
      <c r="C26" s="313"/>
      <c r="D26" s="319"/>
      <c r="E26" s="24" t="s">
        <v>78</v>
      </c>
      <c r="F26" s="322"/>
      <c r="G26" s="286" t="s">
        <v>634</v>
      </c>
      <c r="H26" s="288" t="s">
        <v>508</v>
      </c>
      <c r="I26" s="10">
        <f t="shared" si="1"/>
        <v>5.13</v>
      </c>
      <c r="J26" s="10">
        <f>'Serta Cooling 9-16-2024'!F9</f>
        <v>5.4</v>
      </c>
      <c r="K26" s="15">
        <v>30</v>
      </c>
      <c r="L26" s="14">
        <v>25</v>
      </c>
      <c r="M26" s="13">
        <v>40</v>
      </c>
      <c r="N26" s="15">
        <v>4</v>
      </c>
      <c r="O26" s="15">
        <v>7.04</v>
      </c>
      <c r="P26" s="291">
        <v>10.25</v>
      </c>
      <c r="Q26" s="64">
        <v>1160</v>
      </c>
    </row>
    <row r="27" spans="1:18" s="9" customFormat="1" ht="27" customHeight="1">
      <c r="A27" s="305"/>
      <c r="B27" s="316"/>
      <c r="C27" s="313"/>
      <c r="D27" s="319"/>
      <c r="E27" s="24" t="s">
        <v>79</v>
      </c>
      <c r="F27" s="323"/>
      <c r="G27" s="286" t="s">
        <v>635</v>
      </c>
      <c r="H27" s="288" t="s">
        <v>509</v>
      </c>
      <c r="I27" s="10">
        <f t="shared" si="1"/>
        <v>5.9375</v>
      </c>
      <c r="J27" s="10">
        <f>'Serta Cooling 9-16-2024'!F10</f>
        <v>6.25</v>
      </c>
      <c r="K27" s="15">
        <v>30</v>
      </c>
      <c r="L27" s="14">
        <v>25</v>
      </c>
      <c r="M27" s="13">
        <v>44</v>
      </c>
      <c r="N27" s="15">
        <v>4</v>
      </c>
      <c r="O27" s="15">
        <v>8.3699999999999992</v>
      </c>
      <c r="P27" s="291">
        <v>11.5</v>
      </c>
      <c r="Q27" s="64">
        <v>1136</v>
      </c>
    </row>
    <row r="28" spans="1:18" s="9" customFormat="1" ht="27" customHeight="1">
      <c r="A28" s="305"/>
      <c r="B28" s="316"/>
      <c r="C28" s="313"/>
      <c r="D28" s="319"/>
      <c r="E28" s="24" t="s">
        <v>78</v>
      </c>
      <c r="F28" s="138" t="s">
        <v>426</v>
      </c>
      <c r="G28" s="286" t="s">
        <v>628</v>
      </c>
      <c r="H28" s="288" t="s">
        <v>501</v>
      </c>
      <c r="I28" s="10">
        <f t="shared" si="1"/>
        <v>5.13</v>
      </c>
      <c r="J28" s="158">
        <f>J26</f>
        <v>5.4</v>
      </c>
      <c r="K28" s="15">
        <v>30</v>
      </c>
      <c r="L28" s="14">
        <v>25</v>
      </c>
      <c r="M28" s="13">
        <v>40</v>
      </c>
      <c r="N28" s="15">
        <v>4</v>
      </c>
      <c r="O28" s="24">
        <v>7.04</v>
      </c>
      <c r="P28" s="291">
        <v>10.25</v>
      </c>
      <c r="Q28" s="225">
        <v>1160</v>
      </c>
    </row>
    <row r="29" spans="1:18" s="9" customFormat="1" ht="27" customHeight="1">
      <c r="A29" s="305" t="s">
        <v>759</v>
      </c>
      <c r="B29" s="316"/>
      <c r="C29" s="313" t="s">
        <v>774</v>
      </c>
      <c r="D29" s="319"/>
      <c r="E29" s="24" t="s">
        <v>435</v>
      </c>
      <c r="F29" s="321" t="s">
        <v>426</v>
      </c>
      <c r="G29" s="286" t="s">
        <v>636</v>
      </c>
      <c r="H29" s="288" t="s">
        <v>510</v>
      </c>
      <c r="I29" s="10">
        <f t="shared" si="1"/>
        <v>1.0545</v>
      </c>
      <c r="J29" s="158">
        <f>'Serta Cooling 9-16-2024'!F12</f>
        <v>1.1100000000000001</v>
      </c>
      <c r="K29" s="24">
        <v>25</v>
      </c>
      <c r="L29" s="222">
        <v>16</v>
      </c>
      <c r="M29" s="223">
        <v>24</v>
      </c>
      <c r="N29" s="24">
        <v>8</v>
      </c>
      <c r="O29" s="24">
        <v>2.4500000000000002</v>
      </c>
      <c r="P29" s="292">
        <v>2.35</v>
      </c>
      <c r="Q29" s="225">
        <v>3000</v>
      </c>
    </row>
    <row r="30" spans="1:18" s="9" customFormat="1" ht="27" customHeight="1">
      <c r="A30" s="305"/>
      <c r="B30" s="316"/>
      <c r="C30" s="313"/>
      <c r="D30" s="319"/>
      <c r="E30" s="24" t="s">
        <v>436</v>
      </c>
      <c r="F30" s="323"/>
      <c r="G30" s="286" t="s">
        <v>637</v>
      </c>
      <c r="H30" s="288" t="s">
        <v>511</v>
      </c>
      <c r="I30" s="10">
        <f t="shared" si="1"/>
        <v>1.1875</v>
      </c>
      <c r="J30" s="158">
        <f>'Serta Cooling 9-16-2024'!F13</f>
        <v>1.25</v>
      </c>
      <c r="K30" s="24">
        <v>25</v>
      </c>
      <c r="L30" s="222">
        <v>16</v>
      </c>
      <c r="M30" s="223">
        <v>26</v>
      </c>
      <c r="N30" s="24">
        <v>8</v>
      </c>
      <c r="O30" s="24">
        <v>2.95</v>
      </c>
      <c r="P30" s="292">
        <v>2.75</v>
      </c>
      <c r="Q30" s="225">
        <v>1000</v>
      </c>
    </row>
    <row r="31" spans="1:18" s="9" customFormat="1" ht="27" customHeight="1">
      <c r="A31" s="305"/>
      <c r="B31" s="316"/>
      <c r="C31" s="313"/>
      <c r="D31" s="319"/>
      <c r="E31" s="24" t="s">
        <v>435</v>
      </c>
      <c r="F31" s="321" t="s">
        <v>428</v>
      </c>
      <c r="G31" s="286" t="s">
        <v>638</v>
      </c>
      <c r="H31" s="288" t="s">
        <v>512</v>
      </c>
      <c r="I31" s="10">
        <f>J31*0.95</f>
        <v>1.0545</v>
      </c>
      <c r="J31" s="158">
        <f>J29</f>
        <v>1.1100000000000001</v>
      </c>
      <c r="K31" s="24">
        <v>25</v>
      </c>
      <c r="L31" s="222">
        <v>16</v>
      </c>
      <c r="M31" s="223">
        <v>24</v>
      </c>
      <c r="N31" s="24">
        <v>8</v>
      </c>
      <c r="O31" s="24">
        <v>2.4500000000000002</v>
      </c>
      <c r="P31" s="292">
        <v>2.35</v>
      </c>
      <c r="Q31" s="225">
        <v>2000</v>
      </c>
    </row>
    <row r="32" spans="1:18" s="9" customFormat="1" ht="27" customHeight="1">
      <c r="A32" s="305"/>
      <c r="B32" s="316"/>
      <c r="C32" s="313"/>
      <c r="D32" s="319"/>
      <c r="E32" s="24" t="s">
        <v>436</v>
      </c>
      <c r="F32" s="323"/>
      <c r="G32" s="286" t="s">
        <v>639</v>
      </c>
      <c r="H32" s="288" t="s">
        <v>513</v>
      </c>
      <c r="I32" s="10">
        <f t="shared" si="1"/>
        <v>1.1875</v>
      </c>
      <c r="J32" s="158">
        <f>J30</f>
        <v>1.25</v>
      </c>
      <c r="K32" s="24">
        <v>25</v>
      </c>
      <c r="L32" s="222">
        <v>16</v>
      </c>
      <c r="M32" s="223">
        <v>26</v>
      </c>
      <c r="N32" s="24">
        <v>8</v>
      </c>
      <c r="O32" s="24">
        <v>2.95</v>
      </c>
      <c r="P32" s="292">
        <v>2.75</v>
      </c>
      <c r="Q32" s="225">
        <v>1000</v>
      </c>
    </row>
    <row r="33" spans="1:18" s="9" customFormat="1" ht="27" customHeight="1">
      <c r="A33" s="305"/>
      <c r="B33" s="316"/>
      <c r="C33" s="313"/>
      <c r="D33" s="319"/>
      <c r="E33" s="24" t="s">
        <v>435</v>
      </c>
      <c r="F33" s="321" t="s">
        <v>427</v>
      </c>
      <c r="G33" s="286" t="s">
        <v>725</v>
      </c>
      <c r="H33" s="288" t="s">
        <v>514</v>
      </c>
      <c r="I33" s="10">
        <f t="shared" si="1"/>
        <v>1.0545</v>
      </c>
      <c r="J33" s="158">
        <f>J29</f>
        <v>1.1100000000000001</v>
      </c>
      <c r="K33" s="24">
        <v>25</v>
      </c>
      <c r="L33" s="222">
        <v>16</v>
      </c>
      <c r="M33" s="223">
        <v>24</v>
      </c>
      <c r="N33" s="24">
        <v>8</v>
      </c>
      <c r="O33" s="24">
        <v>2.4500000000000002</v>
      </c>
      <c r="P33" s="292">
        <v>2.35</v>
      </c>
      <c r="Q33" s="225">
        <v>2000</v>
      </c>
    </row>
    <row r="34" spans="1:18" s="9" customFormat="1" ht="27" customHeight="1">
      <c r="A34" s="305"/>
      <c r="B34" s="317"/>
      <c r="C34" s="313"/>
      <c r="D34" s="320"/>
      <c r="E34" s="24" t="s">
        <v>436</v>
      </c>
      <c r="F34" s="323"/>
      <c r="G34" s="286" t="s">
        <v>640</v>
      </c>
      <c r="H34" s="288" t="s">
        <v>515</v>
      </c>
      <c r="I34" s="10">
        <f t="shared" si="1"/>
        <v>1.1875</v>
      </c>
      <c r="J34" s="158">
        <f>J30</f>
        <v>1.25</v>
      </c>
      <c r="K34" s="24">
        <v>25</v>
      </c>
      <c r="L34" s="222">
        <v>16</v>
      </c>
      <c r="M34" s="223">
        <v>26</v>
      </c>
      <c r="N34" s="24">
        <v>8</v>
      </c>
      <c r="O34" s="24">
        <v>2.95</v>
      </c>
      <c r="P34" s="292">
        <v>2.75</v>
      </c>
      <c r="Q34" s="225">
        <v>1000</v>
      </c>
    </row>
    <row r="35" spans="1:18" ht="17.25" customHeight="1">
      <c r="B35" s="281" t="s">
        <v>745</v>
      </c>
      <c r="J35" s="7"/>
      <c r="P35" s="11"/>
      <c r="Q35" s="67">
        <f>SUM(Q24:Q34)</f>
        <v>15232</v>
      </c>
      <c r="R35" s="137" t="e">
        <f>(#REF!-#REF!)/#REF!</f>
        <v>#REF!</v>
      </c>
    </row>
    <row r="36" spans="1:18" s="8" customFormat="1" ht="21" customHeight="1">
      <c r="B36" s="233" t="s">
        <v>438</v>
      </c>
      <c r="C36" s="227"/>
      <c r="D36" s="227"/>
      <c r="E36" s="234"/>
      <c r="F36" s="66"/>
      <c r="G36" s="66"/>
      <c r="H36" s="66"/>
      <c r="I36" s="5"/>
      <c r="J36" s="4"/>
      <c r="K36" s="4"/>
      <c r="L36" s="4"/>
      <c r="M36" s="4"/>
      <c r="N36" s="4"/>
      <c r="O36" s="4"/>
      <c r="P36" s="4"/>
      <c r="Q36" s="4"/>
    </row>
    <row r="37" spans="1:18" s="9" customFormat="1" ht="27" customHeight="1">
      <c r="A37" s="305" t="s">
        <v>751</v>
      </c>
      <c r="B37" s="315" t="str">
        <f>B36</f>
        <v>2pc -- Serta Brand 100gsm Solid Polyester Allergan Protection Pillowcases</v>
      </c>
      <c r="C37" s="315" t="s">
        <v>773</v>
      </c>
      <c r="D37" s="318" t="s">
        <v>439</v>
      </c>
      <c r="E37" s="24" t="s">
        <v>435</v>
      </c>
      <c r="F37" s="321" t="s">
        <v>426</v>
      </c>
      <c r="G37" s="286" t="s">
        <v>726</v>
      </c>
      <c r="H37" s="287" t="s">
        <v>516</v>
      </c>
      <c r="I37" s="10">
        <f t="shared" ref="I37:I100" si="2">J37*0.95</f>
        <v>1.5105</v>
      </c>
      <c r="J37" s="158">
        <f>'Allergen pc 09-16-2024'!F7</f>
        <v>1.59</v>
      </c>
      <c r="K37" s="24">
        <v>30</v>
      </c>
      <c r="L37" s="222">
        <v>24</v>
      </c>
      <c r="M37" s="223">
        <v>15</v>
      </c>
      <c r="N37" s="24">
        <v>8</v>
      </c>
      <c r="O37" s="24">
        <v>4.6399999999999997</v>
      </c>
      <c r="P37" s="224">
        <v>2.75</v>
      </c>
      <c r="Q37" s="225">
        <v>3000</v>
      </c>
    </row>
    <row r="38" spans="1:18" s="9" customFormat="1" ht="27" customHeight="1">
      <c r="A38" s="305"/>
      <c r="B38" s="316"/>
      <c r="C38" s="316"/>
      <c r="D38" s="319"/>
      <c r="E38" s="24" t="s">
        <v>436</v>
      </c>
      <c r="F38" s="323"/>
      <c r="G38" s="286" t="s">
        <v>641</v>
      </c>
      <c r="H38" s="287" t="s">
        <v>517</v>
      </c>
      <c r="I38" s="10">
        <f t="shared" si="2"/>
        <v>1.8049999999999999</v>
      </c>
      <c r="J38" s="158">
        <f>'Allergen pc 09-16-2024'!F8</f>
        <v>1.9</v>
      </c>
      <c r="K38" s="24">
        <v>30</v>
      </c>
      <c r="L38" s="222">
        <v>24</v>
      </c>
      <c r="M38" s="223">
        <v>17</v>
      </c>
      <c r="N38" s="24">
        <v>8</v>
      </c>
      <c r="O38" s="24">
        <v>5.71</v>
      </c>
      <c r="P38" s="224">
        <v>3.25</v>
      </c>
      <c r="Q38" s="225">
        <v>2000</v>
      </c>
    </row>
    <row r="39" spans="1:18" s="9" customFormat="1" ht="27" customHeight="1">
      <c r="A39" s="305"/>
      <c r="B39" s="316"/>
      <c r="C39" s="316"/>
      <c r="D39" s="319"/>
      <c r="E39" s="24" t="s">
        <v>435</v>
      </c>
      <c r="F39" s="321" t="s">
        <v>428</v>
      </c>
      <c r="G39" s="286" t="s">
        <v>642</v>
      </c>
      <c r="H39" s="287" t="s">
        <v>518</v>
      </c>
      <c r="I39" s="10">
        <f t="shared" si="2"/>
        <v>1.5105</v>
      </c>
      <c r="J39" s="158">
        <f>J37</f>
        <v>1.59</v>
      </c>
      <c r="K39" s="24">
        <v>30</v>
      </c>
      <c r="L39" s="222">
        <v>24</v>
      </c>
      <c r="M39" s="223">
        <v>15</v>
      </c>
      <c r="N39" s="24">
        <v>8</v>
      </c>
      <c r="O39" s="24">
        <v>4.6399999999999997</v>
      </c>
      <c r="P39" s="224">
        <v>2.75</v>
      </c>
      <c r="Q39" s="225">
        <v>2000</v>
      </c>
    </row>
    <row r="40" spans="1:18" s="9" customFormat="1" ht="27" customHeight="1">
      <c r="A40" s="305"/>
      <c r="B40" s="316"/>
      <c r="C40" s="316"/>
      <c r="D40" s="319"/>
      <c r="E40" s="24" t="s">
        <v>436</v>
      </c>
      <c r="F40" s="323"/>
      <c r="G40" s="286" t="s">
        <v>643</v>
      </c>
      <c r="H40" s="287" t="s">
        <v>519</v>
      </c>
      <c r="I40" s="10">
        <f t="shared" si="2"/>
        <v>1.8049999999999999</v>
      </c>
      <c r="J40" s="158">
        <f>J38</f>
        <v>1.9</v>
      </c>
      <c r="K40" s="24">
        <v>30</v>
      </c>
      <c r="L40" s="222">
        <v>24</v>
      </c>
      <c r="M40" s="223">
        <v>17</v>
      </c>
      <c r="N40" s="24">
        <v>8</v>
      </c>
      <c r="O40" s="24">
        <v>5.71</v>
      </c>
      <c r="P40" s="224">
        <v>3.25</v>
      </c>
      <c r="Q40" s="290">
        <v>496</v>
      </c>
    </row>
    <row r="41" spans="1:18" s="9" customFormat="1" ht="27" customHeight="1">
      <c r="A41" s="305"/>
      <c r="B41" s="316"/>
      <c r="C41" s="316"/>
      <c r="D41" s="319"/>
      <c r="E41" s="24" t="s">
        <v>435</v>
      </c>
      <c r="F41" s="321" t="s">
        <v>427</v>
      </c>
      <c r="G41" s="286" t="s">
        <v>644</v>
      </c>
      <c r="H41" s="287" t="s">
        <v>520</v>
      </c>
      <c r="I41" s="10">
        <f t="shared" si="2"/>
        <v>1.5105</v>
      </c>
      <c r="J41" s="158">
        <f>J37</f>
        <v>1.59</v>
      </c>
      <c r="K41" s="24">
        <v>30</v>
      </c>
      <c r="L41" s="222">
        <v>24</v>
      </c>
      <c r="M41" s="223">
        <v>15</v>
      </c>
      <c r="N41" s="24">
        <v>8</v>
      </c>
      <c r="O41" s="24">
        <v>4.6399999999999997</v>
      </c>
      <c r="P41" s="224">
        <v>2.75</v>
      </c>
      <c r="Q41" s="225">
        <v>2000</v>
      </c>
    </row>
    <row r="42" spans="1:18" s="9" customFormat="1" ht="27" customHeight="1">
      <c r="A42" s="305"/>
      <c r="B42" s="317"/>
      <c r="C42" s="317"/>
      <c r="D42" s="320"/>
      <c r="E42" s="24" t="s">
        <v>436</v>
      </c>
      <c r="F42" s="323"/>
      <c r="G42" s="286" t="s">
        <v>645</v>
      </c>
      <c r="H42" s="287" t="s">
        <v>521</v>
      </c>
      <c r="I42" s="10">
        <f t="shared" si="2"/>
        <v>1.8049999999999999</v>
      </c>
      <c r="J42" s="158">
        <f>J38</f>
        <v>1.9</v>
      </c>
      <c r="K42" s="24">
        <v>30</v>
      </c>
      <c r="L42" s="222">
        <v>24</v>
      </c>
      <c r="M42" s="223">
        <v>17</v>
      </c>
      <c r="N42" s="24">
        <v>8</v>
      </c>
      <c r="O42" s="24">
        <v>5.71</v>
      </c>
      <c r="P42" s="224">
        <v>3.25</v>
      </c>
      <c r="Q42" s="290">
        <v>504</v>
      </c>
    </row>
    <row r="43" spans="1:18" ht="21" customHeight="1">
      <c r="B43" s="281"/>
      <c r="C43" s="282"/>
      <c r="D43" s="283"/>
      <c r="E43" s="282"/>
      <c r="F43" s="284"/>
      <c r="J43" s="7"/>
      <c r="P43" s="11"/>
      <c r="Q43" s="67">
        <f>SUM(Q37:Q42)</f>
        <v>10000</v>
      </c>
      <c r="R43" s="137" t="e">
        <f>(#REF!-#REF!)/#REF!</f>
        <v>#REF!</v>
      </c>
    </row>
    <row r="44" spans="1:18" s="8" customFormat="1" ht="21" customHeight="1">
      <c r="B44" s="229" t="s">
        <v>440</v>
      </c>
      <c r="C44" s="230"/>
      <c r="D44" s="230"/>
      <c r="E44" s="230"/>
      <c r="F44" s="230"/>
      <c r="G44" s="230"/>
      <c r="H44" s="230"/>
      <c r="I44" s="230"/>
      <c r="J44" s="230"/>
      <c r="K44" s="230"/>
      <c r="L44" s="230"/>
      <c r="M44" s="230"/>
      <c r="N44" s="230"/>
      <c r="O44" s="230"/>
      <c r="P44" s="230"/>
      <c r="Q44" s="230"/>
    </row>
    <row r="45" spans="1:18" s="8" customFormat="1" ht="21" customHeight="1">
      <c r="B45" s="231" t="s">
        <v>432</v>
      </c>
      <c r="C45" s="232"/>
      <c r="D45" s="232"/>
      <c r="E45" s="232"/>
      <c r="F45" s="232"/>
      <c r="G45" s="232"/>
      <c r="H45" s="232"/>
      <c r="I45" s="232"/>
      <c r="J45" s="232"/>
      <c r="K45" s="232"/>
      <c r="L45" s="232"/>
      <c r="M45" s="232"/>
      <c r="N45" s="232"/>
      <c r="O45" s="232"/>
      <c r="P45" s="232"/>
      <c r="Q45" s="232"/>
    </row>
    <row r="46" spans="1:18" s="8" customFormat="1" ht="21" customHeight="1">
      <c r="B46" s="310" t="s">
        <v>442</v>
      </c>
      <c r="C46" s="311"/>
      <c r="D46" s="312"/>
      <c r="E46" s="4"/>
      <c r="F46" s="66"/>
      <c r="G46" s="66"/>
      <c r="H46" s="66"/>
      <c r="I46" s="5"/>
      <c r="J46" s="5"/>
      <c r="K46" s="4"/>
      <c r="L46" s="4"/>
      <c r="M46" s="4"/>
      <c r="N46" s="4"/>
      <c r="O46" s="4"/>
      <c r="P46" s="20"/>
      <c r="Q46" s="6"/>
    </row>
    <row r="47" spans="1:18" s="9" customFormat="1" ht="27" customHeight="1">
      <c r="A47" s="305" t="s">
        <v>750</v>
      </c>
      <c r="B47" s="315" t="str">
        <f>B46</f>
        <v>6 piece set -- Serta Brand 80gsm Microfiber Sheets -- Comfy Sleep</v>
      </c>
      <c r="C47" s="315" t="s">
        <v>301</v>
      </c>
      <c r="D47" s="318" t="s">
        <v>42</v>
      </c>
      <c r="E47" s="24" t="s">
        <v>77</v>
      </c>
      <c r="F47" s="321" t="s">
        <v>778</v>
      </c>
      <c r="G47" s="286" t="s">
        <v>646</v>
      </c>
      <c r="H47" s="288" t="s">
        <v>522</v>
      </c>
      <c r="I47" s="10">
        <f t="shared" si="2"/>
        <v>3.7145000000000001</v>
      </c>
      <c r="J47" s="10">
        <f>'Serta 05-22 Final'!G7</f>
        <v>3.91</v>
      </c>
      <c r="K47" s="15">
        <v>30</v>
      </c>
      <c r="L47" s="14">
        <v>25</v>
      </c>
      <c r="M47" s="13">
        <v>32</v>
      </c>
      <c r="N47" s="15">
        <v>4</v>
      </c>
      <c r="O47" s="15">
        <v>4.3600000000000003</v>
      </c>
      <c r="P47" s="21">
        <v>7.25</v>
      </c>
      <c r="Q47" s="64">
        <v>1572</v>
      </c>
    </row>
    <row r="48" spans="1:18" s="9" customFormat="1" ht="27" customHeight="1">
      <c r="A48" s="305"/>
      <c r="B48" s="316"/>
      <c r="C48" s="316"/>
      <c r="D48" s="319"/>
      <c r="E48" s="24" t="s">
        <v>85</v>
      </c>
      <c r="F48" s="322"/>
      <c r="G48" s="286" t="s">
        <v>647</v>
      </c>
      <c r="H48" s="288" t="s">
        <v>523</v>
      </c>
      <c r="I48" s="10">
        <f t="shared" si="2"/>
        <v>4.5504999999999995</v>
      </c>
      <c r="J48" s="10">
        <f>'Serta 05-22 Final'!G8</f>
        <v>4.79</v>
      </c>
      <c r="K48" s="15">
        <v>30</v>
      </c>
      <c r="L48" s="14">
        <v>25</v>
      </c>
      <c r="M48" s="13">
        <v>36</v>
      </c>
      <c r="N48" s="15">
        <v>4</v>
      </c>
      <c r="O48" s="15">
        <v>6.17</v>
      </c>
      <c r="P48" s="21">
        <v>8.75</v>
      </c>
      <c r="Q48" s="265">
        <v>1160</v>
      </c>
    </row>
    <row r="49" spans="1:18" s="9" customFormat="1" ht="27" customHeight="1">
      <c r="A49" s="305"/>
      <c r="B49" s="316"/>
      <c r="C49" s="316"/>
      <c r="D49" s="319"/>
      <c r="E49" s="24" t="s">
        <v>78</v>
      </c>
      <c r="F49" s="322"/>
      <c r="G49" s="286" t="s">
        <v>648</v>
      </c>
      <c r="H49" s="288" t="s">
        <v>524</v>
      </c>
      <c r="I49" s="10">
        <f t="shared" si="2"/>
        <v>5.0540000000000003</v>
      </c>
      <c r="J49" s="10">
        <f>'Serta 05-22 Final'!G9</f>
        <v>5.32</v>
      </c>
      <c r="K49" s="15">
        <v>30</v>
      </c>
      <c r="L49" s="14">
        <v>25</v>
      </c>
      <c r="M49" s="13">
        <v>40</v>
      </c>
      <c r="N49" s="15">
        <v>4</v>
      </c>
      <c r="O49" s="15">
        <v>7.04</v>
      </c>
      <c r="P49" s="21">
        <v>9.75</v>
      </c>
      <c r="Q49" s="64">
        <v>1188</v>
      </c>
    </row>
    <row r="50" spans="1:18" s="9" customFormat="1" ht="27" customHeight="1">
      <c r="A50" s="305"/>
      <c r="B50" s="316"/>
      <c r="C50" s="316"/>
      <c r="D50" s="319"/>
      <c r="E50" s="24" t="s">
        <v>79</v>
      </c>
      <c r="F50" s="322"/>
      <c r="G50" s="286" t="s">
        <v>649</v>
      </c>
      <c r="H50" s="288" t="s">
        <v>525</v>
      </c>
      <c r="I50" s="10">
        <f t="shared" si="2"/>
        <v>5.8425000000000002</v>
      </c>
      <c r="J50" s="10">
        <f>'Serta 05-22 Final'!G10</f>
        <v>6.15</v>
      </c>
      <c r="K50" s="15">
        <v>30</v>
      </c>
      <c r="L50" s="14">
        <v>25</v>
      </c>
      <c r="M50" s="13">
        <v>44</v>
      </c>
      <c r="N50" s="15">
        <v>4</v>
      </c>
      <c r="O50" s="15">
        <v>8.3699999999999992</v>
      </c>
      <c r="P50" s="21">
        <v>11</v>
      </c>
      <c r="Q50" s="265">
        <v>1748</v>
      </c>
    </row>
    <row r="51" spans="1:18" s="9" customFormat="1" ht="27" customHeight="1">
      <c r="A51" s="305"/>
      <c r="B51" s="316"/>
      <c r="C51" s="316"/>
      <c r="D51" s="319"/>
      <c r="E51" s="24" t="s">
        <v>86</v>
      </c>
      <c r="F51" s="323"/>
      <c r="G51" s="286" t="s">
        <v>650</v>
      </c>
      <c r="H51" s="288" t="s">
        <v>526</v>
      </c>
      <c r="I51" s="10">
        <f t="shared" si="2"/>
        <v>5.9375</v>
      </c>
      <c r="J51" s="10">
        <f>'Serta 05-22 Final'!G11</f>
        <v>6.25</v>
      </c>
      <c r="K51" s="15">
        <v>30</v>
      </c>
      <c r="L51" s="14">
        <v>25</v>
      </c>
      <c r="M51" s="13">
        <v>44</v>
      </c>
      <c r="N51" s="15">
        <v>4</v>
      </c>
      <c r="O51" s="15">
        <v>8.3699999999999992</v>
      </c>
      <c r="P51" s="21">
        <v>12.25</v>
      </c>
      <c r="Q51" s="265">
        <v>248</v>
      </c>
    </row>
    <row r="52" spans="1:18" s="9" customFormat="1" ht="27" customHeight="1">
      <c r="A52" s="305"/>
      <c r="B52" s="316"/>
      <c r="C52" s="316"/>
      <c r="D52" s="319"/>
      <c r="E52" s="24" t="s">
        <v>78</v>
      </c>
      <c r="F52" s="138" t="s">
        <v>777</v>
      </c>
      <c r="G52" s="286" t="s">
        <v>651</v>
      </c>
      <c r="H52" s="288" t="s">
        <v>527</v>
      </c>
      <c r="I52" s="10">
        <f t="shared" si="2"/>
        <v>5.0540000000000003</v>
      </c>
      <c r="J52" s="158">
        <f>J49</f>
        <v>5.32</v>
      </c>
      <c r="K52" s="15">
        <v>30</v>
      </c>
      <c r="L52" s="14">
        <v>25</v>
      </c>
      <c r="M52" s="13">
        <v>40</v>
      </c>
      <c r="N52" s="15">
        <v>4</v>
      </c>
      <c r="O52" s="15">
        <v>7.04</v>
      </c>
      <c r="P52" s="21">
        <v>9.75</v>
      </c>
      <c r="Q52" s="64">
        <v>1188</v>
      </c>
    </row>
    <row r="53" spans="1:18" s="9" customFormat="1" ht="27" customHeight="1">
      <c r="A53" s="305"/>
      <c r="B53" s="317"/>
      <c r="C53" s="317"/>
      <c r="D53" s="320"/>
      <c r="E53" s="24" t="s">
        <v>78</v>
      </c>
      <c r="F53" s="138" t="s">
        <v>441</v>
      </c>
      <c r="G53" s="286" t="s">
        <v>652</v>
      </c>
      <c r="H53" s="288" t="s">
        <v>528</v>
      </c>
      <c r="I53" s="10">
        <f t="shared" si="2"/>
        <v>5.0540000000000003</v>
      </c>
      <c r="J53" s="158">
        <f>J49</f>
        <v>5.32</v>
      </c>
      <c r="K53" s="15">
        <v>30</v>
      </c>
      <c r="L53" s="14">
        <v>25</v>
      </c>
      <c r="M53" s="13">
        <v>40</v>
      </c>
      <c r="N53" s="15">
        <v>4</v>
      </c>
      <c r="O53" s="15">
        <v>7.04</v>
      </c>
      <c r="P53" s="21">
        <v>9.75</v>
      </c>
      <c r="Q53" s="64">
        <v>1188</v>
      </c>
    </row>
    <row r="54" spans="1:18" ht="21" customHeight="1">
      <c r="B54" s="281"/>
      <c r="C54" s="282"/>
      <c r="D54" s="283"/>
      <c r="E54" s="282"/>
      <c r="Q54" s="67">
        <f>SUM(Q47:Q53)</f>
        <v>8292</v>
      </c>
      <c r="R54" s="137" t="e">
        <f>(#REF!-#REF!)/#REF!</f>
        <v>#REF!</v>
      </c>
    </row>
    <row r="55" spans="1:18" s="8" customFormat="1" ht="21" customHeight="1">
      <c r="B55" s="221" t="s">
        <v>443</v>
      </c>
      <c r="C55" s="220"/>
      <c r="D55" s="220"/>
      <c r="E55" s="220"/>
      <c r="F55" s="220"/>
      <c r="G55" s="220"/>
      <c r="H55" s="220"/>
      <c r="I55" s="220"/>
      <c r="J55" s="220"/>
      <c r="K55" s="220"/>
      <c r="L55" s="220"/>
      <c r="M55" s="220"/>
      <c r="N55" s="220"/>
      <c r="O55" s="220"/>
      <c r="P55" s="220"/>
      <c r="Q55" s="220"/>
    </row>
    <row r="56" spans="1:18" s="8" customFormat="1" ht="21" customHeight="1">
      <c r="B56" s="221" t="s">
        <v>444</v>
      </c>
      <c r="C56" s="220"/>
      <c r="D56" s="220"/>
      <c r="E56" s="220"/>
      <c r="F56" s="220"/>
      <c r="G56" s="220"/>
      <c r="H56" s="220"/>
      <c r="I56" s="220"/>
      <c r="J56" s="220"/>
      <c r="K56" s="220"/>
      <c r="L56" s="220"/>
      <c r="M56" s="220"/>
      <c r="N56" s="220"/>
      <c r="O56" s="220"/>
      <c r="P56" s="220"/>
      <c r="Q56" s="220"/>
    </row>
    <row r="57" spans="1:18" s="8" customFormat="1" ht="21" customHeight="1">
      <c r="B57" s="310" t="s">
        <v>727</v>
      </c>
      <c r="C57" s="311"/>
      <c r="D57" s="312"/>
      <c r="E57" s="4"/>
      <c r="F57" s="65"/>
      <c r="G57" s="65"/>
      <c r="H57" s="65"/>
      <c r="I57" s="5"/>
      <c r="J57" s="5"/>
      <c r="K57" s="4"/>
      <c r="L57" s="4"/>
      <c r="M57" s="4"/>
      <c r="N57" s="4"/>
      <c r="O57" s="4"/>
      <c r="P57" s="20"/>
      <c r="Q57" s="6"/>
    </row>
    <row r="58" spans="1:18" s="9" customFormat="1" ht="27" customHeight="1">
      <c r="A58" s="305" t="s">
        <v>748</v>
      </c>
      <c r="B58" s="313" t="str">
        <f>B57</f>
        <v>6 piece set -- Serta Brand 80gsm Microfiber Sheets - Cooling</v>
      </c>
      <c r="C58" s="313" t="s">
        <v>424</v>
      </c>
      <c r="D58" s="314" t="s">
        <v>42</v>
      </c>
      <c r="E58" s="24" t="s">
        <v>77</v>
      </c>
      <c r="F58" s="321" t="s">
        <v>445</v>
      </c>
      <c r="G58" s="286" t="s">
        <v>653</v>
      </c>
      <c r="H58" s="288" t="s">
        <v>529</v>
      </c>
      <c r="I58" s="10">
        <f t="shared" si="2"/>
        <v>3.7715000000000001</v>
      </c>
      <c r="J58" s="10">
        <f>J13</f>
        <v>3.97</v>
      </c>
      <c r="K58" s="15">
        <v>30</v>
      </c>
      <c r="L58" s="14">
        <v>25</v>
      </c>
      <c r="M58" s="13">
        <v>32</v>
      </c>
      <c r="N58" s="15">
        <v>4</v>
      </c>
      <c r="O58" s="15">
        <v>4.3600000000000003</v>
      </c>
      <c r="P58" s="291">
        <v>7.6</v>
      </c>
      <c r="Q58" s="64">
        <v>1572</v>
      </c>
    </row>
    <row r="59" spans="1:18" s="9" customFormat="1" ht="27" customHeight="1">
      <c r="A59" s="305"/>
      <c r="B59" s="313"/>
      <c r="C59" s="313"/>
      <c r="D59" s="314"/>
      <c r="E59" s="24" t="s">
        <v>85</v>
      </c>
      <c r="F59" s="322"/>
      <c r="G59" s="286" t="s">
        <v>654</v>
      </c>
      <c r="H59" s="288" t="s">
        <v>530</v>
      </c>
      <c r="I59" s="10">
        <f t="shared" si="2"/>
        <v>4.617</v>
      </c>
      <c r="J59" s="10">
        <f t="shared" ref="J59:J64" si="3">J14</f>
        <v>4.8600000000000003</v>
      </c>
      <c r="K59" s="15">
        <v>30</v>
      </c>
      <c r="L59" s="14">
        <v>25</v>
      </c>
      <c r="M59" s="13">
        <v>36</v>
      </c>
      <c r="N59" s="15">
        <v>4</v>
      </c>
      <c r="O59" s="15">
        <v>6.17</v>
      </c>
      <c r="P59" s="291">
        <v>9.4</v>
      </c>
      <c r="Q59" s="265">
        <v>1160</v>
      </c>
    </row>
    <row r="60" spans="1:18" s="9" customFormat="1" ht="27" customHeight="1">
      <c r="A60" s="305"/>
      <c r="B60" s="313"/>
      <c r="C60" s="313"/>
      <c r="D60" s="314"/>
      <c r="E60" s="24" t="s">
        <v>78</v>
      </c>
      <c r="F60" s="322"/>
      <c r="G60" s="286" t="s">
        <v>655</v>
      </c>
      <c r="H60" s="288" t="s">
        <v>531</v>
      </c>
      <c r="I60" s="10">
        <f t="shared" si="2"/>
        <v>5.13</v>
      </c>
      <c r="J60" s="10">
        <f t="shared" si="3"/>
        <v>5.4</v>
      </c>
      <c r="K60" s="15">
        <v>30</v>
      </c>
      <c r="L60" s="14">
        <v>25</v>
      </c>
      <c r="M60" s="13">
        <v>40</v>
      </c>
      <c r="N60" s="15">
        <v>4</v>
      </c>
      <c r="O60" s="15">
        <v>7.04</v>
      </c>
      <c r="P60" s="291">
        <v>10.25</v>
      </c>
      <c r="Q60" s="64">
        <v>1188</v>
      </c>
    </row>
    <row r="61" spans="1:18" s="9" customFormat="1" ht="27" customHeight="1">
      <c r="A61" s="305"/>
      <c r="B61" s="313"/>
      <c r="C61" s="313"/>
      <c r="D61" s="314"/>
      <c r="E61" s="24" t="s">
        <v>79</v>
      </c>
      <c r="F61" s="322"/>
      <c r="G61" s="286" t="s">
        <v>656</v>
      </c>
      <c r="H61" s="288" t="s">
        <v>532</v>
      </c>
      <c r="I61" s="10">
        <f t="shared" si="2"/>
        <v>5.9375</v>
      </c>
      <c r="J61" s="10">
        <f t="shared" si="3"/>
        <v>6.25</v>
      </c>
      <c r="K61" s="15">
        <v>30</v>
      </c>
      <c r="L61" s="14">
        <v>25</v>
      </c>
      <c r="M61" s="13">
        <v>44</v>
      </c>
      <c r="N61" s="15">
        <v>4</v>
      </c>
      <c r="O61" s="15">
        <v>8.3699999999999992</v>
      </c>
      <c r="P61" s="291">
        <v>11.5</v>
      </c>
      <c r="Q61" s="265">
        <v>1748</v>
      </c>
    </row>
    <row r="62" spans="1:18" s="9" customFormat="1" ht="27" customHeight="1">
      <c r="A62" s="305"/>
      <c r="B62" s="313"/>
      <c r="C62" s="313"/>
      <c r="D62" s="314"/>
      <c r="E62" s="24" t="s">
        <v>86</v>
      </c>
      <c r="F62" s="323"/>
      <c r="G62" s="286" t="s">
        <v>657</v>
      </c>
      <c r="H62" s="288" t="s">
        <v>533</v>
      </c>
      <c r="I62" s="10">
        <f t="shared" si="2"/>
        <v>6.0134999999999996</v>
      </c>
      <c r="J62" s="10">
        <f t="shared" si="3"/>
        <v>6.33</v>
      </c>
      <c r="K62" s="15">
        <v>30</v>
      </c>
      <c r="L62" s="14">
        <v>25</v>
      </c>
      <c r="M62" s="13">
        <v>44</v>
      </c>
      <c r="N62" s="15">
        <v>4</v>
      </c>
      <c r="O62" s="15">
        <v>8.3699999999999992</v>
      </c>
      <c r="P62" s="291">
        <v>11.5</v>
      </c>
      <c r="Q62" s="265">
        <v>248</v>
      </c>
    </row>
    <row r="63" spans="1:18" s="9" customFormat="1" ht="27" customHeight="1">
      <c r="A63" s="305"/>
      <c r="B63" s="313"/>
      <c r="C63" s="313"/>
      <c r="D63" s="314"/>
      <c r="E63" s="24" t="s">
        <v>78</v>
      </c>
      <c r="F63" s="138" t="s">
        <v>426</v>
      </c>
      <c r="G63" s="286" t="s">
        <v>728</v>
      </c>
      <c r="H63" s="288" t="s">
        <v>501</v>
      </c>
      <c r="I63" s="10">
        <f t="shared" si="2"/>
        <v>5.13</v>
      </c>
      <c r="J63" s="10">
        <f t="shared" si="3"/>
        <v>5.4</v>
      </c>
      <c r="K63" s="15">
        <v>30</v>
      </c>
      <c r="L63" s="14">
        <v>25</v>
      </c>
      <c r="M63" s="13">
        <v>40</v>
      </c>
      <c r="N63" s="15">
        <v>4</v>
      </c>
      <c r="O63" s="15">
        <v>7.04</v>
      </c>
      <c r="P63" s="291">
        <v>10.25</v>
      </c>
      <c r="Q63" s="64">
        <v>1188</v>
      </c>
    </row>
    <row r="64" spans="1:18" s="9" customFormat="1" ht="27" customHeight="1">
      <c r="A64" s="305"/>
      <c r="B64" s="313"/>
      <c r="C64" s="313"/>
      <c r="D64" s="314"/>
      <c r="E64" s="24" t="s">
        <v>78</v>
      </c>
      <c r="F64" s="138" t="s">
        <v>446</v>
      </c>
      <c r="G64" s="286" t="s">
        <v>658</v>
      </c>
      <c r="H64" s="288" t="s">
        <v>534</v>
      </c>
      <c r="I64" s="10">
        <f t="shared" si="2"/>
        <v>5.13</v>
      </c>
      <c r="J64" s="10">
        <f t="shared" si="3"/>
        <v>5.4</v>
      </c>
      <c r="K64" s="15">
        <v>30</v>
      </c>
      <c r="L64" s="14">
        <v>25</v>
      </c>
      <c r="M64" s="13">
        <v>40</v>
      </c>
      <c r="N64" s="15">
        <v>4</v>
      </c>
      <c r="O64" s="15">
        <v>7.04</v>
      </c>
      <c r="P64" s="291">
        <v>10.25</v>
      </c>
      <c r="Q64" s="64">
        <v>1188</v>
      </c>
    </row>
    <row r="65" spans="1:18" ht="21" customHeight="1">
      <c r="B65" s="281"/>
      <c r="C65" s="282"/>
      <c r="D65" s="283"/>
      <c r="E65" s="282"/>
      <c r="Q65" s="67">
        <f>SUM(Q58:Q64)</f>
        <v>8292</v>
      </c>
      <c r="R65" s="137" t="e">
        <f>(#REF!-#REF!)/#REF!</f>
        <v>#REF!</v>
      </c>
    </row>
    <row r="66" spans="1:18" s="8" customFormat="1" ht="21" customHeight="1">
      <c r="B66" s="229" t="s">
        <v>447</v>
      </c>
      <c r="C66" s="230"/>
      <c r="D66" s="230"/>
      <c r="E66" s="230"/>
      <c r="F66" s="230"/>
      <c r="G66" s="230"/>
      <c r="H66" s="230"/>
      <c r="I66" s="230"/>
      <c r="J66" s="230"/>
      <c r="K66" s="230"/>
      <c r="L66" s="230"/>
      <c r="M66" s="230"/>
      <c r="N66" s="230"/>
      <c r="O66" s="230"/>
      <c r="P66" s="230"/>
      <c r="Q66" s="230"/>
    </row>
    <row r="67" spans="1:18" s="8" customFormat="1" ht="21" customHeight="1">
      <c r="B67" s="231" t="s">
        <v>347</v>
      </c>
      <c r="C67" s="232"/>
      <c r="D67" s="232"/>
      <c r="E67" s="232"/>
      <c r="F67" s="232"/>
      <c r="G67" s="232"/>
      <c r="H67" s="232"/>
      <c r="I67" s="232"/>
      <c r="J67" s="232"/>
      <c r="K67" s="232"/>
      <c r="L67" s="232"/>
      <c r="M67" s="232"/>
      <c r="N67" s="232"/>
      <c r="O67" s="232"/>
      <c r="P67" s="232"/>
      <c r="Q67" s="232"/>
    </row>
    <row r="68" spans="1:18" s="8" customFormat="1" ht="21" customHeight="1">
      <c r="B68" s="310" t="s">
        <v>442</v>
      </c>
      <c r="C68" s="311"/>
      <c r="D68" s="312"/>
      <c r="E68" s="4"/>
      <c r="F68" s="66"/>
      <c r="G68" s="66"/>
      <c r="H68" s="66"/>
      <c r="I68" s="5"/>
      <c r="J68" s="5"/>
      <c r="K68" s="4"/>
      <c r="L68" s="4"/>
      <c r="M68" s="4"/>
      <c r="N68" s="4"/>
      <c r="O68" s="4"/>
      <c r="P68" s="20"/>
      <c r="Q68" s="6"/>
    </row>
    <row r="69" spans="1:18" s="9" customFormat="1" ht="27" customHeight="1">
      <c r="A69" s="305" t="s">
        <v>747</v>
      </c>
      <c r="B69" s="315" t="str">
        <f>B68</f>
        <v>6 piece set -- Serta Brand 80gsm Microfiber Sheets -- Comfy Sleep</v>
      </c>
      <c r="C69" s="315" t="s">
        <v>301</v>
      </c>
      <c r="D69" s="318" t="s">
        <v>42</v>
      </c>
      <c r="E69" s="24" t="s">
        <v>77</v>
      </c>
      <c r="F69" s="321" t="s">
        <v>426</v>
      </c>
      <c r="G69" s="286" t="s">
        <v>729</v>
      </c>
      <c r="H69" s="288" t="s">
        <v>535</v>
      </c>
      <c r="I69" s="10">
        <f t="shared" si="2"/>
        <v>3.7145000000000001</v>
      </c>
      <c r="J69" s="10">
        <f>'Serta 05-22 Final'!G7</f>
        <v>3.91</v>
      </c>
      <c r="K69" s="15">
        <v>30</v>
      </c>
      <c r="L69" s="14">
        <v>25</v>
      </c>
      <c r="M69" s="13">
        <v>32</v>
      </c>
      <c r="N69" s="15">
        <v>4</v>
      </c>
      <c r="O69" s="15">
        <v>4.3600000000000003</v>
      </c>
      <c r="P69" s="21">
        <v>7.25</v>
      </c>
      <c r="Q69" s="64">
        <v>1572</v>
      </c>
    </row>
    <row r="70" spans="1:18" s="9" customFormat="1" ht="27" customHeight="1">
      <c r="A70" s="305"/>
      <c r="B70" s="316"/>
      <c r="C70" s="316"/>
      <c r="D70" s="319"/>
      <c r="E70" s="24" t="s">
        <v>85</v>
      </c>
      <c r="F70" s="322"/>
      <c r="G70" s="286" t="s">
        <v>621</v>
      </c>
      <c r="H70" s="288" t="s">
        <v>536</v>
      </c>
      <c r="I70" s="10">
        <f t="shared" si="2"/>
        <v>4.5504999999999995</v>
      </c>
      <c r="J70" s="10">
        <f>'Serta 05-22 Final'!G8</f>
        <v>4.79</v>
      </c>
      <c r="K70" s="15">
        <v>30</v>
      </c>
      <c r="L70" s="14">
        <v>25</v>
      </c>
      <c r="M70" s="13">
        <v>36</v>
      </c>
      <c r="N70" s="15">
        <v>4</v>
      </c>
      <c r="O70" s="15">
        <v>6.17</v>
      </c>
      <c r="P70" s="21">
        <v>8.75</v>
      </c>
      <c r="Q70" s="265">
        <v>1160</v>
      </c>
    </row>
    <row r="71" spans="1:18" s="9" customFormat="1" ht="27" customHeight="1">
      <c r="A71" s="305"/>
      <c r="B71" s="316"/>
      <c r="C71" s="316"/>
      <c r="D71" s="319"/>
      <c r="E71" s="24" t="s">
        <v>78</v>
      </c>
      <c r="F71" s="322"/>
      <c r="G71" s="286" t="s">
        <v>611</v>
      </c>
      <c r="H71" s="288" t="s">
        <v>537</v>
      </c>
      <c r="I71" s="10">
        <f t="shared" si="2"/>
        <v>5.0540000000000003</v>
      </c>
      <c r="J71" s="10">
        <f>'Serta 05-22 Final'!G9</f>
        <v>5.32</v>
      </c>
      <c r="K71" s="15">
        <v>30</v>
      </c>
      <c r="L71" s="14">
        <v>25</v>
      </c>
      <c r="M71" s="13">
        <v>40</v>
      </c>
      <c r="N71" s="15">
        <v>4</v>
      </c>
      <c r="O71" s="15">
        <v>7.04</v>
      </c>
      <c r="P71" s="21">
        <v>9.75</v>
      </c>
      <c r="Q71" s="64">
        <v>1188</v>
      </c>
    </row>
    <row r="72" spans="1:18" s="9" customFormat="1" ht="27" customHeight="1">
      <c r="A72" s="305"/>
      <c r="B72" s="316"/>
      <c r="C72" s="316"/>
      <c r="D72" s="319"/>
      <c r="E72" s="24" t="s">
        <v>79</v>
      </c>
      <c r="F72" s="322"/>
      <c r="G72" s="286" t="s">
        <v>659</v>
      </c>
      <c r="H72" s="288" t="s">
        <v>538</v>
      </c>
      <c r="I72" s="10">
        <f t="shared" si="2"/>
        <v>5.8425000000000002</v>
      </c>
      <c r="J72" s="10">
        <f>'Serta 05-22 Final'!G10</f>
        <v>6.15</v>
      </c>
      <c r="K72" s="15">
        <v>30</v>
      </c>
      <c r="L72" s="14">
        <v>25</v>
      </c>
      <c r="M72" s="13">
        <v>44</v>
      </c>
      <c r="N72" s="15">
        <v>4</v>
      </c>
      <c r="O72" s="15">
        <v>8.3699999999999992</v>
      </c>
      <c r="P72" s="21">
        <v>11</v>
      </c>
      <c r="Q72" s="265">
        <v>1748</v>
      </c>
    </row>
    <row r="73" spans="1:18" s="9" customFormat="1" ht="27" customHeight="1">
      <c r="A73" s="305"/>
      <c r="B73" s="316"/>
      <c r="C73" s="316"/>
      <c r="D73" s="319"/>
      <c r="E73" s="24" t="s">
        <v>86</v>
      </c>
      <c r="F73" s="323"/>
      <c r="G73" s="286" t="s">
        <v>623</v>
      </c>
      <c r="H73" s="288" t="s">
        <v>539</v>
      </c>
      <c r="I73" s="10">
        <f t="shared" si="2"/>
        <v>5.9375</v>
      </c>
      <c r="J73" s="10">
        <f>'Serta 05-22 Final'!G11</f>
        <v>6.25</v>
      </c>
      <c r="K73" s="15">
        <v>30</v>
      </c>
      <c r="L73" s="14">
        <v>25</v>
      </c>
      <c r="M73" s="13">
        <v>44</v>
      </c>
      <c r="N73" s="15">
        <v>4</v>
      </c>
      <c r="O73" s="15">
        <v>8.3699999999999992</v>
      </c>
      <c r="P73" s="21">
        <v>12.25</v>
      </c>
      <c r="Q73" s="265">
        <v>248</v>
      </c>
    </row>
    <row r="74" spans="1:18" s="9" customFormat="1" ht="27" customHeight="1">
      <c r="A74" s="305"/>
      <c r="B74" s="316"/>
      <c r="C74" s="316"/>
      <c r="D74" s="319"/>
      <c r="E74" s="24" t="s">
        <v>78</v>
      </c>
      <c r="F74" s="138" t="s">
        <v>449</v>
      </c>
      <c r="G74" s="286" t="s">
        <v>660</v>
      </c>
      <c r="H74" s="288" t="s">
        <v>540</v>
      </c>
      <c r="I74" s="10">
        <f t="shared" si="2"/>
        <v>5.0540000000000003</v>
      </c>
      <c r="J74" s="10">
        <f t="shared" ref="J74:J75" si="4">J52</f>
        <v>5.32</v>
      </c>
      <c r="K74" s="15">
        <v>30</v>
      </c>
      <c r="L74" s="14">
        <v>25</v>
      </c>
      <c r="M74" s="13">
        <v>40</v>
      </c>
      <c r="N74" s="15">
        <v>4</v>
      </c>
      <c r="O74" s="15">
        <v>7.04</v>
      </c>
      <c r="P74" s="21">
        <v>9.75</v>
      </c>
      <c r="Q74" s="64">
        <v>1188</v>
      </c>
    </row>
    <row r="75" spans="1:18" s="9" customFormat="1" ht="27" customHeight="1">
      <c r="A75" s="305"/>
      <c r="B75" s="317"/>
      <c r="C75" s="317"/>
      <c r="D75" s="320"/>
      <c r="E75" s="24" t="s">
        <v>78</v>
      </c>
      <c r="F75" s="138" t="s">
        <v>450</v>
      </c>
      <c r="G75" s="286" t="s">
        <v>661</v>
      </c>
      <c r="H75" s="288" t="s">
        <v>541</v>
      </c>
      <c r="I75" s="10">
        <f t="shared" si="2"/>
        <v>5.0540000000000003</v>
      </c>
      <c r="J75" s="10">
        <f t="shared" si="4"/>
        <v>5.32</v>
      </c>
      <c r="K75" s="15">
        <v>30</v>
      </c>
      <c r="L75" s="14">
        <v>25</v>
      </c>
      <c r="M75" s="13">
        <v>40</v>
      </c>
      <c r="N75" s="15">
        <v>4</v>
      </c>
      <c r="O75" s="15">
        <v>7.04</v>
      </c>
      <c r="P75" s="21">
        <v>9.75</v>
      </c>
      <c r="Q75" s="64">
        <v>1188</v>
      </c>
    </row>
    <row r="76" spans="1:18" ht="21" customHeight="1">
      <c r="B76" s="281"/>
      <c r="C76" s="282"/>
      <c r="D76" s="283"/>
      <c r="E76" s="282"/>
      <c r="Q76" s="67">
        <f>SUM(Q69:Q75)</f>
        <v>8292</v>
      </c>
      <c r="R76" s="137" t="e">
        <f>(#REF!-#REF!)/#REF!</f>
        <v>#REF!</v>
      </c>
    </row>
    <row r="77" spans="1:18" s="8" customFormat="1" ht="21" customHeight="1">
      <c r="B77" s="229" t="s">
        <v>448</v>
      </c>
      <c r="C77" s="230"/>
      <c r="D77" s="230"/>
      <c r="E77" s="230"/>
      <c r="F77" s="230"/>
      <c r="G77" s="230"/>
      <c r="H77" s="230"/>
      <c r="I77" s="230"/>
      <c r="J77" s="230"/>
      <c r="K77" s="230"/>
      <c r="L77" s="230"/>
      <c r="M77" s="230"/>
      <c r="N77" s="230"/>
      <c r="O77" s="230"/>
      <c r="P77" s="230"/>
      <c r="Q77" s="230"/>
    </row>
    <row r="78" spans="1:18" s="8" customFormat="1" ht="21" customHeight="1">
      <c r="B78" s="231" t="s">
        <v>347</v>
      </c>
      <c r="C78" s="232"/>
      <c r="D78" s="232"/>
      <c r="E78" s="232"/>
      <c r="F78" s="232"/>
      <c r="G78" s="232"/>
      <c r="H78" s="232"/>
      <c r="I78" s="232"/>
      <c r="J78" s="232"/>
      <c r="K78" s="232"/>
      <c r="L78" s="232"/>
      <c r="M78" s="232"/>
      <c r="N78" s="232"/>
      <c r="O78" s="232"/>
      <c r="P78" s="232"/>
      <c r="Q78" s="232"/>
    </row>
    <row r="79" spans="1:18" s="8" customFormat="1" ht="21" customHeight="1">
      <c r="B79" s="310" t="s">
        <v>442</v>
      </c>
      <c r="C79" s="311"/>
      <c r="D79" s="312"/>
      <c r="E79" s="4"/>
      <c r="F79" s="66"/>
      <c r="G79" s="66"/>
      <c r="H79" s="66"/>
      <c r="I79" s="5"/>
      <c r="J79" s="5"/>
      <c r="K79" s="4"/>
      <c r="L79" s="4"/>
      <c r="M79" s="4"/>
      <c r="N79" s="4"/>
      <c r="O79" s="4"/>
      <c r="P79" s="20"/>
      <c r="Q79" s="6"/>
    </row>
    <row r="80" spans="1:18" s="9" customFormat="1" ht="27" customHeight="1">
      <c r="A80" s="305" t="s">
        <v>749</v>
      </c>
      <c r="B80" s="315" t="str">
        <f>B79</f>
        <v>6 piece set -- Serta Brand 80gsm Microfiber Sheets -- Comfy Sleep</v>
      </c>
      <c r="C80" s="313" t="s">
        <v>772</v>
      </c>
      <c r="D80" s="318" t="s">
        <v>42</v>
      </c>
      <c r="E80" s="24" t="s">
        <v>77</v>
      </c>
      <c r="F80" s="321" t="s">
        <v>451</v>
      </c>
      <c r="G80" s="286" t="s">
        <v>662</v>
      </c>
      <c r="H80" s="288" t="s">
        <v>542</v>
      </c>
      <c r="I80" s="10">
        <f t="shared" si="2"/>
        <v>3.7145000000000001</v>
      </c>
      <c r="J80" s="10">
        <f>'Serta 05-22 Final'!G7</f>
        <v>3.91</v>
      </c>
      <c r="K80" s="15">
        <v>30</v>
      </c>
      <c r="L80" s="14">
        <v>25</v>
      </c>
      <c r="M80" s="13">
        <v>32</v>
      </c>
      <c r="N80" s="15">
        <v>4</v>
      </c>
      <c r="O80" s="15">
        <v>4.3600000000000003</v>
      </c>
      <c r="P80" s="21">
        <v>7.25</v>
      </c>
      <c r="Q80" s="64">
        <v>1020</v>
      </c>
    </row>
    <row r="81" spans="1:18" s="9" customFormat="1" ht="27" customHeight="1">
      <c r="A81" s="305"/>
      <c r="B81" s="316"/>
      <c r="C81" s="313"/>
      <c r="D81" s="319"/>
      <c r="E81" s="24" t="s">
        <v>85</v>
      </c>
      <c r="F81" s="322"/>
      <c r="G81" s="286" t="s">
        <v>663</v>
      </c>
      <c r="H81" s="288" t="s">
        <v>543</v>
      </c>
      <c r="I81" s="10">
        <f t="shared" si="2"/>
        <v>4.5504999999999995</v>
      </c>
      <c r="J81" s="10">
        <f>'Serta 05-22 Final'!G8</f>
        <v>4.79</v>
      </c>
      <c r="K81" s="15">
        <v>30</v>
      </c>
      <c r="L81" s="14">
        <v>25</v>
      </c>
      <c r="M81" s="13">
        <v>36</v>
      </c>
      <c r="N81" s="15">
        <v>4</v>
      </c>
      <c r="O81" s="15">
        <v>6.17</v>
      </c>
      <c r="P81" s="21">
        <v>8.75</v>
      </c>
      <c r="Q81" s="64">
        <v>756</v>
      </c>
    </row>
    <row r="82" spans="1:18" s="9" customFormat="1" ht="27" customHeight="1">
      <c r="A82" s="305"/>
      <c r="B82" s="316"/>
      <c r="C82" s="313"/>
      <c r="D82" s="319"/>
      <c r="E82" s="24" t="s">
        <v>78</v>
      </c>
      <c r="F82" s="322"/>
      <c r="G82" s="286" t="s">
        <v>664</v>
      </c>
      <c r="H82" s="288" t="s">
        <v>544</v>
      </c>
      <c r="I82" s="10">
        <f t="shared" si="2"/>
        <v>5.0540000000000003</v>
      </c>
      <c r="J82" s="10">
        <f>'Serta 05-22 Final'!G9</f>
        <v>5.32</v>
      </c>
      <c r="K82" s="15">
        <v>30</v>
      </c>
      <c r="L82" s="14">
        <v>25</v>
      </c>
      <c r="M82" s="13">
        <v>40</v>
      </c>
      <c r="N82" s="15">
        <v>4</v>
      </c>
      <c r="O82" s="15">
        <v>7.04</v>
      </c>
      <c r="P82" s="21">
        <v>9.75</v>
      </c>
      <c r="Q82" s="64">
        <v>1160</v>
      </c>
    </row>
    <row r="83" spans="1:18" s="9" customFormat="1" ht="27" customHeight="1">
      <c r="A83" s="305"/>
      <c r="B83" s="316"/>
      <c r="C83" s="313"/>
      <c r="D83" s="319"/>
      <c r="E83" s="24" t="s">
        <v>79</v>
      </c>
      <c r="F83" s="323"/>
      <c r="G83" s="286" t="s">
        <v>665</v>
      </c>
      <c r="H83" s="288" t="s">
        <v>545</v>
      </c>
      <c r="I83" s="10">
        <f t="shared" si="2"/>
        <v>5.8425000000000002</v>
      </c>
      <c r="J83" s="10">
        <f>'Serta 05-22 Final'!G10</f>
        <v>6.15</v>
      </c>
      <c r="K83" s="15">
        <v>30</v>
      </c>
      <c r="L83" s="14">
        <v>25</v>
      </c>
      <c r="M83" s="13">
        <v>44</v>
      </c>
      <c r="N83" s="15">
        <v>4</v>
      </c>
      <c r="O83" s="15">
        <v>8.3699999999999992</v>
      </c>
      <c r="P83" s="21">
        <v>11</v>
      </c>
      <c r="Q83" s="64">
        <v>1136</v>
      </c>
    </row>
    <row r="84" spans="1:18" s="9" customFormat="1" ht="27" customHeight="1">
      <c r="A84" s="305"/>
      <c r="B84" s="316"/>
      <c r="C84" s="313"/>
      <c r="D84" s="319"/>
      <c r="E84" s="24" t="s">
        <v>78</v>
      </c>
      <c r="F84" s="138" t="s">
        <v>452</v>
      </c>
      <c r="G84" s="286" t="s">
        <v>666</v>
      </c>
      <c r="H84" s="288" t="s">
        <v>546</v>
      </c>
      <c r="I84" s="10">
        <f t="shared" si="2"/>
        <v>5.0540000000000003</v>
      </c>
      <c r="J84" s="158">
        <f>J82</f>
        <v>5.32</v>
      </c>
      <c r="K84" s="15">
        <v>30</v>
      </c>
      <c r="L84" s="14">
        <v>25</v>
      </c>
      <c r="M84" s="13">
        <v>40</v>
      </c>
      <c r="N84" s="15">
        <v>4</v>
      </c>
      <c r="O84" s="15">
        <v>7.04</v>
      </c>
      <c r="P84" s="21">
        <v>9.75</v>
      </c>
      <c r="Q84" s="64">
        <v>1160</v>
      </c>
    </row>
    <row r="85" spans="1:18" s="9" customFormat="1" ht="27" customHeight="1">
      <c r="A85" s="305" t="s">
        <v>757</v>
      </c>
      <c r="B85" s="316"/>
      <c r="C85" s="313" t="s">
        <v>775</v>
      </c>
      <c r="D85" s="319"/>
      <c r="E85" s="24" t="s">
        <v>435</v>
      </c>
      <c r="F85" s="321" t="s">
        <v>426</v>
      </c>
      <c r="G85" s="286" t="s">
        <v>612</v>
      </c>
      <c r="H85" s="288" t="s">
        <v>547</v>
      </c>
      <c r="I85" s="10">
        <f t="shared" si="2"/>
        <v>1.0355000000000001</v>
      </c>
      <c r="J85" s="158">
        <f>'Serta 05-22 Final'!G12</f>
        <v>1.0900000000000001</v>
      </c>
      <c r="K85" s="24">
        <v>25</v>
      </c>
      <c r="L85" s="222">
        <v>16</v>
      </c>
      <c r="M85" s="223">
        <v>24</v>
      </c>
      <c r="N85" s="24">
        <v>8</v>
      </c>
      <c r="O85" s="24">
        <v>1.99</v>
      </c>
      <c r="P85" s="292">
        <v>2.25</v>
      </c>
      <c r="Q85" s="225">
        <v>4000</v>
      </c>
    </row>
    <row r="86" spans="1:18" s="9" customFormat="1" ht="27" customHeight="1">
      <c r="A86" s="305"/>
      <c r="B86" s="316"/>
      <c r="C86" s="313"/>
      <c r="D86" s="319"/>
      <c r="E86" s="24" t="s">
        <v>436</v>
      </c>
      <c r="F86" s="323"/>
      <c r="G86" s="286" t="s">
        <v>667</v>
      </c>
      <c r="H86" s="288" t="s">
        <v>548</v>
      </c>
      <c r="I86" s="10">
        <f t="shared" si="2"/>
        <v>1.1684999999999999</v>
      </c>
      <c r="J86" s="158">
        <f>'Serta 05-22 Final'!G13</f>
        <v>1.23</v>
      </c>
      <c r="K86" s="24">
        <v>25</v>
      </c>
      <c r="L86" s="222">
        <v>16</v>
      </c>
      <c r="M86" s="223">
        <v>26</v>
      </c>
      <c r="N86" s="24">
        <v>8</v>
      </c>
      <c r="O86" s="24">
        <v>2.41</v>
      </c>
      <c r="P86" s="292">
        <v>2.65</v>
      </c>
      <c r="Q86" s="225">
        <v>3000</v>
      </c>
    </row>
    <row r="87" spans="1:18" s="9" customFormat="1" ht="27" customHeight="1">
      <c r="A87" s="305"/>
      <c r="B87" s="316"/>
      <c r="C87" s="313"/>
      <c r="D87" s="319"/>
      <c r="E87" s="24" t="s">
        <v>435</v>
      </c>
      <c r="F87" s="321" t="s">
        <v>451</v>
      </c>
      <c r="G87" s="286" t="s">
        <v>668</v>
      </c>
      <c r="H87" s="288" t="s">
        <v>549</v>
      </c>
      <c r="I87" s="10">
        <f t="shared" si="2"/>
        <v>1.0355000000000001</v>
      </c>
      <c r="J87" s="158">
        <f>J85</f>
        <v>1.0900000000000001</v>
      </c>
      <c r="K87" s="24">
        <v>25</v>
      </c>
      <c r="L87" s="222">
        <v>16</v>
      </c>
      <c r="M87" s="223">
        <v>24</v>
      </c>
      <c r="N87" s="24">
        <v>8</v>
      </c>
      <c r="O87" s="24">
        <v>1.99</v>
      </c>
      <c r="P87" s="292">
        <v>2.25</v>
      </c>
      <c r="Q87" s="225">
        <v>3200</v>
      </c>
    </row>
    <row r="88" spans="1:18" s="9" customFormat="1" ht="27" customHeight="1">
      <c r="A88" s="305"/>
      <c r="B88" s="316"/>
      <c r="C88" s="313"/>
      <c r="D88" s="319"/>
      <c r="E88" s="24" t="s">
        <v>436</v>
      </c>
      <c r="F88" s="323"/>
      <c r="G88" s="286" t="s">
        <v>669</v>
      </c>
      <c r="H88" s="288" t="s">
        <v>550</v>
      </c>
      <c r="I88" s="10">
        <f t="shared" si="2"/>
        <v>1.1684999999999999</v>
      </c>
      <c r="J88" s="158">
        <f>J86</f>
        <v>1.23</v>
      </c>
      <c r="K88" s="24">
        <v>25</v>
      </c>
      <c r="L88" s="222">
        <v>16</v>
      </c>
      <c r="M88" s="223">
        <v>26</v>
      </c>
      <c r="N88" s="24">
        <v>8</v>
      </c>
      <c r="O88" s="24">
        <v>2.41</v>
      </c>
      <c r="P88" s="292">
        <v>2.65</v>
      </c>
      <c r="Q88" s="225">
        <v>1000</v>
      </c>
    </row>
    <row r="89" spans="1:18" s="9" customFormat="1" ht="27" customHeight="1">
      <c r="A89" s="305"/>
      <c r="B89" s="316"/>
      <c r="C89" s="313"/>
      <c r="D89" s="319"/>
      <c r="E89" s="24" t="s">
        <v>435</v>
      </c>
      <c r="F89" s="321" t="s">
        <v>452</v>
      </c>
      <c r="G89" s="286" t="s">
        <v>670</v>
      </c>
      <c r="H89" s="288" t="s">
        <v>551</v>
      </c>
      <c r="I89" s="10">
        <f t="shared" si="2"/>
        <v>1.0355000000000001</v>
      </c>
      <c r="J89" s="158">
        <f>J87</f>
        <v>1.0900000000000001</v>
      </c>
      <c r="K89" s="24">
        <v>25</v>
      </c>
      <c r="L89" s="222">
        <v>16</v>
      </c>
      <c r="M89" s="223">
        <v>24</v>
      </c>
      <c r="N89" s="24">
        <v>8</v>
      </c>
      <c r="O89" s="24">
        <v>1.99</v>
      </c>
      <c r="P89" s="292">
        <v>2.25</v>
      </c>
      <c r="Q89" s="225">
        <v>3600</v>
      </c>
    </row>
    <row r="90" spans="1:18" s="9" customFormat="1" ht="27" customHeight="1">
      <c r="A90" s="305"/>
      <c r="B90" s="316"/>
      <c r="C90" s="313"/>
      <c r="D90" s="319"/>
      <c r="E90" s="24" t="s">
        <v>453</v>
      </c>
      <c r="F90" s="323"/>
      <c r="G90" s="286" t="s">
        <v>671</v>
      </c>
      <c r="H90" s="288" t="s">
        <v>552</v>
      </c>
      <c r="I90" s="10">
        <f t="shared" si="2"/>
        <v>1.1684999999999999</v>
      </c>
      <c r="J90" s="158">
        <f>J88</f>
        <v>1.23</v>
      </c>
      <c r="K90" s="24">
        <v>25</v>
      </c>
      <c r="L90" s="222">
        <v>16</v>
      </c>
      <c r="M90" s="223">
        <v>26</v>
      </c>
      <c r="N90" s="24">
        <v>8</v>
      </c>
      <c r="O90" s="24">
        <v>2.41</v>
      </c>
      <c r="P90" s="292">
        <v>2.65</v>
      </c>
      <c r="Q90" s="225">
        <v>1000</v>
      </c>
    </row>
    <row r="91" spans="1:18" s="9" customFormat="1" ht="27" customHeight="1">
      <c r="A91" s="305"/>
      <c r="B91" s="316"/>
      <c r="C91" s="313"/>
      <c r="D91" s="319"/>
      <c r="E91" s="24" t="s">
        <v>435</v>
      </c>
      <c r="F91" s="321" t="s">
        <v>450</v>
      </c>
      <c r="G91" s="286" t="s">
        <v>672</v>
      </c>
      <c r="H91" s="288" t="s">
        <v>553</v>
      </c>
      <c r="I91" s="10">
        <f t="shared" si="2"/>
        <v>1.0355000000000001</v>
      </c>
      <c r="J91" s="158">
        <f>J85</f>
        <v>1.0900000000000001</v>
      </c>
      <c r="K91" s="24">
        <v>25</v>
      </c>
      <c r="L91" s="222">
        <v>16</v>
      </c>
      <c r="M91" s="223">
        <v>24</v>
      </c>
      <c r="N91" s="24">
        <v>8</v>
      </c>
      <c r="O91" s="24">
        <v>1.99</v>
      </c>
      <c r="P91" s="292">
        <v>2.25</v>
      </c>
      <c r="Q91" s="225">
        <v>3200</v>
      </c>
    </row>
    <row r="92" spans="1:18" s="9" customFormat="1" ht="27" customHeight="1">
      <c r="A92" s="305"/>
      <c r="B92" s="317"/>
      <c r="C92" s="313"/>
      <c r="D92" s="320"/>
      <c r="E92" s="24" t="s">
        <v>436</v>
      </c>
      <c r="F92" s="323"/>
      <c r="G92" s="286" t="s">
        <v>673</v>
      </c>
      <c r="H92" s="288" t="s">
        <v>554</v>
      </c>
      <c r="I92" s="10">
        <f t="shared" si="2"/>
        <v>1.1684999999999999</v>
      </c>
      <c r="J92" s="158">
        <f>J86</f>
        <v>1.23</v>
      </c>
      <c r="K92" s="24">
        <v>25</v>
      </c>
      <c r="L92" s="222">
        <v>16</v>
      </c>
      <c r="M92" s="223">
        <v>26</v>
      </c>
      <c r="N92" s="24">
        <v>8</v>
      </c>
      <c r="O92" s="24">
        <v>2.41</v>
      </c>
      <c r="P92" s="292">
        <v>2.65</v>
      </c>
      <c r="Q92" s="225">
        <v>1000</v>
      </c>
    </row>
    <row r="93" spans="1:18" ht="21" customHeight="1">
      <c r="B93" s="281"/>
      <c r="C93" s="282"/>
      <c r="D93" s="283"/>
      <c r="E93" s="282"/>
      <c r="F93" s="266"/>
      <c r="G93" s="266"/>
      <c r="H93" s="266"/>
      <c r="I93" s="266"/>
      <c r="J93" s="266"/>
      <c r="K93" s="267"/>
      <c r="L93" s="266"/>
      <c r="M93" s="266"/>
      <c r="N93" s="266"/>
      <c r="O93" s="266"/>
      <c r="P93" s="268"/>
      <c r="Q93" s="269">
        <f>SUM(Q80:Q92)</f>
        <v>25232</v>
      </c>
      <c r="R93" s="137" t="e">
        <f>(#REF!-#REF!)/#REF!</f>
        <v>#REF!</v>
      </c>
    </row>
    <row r="94" spans="1:18" s="8" customFormat="1" ht="21" customHeight="1">
      <c r="B94" s="221" t="s">
        <v>454</v>
      </c>
      <c r="C94" s="220"/>
      <c r="D94" s="220"/>
      <c r="E94" s="220"/>
      <c r="F94" s="220"/>
      <c r="G94" s="220"/>
      <c r="H94" s="220"/>
      <c r="I94" s="220"/>
      <c r="J94" s="220"/>
      <c r="K94" s="220"/>
      <c r="L94" s="220"/>
      <c r="M94" s="220"/>
      <c r="N94" s="220"/>
      <c r="O94" s="220"/>
      <c r="P94" s="220"/>
      <c r="Q94" s="220"/>
    </row>
    <row r="95" spans="1:18" s="8" customFormat="1" ht="21" customHeight="1">
      <c r="B95" s="221" t="s">
        <v>432</v>
      </c>
      <c r="C95" s="220"/>
      <c r="D95" s="220"/>
      <c r="E95" s="220"/>
      <c r="F95" s="220"/>
      <c r="G95" s="220"/>
      <c r="H95" s="220"/>
      <c r="I95" s="220"/>
      <c r="J95" s="220"/>
      <c r="K95" s="220"/>
      <c r="L95" s="220"/>
      <c r="M95" s="220"/>
      <c r="N95" s="220"/>
      <c r="O95" s="220"/>
      <c r="P95" s="220"/>
      <c r="Q95" s="220"/>
    </row>
    <row r="96" spans="1:18" s="8" customFormat="1" ht="21" customHeight="1">
      <c r="B96" s="310" t="s">
        <v>425</v>
      </c>
      <c r="C96" s="311"/>
      <c r="D96" s="312"/>
      <c r="E96" s="4"/>
      <c r="F96" s="65"/>
      <c r="G96" s="65"/>
      <c r="H96" s="65"/>
      <c r="I96" s="5"/>
      <c r="J96" s="5"/>
      <c r="K96" s="4"/>
      <c r="L96" s="4"/>
      <c r="M96" s="4"/>
      <c r="N96" s="4"/>
      <c r="O96" s="4"/>
      <c r="P96" s="20"/>
      <c r="Q96" s="6"/>
    </row>
    <row r="97" spans="1:18" s="9" customFormat="1" ht="27" customHeight="1">
      <c r="A97" s="305" t="s">
        <v>760</v>
      </c>
      <c r="B97" s="313" t="str">
        <f>B96</f>
        <v>6 piece set -- Serta Brand 80gsm Microfiber Sheets - Cooling</v>
      </c>
      <c r="C97" s="313" t="s">
        <v>424</v>
      </c>
      <c r="D97" s="314" t="s">
        <v>42</v>
      </c>
      <c r="E97" s="24" t="s">
        <v>77</v>
      </c>
      <c r="F97" s="321" t="s">
        <v>426</v>
      </c>
      <c r="G97" s="286" t="s">
        <v>674</v>
      </c>
      <c r="H97" s="288" t="s">
        <v>499</v>
      </c>
      <c r="I97" s="10">
        <f t="shared" si="2"/>
        <v>3.7715000000000001</v>
      </c>
      <c r="J97" s="10">
        <f>J13</f>
        <v>3.97</v>
      </c>
      <c r="K97" s="15">
        <v>30</v>
      </c>
      <c r="L97" s="14">
        <v>25</v>
      </c>
      <c r="M97" s="13">
        <v>32</v>
      </c>
      <c r="N97" s="15">
        <v>4</v>
      </c>
      <c r="O97" s="15">
        <v>4.3600000000000003</v>
      </c>
      <c r="P97" s="291">
        <v>7.6</v>
      </c>
      <c r="Q97" s="64">
        <v>1572</v>
      </c>
    </row>
    <row r="98" spans="1:18" s="9" customFormat="1" ht="27" customHeight="1">
      <c r="A98" s="305"/>
      <c r="B98" s="313"/>
      <c r="C98" s="313"/>
      <c r="D98" s="314"/>
      <c r="E98" s="24" t="s">
        <v>85</v>
      </c>
      <c r="F98" s="322"/>
      <c r="G98" s="286" t="s">
        <v>627</v>
      </c>
      <c r="H98" s="288" t="s">
        <v>500</v>
      </c>
      <c r="I98" s="10">
        <f t="shared" si="2"/>
        <v>4.617</v>
      </c>
      <c r="J98" s="10">
        <f t="shared" ref="J98:J137" si="5">J14</f>
        <v>4.8600000000000003</v>
      </c>
      <c r="K98" s="15">
        <v>30</v>
      </c>
      <c r="L98" s="14">
        <v>25</v>
      </c>
      <c r="M98" s="13">
        <v>36</v>
      </c>
      <c r="N98" s="15">
        <v>4</v>
      </c>
      <c r="O98" s="15">
        <v>6.17</v>
      </c>
      <c r="P98" s="291">
        <v>9.4</v>
      </c>
      <c r="Q98" s="265">
        <v>1160</v>
      </c>
    </row>
    <row r="99" spans="1:18" s="9" customFormat="1" ht="27" customHeight="1">
      <c r="A99" s="305"/>
      <c r="B99" s="313"/>
      <c r="C99" s="313"/>
      <c r="D99" s="314"/>
      <c r="E99" s="24" t="s">
        <v>78</v>
      </c>
      <c r="F99" s="322"/>
      <c r="G99" s="286" t="s">
        <v>628</v>
      </c>
      <c r="H99" s="288" t="s">
        <v>501</v>
      </c>
      <c r="I99" s="10">
        <f t="shared" si="2"/>
        <v>5.13</v>
      </c>
      <c r="J99" s="10">
        <f t="shared" si="5"/>
        <v>5.4</v>
      </c>
      <c r="K99" s="15">
        <v>30</v>
      </c>
      <c r="L99" s="14">
        <v>25</v>
      </c>
      <c r="M99" s="13">
        <v>40</v>
      </c>
      <c r="N99" s="15">
        <v>4</v>
      </c>
      <c r="O99" s="15">
        <v>7.04</v>
      </c>
      <c r="P99" s="291">
        <v>10.25</v>
      </c>
      <c r="Q99" s="64">
        <v>1188</v>
      </c>
    </row>
    <row r="100" spans="1:18" s="9" customFormat="1" ht="27" customHeight="1">
      <c r="A100" s="305"/>
      <c r="B100" s="313"/>
      <c r="C100" s="313"/>
      <c r="D100" s="314"/>
      <c r="E100" s="24" t="s">
        <v>79</v>
      </c>
      <c r="F100" s="322"/>
      <c r="G100" s="286" t="s">
        <v>629</v>
      </c>
      <c r="H100" s="288" t="s">
        <v>502</v>
      </c>
      <c r="I100" s="10">
        <f t="shared" si="2"/>
        <v>5.9375</v>
      </c>
      <c r="J100" s="10">
        <f t="shared" si="5"/>
        <v>6.25</v>
      </c>
      <c r="K100" s="15">
        <v>30</v>
      </c>
      <c r="L100" s="14">
        <v>25</v>
      </c>
      <c r="M100" s="13">
        <v>44</v>
      </c>
      <c r="N100" s="15">
        <v>4</v>
      </c>
      <c r="O100" s="15">
        <v>8.3699999999999992</v>
      </c>
      <c r="P100" s="291">
        <v>11.5</v>
      </c>
      <c r="Q100" s="265">
        <v>1748</v>
      </c>
    </row>
    <row r="101" spans="1:18" s="9" customFormat="1" ht="27" customHeight="1">
      <c r="A101" s="305"/>
      <c r="B101" s="313"/>
      <c r="C101" s="313"/>
      <c r="D101" s="314"/>
      <c r="E101" s="24" t="s">
        <v>86</v>
      </c>
      <c r="F101" s="323"/>
      <c r="G101" s="286" t="s">
        <v>630</v>
      </c>
      <c r="H101" s="288" t="s">
        <v>503</v>
      </c>
      <c r="I101" s="10">
        <f t="shared" ref="I101:I103" si="6">J101*0.95</f>
        <v>6.0134999999999996</v>
      </c>
      <c r="J101" s="10">
        <f t="shared" si="5"/>
        <v>6.33</v>
      </c>
      <c r="K101" s="15">
        <v>30</v>
      </c>
      <c r="L101" s="14">
        <v>25</v>
      </c>
      <c r="M101" s="13">
        <v>44</v>
      </c>
      <c r="N101" s="15">
        <v>4</v>
      </c>
      <c r="O101" s="15">
        <v>8.3699999999999992</v>
      </c>
      <c r="P101" s="291">
        <v>11.5</v>
      </c>
      <c r="Q101" s="265">
        <v>248</v>
      </c>
    </row>
    <row r="102" spans="1:18" s="9" customFormat="1" ht="27" customHeight="1">
      <c r="A102" s="305"/>
      <c r="B102" s="313"/>
      <c r="C102" s="313"/>
      <c r="D102" s="314"/>
      <c r="E102" s="24" t="s">
        <v>78</v>
      </c>
      <c r="F102" s="138" t="s">
        <v>461</v>
      </c>
      <c r="G102" s="285" t="s">
        <v>730</v>
      </c>
      <c r="H102" s="289" t="s">
        <v>555</v>
      </c>
      <c r="I102" s="10">
        <f t="shared" si="6"/>
        <v>5.13</v>
      </c>
      <c r="J102" s="10">
        <f t="shared" si="5"/>
        <v>5.4</v>
      </c>
      <c r="K102" s="15">
        <v>30</v>
      </c>
      <c r="L102" s="14">
        <v>25</v>
      </c>
      <c r="M102" s="13">
        <v>40</v>
      </c>
      <c r="N102" s="15">
        <v>4</v>
      </c>
      <c r="O102" s="15">
        <v>7.04</v>
      </c>
      <c r="P102" s="291">
        <v>10.25</v>
      </c>
      <c r="Q102" s="64">
        <v>1188</v>
      </c>
    </row>
    <row r="103" spans="1:18" s="9" customFormat="1" ht="27" customHeight="1">
      <c r="A103" s="305"/>
      <c r="B103" s="313"/>
      <c r="C103" s="313"/>
      <c r="D103" s="314"/>
      <c r="E103" s="24" t="s">
        <v>78</v>
      </c>
      <c r="F103" s="138" t="s">
        <v>460</v>
      </c>
      <c r="G103" s="285" t="s">
        <v>634</v>
      </c>
      <c r="H103" s="289" t="s">
        <v>508</v>
      </c>
      <c r="I103" s="10">
        <f t="shared" si="6"/>
        <v>5.13</v>
      </c>
      <c r="J103" s="10">
        <f t="shared" si="5"/>
        <v>5.4</v>
      </c>
      <c r="K103" s="15">
        <v>30</v>
      </c>
      <c r="L103" s="14">
        <v>25</v>
      </c>
      <c r="M103" s="13">
        <v>40</v>
      </c>
      <c r="N103" s="15">
        <v>4</v>
      </c>
      <c r="O103" s="15">
        <v>7.04</v>
      </c>
      <c r="P103" s="291">
        <v>10.25</v>
      </c>
      <c r="Q103" s="64">
        <v>1188</v>
      </c>
    </row>
    <row r="104" spans="1:18" ht="21" customHeight="1">
      <c r="B104" s="281" t="s">
        <v>731</v>
      </c>
      <c r="C104" s="282"/>
      <c r="D104" s="283"/>
      <c r="E104" s="282"/>
      <c r="F104" s="266"/>
      <c r="G104" s="266"/>
      <c r="H104" s="266"/>
      <c r="I104" s="266"/>
      <c r="J104" s="266"/>
      <c r="K104" s="267"/>
      <c r="L104" s="266"/>
      <c r="M104" s="266"/>
      <c r="N104" s="266"/>
      <c r="O104" s="266"/>
      <c r="P104" s="268"/>
      <c r="Q104" s="269">
        <f>SUM(Q97:Q103)</f>
        <v>8292</v>
      </c>
      <c r="R104" s="137" t="e">
        <f>(#REF!-#REF!)/#REF!</f>
        <v>#REF!</v>
      </c>
    </row>
    <row r="105" spans="1:18" s="8" customFormat="1" ht="21" customHeight="1">
      <c r="B105" s="229" t="s">
        <v>455</v>
      </c>
      <c r="C105" s="230"/>
      <c r="D105" s="230"/>
      <c r="E105" s="230"/>
      <c r="F105" s="230"/>
      <c r="G105" s="230"/>
      <c r="H105" s="230"/>
      <c r="I105" s="230"/>
      <c r="J105" s="230"/>
      <c r="K105" s="230"/>
      <c r="L105" s="230"/>
      <c r="M105" s="230"/>
      <c r="N105" s="230"/>
      <c r="O105" s="230"/>
      <c r="P105" s="230"/>
      <c r="Q105" s="230"/>
    </row>
    <row r="106" spans="1:18" s="8" customFormat="1" ht="21" customHeight="1">
      <c r="B106" s="231" t="s">
        <v>432</v>
      </c>
      <c r="C106" s="232"/>
      <c r="D106" s="232"/>
      <c r="E106" s="232"/>
      <c r="F106" s="232"/>
      <c r="G106" s="232"/>
      <c r="H106" s="232"/>
      <c r="I106" s="232"/>
      <c r="J106" s="232"/>
      <c r="K106" s="232"/>
      <c r="L106" s="232"/>
      <c r="M106" s="232"/>
      <c r="N106" s="232"/>
      <c r="O106" s="232"/>
      <c r="P106" s="232"/>
      <c r="Q106" s="232"/>
    </row>
    <row r="107" spans="1:18" s="8" customFormat="1" ht="21" customHeight="1">
      <c r="B107" s="226" t="s">
        <v>431</v>
      </c>
      <c r="C107" s="227"/>
      <c r="D107" s="228"/>
      <c r="E107" s="4"/>
      <c r="F107" s="66"/>
      <c r="G107" s="66"/>
      <c r="H107" s="66"/>
      <c r="I107" s="5"/>
      <c r="J107" s="4"/>
      <c r="K107" s="4"/>
      <c r="L107" s="4"/>
      <c r="M107" s="4"/>
      <c r="N107" s="4"/>
      <c r="O107" s="4"/>
      <c r="P107" s="20"/>
      <c r="Q107" s="6"/>
    </row>
    <row r="108" spans="1:18" s="9" customFormat="1" ht="27" customHeight="1">
      <c r="A108" s="305" t="s">
        <v>764</v>
      </c>
      <c r="B108" s="315" t="str">
        <f>B107</f>
        <v xml:space="preserve">6 piece set -- Serta Brand 80gsm Microfiber Sheets - Cooling &amp; PC with cooling </v>
      </c>
      <c r="C108" s="313" t="s">
        <v>424</v>
      </c>
      <c r="D108" s="318" t="s">
        <v>439</v>
      </c>
      <c r="E108" s="24" t="s">
        <v>77</v>
      </c>
      <c r="F108" s="321" t="s">
        <v>462</v>
      </c>
      <c r="G108" s="286" t="s">
        <v>675</v>
      </c>
      <c r="H108" s="288" t="s">
        <v>556</v>
      </c>
      <c r="I108" s="10">
        <f t="shared" ref="I108:I118" si="7">J108*0.95</f>
        <v>3.7715000000000001</v>
      </c>
      <c r="J108" s="10">
        <f t="shared" si="5"/>
        <v>3.97</v>
      </c>
      <c r="K108" s="15">
        <v>30</v>
      </c>
      <c r="L108" s="14">
        <v>25</v>
      </c>
      <c r="M108" s="13">
        <v>32</v>
      </c>
      <c r="N108" s="15">
        <v>4</v>
      </c>
      <c r="O108" s="15">
        <v>4.3600000000000003</v>
      </c>
      <c r="P108" s="291">
        <v>7.6</v>
      </c>
      <c r="Q108" s="64">
        <v>1020</v>
      </c>
    </row>
    <row r="109" spans="1:18" s="9" customFormat="1" ht="27" customHeight="1">
      <c r="A109" s="305"/>
      <c r="B109" s="316"/>
      <c r="C109" s="313"/>
      <c r="D109" s="319"/>
      <c r="E109" s="24" t="s">
        <v>85</v>
      </c>
      <c r="F109" s="322"/>
      <c r="G109" s="286" t="s">
        <v>676</v>
      </c>
      <c r="H109" s="288" t="s">
        <v>557</v>
      </c>
      <c r="I109" s="10">
        <f t="shared" si="7"/>
        <v>4.617</v>
      </c>
      <c r="J109" s="10">
        <f t="shared" si="5"/>
        <v>4.8600000000000003</v>
      </c>
      <c r="K109" s="15">
        <v>30</v>
      </c>
      <c r="L109" s="14">
        <v>25</v>
      </c>
      <c r="M109" s="13">
        <v>36</v>
      </c>
      <c r="N109" s="15">
        <v>4</v>
      </c>
      <c r="O109" s="15">
        <v>6.17</v>
      </c>
      <c r="P109" s="291">
        <v>9.4</v>
      </c>
      <c r="Q109" s="64">
        <v>756</v>
      </c>
    </row>
    <row r="110" spans="1:18" s="9" customFormat="1" ht="27" customHeight="1">
      <c r="A110" s="305"/>
      <c r="B110" s="316"/>
      <c r="C110" s="313"/>
      <c r="D110" s="319"/>
      <c r="E110" s="24" t="s">
        <v>78</v>
      </c>
      <c r="F110" s="322"/>
      <c r="G110" s="286" t="s">
        <v>677</v>
      </c>
      <c r="H110" s="288" t="s">
        <v>558</v>
      </c>
      <c r="I110" s="10">
        <f t="shared" si="7"/>
        <v>5.13</v>
      </c>
      <c r="J110" s="10">
        <f t="shared" si="5"/>
        <v>5.4</v>
      </c>
      <c r="K110" s="15">
        <v>30</v>
      </c>
      <c r="L110" s="14">
        <v>25</v>
      </c>
      <c r="M110" s="13">
        <v>40</v>
      </c>
      <c r="N110" s="15">
        <v>4</v>
      </c>
      <c r="O110" s="15">
        <v>7.04</v>
      </c>
      <c r="P110" s="291">
        <v>10.25</v>
      </c>
      <c r="Q110" s="64">
        <v>1160</v>
      </c>
    </row>
    <row r="111" spans="1:18" s="9" customFormat="1" ht="27" customHeight="1">
      <c r="A111" s="305"/>
      <c r="B111" s="316"/>
      <c r="C111" s="313"/>
      <c r="D111" s="319"/>
      <c r="E111" s="24" t="s">
        <v>79</v>
      </c>
      <c r="F111" s="323"/>
      <c r="G111" s="286" t="s">
        <v>678</v>
      </c>
      <c r="H111" s="288" t="s">
        <v>559</v>
      </c>
      <c r="I111" s="10">
        <f t="shared" si="7"/>
        <v>5.9375</v>
      </c>
      <c r="J111" s="10">
        <f t="shared" si="5"/>
        <v>6.25</v>
      </c>
      <c r="K111" s="15">
        <v>30</v>
      </c>
      <c r="L111" s="14">
        <v>25</v>
      </c>
      <c r="M111" s="13">
        <v>44</v>
      </c>
      <c r="N111" s="15">
        <v>4</v>
      </c>
      <c r="O111" s="15">
        <v>8.3699999999999992</v>
      </c>
      <c r="P111" s="291">
        <v>11.5</v>
      </c>
      <c r="Q111" s="64">
        <v>1136</v>
      </c>
    </row>
    <row r="112" spans="1:18" s="9" customFormat="1" ht="27" customHeight="1">
      <c r="A112" s="305"/>
      <c r="B112" s="316"/>
      <c r="C112" s="313"/>
      <c r="D112" s="319"/>
      <c r="E112" s="24" t="s">
        <v>78</v>
      </c>
      <c r="F112" s="138" t="s">
        <v>426</v>
      </c>
      <c r="G112" s="286" t="s">
        <v>628</v>
      </c>
      <c r="H112" s="288" t="s">
        <v>501</v>
      </c>
      <c r="I112" s="10">
        <f t="shared" si="7"/>
        <v>5.13</v>
      </c>
      <c r="J112" s="10">
        <f t="shared" si="5"/>
        <v>5.4</v>
      </c>
      <c r="K112" s="15">
        <v>30</v>
      </c>
      <c r="L112" s="14">
        <v>25</v>
      </c>
      <c r="M112" s="13">
        <v>40</v>
      </c>
      <c r="N112" s="15">
        <v>4</v>
      </c>
      <c r="O112" s="15">
        <v>7.04</v>
      </c>
      <c r="P112" s="291">
        <v>10.25</v>
      </c>
      <c r="Q112" s="225">
        <v>1160</v>
      </c>
    </row>
    <row r="113" spans="1:18" s="9" customFormat="1" ht="27" customHeight="1">
      <c r="A113" s="305" t="s">
        <v>753</v>
      </c>
      <c r="B113" s="316"/>
      <c r="C113" s="313" t="s">
        <v>774</v>
      </c>
      <c r="D113" s="319"/>
      <c r="E113" s="24" t="s">
        <v>435</v>
      </c>
      <c r="F113" s="321" t="s">
        <v>426</v>
      </c>
      <c r="G113" s="286" t="s">
        <v>636</v>
      </c>
      <c r="H113" s="288" t="s">
        <v>510</v>
      </c>
      <c r="I113" s="10">
        <f t="shared" si="7"/>
        <v>1.0545</v>
      </c>
      <c r="J113" s="10">
        <f t="shared" si="5"/>
        <v>1.1100000000000001</v>
      </c>
      <c r="K113" s="24">
        <v>25</v>
      </c>
      <c r="L113" s="222">
        <v>16</v>
      </c>
      <c r="M113" s="223">
        <v>24</v>
      </c>
      <c r="N113" s="24">
        <v>8</v>
      </c>
      <c r="O113" s="24">
        <v>2.4500000000000002</v>
      </c>
      <c r="P113" s="292">
        <v>2.35</v>
      </c>
      <c r="Q113" s="225">
        <v>3000</v>
      </c>
    </row>
    <row r="114" spans="1:18" s="9" customFormat="1" ht="27" customHeight="1">
      <c r="A114" s="305"/>
      <c r="B114" s="316"/>
      <c r="C114" s="313"/>
      <c r="D114" s="319"/>
      <c r="E114" s="24" t="s">
        <v>436</v>
      </c>
      <c r="F114" s="323"/>
      <c r="G114" s="286" t="s">
        <v>679</v>
      </c>
      <c r="H114" s="288" t="s">
        <v>511</v>
      </c>
      <c r="I114" s="10">
        <f t="shared" si="7"/>
        <v>1.1875</v>
      </c>
      <c r="J114" s="10">
        <f t="shared" si="5"/>
        <v>1.25</v>
      </c>
      <c r="K114" s="24">
        <v>25</v>
      </c>
      <c r="L114" s="222">
        <v>16</v>
      </c>
      <c r="M114" s="223">
        <v>26</v>
      </c>
      <c r="N114" s="24">
        <v>8</v>
      </c>
      <c r="O114" s="24">
        <v>2.95</v>
      </c>
      <c r="P114" s="292">
        <v>2.75</v>
      </c>
      <c r="Q114" s="225">
        <v>1000</v>
      </c>
    </row>
    <row r="115" spans="1:18" s="9" customFormat="1" ht="27" customHeight="1">
      <c r="A115" s="305"/>
      <c r="B115" s="316"/>
      <c r="C115" s="313"/>
      <c r="D115" s="319"/>
      <c r="E115" s="24" t="s">
        <v>435</v>
      </c>
      <c r="F115" s="321" t="s">
        <v>461</v>
      </c>
      <c r="G115" s="286" t="s">
        <v>680</v>
      </c>
      <c r="H115" s="288" t="s">
        <v>560</v>
      </c>
      <c r="I115" s="10">
        <f t="shared" si="7"/>
        <v>1.0545</v>
      </c>
      <c r="J115" s="10">
        <f t="shared" si="5"/>
        <v>1.1100000000000001</v>
      </c>
      <c r="K115" s="24">
        <v>25</v>
      </c>
      <c r="L115" s="222">
        <v>16</v>
      </c>
      <c r="M115" s="223">
        <v>24</v>
      </c>
      <c r="N115" s="24">
        <v>8</v>
      </c>
      <c r="O115" s="24">
        <v>2.4500000000000002</v>
      </c>
      <c r="P115" s="292">
        <v>2.35</v>
      </c>
      <c r="Q115" s="225">
        <v>2000</v>
      </c>
    </row>
    <row r="116" spans="1:18" s="9" customFormat="1" ht="27" customHeight="1">
      <c r="A116" s="305"/>
      <c r="B116" s="316"/>
      <c r="C116" s="313"/>
      <c r="D116" s="319"/>
      <c r="E116" s="24" t="s">
        <v>436</v>
      </c>
      <c r="F116" s="323"/>
      <c r="G116" s="286" t="s">
        <v>681</v>
      </c>
      <c r="H116" s="288" t="s">
        <v>561</v>
      </c>
      <c r="I116" s="10">
        <f t="shared" si="7"/>
        <v>1.1875</v>
      </c>
      <c r="J116" s="10">
        <f t="shared" si="5"/>
        <v>1.25</v>
      </c>
      <c r="K116" s="24">
        <v>25</v>
      </c>
      <c r="L116" s="222">
        <v>16</v>
      </c>
      <c r="M116" s="223">
        <v>26</v>
      </c>
      <c r="N116" s="24">
        <v>8</v>
      </c>
      <c r="O116" s="24">
        <v>2.95</v>
      </c>
      <c r="P116" s="292">
        <v>2.75</v>
      </c>
      <c r="Q116" s="225">
        <v>1000</v>
      </c>
    </row>
    <row r="117" spans="1:18" s="9" customFormat="1" ht="27" customHeight="1">
      <c r="A117" s="305"/>
      <c r="B117" s="316"/>
      <c r="C117" s="313"/>
      <c r="D117" s="319"/>
      <c r="E117" s="24" t="s">
        <v>435</v>
      </c>
      <c r="F117" s="321" t="s">
        <v>460</v>
      </c>
      <c r="G117" s="286" t="s">
        <v>682</v>
      </c>
      <c r="H117" s="288" t="s">
        <v>562</v>
      </c>
      <c r="I117" s="10">
        <f t="shared" si="7"/>
        <v>1.0545</v>
      </c>
      <c r="J117" s="10">
        <f t="shared" si="5"/>
        <v>1.1100000000000001</v>
      </c>
      <c r="K117" s="24">
        <v>25</v>
      </c>
      <c r="L117" s="222">
        <v>16</v>
      </c>
      <c r="M117" s="223">
        <v>24</v>
      </c>
      <c r="N117" s="24">
        <v>8</v>
      </c>
      <c r="O117" s="24">
        <v>2.4500000000000002</v>
      </c>
      <c r="P117" s="292">
        <v>2.35</v>
      </c>
      <c r="Q117" s="225">
        <v>2000</v>
      </c>
    </row>
    <row r="118" spans="1:18" s="9" customFormat="1" ht="27" customHeight="1">
      <c r="A118" s="305"/>
      <c r="B118" s="317"/>
      <c r="C118" s="313"/>
      <c r="D118" s="320"/>
      <c r="E118" s="24" t="s">
        <v>436</v>
      </c>
      <c r="F118" s="323"/>
      <c r="G118" s="286" t="s">
        <v>683</v>
      </c>
      <c r="H118" s="288" t="s">
        <v>563</v>
      </c>
      <c r="I118" s="10">
        <f t="shared" si="7"/>
        <v>1.1875</v>
      </c>
      <c r="J118" s="10">
        <f t="shared" si="5"/>
        <v>1.25</v>
      </c>
      <c r="K118" s="24">
        <v>25</v>
      </c>
      <c r="L118" s="222">
        <v>16</v>
      </c>
      <c r="M118" s="223">
        <v>26</v>
      </c>
      <c r="N118" s="24">
        <v>8</v>
      </c>
      <c r="O118" s="24">
        <v>2.95</v>
      </c>
      <c r="P118" s="292">
        <v>2.75</v>
      </c>
      <c r="Q118" s="225">
        <v>1000</v>
      </c>
    </row>
    <row r="119" spans="1:18" ht="17.25" customHeight="1">
      <c r="B119" s="281" t="s">
        <v>732</v>
      </c>
      <c r="J119" s="7"/>
      <c r="P119" s="11"/>
      <c r="Q119" s="67">
        <f>SUM(Q108:Q118)</f>
        <v>15232</v>
      </c>
      <c r="R119" s="137" t="e">
        <f>(#REF!-#REF!)/#REF!</f>
        <v>#REF!</v>
      </c>
    </row>
    <row r="120" spans="1:18" s="8" customFormat="1" ht="21" customHeight="1">
      <c r="B120" s="233" t="s">
        <v>741</v>
      </c>
      <c r="C120" s="227"/>
      <c r="D120" s="227"/>
      <c r="E120" s="234"/>
      <c r="F120" s="66"/>
      <c r="G120" s="66"/>
      <c r="H120" s="66"/>
      <c r="I120" s="5"/>
      <c r="J120" s="4"/>
      <c r="K120" s="4"/>
      <c r="L120" s="4"/>
      <c r="M120" s="4"/>
      <c r="N120" s="4"/>
      <c r="O120" s="4"/>
      <c r="P120" s="4"/>
      <c r="Q120" s="4"/>
    </row>
    <row r="121" spans="1:18" s="9" customFormat="1" ht="27" customHeight="1">
      <c r="A121" s="305" t="s">
        <v>754</v>
      </c>
      <c r="B121" s="315" t="str">
        <f>B120</f>
        <v>2pc -- Serta Brand 100gsm Solid Polyester Allergan Protection Pillowcases</v>
      </c>
      <c r="C121" s="315" t="s">
        <v>773</v>
      </c>
      <c r="D121" s="318" t="s">
        <v>439</v>
      </c>
      <c r="E121" s="24" t="s">
        <v>435</v>
      </c>
      <c r="F121" s="321" t="s">
        <v>426</v>
      </c>
      <c r="G121" s="286" t="s">
        <v>684</v>
      </c>
      <c r="H121" s="288" t="s">
        <v>516</v>
      </c>
      <c r="I121" s="10">
        <f t="shared" ref="I121:I126" si="8">J121*0.95</f>
        <v>1.5105</v>
      </c>
      <c r="J121" s="10">
        <f t="shared" si="5"/>
        <v>1.59</v>
      </c>
      <c r="K121" s="24">
        <v>30</v>
      </c>
      <c r="L121" s="222">
        <v>24</v>
      </c>
      <c r="M121" s="223">
        <v>15</v>
      </c>
      <c r="N121" s="24">
        <v>8</v>
      </c>
      <c r="O121" s="24">
        <v>4.6399999999999997</v>
      </c>
      <c r="P121" s="224">
        <v>2.75</v>
      </c>
      <c r="Q121" s="225">
        <v>3000</v>
      </c>
    </row>
    <row r="122" spans="1:18" s="9" customFormat="1" ht="27" customHeight="1">
      <c r="A122" s="305"/>
      <c r="B122" s="316"/>
      <c r="C122" s="316"/>
      <c r="D122" s="319"/>
      <c r="E122" s="24" t="s">
        <v>436</v>
      </c>
      <c r="F122" s="323"/>
      <c r="G122" s="286" t="s">
        <v>641</v>
      </c>
      <c r="H122" s="288" t="s">
        <v>517</v>
      </c>
      <c r="I122" s="10">
        <f t="shared" si="8"/>
        <v>1.8049999999999999</v>
      </c>
      <c r="J122" s="10">
        <f t="shared" si="5"/>
        <v>1.9</v>
      </c>
      <c r="K122" s="24">
        <v>30</v>
      </c>
      <c r="L122" s="222">
        <v>24</v>
      </c>
      <c r="M122" s="223">
        <v>17</v>
      </c>
      <c r="N122" s="24">
        <v>8</v>
      </c>
      <c r="O122" s="24">
        <v>5.71</v>
      </c>
      <c r="P122" s="224">
        <v>3.25</v>
      </c>
      <c r="Q122" s="225">
        <v>2000</v>
      </c>
    </row>
    <row r="123" spans="1:18" s="9" customFormat="1" ht="27" customHeight="1">
      <c r="A123" s="305"/>
      <c r="B123" s="316"/>
      <c r="C123" s="316"/>
      <c r="D123" s="319"/>
      <c r="E123" s="24" t="s">
        <v>435</v>
      </c>
      <c r="F123" s="321" t="s">
        <v>461</v>
      </c>
      <c r="G123" s="286" t="s">
        <v>685</v>
      </c>
      <c r="H123" s="288" t="s">
        <v>564</v>
      </c>
      <c r="I123" s="10">
        <f t="shared" si="8"/>
        <v>1.5105</v>
      </c>
      <c r="J123" s="10">
        <f t="shared" si="5"/>
        <v>1.59</v>
      </c>
      <c r="K123" s="24">
        <v>30</v>
      </c>
      <c r="L123" s="222">
        <v>24</v>
      </c>
      <c r="M123" s="223">
        <v>15</v>
      </c>
      <c r="N123" s="24">
        <v>8</v>
      </c>
      <c r="O123" s="24">
        <v>4.6399999999999997</v>
      </c>
      <c r="P123" s="224">
        <v>2.75</v>
      </c>
      <c r="Q123" s="225">
        <v>2000</v>
      </c>
    </row>
    <row r="124" spans="1:18" s="9" customFormat="1" ht="27" customHeight="1">
      <c r="A124" s="305"/>
      <c r="B124" s="316"/>
      <c r="C124" s="316"/>
      <c r="D124" s="319"/>
      <c r="E124" s="24" t="s">
        <v>436</v>
      </c>
      <c r="F124" s="323"/>
      <c r="G124" s="286" t="s">
        <v>686</v>
      </c>
      <c r="H124" s="288" t="s">
        <v>565</v>
      </c>
      <c r="I124" s="10">
        <f t="shared" si="8"/>
        <v>1.8049999999999999</v>
      </c>
      <c r="J124" s="10">
        <f t="shared" si="5"/>
        <v>1.9</v>
      </c>
      <c r="K124" s="24">
        <v>30</v>
      </c>
      <c r="L124" s="222">
        <v>24</v>
      </c>
      <c r="M124" s="223">
        <v>17</v>
      </c>
      <c r="N124" s="24">
        <v>8</v>
      </c>
      <c r="O124" s="24">
        <v>5.71</v>
      </c>
      <c r="P124" s="224">
        <v>3.25</v>
      </c>
      <c r="Q124" s="290">
        <v>504</v>
      </c>
    </row>
    <row r="125" spans="1:18" s="9" customFormat="1" ht="27" customHeight="1">
      <c r="A125" s="305"/>
      <c r="B125" s="316"/>
      <c r="C125" s="316"/>
      <c r="D125" s="319"/>
      <c r="E125" s="24" t="s">
        <v>435</v>
      </c>
      <c r="F125" s="321" t="s">
        <v>460</v>
      </c>
      <c r="G125" s="286" t="s">
        <v>687</v>
      </c>
      <c r="H125" s="288" t="s">
        <v>566</v>
      </c>
      <c r="I125" s="10">
        <f t="shared" si="8"/>
        <v>1.5105</v>
      </c>
      <c r="J125" s="10">
        <f t="shared" si="5"/>
        <v>1.59</v>
      </c>
      <c r="K125" s="24">
        <v>30</v>
      </c>
      <c r="L125" s="222">
        <v>24</v>
      </c>
      <c r="M125" s="223">
        <v>15</v>
      </c>
      <c r="N125" s="24">
        <v>8</v>
      </c>
      <c r="O125" s="24">
        <v>4.6399999999999997</v>
      </c>
      <c r="P125" s="224">
        <v>2.75</v>
      </c>
      <c r="Q125" s="225">
        <v>2000</v>
      </c>
    </row>
    <row r="126" spans="1:18" s="9" customFormat="1" ht="27" customHeight="1">
      <c r="A126" s="305"/>
      <c r="B126" s="317"/>
      <c r="C126" s="317"/>
      <c r="D126" s="320"/>
      <c r="E126" s="24" t="s">
        <v>436</v>
      </c>
      <c r="F126" s="323"/>
      <c r="G126" s="286" t="s">
        <v>688</v>
      </c>
      <c r="H126" s="288" t="s">
        <v>567</v>
      </c>
      <c r="I126" s="10">
        <f t="shared" si="8"/>
        <v>1.8049999999999999</v>
      </c>
      <c r="J126" s="10">
        <f t="shared" si="5"/>
        <v>1.9</v>
      </c>
      <c r="K126" s="24">
        <v>30</v>
      </c>
      <c r="L126" s="222">
        <v>24</v>
      </c>
      <c r="M126" s="223">
        <v>17</v>
      </c>
      <c r="N126" s="24">
        <v>8</v>
      </c>
      <c r="O126" s="24">
        <v>5.71</v>
      </c>
      <c r="P126" s="224">
        <v>3.25</v>
      </c>
      <c r="Q126" s="290">
        <v>496</v>
      </c>
    </row>
    <row r="127" spans="1:18" ht="21" customHeight="1">
      <c r="B127" s="281" t="s">
        <v>752</v>
      </c>
      <c r="C127" s="282"/>
      <c r="D127" s="283"/>
      <c r="E127" s="282"/>
      <c r="J127" s="7"/>
      <c r="P127" s="11"/>
      <c r="Q127" s="67">
        <f>SUM(Q121:Q126)</f>
        <v>10000</v>
      </c>
      <c r="R127" s="137" t="e">
        <f>(#REF!-#REF!)/#REF!</f>
        <v>#REF!</v>
      </c>
    </row>
    <row r="128" spans="1:18" s="8" customFormat="1" ht="21" customHeight="1">
      <c r="B128" s="229" t="s">
        <v>456</v>
      </c>
      <c r="C128" s="230"/>
      <c r="D128" s="230"/>
      <c r="E128" s="230"/>
      <c r="F128" s="230"/>
      <c r="G128" s="230"/>
      <c r="H128" s="230"/>
      <c r="I128" s="230"/>
      <c r="J128" s="230"/>
      <c r="K128" s="230"/>
      <c r="L128" s="230"/>
      <c r="M128" s="230"/>
      <c r="N128" s="230"/>
      <c r="O128" s="230"/>
      <c r="P128" s="230"/>
      <c r="Q128" s="230"/>
    </row>
    <row r="129" spans="1:18" s="8" customFormat="1" ht="21" customHeight="1">
      <c r="B129" s="231" t="s">
        <v>432</v>
      </c>
      <c r="C129" s="232"/>
      <c r="D129" s="232"/>
      <c r="E129" s="232"/>
      <c r="F129" s="232"/>
      <c r="G129" s="232"/>
      <c r="H129" s="232"/>
      <c r="I129" s="232"/>
      <c r="J129" s="232"/>
      <c r="K129" s="232"/>
      <c r="L129" s="232"/>
      <c r="M129" s="232"/>
      <c r="N129" s="232"/>
      <c r="O129" s="232"/>
      <c r="P129" s="232"/>
      <c r="Q129" s="232"/>
    </row>
    <row r="130" spans="1:18" s="8" customFormat="1" ht="21" customHeight="1">
      <c r="B130" s="310" t="s">
        <v>742</v>
      </c>
      <c r="C130" s="311"/>
      <c r="D130" s="312"/>
      <c r="E130" s="4"/>
      <c r="F130" s="66"/>
      <c r="G130" s="66"/>
      <c r="H130" s="66"/>
      <c r="I130" s="5"/>
      <c r="J130" s="4"/>
      <c r="K130" s="4"/>
      <c r="L130" s="4"/>
      <c r="M130" s="4"/>
      <c r="N130" s="4"/>
      <c r="O130" s="4"/>
      <c r="P130" s="20"/>
      <c r="Q130" s="6"/>
    </row>
    <row r="131" spans="1:18" s="9" customFormat="1" ht="27" customHeight="1">
      <c r="A131" s="306" t="s">
        <v>761</v>
      </c>
      <c r="B131" s="315" t="str">
        <f>B130</f>
        <v>6 piece set -- Serta Brand 80gsm Microfiber Sheets -- Comfy Sleep</v>
      </c>
      <c r="C131" s="315" t="s">
        <v>301</v>
      </c>
      <c r="D131" s="318" t="s">
        <v>42</v>
      </c>
      <c r="E131" s="293" t="s">
        <v>77</v>
      </c>
      <c r="F131" s="294" t="s">
        <v>426</v>
      </c>
      <c r="G131" s="295" t="s">
        <v>620</v>
      </c>
      <c r="H131" s="296" t="s">
        <v>535</v>
      </c>
      <c r="I131" s="297">
        <f t="shared" ref="I131:I138" si="9">J131*0.95</f>
        <v>3.7145000000000001</v>
      </c>
      <c r="J131" s="297">
        <f t="shared" si="5"/>
        <v>3.91</v>
      </c>
      <c r="K131" s="298">
        <v>30</v>
      </c>
      <c r="L131" s="299">
        <v>25</v>
      </c>
      <c r="M131" s="300">
        <v>32</v>
      </c>
      <c r="N131" s="298">
        <v>4</v>
      </c>
      <c r="O131" s="298">
        <v>4.3600000000000003</v>
      </c>
      <c r="P131" s="301">
        <v>7.25</v>
      </c>
      <c r="Q131" s="302">
        <v>0</v>
      </c>
    </row>
    <row r="132" spans="1:18" s="9" customFormat="1" ht="27" customHeight="1">
      <c r="A132" s="306"/>
      <c r="B132" s="316"/>
      <c r="C132" s="316"/>
      <c r="D132" s="319"/>
      <c r="E132" s="24" t="s">
        <v>85</v>
      </c>
      <c r="F132" s="322" t="s">
        <v>777</v>
      </c>
      <c r="G132" s="286" t="s">
        <v>689</v>
      </c>
      <c r="H132" s="288" t="s">
        <v>568</v>
      </c>
      <c r="I132" s="10">
        <f t="shared" si="9"/>
        <v>4.5504999999999995</v>
      </c>
      <c r="J132" s="10">
        <f t="shared" si="5"/>
        <v>4.79</v>
      </c>
      <c r="K132" s="15">
        <v>30</v>
      </c>
      <c r="L132" s="14">
        <v>25</v>
      </c>
      <c r="M132" s="13">
        <v>36</v>
      </c>
      <c r="N132" s="15">
        <v>4</v>
      </c>
      <c r="O132" s="15">
        <v>6.17</v>
      </c>
      <c r="P132" s="21">
        <v>8.75</v>
      </c>
      <c r="Q132" s="265">
        <v>1160</v>
      </c>
    </row>
    <row r="133" spans="1:18" s="9" customFormat="1" ht="27" customHeight="1">
      <c r="A133" s="306"/>
      <c r="B133" s="316"/>
      <c r="C133" s="316"/>
      <c r="D133" s="319"/>
      <c r="E133" s="24" t="s">
        <v>78</v>
      </c>
      <c r="F133" s="322"/>
      <c r="G133" s="286" t="s">
        <v>651</v>
      </c>
      <c r="H133" s="288" t="s">
        <v>527</v>
      </c>
      <c r="I133" s="10">
        <f t="shared" si="9"/>
        <v>5.0540000000000003</v>
      </c>
      <c r="J133" s="10">
        <f t="shared" si="5"/>
        <v>5.32</v>
      </c>
      <c r="K133" s="15">
        <v>30</v>
      </c>
      <c r="L133" s="14">
        <v>25</v>
      </c>
      <c r="M133" s="13">
        <v>40</v>
      </c>
      <c r="N133" s="15">
        <v>4</v>
      </c>
      <c r="O133" s="15">
        <v>7.04</v>
      </c>
      <c r="P133" s="21">
        <v>9.75</v>
      </c>
      <c r="Q133" s="64">
        <v>1188</v>
      </c>
    </row>
    <row r="134" spans="1:18" s="9" customFormat="1" ht="27" customHeight="1">
      <c r="A134" s="306"/>
      <c r="B134" s="316"/>
      <c r="C134" s="316"/>
      <c r="D134" s="319"/>
      <c r="E134" s="24" t="s">
        <v>79</v>
      </c>
      <c r="F134" s="322"/>
      <c r="G134" s="286" t="s">
        <v>690</v>
      </c>
      <c r="H134" s="288" t="s">
        <v>569</v>
      </c>
      <c r="I134" s="10">
        <f t="shared" si="9"/>
        <v>5.8425000000000002</v>
      </c>
      <c r="J134" s="10">
        <f t="shared" si="5"/>
        <v>6.15</v>
      </c>
      <c r="K134" s="15">
        <v>30</v>
      </c>
      <c r="L134" s="14">
        <v>25</v>
      </c>
      <c r="M134" s="13">
        <v>44</v>
      </c>
      <c r="N134" s="15">
        <v>4</v>
      </c>
      <c r="O134" s="15">
        <v>8.3699999999999992</v>
      </c>
      <c r="P134" s="21">
        <v>11</v>
      </c>
      <c r="Q134" s="265">
        <v>1748</v>
      </c>
    </row>
    <row r="135" spans="1:18" s="9" customFormat="1" ht="27" customHeight="1">
      <c r="A135" s="306"/>
      <c r="B135" s="316"/>
      <c r="C135" s="316"/>
      <c r="D135" s="319"/>
      <c r="E135" s="24" t="s">
        <v>86</v>
      </c>
      <c r="F135" s="323"/>
      <c r="G135" s="286" t="s">
        <v>691</v>
      </c>
      <c r="H135" s="288" t="s">
        <v>570</v>
      </c>
      <c r="I135" s="10">
        <f t="shared" si="9"/>
        <v>5.9375</v>
      </c>
      <c r="J135" s="10">
        <f t="shared" si="5"/>
        <v>6.25</v>
      </c>
      <c r="K135" s="15">
        <v>30</v>
      </c>
      <c r="L135" s="14">
        <v>25</v>
      </c>
      <c r="M135" s="13">
        <v>44</v>
      </c>
      <c r="N135" s="15">
        <v>4</v>
      </c>
      <c r="O135" s="15">
        <v>8.3699999999999992</v>
      </c>
      <c r="P135" s="21">
        <v>12.25</v>
      </c>
      <c r="Q135" s="265">
        <v>248</v>
      </c>
    </row>
    <row r="136" spans="1:18" s="9" customFormat="1" ht="27" customHeight="1">
      <c r="A136" s="306"/>
      <c r="B136" s="316"/>
      <c r="C136" s="316"/>
      <c r="D136" s="319"/>
      <c r="E136" s="24" t="s">
        <v>78</v>
      </c>
      <c r="F136" s="138" t="s">
        <v>426</v>
      </c>
      <c r="G136" s="286" t="s">
        <v>611</v>
      </c>
      <c r="H136" s="288" t="s">
        <v>537</v>
      </c>
      <c r="I136" s="10">
        <f t="shared" si="9"/>
        <v>5.0540000000000003</v>
      </c>
      <c r="J136" s="10">
        <f t="shared" si="5"/>
        <v>5.32</v>
      </c>
      <c r="K136" s="15">
        <v>30</v>
      </c>
      <c r="L136" s="14">
        <v>25</v>
      </c>
      <c r="M136" s="13">
        <v>40</v>
      </c>
      <c r="N136" s="15">
        <v>4</v>
      </c>
      <c r="O136" s="15">
        <v>7.04</v>
      </c>
      <c r="P136" s="21">
        <v>9.75</v>
      </c>
      <c r="Q136" s="64">
        <v>1188</v>
      </c>
    </row>
    <row r="137" spans="1:18" s="9" customFormat="1" ht="27" customHeight="1">
      <c r="A137" s="306"/>
      <c r="B137" s="316"/>
      <c r="C137" s="316"/>
      <c r="D137" s="319"/>
      <c r="E137" s="24" t="s">
        <v>77</v>
      </c>
      <c r="F137" s="324" t="s">
        <v>779</v>
      </c>
      <c r="G137" s="303" t="s">
        <v>780</v>
      </c>
      <c r="H137" s="304" t="s">
        <v>781</v>
      </c>
      <c r="I137" s="10">
        <f t="shared" ref="I137" si="10">J137*0.95</f>
        <v>5.0540000000000003</v>
      </c>
      <c r="J137" s="10">
        <f t="shared" si="5"/>
        <v>5.32</v>
      </c>
      <c r="K137" s="15">
        <v>30</v>
      </c>
      <c r="L137" s="14">
        <v>25</v>
      </c>
      <c r="M137" s="13">
        <v>32</v>
      </c>
      <c r="N137" s="15">
        <v>4</v>
      </c>
      <c r="O137" s="15">
        <v>4.3600000000000003</v>
      </c>
      <c r="P137" s="21">
        <v>7.25</v>
      </c>
      <c r="Q137" s="64">
        <v>1572</v>
      </c>
    </row>
    <row r="138" spans="1:18" s="9" customFormat="1" ht="27" customHeight="1">
      <c r="A138" s="306"/>
      <c r="B138" s="317"/>
      <c r="C138" s="317"/>
      <c r="D138" s="320"/>
      <c r="E138" s="24" t="s">
        <v>78</v>
      </c>
      <c r="F138" s="323"/>
      <c r="G138" s="286" t="s">
        <v>692</v>
      </c>
      <c r="H138" s="288" t="s">
        <v>571</v>
      </c>
      <c r="I138" s="10">
        <f t="shared" si="9"/>
        <v>5.0540000000000003</v>
      </c>
      <c r="J138" s="10">
        <f>J53</f>
        <v>5.32</v>
      </c>
      <c r="K138" s="15">
        <v>30</v>
      </c>
      <c r="L138" s="14">
        <v>25</v>
      </c>
      <c r="M138" s="13">
        <v>40</v>
      </c>
      <c r="N138" s="15">
        <v>4</v>
      </c>
      <c r="O138" s="15">
        <v>7.04</v>
      </c>
      <c r="P138" s="21">
        <v>9.75</v>
      </c>
      <c r="Q138" s="64">
        <v>1188</v>
      </c>
    </row>
    <row r="139" spans="1:18" ht="21" customHeight="1">
      <c r="B139" s="281" t="s">
        <v>733</v>
      </c>
      <c r="C139" s="282"/>
      <c r="D139" s="283"/>
      <c r="E139" s="282"/>
      <c r="J139" s="7"/>
      <c r="Q139" s="67">
        <f>SUM(Q131:Q138)</f>
        <v>8292</v>
      </c>
      <c r="R139" s="137" t="e">
        <f>(#REF!-#REF!)/#REF!</f>
        <v>#REF!</v>
      </c>
    </row>
    <row r="140" spans="1:18" s="8" customFormat="1" ht="21" customHeight="1">
      <c r="B140" s="221" t="s">
        <v>457</v>
      </c>
      <c r="C140" s="220"/>
      <c r="D140" s="220"/>
      <c r="E140" s="220"/>
      <c r="F140" s="220"/>
      <c r="G140" s="220"/>
      <c r="H140" s="220"/>
      <c r="I140" s="220"/>
      <c r="J140" s="220"/>
      <c r="K140" s="220"/>
      <c r="L140" s="220"/>
      <c r="M140" s="220"/>
      <c r="N140" s="220"/>
      <c r="O140" s="220"/>
      <c r="P140" s="220"/>
      <c r="Q140" s="220"/>
    </row>
    <row r="141" spans="1:18" s="8" customFormat="1" ht="21" customHeight="1">
      <c r="B141" s="221" t="s">
        <v>444</v>
      </c>
      <c r="C141" s="220"/>
      <c r="D141" s="220"/>
      <c r="E141" s="220"/>
      <c r="F141" s="220"/>
      <c r="G141" s="220"/>
      <c r="H141" s="220"/>
      <c r="I141" s="220"/>
      <c r="J141" s="220"/>
      <c r="K141" s="220"/>
      <c r="L141" s="220"/>
      <c r="M141" s="220"/>
      <c r="N141" s="220"/>
      <c r="O141" s="220"/>
      <c r="P141" s="220"/>
      <c r="Q141" s="220"/>
    </row>
    <row r="142" spans="1:18" s="8" customFormat="1" ht="21" customHeight="1">
      <c r="B142" s="310" t="s">
        <v>425</v>
      </c>
      <c r="C142" s="311"/>
      <c r="D142" s="312"/>
      <c r="E142" s="4"/>
      <c r="F142" s="65"/>
      <c r="G142" s="65"/>
      <c r="H142" s="65"/>
      <c r="I142" s="5"/>
      <c r="J142" s="4"/>
      <c r="K142" s="4"/>
      <c r="L142" s="4"/>
      <c r="M142" s="4"/>
      <c r="N142" s="4"/>
      <c r="O142" s="4"/>
      <c r="P142" s="20"/>
      <c r="Q142" s="6"/>
    </row>
    <row r="143" spans="1:18" s="9" customFormat="1" ht="27" customHeight="1">
      <c r="A143" s="306" t="s">
        <v>762</v>
      </c>
      <c r="B143" s="313" t="str">
        <f>B142</f>
        <v>6 piece set -- Serta Brand 80gsm Microfiber Sheets - Cooling</v>
      </c>
      <c r="C143" s="313" t="s">
        <v>424</v>
      </c>
      <c r="D143" s="314" t="s">
        <v>42</v>
      </c>
      <c r="E143" s="24" t="s">
        <v>77</v>
      </c>
      <c r="F143" s="321" t="s">
        <v>427</v>
      </c>
      <c r="G143" s="286" t="s">
        <v>693</v>
      </c>
      <c r="H143" s="288" t="s">
        <v>572</v>
      </c>
      <c r="I143" s="10">
        <f t="shared" ref="I143:I149" si="11">J143*0.95</f>
        <v>3.7715000000000001</v>
      </c>
      <c r="J143" s="10">
        <f t="shared" ref="J143:J149" si="12">J58</f>
        <v>3.97</v>
      </c>
      <c r="K143" s="15">
        <v>30</v>
      </c>
      <c r="L143" s="14">
        <v>25</v>
      </c>
      <c r="M143" s="13">
        <v>32</v>
      </c>
      <c r="N143" s="15">
        <v>4</v>
      </c>
      <c r="O143" s="15">
        <v>4.3600000000000003</v>
      </c>
      <c r="P143" s="291">
        <v>7.6</v>
      </c>
      <c r="Q143" s="64">
        <v>1572</v>
      </c>
    </row>
    <row r="144" spans="1:18" s="9" customFormat="1" ht="27" customHeight="1">
      <c r="A144" s="306"/>
      <c r="B144" s="313"/>
      <c r="C144" s="313"/>
      <c r="D144" s="314"/>
      <c r="E144" s="24" t="s">
        <v>85</v>
      </c>
      <c r="F144" s="322"/>
      <c r="G144" s="286" t="s">
        <v>694</v>
      </c>
      <c r="H144" s="288" t="s">
        <v>573</v>
      </c>
      <c r="I144" s="10">
        <f t="shared" si="11"/>
        <v>4.617</v>
      </c>
      <c r="J144" s="10">
        <f t="shared" si="12"/>
        <v>4.8600000000000003</v>
      </c>
      <c r="K144" s="15">
        <v>30</v>
      </c>
      <c r="L144" s="14">
        <v>25</v>
      </c>
      <c r="M144" s="13">
        <v>36</v>
      </c>
      <c r="N144" s="15">
        <v>4</v>
      </c>
      <c r="O144" s="15">
        <v>6.17</v>
      </c>
      <c r="P144" s="291">
        <v>9.4</v>
      </c>
      <c r="Q144" s="265">
        <v>1160</v>
      </c>
    </row>
    <row r="145" spans="1:18" s="9" customFormat="1" ht="27" customHeight="1">
      <c r="A145" s="306"/>
      <c r="B145" s="313"/>
      <c r="C145" s="313"/>
      <c r="D145" s="314"/>
      <c r="E145" s="24" t="s">
        <v>78</v>
      </c>
      <c r="F145" s="322"/>
      <c r="G145" s="286" t="s">
        <v>631</v>
      </c>
      <c r="H145" s="288" t="s">
        <v>504</v>
      </c>
      <c r="I145" s="10">
        <f t="shared" si="11"/>
        <v>5.13</v>
      </c>
      <c r="J145" s="10">
        <f t="shared" si="12"/>
        <v>5.4</v>
      </c>
      <c r="K145" s="15">
        <v>30</v>
      </c>
      <c r="L145" s="14">
        <v>25</v>
      </c>
      <c r="M145" s="13">
        <v>40</v>
      </c>
      <c r="N145" s="15">
        <v>4</v>
      </c>
      <c r="O145" s="15">
        <v>7.04</v>
      </c>
      <c r="P145" s="291">
        <v>10.25</v>
      </c>
      <c r="Q145" s="64">
        <v>1188</v>
      </c>
    </row>
    <row r="146" spans="1:18" s="9" customFormat="1" ht="27" customHeight="1">
      <c r="A146" s="306"/>
      <c r="B146" s="313"/>
      <c r="C146" s="313"/>
      <c r="D146" s="314"/>
      <c r="E146" s="24" t="s">
        <v>79</v>
      </c>
      <c r="F146" s="322"/>
      <c r="G146" s="286" t="s">
        <v>695</v>
      </c>
      <c r="H146" s="288" t="s">
        <v>574</v>
      </c>
      <c r="I146" s="10">
        <f t="shared" si="11"/>
        <v>5.9375</v>
      </c>
      <c r="J146" s="10">
        <f t="shared" si="12"/>
        <v>6.25</v>
      </c>
      <c r="K146" s="15">
        <v>30</v>
      </c>
      <c r="L146" s="14">
        <v>25</v>
      </c>
      <c r="M146" s="13">
        <v>44</v>
      </c>
      <c r="N146" s="15">
        <v>4</v>
      </c>
      <c r="O146" s="15">
        <v>8.3699999999999992</v>
      </c>
      <c r="P146" s="291">
        <v>11.5</v>
      </c>
      <c r="Q146" s="265">
        <v>1748</v>
      </c>
    </row>
    <row r="147" spans="1:18" s="9" customFormat="1" ht="27" customHeight="1">
      <c r="A147" s="306"/>
      <c r="B147" s="313"/>
      <c r="C147" s="313"/>
      <c r="D147" s="314"/>
      <c r="E147" s="24" t="s">
        <v>86</v>
      </c>
      <c r="F147" s="323"/>
      <c r="G147" s="286" t="s">
        <v>696</v>
      </c>
      <c r="H147" s="288" t="s">
        <v>575</v>
      </c>
      <c r="I147" s="10">
        <f t="shared" si="11"/>
        <v>6.0134999999999996</v>
      </c>
      <c r="J147" s="10">
        <f t="shared" si="12"/>
        <v>6.33</v>
      </c>
      <c r="K147" s="15">
        <v>30</v>
      </c>
      <c r="L147" s="14">
        <v>25</v>
      </c>
      <c r="M147" s="13">
        <v>44</v>
      </c>
      <c r="N147" s="15">
        <v>4</v>
      </c>
      <c r="O147" s="15">
        <v>8.3699999999999992</v>
      </c>
      <c r="P147" s="291">
        <v>11.5</v>
      </c>
      <c r="Q147" s="265">
        <v>248</v>
      </c>
    </row>
    <row r="148" spans="1:18" s="9" customFormat="1" ht="27" customHeight="1">
      <c r="A148" s="306"/>
      <c r="B148" s="313"/>
      <c r="C148" s="313"/>
      <c r="D148" s="314"/>
      <c r="E148" s="24" t="s">
        <v>78</v>
      </c>
      <c r="F148" s="138" t="s">
        <v>426</v>
      </c>
      <c r="G148" s="286" t="s">
        <v>628</v>
      </c>
      <c r="H148" s="288" t="s">
        <v>501</v>
      </c>
      <c r="I148" s="10">
        <f t="shared" si="11"/>
        <v>5.13</v>
      </c>
      <c r="J148" s="10">
        <f t="shared" si="12"/>
        <v>5.4</v>
      </c>
      <c r="K148" s="15">
        <v>30</v>
      </c>
      <c r="L148" s="14">
        <v>25</v>
      </c>
      <c r="M148" s="13">
        <v>40</v>
      </c>
      <c r="N148" s="15">
        <v>4</v>
      </c>
      <c r="O148" s="15">
        <v>7.04</v>
      </c>
      <c r="P148" s="291">
        <v>10.25</v>
      </c>
      <c r="Q148" s="64">
        <v>1188</v>
      </c>
    </row>
    <row r="149" spans="1:18" s="9" customFormat="1" ht="27" customHeight="1">
      <c r="A149" s="306"/>
      <c r="B149" s="313"/>
      <c r="C149" s="313"/>
      <c r="D149" s="314"/>
      <c r="E149" s="24" t="s">
        <v>78</v>
      </c>
      <c r="F149" s="138" t="s">
        <v>449</v>
      </c>
      <c r="G149" s="286" t="s">
        <v>697</v>
      </c>
      <c r="H149" s="288" t="s">
        <v>576</v>
      </c>
      <c r="I149" s="10">
        <f t="shared" si="11"/>
        <v>5.13</v>
      </c>
      <c r="J149" s="10">
        <f t="shared" si="12"/>
        <v>5.4</v>
      </c>
      <c r="K149" s="15">
        <v>30</v>
      </c>
      <c r="L149" s="14">
        <v>25</v>
      </c>
      <c r="M149" s="13">
        <v>40</v>
      </c>
      <c r="N149" s="15">
        <v>4</v>
      </c>
      <c r="O149" s="15">
        <v>7.04</v>
      </c>
      <c r="P149" s="291">
        <v>10.25</v>
      </c>
      <c r="Q149" s="64">
        <v>1188</v>
      </c>
    </row>
    <row r="150" spans="1:18" ht="21" customHeight="1">
      <c r="B150" s="281" t="s">
        <v>734</v>
      </c>
      <c r="C150" s="282"/>
      <c r="D150" s="283"/>
      <c r="E150" s="282"/>
      <c r="J150" s="7"/>
      <c r="Q150" s="67">
        <f>SUM(Q143:Q149)</f>
        <v>8292</v>
      </c>
      <c r="R150" s="137" t="e">
        <f>(#REF!-#REF!)/#REF!</f>
        <v>#REF!</v>
      </c>
    </row>
    <row r="151" spans="1:18" s="8" customFormat="1" ht="21" customHeight="1">
      <c r="B151" s="229" t="s">
        <v>458</v>
      </c>
      <c r="C151" s="230"/>
      <c r="D151" s="230"/>
      <c r="E151" s="230"/>
      <c r="F151" s="230"/>
      <c r="G151" s="230"/>
      <c r="H151" s="230"/>
      <c r="I151" s="230"/>
      <c r="J151" s="230"/>
      <c r="K151" s="230"/>
      <c r="L151" s="230"/>
      <c r="M151" s="230"/>
      <c r="N151" s="230"/>
      <c r="O151" s="230"/>
      <c r="P151" s="230"/>
      <c r="Q151" s="230"/>
    </row>
    <row r="152" spans="1:18" s="8" customFormat="1" ht="21" customHeight="1">
      <c r="B152" s="231" t="s">
        <v>347</v>
      </c>
      <c r="C152" s="232"/>
      <c r="D152" s="232"/>
      <c r="E152" s="232"/>
      <c r="F152" s="232"/>
      <c r="G152" s="232"/>
      <c r="H152" s="232"/>
      <c r="I152" s="232"/>
      <c r="J152" s="232"/>
      <c r="K152" s="232"/>
      <c r="L152" s="232"/>
      <c r="M152" s="232"/>
      <c r="N152" s="232"/>
      <c r="O152" s="232"/>
      <c r="P152" s="232"/>
      <c r="Q152" s="232"/>
    </row>
    <row r="153" spans="1:18" s="8" customFormat="1" ht="21" customHeight="1">
      <c r="B153" s="310" t="s">
        <v>742</v>
      </c>
      <c r="C153" s="311"/>
      <c r="D153" s="312"/>
      <c r="E153" s="4"/>
      <c r="F153" s="66"/>
      <c r="G153" s="66"/>
      <c r="H153" s="66"/>
      <c r="I153" s="5"/>
      <c r="J153" s="4"/>
      <c r="K153" s="4"/>
      <c r="L153" s="4"/>
      <c r="M153" s="4"/>
      <c r="N153" s="4"/>
      <c r="O153" s="4"/>
      <c r="P153" s="20"/>
      <c r="Q153" s="6"/>
    </row>
    <row r="154" spans="1:18" s="9" customFormat="1" ht="27" customHeight="1">
      <c r="A154" s="306" t="s">
        <v>763</v>
      </c>
      <c r="B154" s="315" t="str">
        <f>B153</f>
        <v>6 piece set -- Serta Brand 80gsm Microfiber Sheets -- Comfy Sleep</v>
      </c>
      <c r="C154" s="315" t="s">
        <v>301</v>
      </c>
      <c r="D154" s="318" t="s">
        <v>42</v>
      </c>
      <c r="E154" s="24" t="s">
        <v>77</v>
      </c>
      <c r="F154" s="321" t="s">
        <v>426</v>
      </c>
      <c r="G154" s="286" t="s">
        <v>620</v>
      </c>
      <c r="H154" s="288" t="s">
        <v>535</v>
      </c>
      <c r="I154" s="10">
        <f t="shared" ref="I154:I160" si="13">J154*0.95</f>
        <v>3.7145000000000001</v>
      </c>
      <c r="J154" s="10">
        <f t="shared" ref="J154:J160" si="14">J69</f>
        <v>3.91</v>
      </c>
      <c r="K154" s="15">
        <v>30</v>
      </c>
      <c r="L154" s="14">
        <v>25</v>
      </c>
      <c r="M154" s="13">
        <v>32</v>
      </c>
      <c r="N154" s="15">
        <v>4</v>
      </c>
      <c r="O154" s="15">
        <v>4.3600000000000003</v>
      </c>
      <c r="P154" s="21">
        <v>7.25</v>
      </c>
      <c r="Q154" s="64">
        <v>1572</v>
      </c>
    </row>
    <row r="155" spans="1:18" s="9" customFormat="1" ht="27" customHeight="1">
      <c r="A155" s="306"/>
      <c r="B155" s="316"/>
      <c r="C155" s="316"/>
      <c r="D155" s="319"/>
      <c r="E155" s="24" t="s">
        <v>85</v>
      </c>
      <c r="F155" s="322"/>
      <c r="G155" s="286" t="s">
        <v>698</v>
      </c>
      <c r="H155" s="288" t="s">
        <v>536</v>
      </c>
      <c r="I155" s="10">
        <f t="shared" si="13"/>
        <v>4.5504999999999995</v>
      </c>
      <c r="J155" s="10">
        <f t="shared" si="14"/>
        <v>4.79</v>
      </c>
      <c r="K155" s="15">
        <v>30</v>
      </c>
      <c r="L155" s="14">
        <v>25</v>
      </c>
      <c r="M155" s="13">
        <v>36</v>
      </c>
      <c r="N155" s="15">
        <v>4</v>
      </c>
      <c r="O155" s="15">
        <v>6.17</v>
      </c>
      <c r="P155" s="21">
        <v>8.75</v>
      </c>
      <c r="Q155" s="265">
        <v>1160</v>
      </c>
    </row>
    <row r="156" spans="1:18" s="9" customFormat="1" ht="27" customHeight="1">
      <c r="A156" s="306"/>
      <c r="B156" s="316"/>
      <c r="C156" s="316"/>
      <c r="D156" s="319"/>
      <c r="E156" s="24" t="s">
        <v>78</v>
      </c>
      <c r="F156" s="322"/>
      <c r="G156" s="286" t="s">
        <v>611</v>
      </c>
      <c r="H156" s="288" t="s">
        <v>537</v>
      </c>
      <c r="I156" s="10">
        <f t="shared" si="13"/>
        <v>5.0540000000000003</v>
      </c>
      <c r="J156" s="10">
        <f t="shared" si="14"/>
        <v>5.32</v>
      </c>
      <c r="K156" s="15">
        <v>30</v>
      </c>
      <c r="L156" s="14">
        <v>25</v>
      </c>
      <c r="M156" s="13">
        <v>40</v>
      </c>
      <c r="N156" s="15">
        <v>4</v>
      </c>
      <c r="O156" s="15">
        <v>7.04</v>
      </c>
      <c r="P156" s="21">
        <v>9.75</v>
      </c>
      <c r="Q156" s="64">
        <v>1188</v>
      </c>
    </row>
    <row r="157" spans="1:18" s="9" customFormat="1" ht="27" customHeight="1">
      <c r="A157" s="306"/>
      <c r="B157" s="316"/>
      <c r="C157" s="316"/>
      <c r="D157" s="319"/>
      <c r="E157" s="24" t="s">
        <v>79</v>
      </c>
      <c r="F157" s="322"/>
      <c r="G157" s="286" t="s">
        <v>659</v>
      </c>
      <c r="H157" s="288" t="s">
        <v>538</v>
      </c>
      <c r="I157" s="10">
        <f t="shared" si="13"/>
        <v>5.8425000000000002</v>
      </c>
      <c r="J157" s="10">
        <f t="shared" si="14"/>
        <v>6.15</v>
      </c>
      <c r="K157" s="15">
        <v>30</v>
      </c>
      <c r="L157" s="14">
        <v>25</v>
      </c>
      <c r="M157" s="13">
        <v>44</v>
      </c>
      <c r="N157" s="15">
        <v>4</v>
      </c>
      <c r="O157" s="15">
        <v>8.3699999999999992</v>
      </c>
      <c r="P157" s="21">
        <v>11</v>
      </c>
      <c r="Q157" s="265">
        <v>1748</v>
      </c>
    </row>
    <row r="158" spans="1:18" s="9" customFormat="1" ht="27" customHeight="1">
      <c r="A158" s="306"/>
      <c r="B158" s="316"/>
      <c r="C158" s="316"/>
      <c r="D158" s="319"/>
      <c r="E158" s="24" t="s">
        <v>86</v>
      </c>
      <c r="F158" s="323"/>
      <c r="G158" s="286" t="s">
        <v>623</v>
      </c>
      <c r="H158" s="288" t="s">
        <v>539</v>
      </c>
      <c r="I158" s="10">
        <f t="shared" si="13"/>
        <v>5.9375</v>
      </c>
      <c r="J158" s="10">
        <f t="shared" si="14"/>
        <v>6.25</v>
      </c>
      <c r="K158" s="15">
        <v>30</v>
      </c>
      <c r="L158" s="14">
        <v>25</v>
      </c>
      <c r="M158" s="13">
        <v>44</v>
      </c>
      <c r="N158" s="15">
        <v>4</v>
      </c>
      <c r="O158" s="15">
        <v>8.3699999999999992</v>
      </c>
      <c r="P158" s="21">
        <v>12.25</v>
      </c>
      <c r="Q158" s="265">
        <v>248</v>
      </c>
    </row>
    <row r="159" spans="1:18" s="9" customFormat="1" ht="27" customHeight="1">
      <c r="A159" s="306"/>
      <c r="B159" s="316"/>
      <c r="C159" s="316"/>
      <c r="D159" s="319"/>
      <c r="E159" s="24" t="s">
        <v>78</v>
      </c>
      <c r="F159" s="138" t="s">
        <v>428</v>
      </c>
      <c r="G159" s="286" t="s">
        <v>625</v>
      </c>
      <c r="H159" s="288" t="s">
        <v>577</v>
      </c>
      <c r="I159" s="10">
        <f t="shared" si="13"/>
        <v>5.0540000000000003</v>
      </c>
      <c r="J159" s="10">
        <f t="shared" si="14"/>
        <v>5.32</v>
      </c>
      <c r="K159" s="15">
        <v>30</v>
      </c>
      <c r="L159" s="14">
        <v>25</v>
      </c>
      <c r="M159" s="13">
        <v>40</v>
      </c>
      <c r="N159" s="15">
        <v>4</v>
      </c>
      <c r="O159" s="15">
        <v>7.04</v>
      </c>
      <c r="P159" s="21">
        <v>9.75</v>
      </c>
      <c r="Q159" s="64">
        <v>1188</v>
      </c>
    </row>
    <row r="160" spans="1:18" s="9" customFormat="1" ht="27" customHeight="1">
      <c r="A160" s="306"/>
      <c r="B160" s="317"/>
      <c r="C160" s="317"/>
      <c r="D160" s="320"/>
      <c r="E160" s="24" t="s">
        <v>78</v>
      </c>
      <c r="F160" s="138" t="s">
        <v>451</v>
      </c>
      <c r="G160" s="286" t="s">
        <v>664</v>
      </c>
      <c r="H160" s="288" t="s">
        <v>544</v>
      </c>
      <c r="I160" s="10">
        <f t="shared" si="13"/>
        <v>5.0540000000000003</v>
      </c>
      <c r="J160" s="10">
        <f t="shared" si="14"/>
        <v>5.32</v>
      </c>
      <c r="K160" s="15">
        <v>30</v>
      </c>
      <c r="L160" s="14">
        <v>25</v>
      </c>
      <c r="M160" s="13">
        <v>40</v>
      </c>
      <c r="N160" s="15">
        <v>4</v>
      </c>
      <c r="O160" s="15">
        <v>7.04</v>
      </c>
      <c r="P160" s="21">
        <v>9.75</v>
      </c>
      <c r="Q160" s="64">
        <v>1188</v>
      </c>
    </row>
    <row r="161" spans="1:18" ht="21" customHeight="1">
      <c r="B161" s="281" t="s">
        <v>735</v>
      </c>
      <c r="C161" s="282"/>
      <c r="D161" s="283"/>
      <c r="E161" s="282"/>
      <c r="J161" s="7"/>
      <c r="Q161" s="67">
        <f>SUM(Q154:Q160)</f>
        <v>8292</v>
      </c>
      <c r="R161" s="137" t="e">
        <f>(#REF!-#REF!)/#REF!</f>
        <v>#REF!</v>
      </c>
    </row>
    <row r="162" spans="1:18" s="8" customFormat="1" ht="21" customHeight="1">
      <c r="B162" s="229" t="s">
        <v>459</v>
      </c>
      <c r="C162" s="230"/>
      <c r="D162" s="230"/>
      <c r="E162" s="230"/>
      <c r="F162" s="230"/>
      <c r="G162" s="230"/>
      <c r="H162" s="230"/>
      <c r="I162" s="230"/>
      <c r="J162" s="230"/>
      <c r="K162" s="230"/>
      <c r="L162" s="230"/>
      <c r="M162" s="230"/>
      <c r="N162" s="230"/>
      <c r="O162" s="230"/>
      <c r="P162" s="230"/>
      <c r="Q162" s="230"/>
    </row>
    <row r="163" spans="1:18" s="8" customFormat="1" ht="21" customHeight="1">
      <c r="B163" s="231" t="s">
        <v>347</v>
      </c>
      <c r="C163" s="232"/>
      <c r="D163" s="232"/>
      <c r="E163" s="232"/>
      <c r="F163" s="232"/>
      <c r="G163" s="232"/>
      <c r="H163" s="232"/>
      <c r="I163" s="232"/>
      <c r="J163" s="232"/>
      <c r="K163" s="232"/>
      <c r="L163" s="232"/>
      <c r="M163" s="232"/>
      <c r="N163" s="232"/>
      <c r="O163" s="232"/>
      <c r="P163" s="232"/>
      <c r="Q163" s="232"/>
    </row>
    <row r="164" spans="1:18" s="8" customFormat="1" ht="21" customHeight="1">
      <c r="B164" s="310" t="s">
        <v>442</v>
      </c>
      <c r="C164" s="311"/>
      <c r="D164" s="312"/>
      <c r="E164" s="4"/>
      <c r="F164" s="66"/>
      <c r="G164" s="66"/>
      <c r="H164" s="66"/>
      <c r="I164" s="5"/>
      <c r="J164" s="4"/>
      <c r="K164" s="4"/>
      <c r="L164" s="4"/>
      <c r="M164" s="4"/>
      <c r="N164" s="4"/>
      <c r="O164" s="4"/>
      <c r="P164" s="20"/>
      <c r="Q164" s="6"/>
    </row>
    <row r="165" spans="1:18" s="9" customFormat="1" ht="27" customHeight="1">
      <c r="A165" s="305" t="s">
        <v>765</v>
      </c>
      <c r="B165" s="315" t="str">
        <f>B164</f>
        <v>6 piece set -- Serta Brand 80gsm Microfiber Sheets -- Comfy Sleep</v>
      </c>
      <c r="C165" s="313" t="s">
        <v>301</v>
      </c>
      <c r="D165" s="318" t="s">
        <v>42</v>
      </c>
      <c r="E165" s="24" t="s">
        <v>77</v>
      </c>
      <c r="F165" s="321" t="s">
        <v>445</v>
      </c>
      <c r="G165" s="286" t="s">
        <v>699</v>
      </c>
      <c r="H165" s="288" t="s">
        <v>578</v>
      </c>
      <c r="I165" s="10">
        <f t="shared" ref="I165:I177" si="15">J165*0.95</f>
        <v>3.7145000000000001</v>
      </c>
      <c r="J165" s="10">
        <f t="shared" ref="J165:J177" si="16">J80</f>
        <v>3.91</v>
      </c>
      <c r="K165" s="15">
        <v>30</v>
      </c>
      <c r="L165" s="14">
        <v>25</v>
      </c>
      <c r="M165" s="13">
        <v>32</v>
      </c>
      <c r="N165" s="15">
        <v>4</v>
      </c>
      <c r="O165" s="15">
        <v>4.3600000000000003</v>
      </c>
      <c r="P165" s="21">
        <v>7.25</v>
      </c>
      <c r="Q165" s="64">
        <v>1020</v>
      </c>
    </row>
    <row r="166" spans="1:18" s="9" customFormat="1" ht="27" customHeight="1">
      <c r="A166" s="305"/>
      <c r="B166" s="316"/>
      <c r="C166" s="313"/>
      <c r="D166" s="319"/>
      <c r="E166" s="24" t="s">
        <v>85</v>
      </c>
      <c r="F166" s="322"/>
      <c r="G166" s="286" t="s">
        <v>700</v>
      </c>
      <c r="H166" s="288" t="s">
        <v>579</v>
      </c>
      <c r="I166" s="10">
        <f t="shared" si="15"/>
        <v>4.5504999999999995</v>
      </c>
      <c r="J166" s="10">
        <f t="shared" si="16"/>
        <v>4.79</v>
      </c>
      <c r="K166" s="15">
        <v>30</v>
      </c>
      <c r="L166" s="14">
        <v>25</v>
      </c>
      <c r="M166" s="13">
        <v>36</v>
      </c>
      <c r="N166" s="15">
        <v>4</v>
      </c>
      <c r="O166" s="15">
        <v>6.17</v>
      </c>
      <c r="P166" s="21">
        <v>8.75</v>
      </c>
      <c r="Q166" s="64">
        <v>756</v>
      </c>
    </row>
    <row r="167" spans="1:18" s="9" customFormat="1" ht="27" customHeight="1">
      <c r="A167" s="305"/>
      <c r="B167" s="316"/>
      <c r="C167" s="313"/>
      <c r="D167" s="319"/>
      <c r="E167" s="24" t="s">
        <v>78</v>
      </c>
      <c r="F167" s="322"/>
      <c r="G167" s="286" t="s">
        <v>701</v>
      </c>
      <c r="H167" s="288" t="s">
        <v>580</v>
      </c>
      <c r="I167" s="10">
        <f t="shared" si="15"/>
        <v>5.0540000000000003</v>
      </c>
      <c r="J167" s="10">
        <f t="shared" si="16"/>
        <v>5.32</v>
      </c>
      <c r="K167" s="15">
        <v>30</v>
      </c>
      <c r="L167" s="14">
        <v>25</v>
      </c>
      <c r="M167" s="13">
        <v>40</v>
      </c>
      <c r="N167" s="15">
        <v>4</v>
      </c>
      <c r="O167" s="15">
        <v>7.04</v>
      </c>
      <c r="P167" s="21">
        <v>9.75</v>
      </c>
      <c r="Q167" s="64">
        <v>1160</v>
      </c>
    </row>
    <row r="168" spans="1:18" s="9" customFormat="1" ht="27" customHeight="1">
      <c r="A168" s="305"/>
      <c r="B168" s="316"/>
      <c r="C168" s="313"/>
      <c r="D168" s="319"/>
      <c r="E168" s="24" t="s">
        <v>79</v>
      </c>
      <c r="F168" s="323"/>
      <c r="G168" s="286" t="s">
        <v>702</v>
      </c>
      <c r="H168" s="288" t="s">
        <v>581</v>
      </c>
      <c r="I168" s="10">
        <f t="shared" si="15"/>
        <v>5.8425000000000002</v>
      </c>
      <c r="J168" s="10">
        <f t="shared" si="16"/>
        <v>6.15</v>
      </c>
      <c r="K168" s="15">
        <v>30</v>
      </c>
      <c r="L168" s="14">
        <v>25</v>
      </c>
      <c r="M168" s="13">
        <v>44</v>
      </c>
      <c r="N168" s="15">
        <v>4</v>
      </c>
      <c r="O168" s="15">
        <v>8.3699999999999992</v>
      </c>
      <c r="P168" s="21">
        <v>11</v>
      </c>
      <c r="Q168" s="64">
        <v>1136</v>
      </c>
    </row>
    <row r="169" spans="1:18" s="9" customFormat="1" ht="27" customHeight="1">
      <c r="A169" s="305"/>
      <c r="B169" s="316"/>
      <c r="C169" s="313"/>
      <c r="D169" s="319"/>
      <c r="E169" s="24" t="s">
        <v>78</v>
      </c>
      <c r="F169" s="138" t="s">
        <v>426</v>
      </c>
      <c r="G169" s="286" t="s">
        <v>611</v>
      </c>
      <c r="H169" s="288" t="s">
        <v>537</v>
      </c>
      <c r="I169" s="10">
        <f t="shared" si="15"/>
        <v>5.0540000000000003</v>
      </c>
      <c r="J169" s="10">
        <f t="shared" si="16"/>
        <v>5.32</v>
      </c>
      <c r="K169" s="15">
        <v>30</v>
      </c>
      <c r="L169" s="14">
        <v>25</v>
      </c>
      <c r="M169" s="13">
        <v>40</v>
      </c>
      <c r="N169" s="15">
        <v>4</v>
      </c>
      <c r="O169" s="15">
        <v>7.04</v>
      </c>
      <c r="P169" s="21">
        <v>9.75</v>
      </c>
      <c r="Q169" s="64">
        <v>1160</v>
      </c>
    </row>
    <row r="170" spans="1:18" s="9" customFormat="1" ht="27" customHeight="1">
      <c r="A170" s="305" t="s">
        <v>758</v>
      </c>
      <c r="B170" s="316"/>
      <c r="C170" s="313" t="s">
        <v>775</v>
      </c>
      <c r="D170" s="319"/>
      <c r="E170" s="24" t="s">
        <v>435</v>
      </c>
      <c r="F170" s="321" t="s">
        <v>426</v>
      </c>
      <c r="G170" s="286" t="s">
        <v>612</v>
      </c>
      <c r="H170" s="288" t="s">
        <v>547</v>
      </c>
      <c r="I170" s="10">
        <f t="shared" si="15"/>
        <v>1.0355000000000001</v>
      </c>
      <c r="J170" s="10">
        <f t="shared" si="16"/>
        <v>1.0900000000000001</v>
      </c>
      <c r="K170" s="24">
        <v>25</v>
      </c>
      <c r="L170" s="222">
        <v>16</v>
      </c>
      <c r="M170" s="223">
        <v>24</v>
      </c>
      <c r="N170" s="24">
        <v>8</v>
      </c>
      <c r="O170" s="24">
        <v>1.99</v>
      </c>
      <c r="P170" s="224">
        <v>2.25</v>
      </c>
      <c r="Q170" s="225">
        <v>4000</v>
      </c>
    </row>
    <row r="171" spans="1:18" s="9" customFormat="1" ht="27" customHeight="1">
      <c r="A171" s="305"/>
      <c r="B171" s="316"/>
      <c r="C171" s="313"/>
      <c r="D171" s="319"/>
      <c r="E171" s="24" t="s">
        <v>436</v>
      </c>
      <c r="F171" s="323"/>
      <c r="G171" s="286" t="s">
        <v>667</v>
      </c>
      <c r="H171" s="288" t="s">
        <v>548</v>
      </c>
      <c r="I171" s="10">
        <f t="shared" si="15"/>
        <v>1.1684999999999999</v>
      </c>
      <c r="J171" s="10">
        <f t="shared" si="16"/>
        <v>1.23</v>
      </c>
      <c r="K171" s="24">
        <v>25</v>
      </c>
      <c r="L171" s="222">
        <v>16</v>
      </c>
      <c r="M171" s="223">
        <v>26</v>
      </c>
      <c r="N171" s="24">
        <v>8</v>
      </c>
      <c r="O171" s="24">
        <v>2.41</v>
      </c>
      <c r="P171" s="292">
        <v>2.65</v>
      </c>
      <c r="Q171" s="225">
        <v>3000</v>
      </c>
    </row>
    <row r="172" spans="1:18" s="9" customFormat="1" ht="27" customHeight="1">
      <c r="A172" s="305"/>
      <c r="B172" s="316"/>
      <c r="C172" s="313"/>
      <c r="D172" s="319"/>
      <c r="E172" s="24" t="s">
        <v>435</v>
      </c>
      <c r="F172" s="321" t="s">
        <v>428</v>
      </c>
      <c r="G172" s="286" t="s">
        <v>614</v>
      </c>
      <c r="H172" s="288" t="s">
        <v>582</v>
      </c>
      <c r="I172" s="10">
        <f t="shared" si="15"/>
        <v>1.0355000000000001</v>
      </c>
      <c r="J172" s="10">
        <f t="shared" si="16"/>
        <v>1.0900000000000001</v>
      </c>
      <c r="K172" s="24">
        <v>25</v>
      </c>
      <c r="L172" s="222">
        <v>16</v>
      </c>
      <c r="M172" s="223">
        <v>24</v>
      </c>
      <c r="N172" s="24">
        <v>8</v>
      </c>
      <c r="O172" s="24">
        <v>1.99</v>
      </c>
      <c r="P172" s="292">
        <v>2.25</v>
      </c>
      <c r="Q172" s="225">
        <v>3600</v>
      </c>
    </row>
    <row r="173" spans="1:18" s="9" customFormat="1" ht="27" customHeight="1">
      <c r="A173" s="305"/>
      <c r="B173" s="316"/>
      <c r="C173" s="313"/>
      <c r="D173" s="319"/>
      <c r="E173" s="24" t="s">
        <v>436</v>
      </c>
      <c r="F173" s="323"/>
      <c r="G173" s="286" t="s">
        <v>615</v>
      </c>
      <c r="H173" s="288" t="s">
        <v>583</v>
      </c>
      <c r="I173" s="10">
        <f t="shared" si="15"/>
        <v>1.1684999999999999</v>
      </c>
      <c r="J173" s="10">
        <f t="shared" si="16"/>
        <v>1.23</v>
      </c>
      <c r="K173" s="24">
        <v>25</v>
      </c>
      <c r="L173" s="222">
        <v>16</v>
      </c>
      <c r="M173" s="223">
        <v>26</v>
      </c>
      <c r="N173" s="24">
        <v>8</v>
      </c>
      <c r="O173" s="24">
        <v>2.41</v>
      </c>
      <c r="P173" s="292">
        <v>2.65</v>
      </c>
      <c r="Q173" s="225">
        <v>1000</v>
      </c>
    </row>
    <row r="174" spans="1:18" s="9" customFormat="1" ht="27" customHeight="1">
      <c r="A174" s="305"/>
      <c r="B174" s="316"/>
      <c r="C174" s="313"/>
      <c r="D174" s="319"/>
      <c r="E174" s="24" t="s">
        <v>435</v>
      </c>
      <c r="F174" s="321" t="s">
        <v>445</v>
      </c>
      <c r="G174" s="286" t="s">
        <v>703</v>
      </c>
      <c r="H174" s="288" t="s">
        <v>584</v>
      </c>
      <c r="I174" s="10">
        <f t="shared" si="15"/>
        <v>1.0355000000000001</v>
      </c>
      <c r="J174" s="10">
        <f t="shared" si="16"/>
        <v>1.0900000000000001</v>
      </c>
      <c r="K174" s="24">
        <v>25</v>
      </c>
      <c r="L174" s="222">
        <v>16</v>
      </c>
      <c r="M174" s="223">
        <v>24</v>
      </c>
      <c r="N174" s="24">
        <v>8</v>
      </c>
      <c r="O174" s="24">
        <v>1.99</v>
      </c>
      <c r="P174" s="292">
        <v>2.25</v>
      </c>
      <c r="Q174" s="225">
        <v>3200</v>
      </c>
    </row>
    <row r="175" spans="1:18" s="9" customFormat="1" ht="27" customHeight="1">
      <c r="A175" s="305"/>
      <c r="B175" s="316"/>
      <c r="C175" s="313"/>
      <c r="D175" s="319"/>
      <c r="E175" s="24" t="s">
        <v>453</v>
      </c>
      <c r="F175" s="323"/>
      <c r="G175" s="286" t="s">
        <v>704</v>
      </c>
      <c r="H175" s="288" t="s">
        <v>585</v>
      </c>
      <c r="I175" s="10">
        <f t="shared" si="15"/>
        <v>1.1684999999999999</v>
      </c>
      <c r="J175" s="10">
        <f t="shared" si="16"/>
        <v>1.23</v>
      </c>
      <c r="K175" s="24">
        <v>25</v>
      </c>
      <c r="L175" s="222">
        <v>16</v>
      </c>
      <c r="M175" s="223">
        <v>26</v>
      </c>
      <c r="N175" s="24">
        <v>8</v>
      </c>
      <c r="O175" s="24">
        <v>2.41</v>
      </c>
      <c r="P175" s="292">
        <v>2.65</v>
      </c>
      <c r="Q175" s="225">
        <v>1000</v>
      </c>
    </row>
    <row r="176" spans="1:18" s="9" customFormat="1" ht="27" customHeight="1">
      <c r="A176" s="305"/>
      <c r="B176" s="316"/>
      <c r="C176" s="313"/>
      <c r="D176" s="319"/>
      <c r="E176" s="24" t="s">
        <v>435</v>
      </c>
      <c r="F176" s="321" t="s">
        <v>451</v>
      </c>
      <c r="G176" s="286" t="s">
        <v>668</v>
      </c>
      <c r="H176" s="288" t="s">
        <v>549</v>
      </c>
      <c r="I176" s="10">
        <f t="shared" si="15"/>
        <v>1.0355000000000001</v>
      </c>
      <c r="J176" s="10">
        <f t="shared" si="16"/>
        <v>1.0900000000000001</v>
      </c>
      <c r="K176" s="24">
        <v>25</v>
      </c>
      <c r="L176" s="222">
        <v>16</v>
      </c>
      <c r="M176" s="223">
        <v>24</v>
      </c>
      <c r="N176" s="24">
        <v>8</v>
      </c>
      <c r="O176" s="24">
        <v>1.99</v>
      </c>
      <c r="P176" s="292">
        <v>2.25</v>
      </c>
      <c r="Q176" s="225">
        <v>3200</v>
      </c>
    </row>
    <row r="177" spans="1:18" s="9" customFormat="1" ht="27" customHeight="1">
      <c r="A177" s="305"/>
      <c r="B177" s="317"/>
      <c r="C177" s="313"/>
      <c r="D177" s="320"/>
      <c r="E177" s="24" t="s">
        <v>436</v>
      </c>
      <c r="F177" s="323"/>
      <c r="G177" s="286" t="s">
        <v>669</v>
      </c>
      <c r="H177" s="288" t="s">
        <v>550</v>
      </c>
      <c r="I177" s="10">
        <f t="shared" si="15"/>
        <v>1.1684999999999999</v>
      </c>
      <c r="J177" s="10">
        <f t="shared" si="16"/>
        <v>1.23</v>
      </c>
      <c r="K177" s="24">
        <v>25</v>
      </c>
      <c r="L177" s="222">
        <v>16</v>
      </c>
      <c r="M177" s="223">
        <v>26</v>
      </c>
      <c r="N177" s="24">
        <v>8</v>
      </c>
      <c r="O177" s="24">
        <v>2.41</v>
      </c>
      <c r="P177" s="292">
        <v>2.65</v>
      </c>
      <c r="Q177" s="225">
        <v>1000</v>
      </c>
    </row>
    <row r="178" spans="1:18" ht="21" customHeight="1">
      <c r="B178" s="281"/>
      <c r="C178" s="282"/>
      <c r="D178" s="283"/>
      <c r="E178" s="282"/>
      <c r="Q178" s="67">
        <f>SUM(Q165:Q177)</f>
        <v>25232</v>
      </c>
      <c r="R178" s="137" t="e">
        <f>(#REF!-#REF!)/#REF!</f>
        <v>#REF!</v>
      </c>
    </row>
    <row r="179" spans="1:18" s="8" customFormat="1" ht="21" customHeight="1">
      <c r="B179" s="221" t="s">
        <v>464</v>
      </c>
      <c r="C179" s="220"/>
      <c r="D179" s="220"/>
      <c r="E179" s="220"/>
      <c r="F179" s="220"/>
      <c r="G179" s="220"/>
      <c r="H179" s="220"/>
      <c r="I179" s="220"/>
      <c r="J179" s="220"/>
      <c r="K179" s="220"/>
      <c r="L179" s="220"/>
      <c r="M179" s="220"/>
      <c r="N179" s="220"/>
      <c r="O179" s="220"/>
      <c r="P179" s="220"/>
      <c r="Q179" s="220"/>
    </row>
    <row r="180" spans="1:18" s="8" customFormat="1" ht="21" customHeight="1">
      <c r="B180" s="221" t="s">
        <v>432</v>
      </c>
      <c r="C180" s="220"/>
      <c r="D180" s="220"/>
      <c r="E180" s="220"/>
      <c r="F180" s="220"/>
      <c r="G180" s="220"/>
      <c r="H180" s="220"/>
      <c r="I180" s="220"/>
      <c r="J180" s="220"/>
      <c r="K180" s="220"/>
      <c r="L180" s="220"/>
      <c r="M180" s="220"/>
      <c r="N180" s="220"/>
      <c r="O180" s="220"/>
      <c r="P180" s="220"/>
      <c r="Q180" s="220"/>
    </row>
    <row r="181" spans="1:18" s="8" customFormat="1" ht="21" customHeight="1">
      <c r="B181" s="310" t="s">
        <v>425</v>
      </c>
      <c r="C181" s="311"/>
      <c r="D181" s="312"/>
      <c r="E181" s="4"/>
      <c r="F181" s="65"/>
      <c r="G181" s="65"/>
      <c r="H181" s="65"/>
      <c r="I181" s="5"/>
      <c r="J181" s="5"/>
      <c r="K181" s="4"/>
      <c r="L181" s="4"/>
      <c r="M181" s="4"/>
      <c r="N181" s="4"/>
      <c r="O181" s="4"/>
      <c r="P181" s="20"/>
      <c r="Q181" s="6"/>
    </row>
    <row r="182" spans="1:18" s="9" customFormat="1" ht="27" customHeight="1">
      <c r="A182" s="307" t="s">
        <v>766</v>
      </c>
      <c r="B182" s="313" t="str">
        <f>B181</f>
        <v>6 piece set -- Serta Brand 80gsm Microfiber Sheets - Cooling</v>
      </c>
      <c r="C182" s="313" t="s">
        <v>424</v>
      </c>
      <c r="D182" s="314" t="s">
        <v>42</v>
      </c>
      <c r="E182" s="24" t="s">
        <v>77</v>
      </c>
      <c r="F182" s="321" t="s">
        <v>426</v>
      </c>
      <c r="G182" s="286" t="s">
        <v>626</v>
      </c>
      <c r="H182" s="288" t="s">
        <v>499</v>
      </c>
      <c r="I182" s="10">
        <f t="shared" ref="I182:I244" si="17">J182*0.95</f>
        <v>3.7715000000000001</v>
      </c>
      <c r="J182" s="10">
        <f t="shared" ref="J182:J188" si="18">J13</f>
        <v>3.97</v>
      </c>
      <c r="K182" s="15">
        <v>30</v>
      </c>
      <c r="L182" s="14">
        <v>25</v>
      </c>
      <c r="M182" s="13">
        <v>32</v>
      </c>
      <c r="N182" s="15">
        <v>4</v>
      </c>
      <c r="O182" s="15">
        <v>4.3600000000000003</v>
      </c>
      <c r="P182" s="291">
        <v>7.6</v>
      </c>
      <c r="Q182" s="64">
        <v>1572</v>
      </c>
    </row>
    <row r="183" spans="1:18" s="9" customFormat="1" ht="27" customHeight="1">
      <c r="A183" s="308"/>
      <c r="B183" s="313"/>
      <c r="C183" s="313"/>
      <c r="D183" s="314"/>
      <c r="E183" s="24" t="s">
        <v>85</v>
      </c>
      <c r="F183" s="322"/>
      <c r="G183" s="286" t="s">
        <v>627</v>
      </c>
      <c r="H183" s="288" t="s">
        <v>500</v>
      </c>
      <c r="I183" s="10">
        <f t="shared" si="17"/>
        <v>4.617</v>
      </c>
      <c r="J183" s="10">
        <f t="shared" si="18"/>
        <v>4.8600000000000003</v>
      </c>
      <c r="K183" s="15">
        <v>30</v>
      </c>
      <c r="L183" s="14">
        <v>25</v>
      </c>
      <c r="M183" s="13">
        <v>36</v>
      </c>
      <c r="N183" s="15">
        <v>4</v>
      </c>
      <c r="O183" s="15">
        <v>6.17</v>
      </c>
      <c r="P183" s="291">
        <v>9.4</v>
      </c>
      <c r="Q183" s="265">
        <v>1160</v>
      </c>
    </row>
    <row r="184" spans="1:18" s="9" customFormat="1" ht="27" customHeight="1">
      <c r="A184" s="308"/>
      <c r="B184" s="313"/>
      <c r="C184" s="313"/>
      <c r="D184" s="314"/>
      <c r="E184" s="24" t="s">
        <v>78</v>
      </c>
      <c r="F184" s="322"/>
      <c r="G184" s="286" t="s">
        <v>628</v>
      </c>
      <c r="H184" s="288" t="s">
        <v>501</v>
      </c>
      <c r="I184" s="10">
        <f t="shared" si="17"/>
        <v>5.13</v>
      </c>
      <c r="J184" s="10">
        <f t="shared" si="18"/>
        <v>5.4</v>
      </c>
      <c r="K184" s="15">
        <v>30</v>
      </c>
      <c r="L184" s="14">
        <v>25</v>
      </c>
      <c r="M184" s="13">
        <v>40</v>
      </c>
      <c r="N184" s="15">
        <v>4</v>
      </c>
      <c r="O184" s="15">
        <v>7.04</v>
      </c>
      <c r="P184" s="291">
        <v>10.25</v>
      </c>
      <c r="Q184" s="64">
        <v>1188</v>
      </c>
    </row>
    <row r="185" spans="1:18" s="9" customFormat="1" ht="27" customHeight="1">
      <c r="A185" s="308"/>
      <c r="B185" s="313"/>
      <c r="C185" s="313"/>
      <c r="D185" s="314"/>
      <c r="E185" s="24" t="s">
        <v>79</v>
      </c>
      <c r="F185" s="322"/>
      <c r="G185" s="286" t="s">
        <v>629</v>
      </c>
      <c r="H185" s="288" t="s">
        <v>502</v>
      </c>
      <c r="I185" s="10">
        <f t="shared" si="17"/>
        <v>5.9375</v>
      </c>
      <c r="J185" s="10">
        <f t="shared" si="18"/>
        <v>6.25</v>
      </c>
      <c r="K185" s="15">
        <v>30</v>
      </c>
      <c r="L185" s="14">
        <v>25</v>
      </c>
      <c r="M185" s="13">
        <v>44</v>
      </c>
      <c r="N185" s="15">
        <v>4</v>
      </c>
      <c r="O185" s="15">
        <v>8.3699999999999992</v>
      </c>
      <c r="P185" s="291">
        <v>11.5</v>
      </c>
      <c r="Q185" s="265">
        <v>1748</v>
      </c>
    </row>
    <row r="186" spans="1:18" s="9" customFormat="1" ht="27" customHeight="1">
      <c r="A186" s="308"/>
      <c r="B186" s="313"/>
      <c r="C186" s="313"/>
      <c r="D186" s="314"/>
      <c r="E186" s="24" t="s">
        <v>86</v>
      </c>
      <c r="F186" s="323"/>
      <c r="G186" s="286" t="s">
        <v>630</v>
      </c>
      <c r="H186" s="288" t="s">
        <v>503</v>
      </c>
      <c r="I186" s="10">
        <f t="shared" si="17"/>
        <v>6.0134999999999996</v>
      </c>
      <c r="J186" s="10">
        <f t="shared" si="18"/>
        <v>6.33</v>
      </c>
      <c r="K186" s="15">
        <v>30</v>
      </c>
      <c r="L186" s="14">
        <v>25</v>
      </c>
      <c r="M186" s="13">
        <v>44</v>
      </c>
      <c r="N186" s="15">
        <v>4</v>
      </c>
      <c r="O186" s="15">
        <v>8.3699999999999992</v>
      </c>
      <c r="P186" s="291">
        <v>11.5</v>
      </c>
      <c r="Q186" s="265">
        <v>248</v>
      </c>
    </row>
    <row r="187" spans="1:18" s="9" customFormat="1" ht="27" customHeight="1">
      <c r="A187" s="308"/>
      <c r="B187" s="313"/>
      <c r="C187" s="313"/>
      <c r="D187" s="314"/>
      <c r="E187" s="24" t="s">
        <v>78</v>
      </c>
      <c r="F187" s="138" t="s">
        <v>428</v>
      </c>
      <c r="G187" s="286" t="s">
        <v>632</v>
      </c>
      <c r="H187" s="288" t="s">
        <v>505</v>
      </c>
      <c r="I187" s="10">
        <f t="shared" si="17"/>
        <v>5.13</v>
      </c>
      <c r="J187" s="10">
        <f t="shared" si="18"/>
        <v>5.4</v>
      </c>
      <c r="K187" s="15">
        <v>30</v>
      </c>
      <c r="L187" s="14">
        <v>25</v>
      </c>
      <c r="M187" s="13">
        <v>40</v>
      </c>
      <c r="N187" s="15">
        <v>4</v>
      </c>
      <c r="O187" s="15">
        <v>7.04</v>
      </c>
      <c r="P187" s="291">
        <v>10.25</v>
      </c>
      <c r="Q187" s="64">
        <v>1188</v>
      </c>
    </row>
    <row r="188" spans="1:18" s="9" customFormat="1" ht="27" customHeight="1">
      <c r="A188" s="309"/>
      <c r="B188" s="313"/>
      <c r="C188" s="313"/>
      <c r="D188" s="314"/>
      <c r="E188" s="24" t="s">
        <v>78</v>
      </c>
      <c r="F188" s="138" t="s">
        <v>463</v>
      </c>
      <c r="G188" s="286" t="s">
        <v>705</v>
      </c>
      <c r="H188" s="288" t="s">
        <v>586</v>
      </c>
      <c r="I188" s="10">
        <f t="shared" si="17"/>
        <v>5.13</v>
      </c>
      <c r="J188" s="10">
        <f t="shared" si="18"/>
        <v>5.4</v>
      </c>
      <c r="K188" s="15">
        <v>30</v>
      </c>
      <c r="L188" s="14">
        <v>25</v>
      </c>
      <c r="M188" s="13">
        <v>40</v>
      </c>
      <c r="N188" s="15">
        <v>4</v>
      </c>
      <c r="O188" s="15">
        <v>7.04</v>
      </c>
      <c r="P188" s="291">
        <v>10.25</v>
      </c>
      <c r="Q188" s="64">
        <v>1188</v>
      </c>
    </row>
    <row r="189" spans="1:18" ht="21" customHeight="1">
      <c r="B189" s="281" t="s">
        <v>736</v>
      </c>
      <c r="C189" s="282"/>
      <c r="D189" s="283"/>
      <c r="E189" s="282"/>
      <c r="J189" s="7"/>
      <c r="Q189" s="67">
        <f>SUM(Q182:Q188)</f>
        <v>8292</v>
      </c>
      <c r="R189" s="137" t="e">
        <f>(#REF!-#REF!)/#REF!</f>
        <v>#REF!</v>
      </c>
    </row>
    <row r="190" spans="1:18" s="8" customFormat="1" ht="21" customHeight="1">
      <c r="B190" s="229" t="s">
        <v>465</v>
      </c>
      <c r="C190" s="230"/>
      <c r="D190" s="230"/>
      <c r="E190" s="230"/>
      <c r="F190" s="230"/>
      <c r="G190" s="230"/>
      <c r="H190" s="230"/>
      <c r="I190" s="230"/>
      <c r="J190" s="230"/>
      <c r="K190" s="230"/>
      <c r="L190" s="230"/>
      <c r="M190" s="230"/>
      <c r="N190" s="230"/>
      <c r="O190" s="230"/>
      <c r="P190" s="230"/>
      <c r="Q190" s="230"/>
    </row>
    <row r="191" spans="1:18" s="8" customFormat="1" ht="21" customHeight="1">
      <c r="B191" s="231" t="s">
        <v>432</v>
      </c>
      <c r="C191" s="232"/>
      <c r="D191" s="232"/>
      <c r="E191" s="232"/>
      <c r="F191" s="232"/>
      <c r="G191" s="232"/>
      <c r="H191" s="232"/>
      <c r="I191" s="232"/>
      <c r="J191" s="232"/>
      <c r="K191" s="232"/>
      <c r="L191" s="232"/>
      <c r="M191" s="232"/>
      <c r="N191" s="232"/>
      <c r="O191" s="232"/>
      <c r="P191" s="232"/>
      <c r="Q191" s="232"/>
    </row>
    <row r="192" spans="1:18" s="8" customFormat="1" ht="21" customHeight="1">
      <c r="B192" s="226" t="s">
        <v>431</v>
      </c>
      <c r="C192" s="227"/>
      <c r="D192" s="228"/>
      <c r="E192" s="4"/>
      <c r="F192" s="66"/>
      <c r="G192" s="66"/>
      <c r="H192" s="66"/>
      <c r="I192" s="5"/>
      <c r="J192" s="4"/>
      <c r="K192" s="4"/>
      <c r="L192" s="4"/>
      <c r="M192" s="4"/>
      <c r="N192" s="4"/>
      <c r="O192" s="4"/>
      <c r="P192" s="20"/>
      <c r="Q192" s="6"/>
    </row>
    <row r="193" spans="1:18" s="9" customFormat="1" ht="27" customHeight="1">
      <c r="A193" s="305" t="s">
        <v>770</v>
      </c>
      <c r="B193" s="315" t="str">
        <f>B192</f>
        <v xml:space="preserve">6 piece set -- Serta Brand 80gsm Microfiber Sheets - Cooling &amp; PC with cooling </v>
      </c>
      <c r="C193" s="313" t="s">
        <v>424</v>
      </c>
      <c r="D193" s="318" t="s">
        <v>439</v>
      </c>
      <c r="E193" s="24" t="s">
        <v>77</v>
      </c>
      <c r="F193" s="321" t="s">
        <v>449</v>
      </c>
      <c r="G193" s="286" t="s">
        <v>706</v>
      </c>
      <c r="H193" s="288" t="s">
        <v>587</v>
      </c>
      <c r="I193" s="10">
        <f t="shared" si="17"/>
        <v>3.7715000000000001</v>
      </c>
      <c r="J193" s="10">
        <f t="shared" ref="J193:J203" si="19">J24</f>
        <v>3.97</v>
      </c>
      <c r="K193" s="15">
        <v>30</v>
      </c>
      <c r="L193" s="14">
        <v>25</v>
      </c>
      <c r="M193" s="13">
        <v>32</v>
      </c>
      <c r="N193" s="15">
        <v>4</v>
      </c>
      <c r="O193" s="15">
        <v>4.3600000000000003</v>
      </c>
      <c r="P193" s="291">
        <v>7.6</v>
      </c>
      <c r="Q193" s="64">
        <v>1020</v>
      </c>
    </row>
    <row r="194" spans="1:18" s="9" customFormat="1" ht="27" customHeight="1">
      <c r="A194" s="305"/>
      <c r="B194" s="316"/>
      <c r="C194" s="313"/>
      <c r="D194" s="319"/>
      <c r="E194" s="24" t="s">
        <v>85</v>
      </c>
      <c r="F194" s="322"/>
      <c r="G194" s="286" t="s">
        <v>707</v>
      </c>
      <c r="H194" s="288" t="s">
        <v>588</v>
      </c>
      <c r="I194" s="10">
        <f t="shared" si="17"/>
        <v>4.617</v>
      </c>
      <c r="J194" s="10">
        <f t="shared" si="19"/>
        <v>4.8600000000000003</v>
      </c>
      <c r="K194" s="15">
        <v>30</v>
      </c>
      <c r="L194" s="14">
        <v>25</v>
      </c>
      <c r="M194" s="13">
        <v>36</v>
      </c>
      <c r="N194" s="15">
        <v>4</v>
      </c>
      <c r="O194" s="15">
        <v>6.17</v>
      </c>
      <c r="P194" s="291">
        <v>9.4</v>
      </c>
      <c r="Q194" s="64">
        <v>756</v>
      </c>
    </row>
    <row r="195" spans="1:18" s="9" customFormat="1" ht="27" customHeight="1">
      <c r="A195" s="305"/>
      <c r="B195" s="316"/>
      <c r="C195" s="313"/>
      <c r="D195" s="319"/>
      <c r="E195" s="24" t="s">
        <v>78</v>
      </c>
      <c r="F195" s="322"/>
      <c r="G195" s="286" t="s">
        <v>708</v>
      </c>
      <c r="H195" s="288" t="s">
        <v>576</v>
      </c>
      <c r="I195" s="10">
        <f t="shared" si="17"/>
        <v>5.13</v>
      </c>
      <c r="J195" s="10">
        <f t="shared" si="19"/>
        <v>5.4</v>
      </c>
      <c r="K195" s="15">
        <v>30</v>
      </c>
      <c r="L195" s="14">
        <v>25</v>
      </c>
      <c r="M195" s="13">
        <v>40</v>
      </c>
      <c r="N195" s="15">
        <v>4</v>
      </c>
      <c r="O195" s="15">
        <v>7.04</v>
      </c>
      <c r="P195" s="291">
        <v>10.25</v>
      </c>
      <c r="Q195" s="64">
        <v>1160</v>
      </c>
    </row>
    <row r="196" spans="1:18" s="9" customFormat="1" ht="27" customHeight="1">
      <c r="A196" s="305"/>
      <c r="B196" s="316"/>
      <c r="C196" s="313"/>
      <c r="D196" s="319"/>
      <c r="E196" s="24" t="s">
        <v>79</v>
      </c>
      <c r="F196" s="323"/>
      <c r="G196" s="286" t="s">
        <v>709</v>
      </c>
      <c r="H196" s="288" t="s">
        <v>589</v>
      </c>
      <c r="I196" s="10">
        <f t="shared" si="17"/>
        <v>5.9375</v>
      </c>
      <c r="J196" s="10">
        <f t="shared" si="19"/>
        <v>6.25</v>
      </c>
      <c r="K196" s="15">
        <v>30</v>
      </c>
      <c r="L196" s="14">
        <v>25</v>
      </c>
      <c r="M196" s="13">
        <v>44</v>
      </c>
      <c r="N196" s="15">
        <v>4</v>
      </c>
      <c r="O196" s="15">
        <v>8.3699999999999992</v>
      </c>
      <c r="P196" s="291">
        <v>11.5</v>
      </c>
      <c r="Q196" s="64">
        <v>1136</v>
      </c>
    </row>
    <row r="197" spans="1:18" s="9" customFormat="1" ht="27" customHeight="1">
      <c r="A197" s="305"/>
      <c r="B197" s="316"/>
      <c r="C197" s="313"/>
      <c r="D197" s="319"/>
      <c r="E197" s="24" t="s">
        <v>78</v>
      </c>
      <c r="F197" s="138" t="s">
        <v>426</v>
      </c>
      <c r="G197" s="286" t="s">
        <v>628</v>
      </c>
      <c r="H197" s="288" t="s">
        <v>501</v>
      </c>
      <c r="I197" s="10">
        <f t="shared" si="17"/>
        <v>5.13</v>
      </c>
      <c r="J197" s="10">
        <f t="shared" si="19"/>
        <v>5.4</v>
      </c>
      <c r="K197" s="15">
        <v>30</v>
      </c>
      <c r="L197" s="14">
        <v>25</v>
      </c>
      <c r="M197" s="13">
        <v>40</v>
      </c>
      <c r="N197" s="15">
        <v>4</v>
      </c>
      <c r="O197" s="15">
        <v>7.04</v>
      </c>
      <c r="P197" s="291">
        <v>10.25</v>
      </c>
      <c r="Q197" s="225">
        <v>1160</v>
      </c>
    </row>
    <row r="198" spans="1:18" s="9" customFormat="1" ht="27" customHeight="1">
      <c r="A198" s="305" t="s">
        <v>769</v>
      </c>
      <c r="B198" s="316"/>
      <c r="C198" s="313" t="s">
        <v>774</v>
      </c>
      <c r="D198" s="319"/>
      <c r="E198" s="24" t="s">
        <v>435</v>
      </c>
      <c r="F198" s="321" t="s">
        <v>426</v>
      </c>
      <c r="G198" s="286" t="s">
        <v>636</v>
      </c>
      <c r="H198" s="288" t="s">
        <v>510</v>
      </c>
      <c r="I198" s="10">
        <f t="shared" si="17"/>
        <v>1.0545</v>
      </c>
      <c r="J198" s="10">
        <f t="shared" si="19"/>
        <v>1.1100000000000001</v>
      </c>
      <c r="K198" s="24">
        <v>25</v>
      </c>
      <c r="L198" s="222">
        <v>16</v>
      </c>
      <c r="M198" s="223">
        <v>24</v>
      </c>
      <c r="N198" s="24">
        <v>8</v>
      </c>
      <c r="O198" s="24">
        <v>2.4500000000000002</v>
      </c>
      <c r="P198" s="292">
        <v>2.35</v>
      </c>
      <c r="Q198" s="225">
        <v>3000</v>
      </c>
    </row>
    <row r="199" spans="1:18" s="9" customFormat="1" ht="27" customHeight="1">
      <c r="A199" s="305"/>
      <c r="B199" s="316"/>
      <c r="C199" s="313"/>
      <c r="D199" s="319"/>
      <c r="E199" s="24" t="s">
        <v>436</v>
      </c>
      <c r="F199" s="323"/>
      <c r="G199" s="286" t="s">
        <v>679</v>
      </c>
      <c r="H199" s="288" t="s">
        <v>511</v>
      </c>
      <c r="I199" s="10">
        <f t="shared" si="17"/>
        <v>1.1875</v>
      </c>
      <c r="J199" s="10">
        <f t="shared" si="19"/>
        <v>1.25</v>
      </c>
      <c r="K199" s="24">
        <v>25</v>
      </c>
      <c r="L199" s="222">
        <v>16</v>
      </c>
      <c r="M199" s="223">
        <v>26</v>
      </c>
      <c r="N199" s="24">
        <v>8</v>
      </c>
      <c r="O199" s="24">
        <v>2.95</v>
      </c>
      <c r="P199" s="292">
        <v>2.75</v>
      </c>
      <c r="Q199" s="225">
        <v>1000</v>
      </c>
    </row>
    <row r="200" spans="1:18" s="9" customFormat="1" ht="27" customHeight="1">
      <c r="A200" s="305"/>
      <c r="B200" s="316"/>
      <c r="C200" s="313"/>
      <c r="D200" s="319"/>
      <c r="E200" s="24" t="s">
        <v>435</v>
      </c>
      <c r="F200" s="321" t="s">
        <v>463</v>
      </c>
      <c r="G200" s="286" t="s">
        <v>710</v>
      </c>
      <c r="H200" s="288" t="s">
        <v>590</v>
      </c>
      <c r="I200" s="10">
        <f t="shared" si="17"/>
        <v>1.0545</v>
      </c>
      <c r="J200" s="10">
        <f t="shared" si="19"/>
        <v>1.1100000000000001</v>
      </c>
      <c r="K200" s="24">
        <v>25</v>
      </c>
      <c r="L200" s="222">
        <v>16</v>
      </c>
      <c r="M200" s="223">
        <v>24</v>
      </c>
      <c r="N200" s="24">
        <v>8</v>
      </c>
      <c r="O200" s="24">
        <v>2.4500000000000002</v>
      </c>
      <c r="P200" s="292">
        <v>2.35</v>
      </c>
      <c r="Q200" s="225">
        <v>2000</v>
      </c>
    </row>
    <row r="201" spans="1:18" s="9" customFormat="1" ht="27" customHeight="1">
      <c r="A201" s="305"/>
      <c r="B201" s="316"/>
      <c r="C201" s="313"/>
      <c r="D201" s="319"/>
      <c r="E201" s="24" t="s">
        <v>436</v>
      </c>
      <c r="F201" s="323"/>
      <c r="G201" s="286" t="s">
        <v>711</v>
      </c>
      <c r="H201" s="288" t="s">
        <v>591</v>
      </c>
      <c r="I201" s="10">
        <f t="shared" si="17"/>
        <v>1.1875</v>
      </c>
      <c r="J201" s="10">
        <f t="shared" si="19"/>
        <v>1.25</v>
      </c>
      <c r="K201" s="24">
        <v>25</v>
      </c>
      <c r="L201" s="222">
        <v>16</v>
      </c>
      <c r="M201" s="223">
        <v>26</v>
      </c>
      <c r="N201" s="24">
        <v>8</v>
      </c>
      <c r="O201" s="24">
        <v>2.95</v>
      </c>
      <c r="P201" s="292">
        <v>2.75</v>
      </c>
      <c r="Q201" s="225">
        <v>1000</v>
      </c>
    </row>
    <row r="202" spans="1:18" s="9" customFormat="1" ht="27" customHeight="1">
      <c r="A202" s="305"/>
      <c r="B202" s="316"/>
      <c r="C202" s="313"/>
      <c r="D202" s="319"/>
      <c r="E202" s="24" t="s">
        <v>435</v>
      </c>
      <c r="F202" s="321" t="s">
        <v>428</v>
      </c>
      <c r="G202" s="286" t="s">
        <v>638</v>
      </c>
      <c r="H202" s="288" t="s">
        <v>512</v>
      </c>
      <c r="I202" s="10">
        <f t="shared" si="17"/>
        <v>1.0545</v>
      </c>
      <c r="J202" s="10">
        <f t="shared" si="19"/>
        <v>1.1100000000000001</v>
      </c>
      <c r="K202" s="24">
        <v>25</v>
      </c>
      <c r="L202" s="222">
        <v>16</v>
      </c>
      <c r="M202" s="223">
        <v>24</v>
      </c>
      <c r="N202" s="24">
        <v>8</v>
      </c>
      <c r="O202" s="24">
        <v>2.4500000000000002</v>
      </c>
      <c r="P202" s="292">
        <v>2.35</v>
      </c>
      <c r="Q202" s="225">
        <v>2000</v>
      </c>
    </row>
    <row r="203" spans="1:18" s="9" customFormat="1" ht="27" customHeight="1">
      <c r="A203" s="305"/>
      <c r="B203" s="317"/>
      <c r="C203" s="313"/>
      <c r="D203" s="320"/>
      <c r="E203" s="24" t="s">
        <v>436</v>
      </c>
      <c r="F203" s="323"/>
      <c r="G203" s="286" t="s">
        <v>639</v>
      </c>
      <c r="H203" s="288" t="s">
        <v>513</v>
      </c>
      <c r="I203" s="10">
        <f t="shared" si="17"/>
        <v>1.1875</v>
      </c>
      <c r="J203" s="10">
        <f t="shared" si="19"/>
        <v>1.25</v>
      </c>
      <c r="K203" s="24">
        <v>25</v>
      </c>
      <c r="L203" s="222">
        <v>16</v>
      </c>
      <c r="M203" s="223">
        <v>26</v>
      </c>
      <c r="N203" s="24">
        <v>8</v>
      </c>
      <c r="O203" s="24">
        <v>2.95</v>
      </c>
      <c r="P203" s="292">
        <v>2.75</v>
      </c>
      <c r="Q203" s="225">
        <v>1000</v>
      </c>
    </row>
    <row r="204" spans="1:18" ht="18" customHeight="1">
      <c r="B204" s="281" t="s">
        <v>737</v>
      </c>
      <c r="J204" s="7"/>
      <c r="P204" s="11"/>
      <c r="Q204" s="67">
        <f>SUM(Q193:Q203)</f>
        <v>15232</v>
      </c>
      <c r="R204" s="137" t="e">
        <f>(#REF!-#REF!)/#REF!</f>
        <v>#REF!</v>
      </c>
    </row>
    <row r="205" spans="1:18" s="8" customFormat="1" ht="21" customHeight="1">
      <c r="B205" s="233" t="s">
        <v>743</v>
      </c>
      <c r="C205" s="227"/>
      <c r="D205" s="227"/>
      <c r="E205" s="234"/>
      <c r="F205" s="66"/>
      <c r="G205" s="66"/>
      <c r="H205" s="66"/>
      <c r="I205" s="5"/>
      <c r="J205" s="4"/>
      <c r="K205" s="4"/>
      <c r="L205" s="4"/>
      <c r="M205" s="4"/>
      <c r="N205" s="4"/>
      <c r="O205" s="4"/>
      <c r="P205" s="4"/>
      <c r="Q205" s="4"/>
    </row>
    <row r="206" spans="1:18" s="9" customFormat="1" ht="27" customHeight="1">
      <c r="A206" s="305" t="s">
        <v>755</v>
      </c>
      <c r="B206" s="315" t="str">
        <f>B205</f>
        <v>2pc -- Serta Brand 100gsm Solid Polyester Allergan Protection Pillowcases</v>
      </c>
      <c r="C206" s="315" t="s">
        <v>776</v>
      </c>
      <c r="D206" s="318" t="s">
        <v>439</v>
      </c>
      <c r="E206" s="24" t="s">
        <v>435</v>
      </c>
      <c r="F206" s="321" t="s">
        <v>426</v>
      </c>
      <c r="G206" s="286" t="s">
        <v>684</v>
      </c>
      <c r="H206" s="288" t="s">
        <v>516</v>
      </c>
      <c r="I206" s="10">
        <f t="shared" si="17"/>
        <v>1.5105</v>
      </c>
      <c r="J206" s="10">
        <f t="shared" ref="J206:J211" si="20">J37</f>
        <v>1.59</v>
      </c>
      <c r="K206" s="24">
        <v>30</v>
      </c>
      <c r="L206" s="222">
        <v>24</v>
      </c>
      <c r="M206" s="223">
        <v>15</v>
      </c>
      <c r="N206" s="24">
        <v>8</v>
      </c>
      <c r="O206" s="24">
        <v>4.6399999999999997</v>
      </c>
      <c r="P206" s="224">
        <v>2.75</v>
      </c>
      <c r="Q206" s="225">
        <v>3000</v>
      </c>
    </row>
    <row r="207" spans="1:18" s="9" customFormat="1" ht="27" customHeight="1">
      <c r="A207" s="305"/>
      <c r="B207" s="316"/>
      <c r="C207" s="316"/>
      <c r="D207" s="319"/>
      <c r="E207" s="24" t="s">
        <v>436</v>
      </c>
      <c r="F207" s="323"/>
      <c r="G207" s="286" t="s">
        <v>641</v>
      </c>
      <c r="H207" s="288" t="s">
        <v>517</v>
      </c>
      <c r="I207" s="10">
        <f t="shared" si="17"/>
        <v>1.8049999999999999</v>
      </c>
      <c r="J207" s="10">
        <f t="shared" si="20"/>
        <v>1.9</v>
      </c>
      <c r="K207" s="24">
        <v>30</v>
      </c>
      <c r="L207" s="222">
        <v>24</v>
      </c>
      <c r="M207" s="223">
        <v>17</v>
      </c>
      <c r="N207" s="24">
        <v>8</v>
      </c>
      <c r="O207" s="24">
        <v>5.71</v>
      </c>
      <c r="P207" s="224">
        <v>3.25</v>
      </c>
      <c r="Q207" s="225">
        <v>2000</v>
      </c>
    </row>
    <row r="208" spans="1:18" s="9" customFormat="1" ht="27" customHeight="1">
      <c r="A208" s="305"/>
      <c r="B208" s="316"/>
      <c r="C208" s="316"/>
      <c r="D208" s="319"/>
      <c r="E208" s="24" t="s">
        <v>435</v>
      </c>
      <c r="F208" s="321" t="s">
        <v>463</v>
      </c>
      <c r="G208" s="286" t="s">
        <v>712</v>
      </c>
      <c r="H208" s="288" t="s">
        <v>592</v>
      </c>
      <c r="I208" s="10">
        <f t="shared" si="17"/>
        <v>1.5105</v>
      </c>
      <c r="J208" s="10">
        <f t="shared" si="20"/>
        <v>1.59</v>
      </c>
      <c r="K208" s="24">
        <v>30</v>
      </c>
      <c r="L208" s="222">
        <v>24</v>
      </c>
      <c r="M208" s="223">
        <v>15</v>
      </c>
      <c r="N208" s="24">
        <v>8</v>
      </c>
      <c r="O208" s="24">
        <v>4.6399999999999997</v>
      </c>
      <c r="P208" s="224">
        <v>2.75</v>
      </c>
      <c r="Q208" s="225">
        <v>2000</v>
      </c>
    </row>
    <row r="209" spans="1:18" s="9" customFormat="1" ht="27" customHeight="1">
      <c r="A209" s="305"/>
      <c r="B209" s="316"/>
      <c r="C209" s="316"/>
      <c r="D209" s="319"/>
      <c r="E209" s="24" t="s">
        <v>436</v>
      </c>
      <c r="F209" s="323"/>
      <c r="G209" s="286" t="s">
        <v>713</v>
      </c>
      <c r="H209" s="288" t="s">
        <v>593</v>
      </c>
      <c r="I209" s="10">
        <f t="shared" si="17"/>
        <v>1.8049999999999999</v>
      </c>
      <c r="J209" s="10">
        <f t="shared" si="20"/>
        <v>1.9</v>
      </c>
      <c r="K209" s="24">
        <v>30</v>
      </c>
      <c r="L209" s="222">
        <v>24</v>
      </c>
      <c r="M209" s="223">
        <v>17</v>
      </c>
      <c r="N209" s="24">
        <v>8</v>
      </c>
      <c r="O209" s="24">
        <v>5.71</v>
      </c>
      <c r="P209" s="224">
        <v>3.25</v>
      </c>
      <c r="Q209" s="290">
        <v>504</v>
      </c>
    </row>
    <row r="210" spans="1:18" s="9" customFormat="1" ht="27" customHeight="1">
      <c r="A210" s="305"/>
      <c r="B210" s="316"/>
      <c r="C210" s="316"/>
      <c r="D210" s="319"/>
      <c r="E210" s="24" t="s">
        <v>435</v>
      </c>
      <c r="F210" s="321" t="s">
        <v>428</v>
      </c>
      <c r="G210" s="286" t="s">
        <v>642</v>
      </c>
      <c r="H210" s="288" t="s">
        <v>518</v>
      </c>
      <c r="I210" s="10">
        <f t="shared" si="17"/>
        <v>1.5105</v>
      </c>
      <c r="J210" s="10">
        <f t="shared" si="20"/>
        <v>1.59</v>
      </c>
      <c r="K210" s="24">
        <v>30</v>
      </c>
      <c r="L210" s="222">
        <v>24</v>
      </c>
      <c r="M210" s="223">
        <v>15</v>
      </c>
      <c r="N210" s="24">
        <v>8</v>
      </c>
      <c r="O210" s="24">
        <v>4.6399999999999997</v>
      </c>
      <c r="P210" s="224">
        <v>2.75</v>
      </c>
      <c r="Q210" s="225">
        <v>2000</v>
      </c>
    </row>
    <row r="211" spans="1:18" s="9" customFormat="1" ht="27" customHeight="1">
      <c r="A211" s="305"/>
      <c r="B211" s="317"/>
      <c r="C211" s="317"/>
      <c r="D211" s="320"/>
      <c r="E211" s="24" t="s">
        <v>436</v>
      </c>
      <c r="F211" s="323"/>
      <c r="G211" s="286" t="s">
        <v>643</v>
      </c>
      <c r="H211" s="288" t="s">
        <v>519</v>
      </c>
      <c r="I211" s="10">
        <f t="shared" si="17"/>
        <v>1.8049999999999999</v>
      </c>
      <c r="J211" s="10">
        <f t="shared" si="20"/>
        <v>1.9</v>
      </c>
      <c r="K211" s="24">
        <v>30</v>
      </c>
      <c r="L211" s="222">
        <v>24</v>
      </c>
      <c r="M211" s="223">
        <v>17</v>
      </c>
      <c r="N211" s="24">
        <v>8</v>
      </c>
      <c r="O211" s="24">
        <v>5.71</v>
      </c>
      <c r="P211" s="224">
        <v>3.25</v>
      </c>
      <c r="Q211" s="290">
        <v>496</v>
      </c>
    </row>
    <row r="212" spans="1:18" ht="21" customHeight="1">
      <c r="B212" s="281"/>
      <c r="C212" s="282"/>
      <c r="D212" s="283"/>
      <c r="E212" s="282"/>
      <c r="J212" s="7"/>
      <c r="P212" s="11"/>
      <c r="Q212" s="67">
        <f>SUM(Q206:Q211)</f>
        <v>10000</v>
      </c>
      <c r="R212" s="137" t="e">
        <f>(#REF!-#REF!)/#REF!</f>
        <v>#REF!</v>
      </c>
    </row>
    <row r="213" spans="1:18" s="8" customFormat="1" ht="21" customHeight="1">
      <c r="B213" s="229" t="s">
        <v>466</v>
      </c>
      <c r="C213" s="230"/>
      <c r="D213" s="230"/>
      <c r="E213" s="230"/>
      <c r="F213" s="230"/>
      <c r="G213" s="230"/>
      <c r="H213" s="230"/>
      <c r="I213" s="230"/>
      <c r="J213" s="230"/>
      <c r="K213" s="230"/>
      <c r="L213" s="230"/>
      <c r="M213" s="230"/>
      <c r="N213" s="230"/>
      <c r="O213" s="230"/>
      <c r="P213" s="230"/>
      <c r="Q213" s="230"/>
    </row>
    <row r="214" spans="1:18" s="8" customFormat="1" ht="21" customHeight="1">
      <c r="B214" s="231" t="s">
        <v>432</v>
      </c>
      <c r="C214" s="232"/>
      <c r="D214" s="232"/>
      <c r="E214" s="232"/>
      <c r="F214" s="232"/>
      <c r="G214" s="232"/>
      <c r="H214" s="232"/>
      <c r="I214" s="232"/>
      <c r="J214" s="232"/>
      <c r="K214" s="232"/>
      <c r="L214" s="232"/>
      <c r="M214" s="232"/>
      <c r="N214" s="232"/>
      <c r="O214" s="232"/>
      <c r="P214" s="232"/>
      <c r="Q214" s="232"/>
    </row>
    <row r="215" spans="1:18" s="8" customFormat="1" ht="21" customHeight="1">
      <c r="B215" s="310" t="s">
        <v>442</v>
      </c>
      <c r="C215" s="311"/>
      <c r="D215" s="312"/>
      <c r="E215" s="4"/>
      <c r="F215" s="66"/>
      <c r="G215" s="66"/>
      <c r="H215" s="66"/>
      <c r="I215" s="5"/>
      <c r="J215" s="4"/>
      <c r="K215" s="4"/>
      <c r="L215" s="4"/>
      <c r="M215" s="4"/>
      <c r="N215" s="4"/>
      <c r="O215" s="4"/>
      <c r="P215" s="20"/>
      <c r="Q215" s="6"/>
    </row>
    <row r="216" spans="1:18" s="9" customFormat="1" ht="27" customHeight="1">
      <c r="A216" s="307" t="s">
        <v>767</v>
      </c>
      <c r="B216" s="315" t="str">
        <f>B215</f>
        <v>6 piece set -- Serta Brand 80gsm Microfiber Sheets -- Comfy Sleep</v>
      </c>
      <c r="C216" s="315" t="s">
        <v>301</v>
      </c>
      <c r="D216" s="318" t="s">
        <v>42</v>
      </c>
      <c r="E216" s="24" t="s">
        <v>77</v>
      </c>
      <c r="F216" s="321" t="s">
        <v>451</v>
      </c>
      <c r="G216" s="286" t="s">
        <v>662</v>
      </c>
      <c r="H216" s="288" t="s">
        <v>542</v>
      </c>
      <c r="I216" s="10">
        <f t="shared" si="17"/>
        <v>3.7145000000000001</v>
      </c>
      <c r="J216" s="10">
        <f t="shared" ref="J216:J222" si="21">J47</f>
        <v>3.91</v>
      </c>
      <c r="K216" s="15">
        <v>30</v>
      </c>
      <c r="L216" s="14">
        <v>25</v>
      </c>
      <c r="M216" s="13">
        <v>32</v>
      </c>
      <c r="N216" s="15">
        <v>4</v>
      </c>
      <c r="O216" s="15">
        <v>4.3600000000000003</v>
      </c>
      <c r="P216" s="21">
        <v>7.25</v>
      </c>
      <c r="Q216" s="64">
        <v>1572</v>
      </c>
    </row>
    <row r="217" spans="1:18" s="9" customFormat="1" ht="27" customHeight="1">
      <c r="A217" s="308"/>
      <c r="B217" s="316"/>
      <c r="C217" s="316"/>
      <c r="D217" s="319"/>
      <c r="E217" s="24" t="s">
        <v>85</v>
      </c>
      <c r="F217" s="322"/>
      <c r="G217" s="286" t="s">
        <v>714</v>
      </c>
      <c r="H217" s="288" t="s">
        <v>543</v>
      </c>
      <c r="I217" s="10">
        <f t="shared" si="17"/>
        <v>4.5504999999999995</v>
      </c>
      <c r="J217" s="10">
        <f t="shared" si="21"/>
        <v>4.79</v>
      </c>
      <c r="K217" s="15">
        <v>30</v>
      </c>
      <c r="L217" s="14">
        <v>25</v>
      </c>
      <c r="M217" s="13">
        <v>36</v>
      </c>
      <c r="N217" s="15">
        <v>4</v>
      </c>
      <c r="O217" s="15">
        <v>6.17</v>
      </c>
      <c r="P217" s="21">
        <v>8.75</v>
      </c>
      <c r="Q217" s="265">
        <v>1160</v>
      </c>
    </row>
    <row r="218" spans="1:18" s="9" customFormat="1" ht="27" customHeight="1">
      <c r="A218" s="308"/>
      <c r="B218" s="316"/>
      <c r="C218" s="316"/>
      <c r="D218" s="319"/>
      <c r="E218" s="24" t="s">
        <v>78</v>
      </c>
      <c r="F218" s="322"/>
      <c r="G218" s="286" t="s">
        <v>715</v>
      </c>
      <c r="H218" s="288" t="s">
        <v>544</v>
      </c>
      <c r="I218" s="10">
        <f t="shared" si="17"/>
        <v>5.0540000000000003</v>
      </c>
      <c r="J218" s="10">
        <f t="shared" si="21"/>
        <v>5.32</v>
      </c>
      <c r="K218" s="15">
        <v>30</v>
      </c>
      <c r="L218" s="14">
        <v>25</v>
      </c>
      <c r="M218" s="13">
        <v>40</v>
      </c>
      <c r="N218" s="15">
        <v>4</v>
      </c>
      <c r="O218" s="15">
        <v>7.04</v>
      </c>
      <c r="P218" s="21">
        <v>9.75</v>
      </c>
      <c r="Q218" s="64">
        <v>1188</v>
      </c>
    </row>
    <row r="219" spans="1:18" s="9" customFormat="1" ht="27" customHeight="1">
      <c r="A219" s="308"/>
      <c r="B219" s="316"/>
      <c r="C219" s="316"/>
      <c r="D219" s="319"/>
      <c r="E219" s="24" t="s">
        <v>79</v>
      </c>
      <c r="F219" s="322"/>
      <c r="G219" s="286" t="s">
        <v>716</v>
      </c>
      <c r="H219" s="288" t="s">
        <v>545</v>
      </c>
      <c r="I219" s="10">
        <f t="shared" si="17"/>
        <v>5.8425000000000002</v>
      </c>
      <c r="J219" s="10">
        <f t="shared" si="21"/>
        <v>6.15</v>
      </c>
      <c r="K219" s="15">
        <v>30</v>
      </c>
      <c r="L219" s="14">
        <v>25</v>
      </c>
      <c r="M219" s="13">
        <v>44</v>
      </c>
      <c r="N219" s="15">
        <v>4</v>
      </c>
      <c r="O219" s="15">
        <v>8.3699999999999992</v>
      </c>
      <c r="P219" s="21">
        <v>11</v>
      </c>
      <c r="Q219" s="265">
        <v>1748</v>
      </c>
    </row>
    <row r="220" spans="1:18" s="9" customFormat="1" ht="27" customHeight="1">
      <c r="A220" s="308"/>
      <c r="B220" s="316"/>
      <c r="C220" s="316"/>
      <c r="D220" s="319"/>
      <c r="E220" s="24" t="s">
        <v>86</v>
      </c>
      <c r="F220" s="323"/>
      <c r="G220" s="286" t="s">
        <v>717</v>
      </c>
      <c r="H220" s="288" t="s">
        <v>594</v>
      </c>
      <c r="I220" s="10">
        <f t="shared" si="17"/>
        <v>5.9375</v>
      </c>
      <c r="J220" s="10">
        <f t="shared" si="21"/>
        <v>6.25</v>
      </c>
      <c r="K220" s="15">
        <v>30</v>
      </c>
      <c r="L220" s="14">
        <v>25</v>
      </c>
      <c r="M220" s="13">
        <v>44</v>
      </c>
      <c r="N220" s="15">
        <v>4</v>
      </c>
      <c r="O220" s="15">
        <v>8.3699999999999992</v>
      </c>
      <c r="P220" s="21">
        <v>12.25</v>
      </c>
      <c r="Q220" s="265">
        <v>248</v>
      </c>
    </row>
    <row r="221" spans="1:18" s="9" customFormat="1" ht="27" customHeight="1">
      <c r="A221" s="308"/>
      <c r="B221" s="316"/>
      <c r="C221" s="316"/>
      <c r="D221" s="319"/>
      <c r="E221" s="24" t="s">
        <v>78</v>
      </c>
      <c r="F221" s="138" t="s">
        <v>426</v>
      </c>
      <c r="G221" s="286" t="s">
        <v>611</v>
      </c>
      <c r="H221" s="288" t="s">
        <v>537</v>
      </c>
      <c r="I221" s="10">
        <f t="shared" si="17"/>
        <v>5.0540000000000003</v>
      </c>
      <c r="J221" s="10">
        <f t="shared" si="21"/>
        <v>5.32</v>
      </c>
      <c r="K221" s="15">
        <v>30</v>
      </c>
      <c r="L221" s="14">
        <v>25</v>
      </c>
      <c r="M221" s="13">
        <v>40</v>
      </c>
      <c r="N221" s="15">
        <v>4</v>
      </c>
      <c r="O221" s="24">
        <v>7.04</v>
      </c>
      <c r="P221" s="21">
        <v>9.75</v>
      </c>
      <c r="Q221" s="64">
        <v>1188</v>
      </c>
    </row>
    <row r="222" spans="1:18" s="9" customFormat="1" ht="27" customHeight="1">
      <c r="A222" s="309"/>
      <c r="B222" s="317"/>
      <c r="C222" s="317"/>
      <c r="D222" s="320"/>
      <c r="E222" s="24" t="s">
        <v>78</v>
      </c>
      <c r="F222" s="138" t="s">
        <v>777</v>
      </c>
      <c r="G222" s="286" t="s">
        <v>718</v>
      </c>
      <c r="H222" s="288" t="s">
        <v>527</v>
      </c>
      <c r="I222" s="10">
        <f t="shared" si="17"/>
        <v>5.0540000000000003</v>
      </c>
      <c r="J222" s="10">
        <f t="shared" si="21"/>
        <v>5.32</v>
      </c>
      <c r="K222" s="15">
        <v>30</v>
      </c>
      <c r="L222" s="14">
        <v>25</v>
      </c>
      <c r="M222" s="13">
        <v>40</v>
      </c>
      <c r="N222" s="15">
        <v>4</v>
      </c>
      <c r="O222" s="15">
        <v>7.04</v>
      </c>
      <c r="P222" s="21">
        <v>9.75</v>
      </c>
      <c r="Q222" s="64">
        <v>1188</v>
      </c>
    </row>
    <row r="223" spans="1:18" ht="21" customHeight="1">
      <c r="B223" s="281" t="s">
        <v>738</v>
      </c>
      <c r="C223" s="282"/>
      <c r="D223" s="283"/>
      <c r="E223" s="282"/>
      <c r="J223" s="7"/>
      <c r="Q223" s="67">
        <f>SUM(Q216:Q222)</f>
        <v>8292</v>
      </c>
      <c r="R223" s="137" t="e">
        <f>(#REF!-#REF!)/#REF!</f>
        <v>#REF!</v>
      </c>
    </row>
    <row r="224" spans="1:18" s="8" customFormat="1" ht="21" customHeight="1">
      <c r="B224" s="221" t="s">
        <v>467</v>
      </c>
      <c r="C224" s="220"/>
      <c r="D224" s="220"/>
      <c r="E224" s="220"/>
      <c r="F224" s="220"/>
      <c r="G224" s="220"/>
      <c r="H224" s="220"/>
      <c r="I224" s="220"/>
      <c r="J224" s="220"/>
      <c r="K224" s="220"/>
      <c r="L224" s="220"/>
      <c r="M224" s="220"/>
      <c r="N224" s="220"/>
      <c r="O224" s="220"/>
      <c r="P224" s="220"/>
      <c r="Q224" s="220"/>
    </row>
    <row r="225" spans="1:18" s="8" customFormat="1" ht="21" customHeight="1">
      <c r="B225" s="221" t="s">
        <v>444</v>
      </c>
      <c r="C225" s="220"/>
      <c r="D225" s="220"/>
      <c r="E225" s="220"/>
      <c r="F225" s="220"/>
      <c r="G225" s="220"/>
      <c r="H225" s="220"/>
      <c r="I225" s="220"/>
      <c r="J225" s="220"/>
      <c r="K225" s="220"/>
      <c r="L225" s="220"/>
      <c r="M225" s="220"/>
      <c r="N225" s="220"/>
      <c r="O225" s="220"/>
      <c r="P225" s="220"/>
      <c r="Q225" s="220"/>
    </row>
    <row r="226" spans="1:18" s="8" customFormat="1" ht="21" customHeight="1">
      <c r="B226" s="310" t="s">
        <v>425</v>
      </c>
      <c r="C226" s="311"/>
      <c r="D226" s="312"/>
      <c r="E226" s="4"/>
      <c r="F226" s="65"/>
      <c r="G226" s="65"/>
      <c r="H226" s="65"/>
      <c r="I226" s="5"/>
      <c r="J226" s="4"/>
      <c r="K226" s="4"/>
      <c r="L226" s="4"/>
      <c r="M226" s="4"/>
      <c r="N226" s="4"/>
      <c r="O226" s="4"/>
      <c r="P226" s="20"/>
      <c r="Q226" s="6"/>
    </row>
    <row r="227" spans="1:18" s="9" customFormat="1" ht="27" customHeight="1">
      <c r="A227" s="307" t="s">
        <v>782</v>
      </c>
      <c r="B227" s="313" t="str">
        <f>B226</f>
        <v>6 piece set -- Serta Brand 80gsm Microfiber Sheets - Cooling</v>
      </c>
      <c r="C227" s="313" t="s">
        <v>424</v>
      </c>
      <c r="D227" s="314" t="s">
        <v>42</v>
      </c>
      <c r="E227" s="24" t="s">
        <v>77</v>
      </c>
      <c r="F227" s="155" t="s">
        <v>445</v>
      </c>
      <c r="G227" s="286" t="s">
        <v>653</v>
      </c>
      <c r="H227" s="288" t="s">
        <v>529</v>
      </c>
      <c r="I227" s="10">
        <f t="shared" si="17"/>
        <v>3.7715000000000001</v>
      </c>
      <c r="J227" s="10">
        <f t="shared" ref="J227:J233" si="22">J58</f>
        <v>3.97</v>
      </c>
      <c r="K227" s="15">
        <v>30</v>
      </c>
      <c r="L227" s="14">
        <v>25</v>
      </c>
      <c r="M227" s="13">
        <v>32</v>
      </c>
      <c r="N227" s="15">
        <v>4</v>
      </c>
      <c r="O227" s="15">
        <v>4.3600000000000003</v>
      </c>
      <c r="P227" s="291">
        <v>7.6</v>
      </c>
      <c r="Q227" s="64">
        <v>1572</v>
      </c>
    </row>
    <row r="228" spans="1:18" s="9" customFormat="1" ht="27" customHeight="1">
      <c r="A228" s="308"/>
      <c r="B228" s="313"/>
      <c r="C228" s="313"/>
      <c r="D228" s="314"/>
      <c r="E228" s="24" t="s">
        <v>85</v>
      </c>
      <c r="F228" s="322" t="s">
        <v>446</v>
      </c>
      <c r="G228" s="286" t="s">
        <v>719</v>
      </c>
      <c r="H228" s="288" t="s">
        <v>595</v>
      </c>
      <c r="I228" s="10">
        <f t="shared" si="17"/>
        <v>4.617</v>
      </c>
      <c r="J228" s="10">
        <f t="shared" si="22"/>
        <v>4.8600000000000003</v>
      </c>
      <c r="K228" s="15">
        <v>30</v>
      </c>
      <c r="L228" s="14">
        <v>25</v>
      </c>
      <c r="M228" s="13">
        <v>36</v>
      </c>
      <c r="N228" s="15">
        <v>4</v>
      </c>
      <c r="O228" s="15">
        <v>6.17</v>
      </c>
      <c r="P228" s="291">
        <v>9.4</v>
      </c>
      <c r="Q228" s="265">
        <v>1160</v>
      </c>
    </row>
    <row r="229" spans="1:18" s="9" customFormat="1" ht="27" customHeight="1">
      <c r="A229" s="308"/>
      <c r="B229" s="313"/>
      <c r="C229" s="313"/>
      <c r="D229" s="314"/>
      <c r="E229" s="24" t="s">
        <v>78</v>
      </c>
      <c r="F229" s="322"/>
      <c r="G229" s="286" t="s">
        <v>658</v>
      </c>
      <c r="H229" s="288" t="s">
        <v>534</v>
      </c>
      <c r="I229" s="10">
        <f t="shared" si="17"/>
        <v>5.13</v>
      </c>
      <c r="J229" s="10">
        <f t="shared" si="22"/>
        <v>5.4</v>
      </c>
      <c r="K229" s="15">
        <v>30</v>
      </c>
      <c r="L229" s="14">
        <v>25</v>
      </c>
      <c r="M229" s="13">
        <v>40</v>
      </c>
      <c r="N229" s="15">
        <v>4</v>
      </c>
      <c r="O229" s="15">
        <v>7.04</v>
      </c>
      <c r="P229" s="291">
        <v>10.25</v>
      </c>
      <c r="Q229" s="64">
        <v>1188</v>
      </c>
    </row>
    <row r="230" spans="1:18" s="9" customFormat="1" ht="27" customHeight="1">
      <c r="A230" s="308"/>
      <c r="B230" s="313"/>
      <c r="C230" s="313"/>
      <c r="D230" s="314"/>
      <c r="E230" s="24" t="s">
        <v>79</v>
      </c>
      <c r="F230" s="322"/>
      <c r="G230" s="286" t="s">
        <v>720</v>
      </c>
      <c r="H230" s="288" t="s">
        <v>596</v>
      </c>
      <c r="I230" s="10">
        <f t="shared" si="17"/>
        <v>5.9375</v>
      </c>
      <c r="J230" s="10">
        <f t="shared" si="22"/>
        <v>6.25</v>
      </c>
      <c r="K230" s="15">
        <v>30</v>
      </c>
      <c r="L230" s="14">
        <v>25</v>
      </c>
      <c r="M230" s="13">
        <v>44</v>
      </c>
      <c r="N230" s="15">
        <v>4</v>
      </c>
      <c r="O230" s="15">
        <v>8.3699999999999992</v>
      </c>
      <c r="P230" s="291">
        <v>11.5</v>
      </c>
      <c r="Q230" s="265">
        <v>1748</v>
      </c>
    </row>
    <row r="231" spans="1:18" s="9" customFormat="1" ht="27" customHeight="1">
      <c r="A231" s="308"/>
      <c r="B231" s="313"/>
      <c r="C231" s="313"/>
      <c r="D231" s="314"/>
      <c r="E231" s="24" t="s">
        <v>86</v>
      </c>
      <c r="F231" s="323"/>
      <c r="G231" s="286" t="s">
        <v>721</v>
      </c>
      <c r="H231" s="288" t="s">
        <v>597</v>
      </c>
      <c r="I231" s="10">
        <f t="shared" si="17"/>
        <v>6.0134999999999996</v>
      </c>
      <c r="J231" s="10">
        <f t="shared" si="22"/>
        <v>6.33</v>
      </c>
      <c r="K231" s="15">
        <v>30</v>
      </c>
      <c r="L231" s="14">
        <v>25</v>
      </c>
      <c r="M231" s="13">
        <v>44</v>
      </c>
      <c r="N231" s="15">
        <v>4</v>
      </c>
      <c r="O231" s="15">
        <v>8.3699999999999992</v>
      </c>
      <c r="P231" s="291">
        <v>11.5</v>
      </c>
      <c r="Q231" s="265">
        <v>248</v>
      </c>
    </row>
    <row r="232" spans="1:18" s="9" customFormat="1" ht="27" customHeight="1">
      <c r="A232" s="308"/>
      <c r="B232" s="313"/>
      <c r="C232" s="313"/>
      <c r="D232" s="314"/>
      <c r="E232" s="24" t="s">
        <v>78</v>
      </c>
      <c r="F232" s="138" t="s">
        <v>426</v>
      </c>
      <c r="G232" s="286" t="s">
        <v>628</v>
      </c>
      <c r="H232" s="288" t="s">
        <v>501</v>
      </c>
      <c r="I232" s="10">
        <f t="shared" si="17"/>
        <v>5.13</v>
      </c>
      <c r="J232" s="10">
        <f t="shared" si="22"/>
        <v>5.4</v>
      </c>
      <c r="K232" s="15">
        <v>30</v>
      </c>
      <c r="L232" s="14">
        <v>25</v>
      </c>
      <c r="M232" s="13">
        <v>40</v>
      </c>
      <c r="N232" s="15">
        <v>4</v>
      </c>
      <c r="O232" s="15">
        <v>7.04</v>
      </c>
      <c r="P232" s="291">
        <v>10.25</v>
      </c>
      <c r="Q232" s="64">
        <v>1188</v>
      </c>
    </row>
    <row r="233" spans="1:18" s="9" customFormat="1" ht="27" customHeight="1">
      <c r="A233" s="309"/>
      <c r="B233" s="313"/>
      <c r="C233" s="313"/>
      <c r="D233" s="314"/>
      <c r="E233" s="24" t="s">
        <v>78</v>
      </c>
      <c r="F233" s="138" t="s">
        <v>445</v>
      </c>
      <c r="G233" s="286" t="s">
        <v>722</v>
      </c>
      <c r="H233" s="288" t="s">
        <v>531</v>
      </c>
      <c r="I233" s="10">
        <f t="shared" si="17"/>
        <v>5.13</v>
      </c>
      <c r="J233" s="10">
        <f t="shared" si="22"/>
        <v>5.4</v>
      </c>
      <c r="K233" s="15">
        <v>30</v>
      </c>
      <c r="L233" s="14">
        <v>25</v>
      </c>
      <c r="M233" s="13">
        <v>40</v>
      </c>
      <c r="N233" s="15">
        <v>4</v>
      </c>
      <c r="O233" s="15">
        <v>7.04</v>
      </c>
      <c r="P233" s="291">
        <v>10.25</v>
      </c>
      <c r="Q233" s="64">
        <v>1188</v>
      </c>
    </row>
    <row r="234" spans="1:18" ht="21" customHeight="1">
      <c r="B234" s="281" t="s">
        <v>739</v>
      </c>
      <c r="C234" s="282"/>
      <c r="D234" s="283"/>
      <c r="E234" s="282"/>
      <c r="J234" s="7"/>
      <c r="Q234" s="67">
        <f>SUM(Q227:Q233)</f>
        <v>8292</v>
      </c>
      <c r="R234" s="137" t="e">
        <f>(#REF!-#REF!)/#REF!</f>
        <v>#REF!</v>
      </c>
    </row>
    <row r="235" spans="1:18" s="8" customFormat="1" ht="21" customHeight="1">
      <c r="B235" s="229" t="s">
        <v>468</v>
      </c>
      <c r="C235" s="230"/>
      <c r="D235" s="230"/>
      <c r="E235" s="230"/>
      <c r="F235" s="230"/>
      <c r="G235" s="230"/>
      <c r="H235" s="230"/>
      <c r="I235" s="230"/>
      <c r="J235" s="230"/>
      <c r="K235" s="230"/>
      <c r="L235" s="230"/>
      <c r="M235" s="230"/>
      <c r="N235" s="230"/>
      <c r="O235" s="230"/>
      <c r="P235" s="230"/>
      <c r="Q235" s="230"/>
    </row>
    <row r="236" spans="1:18" s="8" customFormat="1" ht="21" customHeight="1">
      <c r="B236" s="231" t="s">
        <v>347</v>
      </c>
      <c r="C236" s="232"/>
      <c r="D236" s="232"/>
      <c r="E236" s="232"/>
      <c r="F236" s="232"/>
      <c r="G236" s="232"/>
      <c r="H236" s="232"/>
      <c r="I236" s="232"/>
      <c r="J236" s="232"/>
      <c r="K236" s="232"/>
      <c r="L236" s="232"/>
      <c r="M236" s="232"/>
      <c r="N236" s="232"/>
      <c r="O236" s="232"/>
      <c r="P236" s="232"/>
      <c r="Q236" s="232"/>
    </row>
    <row r="237" spans="1:18" s="8" customFormat="1" ht="21" customHeight="1">
      <c r="B237" s="310" t="s">
        <v>442</v>
      </c>
      <c r="C237" s="311"/>
      <c r="D237" s="312"/>
      <c r="E237" s="4"/>
      <c r="F237" s="66"/>
      <c r="G237" s="66"/>
      <c r="H237" s="66"/>
      <c r="I237" s="5"/>
      <c r="J237" s="4"/>
      <c r="K237" s="4"/>
      <c r="L237" s="4"/>
      <c r="M237" s="4"/>
      <c r="N237" s="4"/>
      <c r="O237" s="4"/>
      <c r="P237" s="20"/>
      <c r="Q237" s="6"/>
    </row>
    <row r="238" spans="1:18" s="9" customFormat="1" ht="27" customHeight="1">
      <c r="A238" s="307" t="s">
        <v>768</v>
      </c>
      <c r="B238" s="315" t="str">
        <f>B237</f>
        <v>6 piece set -- Serta Brand 80gsm Microfiber Sheets -- Comfy Sleep</v>
      </c>
      <c r="C238" s="315" t="s">
        <v>301</v>
      </c>
      <c r="D238" s="318" t="s">
        <v>42</v>
      </c>
      <c r="E238" s="24" t="s">
        <v>77</v>
      </c>
      <c r="F238" s="321" t="s">
        <v>426</v>
      </c>
      <c r="G238" s="286" t="s">
        <v>620</v>
      </c>
      <c r="H238" s="288" t="s">
        <v>535</v>
      </c>
      <c r="I238" s="10">
        <f t="shared" si="17"/>
        <v>3.7145000000000001</v>
      </c>
      <c r="J238" s="10">
        <f t="shared" ref="J238:J244" si="23">J69</f>
        <v>3.91</v>
      </c>
      <c r="K238" s="15">
        <v>30</v>
      </c>
      <c r="L238" s="14">
        <v>25</v>
      </c>
      <c r="M238" s="13">
        <v>32</v>
      </c>
      <c r="N238" s="15">
        <v>4</v>
      </c>
      <c r="O238" s="15">
        <v>4.3600000000000003</v>
      </c>
      <c r="P238" s="21">
        <v>7.25</v>
      </c>
      <c r="Q238" s="64">
        <v>1572</v>
      </c>
    </row>
    <row r="239" spans="1:18" s="9" customFormat="1" ht="27" customHeight="1">
      <c r="A239" s="308"/>
      <c r="B239" s="316"/>
      <c r="C239" s="316"/>
      <c r="D239" s="319"/>
      <c r="E239" s="24" t="s">
        <v>85</v>
      </c>
      <c r="F239" s="322"/>
      <c r="G239" s="286" t="s">
        <v>621</v>
      </c>
      <c r="H239" s="288" t="s">
        <v>536</v>
      </c>
      <c r="I239" s="10">
        <f t="shared" si="17"/>
        <v>4.5504999999999995</v>
      </c>
      <c r="J239" s="10">
        <f t="shared" si="23"/>
        <v>4.79</v>
      </c>
      <c r="K239" s="15">
        <v>30</v>
      </c>
      <c r="L239" s="14">
        <v>25</v>
      </c>
      <c r="M239" s="13">
        <v>36</v>
      </c>
      <c r="N239" s="15">
        <v>4</v>
      </c>
      <c r="O239" s="15">
        <v>6.17</v>
      </c>
      <c r="P239" s="21">
        <v>8.75</v>
      </c>
      <c r="Q239" s="265">
        <v>1160</v>
      </c>
    </row>
    <row r="240" spans="1:18" s="9" customFormat="1" ht="27" customHeight="1">
      <c r="A240" s="308"/>
      <c r="B240" s="316"/>
      <c r="C240" s="316"/>
      <c r="D240" s="319"/>
      <c r="E240" s="24" t="s">
        <v>78</v>
      </c>
      <c r="F240" s="322"/>
      <c r="G240" s="286" t="s">
        <v>611</v>
      </c>
      <c r="H240" s="288" t="s">
        <v>537</v>
      </c>
      <c r="I240" s="10">
        <f t="shared" si="17"/>
        <v>5.0540000000000003</v>
      </c>
      <c r="J240" s="10">
        <f t="shared" si="23"/>
        <v>5.32</v>
      </c>
      <c r="K240" s="15">
        <v>30</v>
      </c>
      <c r="L240" s="14">
        <v>25</v>
      </c>
      <c r="M240" s="13">
        <v>40</v>
      </c>
      <c r="N240" s="15">
        <v>4</v>
      </c>
      <c r="O240" s="15">
        <v>7.04</v>
      </c>
      <c r="P240" s="21">
        <v>9.75</v>
      </c>
      <c r="Q240" s="64">
        <v>1188</v>
      </c>
    </row>
    <row r="241" spans="1:18" s="9" customFormat="1" ht="27" customHeight="1">
      <c r="A241" s="308"/>
      <c r="B241" s="316"/>
      <c r="C241" s="316"/>
      <c r="D241" s="319"/>
      <c r="E241" s="24" t="s">
        <v>79</v>
      </c>
      <c r="F241" s="322"/>
      <c r="G241" s="286" t="s">
        <v>622</v>
      </c>
      <c r="H241" s="288" t="s">
        <v>538</v>
      </c>
      <c r="I241" s="10">
        <f t="shared" si="17"/>
        <v>5.8425000000000002</v>
      </c>
      <c r="J241" s="10">
        <f t="shared" si="23"/>
        <v>6.15</v>
      </c>
      <c r="K241" s="15">
        <v>30</v>
      </c>
      <c r="L241" s="14">
        <v>25</v>
      </c>
      <c r="M241" s="13">
        <v>44</v>
      </c>
      <c r="N241" s="15">
        <v>4</v>
      </c>
      <c r="O241" s="15">
        <v>8.3699999999999992</v>
      </c>
      <c r="P241" s="21">
        <v>11</v>
      </c>
      <c r="Q241" s="265">
        <v>1748</v>
      </c>
    </row>
    <row r="242" spans="1:18" s="9" customFormat="1" ht="27" customHeight="1">
      <c r="A242" s="308"/>
      <c r="B242" s="316"/>
      <c r="C242" s="316"/>
      <c r="D242" s="319"/>
      <c r="E242" s="24" t="s">
        <v>86</v>
      </c>
      <c r="F242" s="323"/>
      <c r="G242" s="286" t="s">
        <v>623</v>
      </c>
      <c r="H242" s="288" t="s">
        <v>539</v>
      </c>
      <c r="I242" s="10">
        <f t="shared" si="17"/>
        <v>5.9375</v>
      </c>
      <c r="J242" s="10">
        <f t="shared" si="23"/>
        <v>6.25</v>
      </c>
      <c r="K242" s="15">
        <v>30</v>
      </c>
      <c r="L242" s="14">
        <v>25</v>
      </c>
      <c r="M242" s="13">
        <v>44</v>
      </c>
      <c r="N242" s="15">
        <v>4</v>
      </c>
      <c r="O242" s="15">
        <v>8.3699999999999992</v>
      </c>
      <c r="P242" s="21">
        <v>12.25</v>
      </c>
      <c r="Q242" s="265">
        <v>248</v>
      </c>
    </row>
    <row r="243" spans="1:18" s="9" customFormat="1" ht="27" customHeight="1">
      <c r="A243" s="308"/>
      <c r="B243" s="316"/>
      <c r="C243" s="316"/>
      <c r="D243" s="319"/>
      <c r="E243" s="24" t="s">
        <v>78</v>
      </c>
      <c r="F243" s="138" t="s">
        <v>461</v>
      </c>
      <c r="G243" s="286" t="s">
        <v>624</v>
      </c>
      <c r="H243" s="288" t="s">
        <v>598</v>
      </c>
      <c r="I243" s="10">
        <f t="shared" si="17"/>
        <v>5.0540000000000003</v>
      </c>
      <c r="J243" s="10">
        <f t="shared" si="23"/>
        <v>5.32</v>
      </c>
      <c r="K243" s="15">
        <v>30</v>
      </c>
      <c r="L243" s="14">
        <v>25</v>
      </c>
      <c r="M243" s="13">
        <v>40</v>
      </c>
      <c r="N243" s="15">
        <v>4</v>
      </c>
      <c r="O243" s="15">
        <v>7.04</v>
      </c>
      <c r="P243" s="21">
        <v>9.75</v>
      </c>
      <c r="Q243" s="64">
        <v>1188</v>
      </c>
    </row>
    <row r="244" spans="1:18" s="9" customFormat="1" ht="27" customHeight="1">
      <c r="A244" s="309"/>
      <c r="B244" s="317"/>
      <c r="C244" s="317"/>
      <c r="D244" s="320"/>
      <c r="E244" s="24" t="s">
        <v>78</v>
      </c>
      <c r="F244" s="138" t="s">
        <v>428</v>
      </c>
      <c r="G244" s="286" t="s">
        <v>625</v>
      </c>
      <c r="H244" s="288" t="s">
        <v>577</v>
      </c>
      <c r="I244" s="10">
        <f t="shared" si="17"/>
        <v>5.0540000000000003</v>
      </c>
      <c r="J244" s="10">
        <f t="shared" si="23"/>
        <v>5.32</v>
      </c>
      <c r="K244" s="15">
        <v>30</v>
      </c>
      <c r="L244" s="14">
        <v>25</v>
      </c>
      <c r="M244" s="13">
        <v>40</v>
      </c>
      <c r="N244" s="15">
        <v>4</v>
      </c>
      <c r="O244" s="15">
        <v>7.04</v>
      </c>
      <c r="P244" s="21">
        <v>9.75</v>
      </c>
      <c r="Q244" s="64">
        <v>1188</v>
      </c>
    </row>
    <row r="245" spans="1:18" ht="21" customHeight="1">
      <c r="B245" s="281" t="s">
        <v>740</v>
      </c>
      <c r="C245" s="282"/>
      <c r="D245" s="283"/>
      <c r="E245" s="282"/>
      <c r="J245" s="7"/>
      <c r="Q245" s="67">
        <f>SUM(Q238:Q244)</f>
        <v>8292</v>
      </c>
      <c r="R245" s="137" t="e">
        <f>(#REF!-#REF!)/#REF!</f>
        <v>#REF!</v>
      </c>
    </row>
    <row r="246" spans="1:18" s="8" customFormat="1" ht="21" customHeight="1">
      <c r="B246" s="229" t="s">
        <v>469</v>
      </c>
      <c r="C246" s="230"/>
      <c r="D246" s="230"/>
      <c r="E246" s="230"/>
      <c r="F246" s="230"/>
      <c r="G246" s="230"/>
      <c r="H246" s="230"/>
      <c r="I246" s="230"/>
      <c r="J246" s="230"/>
      <c r="K246" s="230"/>
      <c r="L246" s="230"/>
      <c r="M246" s="230"/>
      <c r="N246" s="230"/>
      <c r="O246" s="230"/>
      <c r="P246" s="230"/>
      <c r="Q246" s="230"/>
    </row>
    <row r="247" spans="1:18" s="8" customFormat="1" ht="21" customHeight="1">
      <c r="B247" s="231" t="s">
        <v>347</v>
      </c>
      <c r="C247" s="232"/>
      <c r="D247" s="232"/>
      <c r="E247" s="232"/>
      <c r="F247" s="232"/>
      <c r="G247" s="232"/>
      <c r="H247" s="232"/>
      <c r="I247" s="232"/>
      <c r="J247" s="232"/>
      <c r="K247" s="232"/>
      <c r="L247" s="232"/>
      <c r="M247" s="232"/>
      <c r="N247" s="232"/>
      <c r="O247" s="232"/>
      <c r="P247" s="232"/>
      <c r="Q247" s="232"/>
    </row>
    <row r="248" spans="1:18" s="8" customFormat="1" ht="21" customHeight="1">
      <c r="B248" s="310" t="s">
        <v>442</v>
      </c>
      <c r="C248" s="311"/>
      <c r="D248" s="312"/>
      <c r="E248" s="4"/>
      <c r="F248" s="66"/>
      <c r="G248" s="66"/>
      <c r="H248" s="66"/>
      <c r="I248" s="5"/>
      <c r="J248" s="4"/>
      <c r="K248" s="4"/>
      <c r="L248" s="4"/>
      <c r="M248" s="4"/>
      <c r="N248" s="4"/>
      <c r="O248" s="4"/>
      <c r="P248" s="20"/>
      <c r="Q248" s="6"/>
    </row>
    <row r="249" spans="1:18" s="9" customFormat="1" ht="27" customHeight="1">
      <c r="A249" s="305" t="s">
        <v>771</v>
      </c>
      <c r="B249" s="315" t="str">
        <f>B248</f>
        <v>6 piece set -- Serta Brand 80gsm Microfiber Sheets -- Comfy Sleep</v>
      </c>
      <c r="C249" s="313" t="s">
        <v>772</v>
      </c>
      <c r="D249" s="318" t="s">
        <v>42</v>
      </c>
      <c r="E249" s="24" t="s">
        <v>77</v>
      </c>
      <c r="F249" s="321" t="s">
        <v>470</v>
      </c>
      <c r="G249" s="286" t="s">
        <v>607</v>
      </c>
      <c r="H249" s="288" t="s">
        <v>599</v>
      </c>
      <c r="I249" s="10">
        <f t="shared" ref="I249:I261" si="24">J249*0.95</f>
        <v>3.7145000000000001</v>
      </c>
      <c r="J249" s="10">
        <f t="shared" ref="J249:J261" si="25">J80</f>
        <v>3.91</v>
      </c>
      <c r="K249" s="15">
        <v>30</v>
      </c>
      <c r="L249" s="14">
        <v>25</v>
      </c>
      <c r="M249" s="13">
        <v>32</v>
      </c>
      <c r="N249" s="15">
        <v>4</v>
      </c>
      <c r="O249" s="15">
        <v>4.3600000000000003</v>
      </c>
      <c r="P249" s="21">
        <v>7.25</v>
      </c>
      <c r="Q249" s="64">
        <v>1020</v>
      </c>
    </row>
    <row r="250" spans="1:18" s="9" customFormat="1" ht="27" customHeight="1">
      <c r="A250" s="305"/>
      <c r="B250" s="316"/>
      <c r="C250" s="313"/>
      <c r="D250" s="319"/>
      <c r="E250" s="24" t="s">
        <v>85</v>
      </c>
      <c r="F250" s="322"/>
      <c r="G250" s="286" t="s">
        <v>608</v>
      </c>
      <c r="H250" s="288" t="s">
        <v>600</v>
      </c>
      <c r="I250" s="10">
        <f t="shared" si="24"/>
        <v>4.5504999999999995</v>
      </c>
      <c r="J250" s="10">
        <f t="shared" si="25"/>
        <v>4.79</v>
      </c>
      <c r="K250" s="15">
        <v>30</v>
      </c>
      <c r="L250" s="14">
        <v>25</v>
      </c>
      <c r="M250" s="13">
        <v>36</v>
      </c>
      <c r="N250" s="15">
        <v>4</v>
      </c>
      <c r="O250" s="15">
        <v>6.17</v>
      </c>
      <c r="P250" s="21">
        <v>8.75</v>
      </c>
      <c r="Q250" s="64">
        <v>756</v>
      </c>
    </row>
    <row r="251" spans="1:18" s="9" customFormat="1" ht="27" customHeight="1">
      <c r="A251" s="305"/>
      <c r="B251" s="316"/>
      <c r="C251" s="313"/>
      <c r="D251" s="319"/>
      <c r="E251" s="24" t="s">
        <v>78</v>
      </c>
      <c r="F251" s="322"/>
      <c r="G251" s="286" t="s">
        <v>609</v>
      </c>
      <c r="H251" s="288" t="s">
        <v>601</v>
      </c>
      <c r="I251" s="10">
        <f t="shared" si="24"/>
        <v>5.0540000000000003</v>
      </c>
      <c r="J251" s="10">
        <f t="shared" si="25"/>
        <v>5.32</v>
      </c>
      <c r="K251" s="15">
        <v>30</v>
      </c>
      <c r="L251" s="14">
        <v>25</v>
      </c>
      <c r="M251" s="13">
        <v>40</v>
      </c>
      <c r="N251" s="15">
        <v>4</v>
      </c>
      <c r="O251" s="15">
        <v>7.04</v>
      </c>
      <c r="P251" s="21">
        <v>9.75</v>
      </c>
      <c r="Q251" s="64">
        <v>1160</v>
      </c>
    </row>
    <row r="252" spans="1:18" s="9" customFormat="1" ht="27" customHeight="1">
      <c r="A252" s="305"/>
      <c r="B252" s="316"/>
      <c r="C252" s="313"/>
      <c r="D252" s="319"/>
      <c r="E252" s="24" t="s">
        <v>79</v>
      </c>
      <c r="F252" s="323"/>
      <c r="G252" s="286" t="s">
        <v>610</v>
      </c>
      <c r="H252" s="288" t="s">
        <v>602</v>
      </c>
      <c r="I252" s="10">
        <f t="shared" si="24"/>
        <v>5.8425000000000002</v>
      </c>
      <c r="J252" s="10">
        <f t="shared" si="25"/>
        <v>6.15</v>
      </c>
      <c r="K252" s="15">
        <v>30</v>
      </c>
      <c r="L252" s="14">
        <v>25</v>
      </c>
      <c r="M252" s="13">
        <v>44</v>
      </c>
      <c r="N252" s="15">
        <v>4</v>
      </c>
      <c r="O252" s="15">
        <v>8.3699999999999992</v>
      </c>
      <c r="P252" s="21">
        <v>11</v>
      </c>
      <c r="Q252" s="64">
        <v>1136</v>
      </c>
    </row>
    <row r="253" spans="1:18" s="9" customFormat="1" ht="27" customHeight="1">
      <c r="A253" s="305"/>
      <c r="B253" s="316"/>
      <c r="C253" s="313"/>
      <c r="D253" s="319"/>
      <c r="E253" s="24" t="s">
        <v>78</v>
      </c>
      <c r="F253" s="138" t="s">
        <v>426</v>
      </c>
      <c r="G253" s="286" t="s">
        <v>611</v>
      </c>
      <c r="H253" s="288" t="s">
        <v>537</v>
      </c>
      <c r="I253" s="10">
        <f t="shared" si="24"/>
        <v>5.0540000000000003</v>
      </c>
      <c r="J253" s="10">
        <f t="shared" si="25"/>
        <v>5.32</v>
      </c>
      <c r="K253" s="15">
        <v>30</v>
      </c>
      <c r="L253" s="14">
        <v>25</v>
      </c>
      <c r="M253" s="13">
        <v>40</v>
      </c>
      <c r="N253" s="15">
        <v>4</v>
      </c>
      <c r="O253" s="15">
        <v>7.04</v>
      </c>
      <c r="P253" s="21">
        <v>9.75</v>
      </c>
      <c r="Q253" s="64">
        <v>1160</v>
      </c>
    </row>
    <row r="254" spans="1:18" s="9" customFormat="1" ht="27" customHeight="1">
      <c r="A254" s="305" t="s">
        <v>756</v>
      </c>
      <c r="B254" s="316"/>
      <c r="C254" s="313" t="s">
        <v>775</v>
      </c>
      <c r="D254" s="319"/>
      <c r="E254" s="24" t="s">
        <v>435</v>
      </c>
      <c r="F254" s="321" t="s">
        <v>426</v>
      </c>
      <c r="G254" s="286" t="s">
        <v>612</v>
      </c>
      <c r="H254" s="288" t="s">
        <v>547</v>
      </c>
      <c r="I254" s="10">
        <f t="shared" si="24"/>
        <v>1.0355000000000001</v>
      </c>
      <c r="J254" s="10">
        <f t="shared" si="25"/>
        <v>1.0900000000000001</v>
      </c>
      <c r="K254" s="24">
        <v>25</v>
      </c>
      <c r="L254" s="222">
        <v>16</v>
      </c>
      <c r="M254" s="223">
        <v>24</v>
      </c>
      <c r="N254" s="24">
        <v>8</v>
      </c>
      <c r="O254" s="24">
        <v>1.99</v>
      </c>
      <c r="P254" s="292">
        <v>2.25</v>
      </c>
      <c r="Q254" s="225">
        <v>4000</v>
      </c>
    </row>
    <row r="255" spans="1:18" s="9" customFormat="1" ht="27" customHeight="1">
      <c r="A255" s="305"/>
      <c r="B255" s="316"/>
      <c r="C255" s="313"/>
      <c r="D255" s="319"/>
      <c r="E255" s="24" t="s">
        <v>436</v>
      </c>
      <c r="F255" s="323"/>
      <c r="G255" s="286" t="s">
        <v>613</v>
      </c>
      <c r="H255" s="288" t="s">
        <v>548</v>
      </c>
      <c r="I255" s="10">
        <f t="shared" si="24"/>
        <v>1.1684999999999999</v>
      </c>
      <c r="J255" s="10">
        <f t="shared" si="25"/>
        <v>1.23</v>
      </c>
      <c r="K255" s="24">
        <v>25</v>
      </c>
      <c r="L255" s="222">
        <v>16</v>
      </c>
      <c r="M255" s="223">
        <v>26</v>
      </c>
      <c r="N255" s="24">
        <v>8</v>
      </c>
      <c r="O255" s="24">
        <v>2.41</v>
      </c>
      <c r="P255" s="292">
        <v>2.65</v>
      </c>
      <c r="Q255" s="225">
        <v>3000</v>
      </c>
    </row>
    <row r="256" spans="1:18" s="9" customFormat="1" ht="27" customHeight="1">
      <c r="A256" s="305"/>
      <c r="B256" s="316"/>
      <c r="C256" s="313"/>
      <c r="D256" s="319"/>
      <c r="E256" s="24" t="s">
        <v>435</v>
      </c>
      <c r="F256" s="321" t="s">
        <v>428</v>
      </c>
      <c r="G256" s="286" t="s">
        <v>614</v>
      </c>
      <c r="H256" s="288" t="s">
        <v>582</v>
      </c>
      <c r="I256" s="10">
        <f t="shared" si="24"/>
        <v>1.0355000000000001</v>
      </c>
      <c r="J256" s="10">
        <f t="shared" si="25"/>
        <v>1.0900000000000001</v>
      </c>
      <c r="K256" s="24">
        <v>25</v>
      </c>
      <c r="L256" s="222">
        <v>16</v>
      </c>
      <c r="M256" s="223">
        <v>24</v>
      </c>
      <c r="N256" s="24">
        <v>8</v>
      </c>
      <c r="O256" s="24">
        <v>1.99</v>
      </c>
      <c r="P256" s="292">
        <v>2.25</v>
      </c>
      <c r="Q256" s="225">
        <v>3600</v>
      </c>
    </row>
    <row r="257" spans="1:18" s="9" customFormat="1" ht="27" customHeight="1">
      <c r="A257" s="305"/>
      <c r="B257" s="316"/>
      <c r="C257" s="313"/>
      <c r="D257" s="319"/>
      <c r="E257" s="24" t="s">
        <v>436</v>
      </c>
      <c r="F257" s="323"/>
      <c r="G257" s="286" t="s">
        <v>615</v>
      </c>
      <c r="H257" s="288" t="s">
        <v>583</v>
      </c>
      <c r="I257" s="10">
        <f t="shared" si="24"/>
        <v>1.1684999999999999</v>
      </c>
      <c r="J257" s="10">
        <f t="shared" si="25"/>
        <v>1.23</v>
      </c>
      <c r="K257" s="24">
        <v>25</v>
      </c>
      <c r="L257" s="222">
        <v>16</v>
      </c>
      <c r="M257" s="223">
        <v>26</v>
      </c>
      <c r="N257" s="24">
        <v>8</v>
      </c>
      <c r="O257" s="24">
        <v>2.41</v>
      </c>
      <c r="P257" s="292">
        <v>2.65</v>
      </c>
      <c r="Q257" s="225">
        <v>1000</v>
      </c>
    </row>
    <row r="258" spans="1:18" s="9" customFormat="1" ht="27" customHeight="1">
      <c r="A258" s="305"/>
      <c r="B258" s="316"/>
      <c r="C258" s="313"/>
      <c r="D258" s="319"/>
      <c r="E258" s="24" t="s">
        <v>435</v>
      </c>
      <c r="F258" s="321" t="s">
        <v>461</v>
      </c>
      <c r="G258" s="286" t="s">
        <v>616</v>
      </c>
      <c r="H258" s="288" t="s">
        <v>603</v>
      </c>
      <c r="I258" s="10">
        <f t="shared" si="24"/>
        <v>1.0355000000000001</v>
      </c>
      <c r="J258" s="10">
        <f t="shared" si="25"/>
        <v>1.0900000000000001</v>
      </c>
      <c r="K258" s="24">
        <v>25</v>
      </c>
      <c r="L258" s="222">
        <v>16</v>
      </c>
      <c r="M258" s="223">
        <v>24</v>
      </c>
      <c r="N258" s="24">
        <v>8</v>
      </c>
      <c r="O258" s="24">
        <v>1.99</v>
      </c>
      <c r="P258" s="292">
        <v>2.25</v>
      </c>
      <c r="Q258" s="225">
        <v>3200</v>
      </c>
    </row>
    <row r="259" spans="1:18" s="9" customFormat="1" ht="27" customHeight="1">
      <c r="A259" s="305"/>
      <c r="B259" s="316"/>
      <c r="C259" s="313"/>
      <c r="D259" s="319"/>
      <c r="E259" s="24" t="s">
        <v>453</v>
      </c>
      <c r="F259" s="323"/>
      <c r="G259" s="286" t="s">
        <v>617</v>
      </c>
      <c r="H259" s="288" t="s">
        <v>604</v>
      </c>
      <c r="I259" s="10">
        <f t="shared" si="24"/>
        <v>1.1684999999999999</v>
      </c>
      <c r="J259" s="10">
        <f t="shared" si="25"/>
        <v>1.23</v>
      </c>
      <c r="K259" s="24">
        <v>25</v>
      </c>
      <c r="L259" s="222">
        <v>16</v>
      </c>
      <c r="M259" s="223">
        <v>26</v>
      </c>
      <c r="N259" s="24">
        <v>8</v>
      </c>
      <c r="O259" s="24">
        <v>2.41</v>
      </c>
      <c r="P259" s="292">
        <v>2.65</v>
      </c>
      <c r="Q259" s="225">
        <v>1000</v>
      </c>
    </row>
    <row r="260" spans="1:18" s="9" customFormat="1" ht="27" customHeight="1">
      <c r="A260" s="305"/>
      <c r="B260" s="316"/>
      <c r="C260" s="313"/>
      <c r="D260" s="319"/>
      <c r="E260" s="24" t="s">
        <v>435</v>
      </c>
      <c r="F260" s="321" t="s">
        <v>470</v>
      </c>
      <c r="G260" s="286" t="s">
        <v>618</v>
      </c>
      <c r="H260" s="288" t="s">
        <v>605</v>
      </c>
      <c r="I260" s="10">
        <f t="shared" si="24"/>
        <v>1.0355000000000001</v>
      </c>
      <c r="J260" s="10">
        <f t="shared" si="25"/>
        <v>1.0900000000000001</v>
      </c>
      <c r="K260" s="24">
        <v>25</v>
      </c>
      <c r="L260" s="222">
        <v>16</v>
      </c>
      <c r="M260" s="223">
        <v>24</v>
      </c>
      <c r="N260" s="24">
        <v>8</v>
      </c>
      <c r="O260" s="24">
        <v>1.99</v>
      </c>
      <c r="P260" s="292">
        <v>2.25</v>
      </c>
      <c r="Q260" s="225">
        <v>3200</v>
      </c>
    </row>
    <row r="261" spans="1:18" s="9" customFormat="1" ht="27" customHeight="1">
      <c r="A261" s="305"/>
      <c r="B261" s="317"/>
      <c r="C261" s="313"/>
      <c r="D261" s="320"/>
      <c r="E261" s="24" t="s">
        <v>436</v>
      </c>
      <c r="F261" s="323"/>
      <c r="G261" s="286" t="s">
        <v>619</v>
      </c>
      <c r="H261" s="288" t="s">
        <v>606</v>
      </c>
      <c r="I261" s="10">
        <f t="shared" si="24"/>
        <v>1.1684999999999999</v>
      </c>
      <c r="J261" s="10">
        <f t="shared" si="25"/>
        <v>1.23</v>
      </c>
      <c r="K261" s="24">
        <v>25</v>
      </c>
      <c r="L261" s="222">
        <v>16</v>
      </c>
      <c r="M261" s="223">
        <v>26</v>
      </c>
      <c r="N261" s="24">
        <v>8</v>
      </c>
      <c r="O261" s="24">
        <v>2.41</v>
      </c>
      <c r="P261" s="292">
        <v>2.65</v>
      </c>
      <c r="Q261" s="225">
        <v>1000</v>
      </c>
    </row>
    <row r="262" spans="1:18" ht="21" customHeight="1">
      <c r="B262" s="281"/>
      <c r="C262" s="282"/>
      <c r="D262" s="283"/>
      <c r="E262" s="282"/>
      <c r="Q262" s="67">
        <f>SUM(Q249:Q261)</f>
        <v>25232</v>
      </c>
      <c r="R262" s="137" t="e">
        <f>(#REF!-#REF!)/#REF!</f>
        <v>#REF!</v>
      </c>
    </row>
    <row r="264" spans="1:18">
      <c r="Q264" s="236" t="s">
        <v>471</v>
      </c>
    </row>
    <row r="265" spans="1:18">
      <c r="Q265" s="236" t="s">
        <v>87</v>
      </c>
    </row>
    <row r="266" spans="1:18">
      <c r="Q266" s="236" t="s">
        <v>88</v>
      </c>
    </row>
    <row r="267" spans="1:18">
      <c r="Q267" s="236" t="s">
        <v>472</v>
      </c>
    </row>
  </sheetData>
  <protectedRanges>
    <protectedRange password="F78C" sqref="DT4 DM4:DN6 DO5:DP6 DQ5:DS5 DQ6 DS6:DT6" name="区域1"/>
  </protectedRanges>
  <autoFilter ref="B12:HE262" xr:uid="{00000000-0009-0000-0000-000000000000}">
    <filterColumn colId="0" showButton="0"/>
    <filterColumn colId="1" showButton="0"/>
  </autoFilter>
  <mergeCells count="195">
    <mergeCell ref="F2:I2"/>
    <mergeCell ref="F3:I3"/>
    <mergeCell ref="F4:I4"/>
    <mergeCell ref="F13:F17"/>
    <mergeCell ref="F24:F27"/>
    <mergeCell ref="F47:F51"/>
    <mergeCell ref="B12:D12"/>
    <mergeCell ref="B7:B9"/>
    <mergeCell ref="C7:C9"/>
    <mergeCell ref="D7:D9"/>
    <mergeCell ref="E7:E9"/>
    <mergeCell ref="B13:B19"/>
    <mergeCell ref="C13:C19"/>
    <mergeCell ref="D13:D19"/>
    <mergeCell ref="F29:F30"/>
    <mergeCell ref="F31:F32"/>
    <mergeCell ref="L4:M4"/>
    <mergeCell ref="N4:O4"/>
    <mergeCell ref="J2:K2"/>
    <mergeCell ref="L2:M2"/>
    <mergeCell ref="N2:O2"/>
    <mergeCell ref="J3:K3"/>
    <mergeCell ref="L3:M3"/>
    <mergeCell ref="N3:O3"/>
    <mergeCell ref="J4:K4"/>
    <mergeCell ref="B46:D46"/>
    <mergeCell ref="C24:C28"/>
    <mergeCell ref="Q7:Q9"/>
    <mergeCell ref="K7:O7"/>
    <mergeCell ref="F7:F9"/>
    <mergeCell ref="F33:F34"/>
    <mergeCell ref="B37:B42"/>
    <mergeCell ref="C37:C42"/>
    <mergeCell ref="D37:D42"/>
    <mergeCell ref="F37:F38"/>
    <mergeCell ref="F39:F40"/>
    <mergeCell ref="F41:F42"/>
    <mergeCell ref="B24:B34"/>
    <mergeCell ref="D24:D34"/>
    <mergeCell ref="C29:C34"/>
    <mergeCell ref="P7:P9"/>
    <mergeCell ref="F5:I5"/>
    <mergeCell ref="F6:I6"/>
    <mergeCell ref="L5:M5"/>
    <mergeCell ref="N5:O5"/>
    <mergeCell ref="J6:K6"/>
    <mergeCell ref="L6:M6"/>
    <mergeCell ref="N6:O6"/>
    <mergeCell ref="N8:N9"/>
    <mergeCell ref="K8:M8"/>
    <mergeCell ref="J5:K5"/>
    <mergeCell ref="G7:G9"/>
    <mergeCell ref="H7:H9"/>
    <mergeCell ref="I7:I9"/>
    <mergeCell ref="O8:O9"/>
    <mergeCell ref="J7:J9"/>
    <mergeCell ref="B58:B64"/>
    <mergeCell ref="C58:C64"/>
    <mergeCell ref="D58:D64"/>
    <mergeCell ref="F58:F62"/>
    <mergeCell ref="B68:D68"/>
    <mergeCell ref="B47:B53"/>
    <mergeCell ref="C47:C53"/>
    <mergeCell ref="D47:D53"/>
    <mergeCell ref="B57:D57"/>
    <mergeCell ref="B80:B92"/>
    <mergeCell ref="D80:D92"/>
    <mergeCell ref="F80:F83"/>
    <mergeCell ref="F85:F86"/>
    <mergeCell ref="F87:F88"/>
    <mergeCell ref="F91:F92"/>
    <mergeCell ref="F89:F90"/>
    <mergeCell ref="B69:B75"/>
    <mergeCell ref="C69:C75"/>
    <mergeCell ref="D69:D75"/>
    <mergeCell ref="F69:F73"/>
    <mergeCell ref="B79:D79"/>
    <mergeCell ref="C80:C84"/>
    <mergeCell ref="C85:C92"/>
    <mergeCell ref="B108:B118"/>
    <mergeCell ref="D108:D118"/>
    <mergeCell ref="F108:F111"/>
    <mergeCell ref="F113:F114"/>
    <mergeCell ref="F115:F116"/>
    <mergeCell ref="F117:F118"/>
    <mergeCell ref="B96:D96"/>
    <mergeCell ref="B97:B103"/>
    <mergeCell ref="C97:C103"/>
    <mergeCell ref="D97:D103"/>
    <mergeCell ref="F97:F101"/>
    <mergeCell ref="C108:C112"/>
    <mergeCell ref="C113:C118"/>
    <mergeCell ref="F143:F147"/>
    <mergeCell ref="B130:D130"/>
    <mergeCell ref="B131:B138"/>
    <mergeCell ref="C131:C138"/>
    <mergeCell ref="D131:D138"/>
    <mergeCell ref="F132:F135"/>
    <mergeCell ref="B121:B126"/>
    <mergeCell ref="C121:C126"/>
    <mergeCell ref="D121:D126"/>
    <mergeCell ref="F121:F122"/>
    <mergeCell ref="F123:F124"/>
    <mergeCell ref="F125:F126"/>
    <mergeCell ref="F137:F138"/>
    <mergeCell ref="F165:F168"/>
    <mergeCell ref="F170:F171"/>
    <mergeCell ref="F172:F173"/>
    <mergeCell ref="F174:F175"/>
    <mergeCell ref="F176:F177"/>
    <mergeCell ref="B153:D153"/>
    <mergeCell ref="B154:B160"/>
    <mergeCell ref="C154:C160"/>
    <mergeCell ref="D154:D160"/>
    <mergeCell ref="F154:F158"/>
    <mergeCell ref="C165:C169"/>
    <mergeCell ref="C170:C177"/>
    <mergeCell ref="F193:F196"/>
    <mergeCell ref="F198:F199"/>
    <mergeCell ref="F200:F201"/>
    <mergeCell ref="F202:F203"/>
    <mergeCell ref="B181:D181"/>
    <mergeCell ref="B182:B188"/>
    <mergeCell ref="C182:C188"/>
    <mergeCell ref="D182:D188"/>
    <mergeCell ref="F182:F186"/>
    <mergeCell ref="C198:C203"/>
    <mergeCell ref="C193:C197"/>
    <mergeCell ref="F228:F231"/>
    <mergeCell ref="B215:D215"/>
    <mergeCell ref="B216:B222"/>
    <mergeCell ref="C216:C222"/>
    <mergeCell ref="D216:D222"/>
    <mergeCell ref="F216:F220"/>
    <mergeCell ref="B206:B211"/>
    <mergeCell ref="C206:C211"/>
    <mergeCell ref="D206:D211"/>
    <mergeCell ref="F206:F207"/>
    <mergeCell ref="F208:F209"/>
    <mergeCell ref="F210:F211"/>
    <mergeCell ref="B249:B261"/>
    <mergeCell ref="D249:D261"/>
    <mergeCell ref="F249:F252"/>
    <mergeCell ref="F254:F255"/>
    <mergeCell ref="F256:F257"/>
    <mergeCell ref="F258:F259"/>
    <mergeCell ref="F260:F261"/>
    <mergeCell ref="B237:D237"/>
    <mergeCell ref="B238:B244"/>
    <mergeCell ref="C238:C244"/>
    <mergeCell ref="D238:D244"/>
    <mergeCell ref="F238:F242"/>
    <mergeCell ref="C249:C253"/>
    <mergeCell ref="C254:C261"/>
    <mergeCell ref="A13:A19"/>
    <mergeCell ref="A24:A28"/>
    <mergeCell ref="A29:A34"/>
    <mergeCell ref="A37:A42"/>
    <mergeCell ref="A47:A53"/>
    <mergeCell ref="A58:A64"/>
    <mergeCell ref="A69:A75"/>
    <mergeCell ref="A80:A84"/>
    <mergeCell ref="B248:D248"/>
    <mergeCell ref="B226:D226"/>
    <mergeCell ref="B227:B233"/>
    <mergeCell ref="C227:C233"/>
    <mergeCell ref="D227:D233"/>
    <mergeCell ref="B193:B203"/>
    <mergeCell ref="D193:D203"/>
    <mergeCell ref="B164:D164"/>
    <mergeCell ref="B165:B177"/>
    <mergeCell ref="D165:D177"/>
    <mergeCell ref="B142:D142"/>
    <mergeCell ref="B143:B149"/>
    <mergeCell ref="C143:C149"/>
    <mergeCell ref="D143:D149"/>
    <mergeCell ref="A85:A92"/>
    <mergeCell ref="A97:A103"/>
    <mergeCell ref="A108:A112"/>
    <mergeCell ref="A113:A118"/>
    <mergeCell ref="A121:A126"/>
    <mergeCell ref="A131:A138"/>
    <mergeCell ref="A143:A149"/>
    <mergeCell ref="A154:A160"/>
    <mergeCell ref="A165:A169"/>
    <mergeCell ref="A254:A261"/>
    <mergeCell ref="A170:A177"/>
    <mergeCell ref="A182:A188"/>
    <mergeCell ref="A193:A197"/>
    <mergeCell ref="A198:A203"/>
    <mergeCell ref="A206:A211"/>
    <mergeCell ref="A216:A222"/>
    <mergeCell ref="A227:A233"/>
    <mergeCell ref="A238:A244"/>
    <mergeCell ref="A249:A253"/>
  </mergeCells>
  <phoneticPr fontId="4" type="noConversion"/>
  <dataValidations count="11">
    <dataValidation type="list" allowBlank="1" showInputMessage="1" showErrorMessage="1" sqref="E2 WUV2 WKZ2 WBD2 VRH2 VHL2 UXP2 UNT2 UDX2 TUB2 TKF2 TAJ2 SQN2 SGR2 RWV2 RMZ2 RDD2 QTH2 QJL2 PZP2 PPT2 PFX2 OWB2 OMF2 OCJ2 NSN2 NIR2 MYV2 MOZ2 MFD2 LVH2 LLL2 LBP2 KRT2 KHX2 JYB2 JOF2 JEJ2 IUN2 IKR2 IAV2 HQZ2 HHD2 GXH2 GNL2 GDP2 FTT2 FJX2 FAB2 EQF2 EGJ2 DWN2 DMR2 DCV2 CSZ2 CJD2 BZH2 BPL2 BFP2 AVT2 ALX2 ACB2 SF2 IJ2" xr:uid="{00000000-0002-0000-0000-000000000000}">
      <formula1>$CX$2:$DL$2</formula1>
    </dataValidation>
    <dataValidation type="list" allowBlank="1" showInputMessage="1" showErrorMessage="1" sqref="J6:K6 WUY6:WUZ6 WLC6:WLD6 WBG6:WBH6 VRK6:VRL6 VHO6:VHP6 UXS6:UXT6 UNW6:UNX6 UEA6:UEB6 TUE6:TUF6 TKI6:TKJ6 TAM6:TAN6 SQQ6:SQR6 SGU6:SGV6 RWY6:RWZ6 RNC6:RND6 RDG6:RDH6 QTK6:QTL6 QJO6:QJP6 PZS6:PZT6 PPW6:PPX6 PGA6:PGB6 OWE6:OWF6 OMI6:OMJ6 OCM6:OCN6 NSQ6:NSR6 NIU6:NIV6 MYY6:MYZ6 MPC6:MPD6 MFG6:MFH6 LVK6:LVL6 LLO6:LLP6 LBS6:LBT6 KRW6:KRX6 KIA6:KIB6 JYE6:JYF6 JOI6:JOJ6 JEM6:JEN6 IUQ6:IUR6 IKU6:IKV6 IAY6:IAZ6 HRC6:HRD6 HHG6:HHH6 GXK6:GXL6 GNO6:GNP6 GDS6:GDT6 FTW6:FTX6 FKA6:FKB6 FAE6:FAF6 EQI6:EQJ6 EGM6:EGN6 DWQ6:DWR6 DMU6:DMV6 DCY6:DCZ6 CTC6:CTD6 CJG6:CJH6 BZK6:BZL6 BPO6:BPP6 BFS6:BFT6 AVW6:AVX6 AMA6:AMB6 ACE6:ACF6 SI6:SJ6 IM6:IN6" xr:uid="{00000000-0002-0000-0000-000001000000}">
      <formula1>$DM$3:$FK$3</formula1>
    </dataValidation>
    <dataValidation type="list" allowBlank="1" showInputMessage="1" showErrorMessage="1" sqref="C4 WUT4 WKX4 WBB4 VRF4 VHJ4 UXN4 UNR4 UDV4 TTZ4 TKD4 TAH4 SQL4 SGP4 RWT4 RMX4 RDB4 QTF4 QJJ4 PZN4 PPR4 PFV4 OVZ4 OMD4 OCH4 NSL4 NIP4 MYT4 MOX4 MFB4 LVF4 LLJ4 LBN4 KRR4 KHV4 JXZ4 JOD4 JEH4 IUL4 IKP4 IAT4 HQX4 HHB4 GXF4 GNJ4 GDN4 FTR4 FJV4 EZZ4 EQD4 EGH4 DWL4 DMP4 DCT4 CSX4 CJB4 BZF4 BPJ4 BFN4 AVR4 ALV4 ABZ4 SD4 IH4" xr:uid="{00000000-0002-0000-0000-000002000000}">
      <formula1>$DP$4:$FD$4</formula1>
    </dataValidation>
    <dataValidation type="list" allowBlank="1" showInputMessage="1" showErrorMessage="1" sqref="C5 WUT5 WKX5 WBB5 VRF5 VHJ5 UXN5 UNR5 UDV5 TTZ5 TKD5 TAH5 SQL5 SGP5 RWT5 RMX5 RDB5 QTF5 QJJ5 PZN5 PPR5 PFV5 OVZ5 OMD5 OCH5 NSL5 NIP5 MYT5 MOX5 MFB5 LVF5 LLJ5 LBN5 KRR5 KHV5 JXZ5 JOD5 JEH5 IUL5 IKP5 IAT5 HQX5 HHB5 GXF5 GNJ5 GDN5 FTR5 FJV5 EZZ5 EQD5 EGH5 DWL5 DMP5 DCT5 CSX5 CJB5 BZF5 BPJ5 BFN5 AVR5 ALV5 ABZ5 SD5 IH5" xr:uid="{00000000-0002-0000-0000-000003000000}">
      <formula1>$DV$5:$DW$5</formula1>
    </dataValidation>
    <dataValidation type="list" allowBlank="1" showInputMessage="1" showErrorMessage="1" sqref="WUV4 IJ4 SF4 ACB4 ALX4 AVT4 BFP4 BPL4 BZH4 CJD4 CSZ4 DCV4 DMR4 DWN4 EGJ4 EQF4 FAB4 FJX4 FTT4 GDP4 GNL4 GXH4 HHD4 HQZ4 IAV4 IKR4 IUN4 JEJ4 JOF4 JYB4 KHX4 KRT4 LBP4 LLL4 LVH4 MFD4 MOZ4 MYV4 NIR4 NSN4 OCJ4 OMF4 OWB4 PFX4 PPT4 PZP4 QJL4 QTH4 RDD4 RMZ4 RWV4 SGR4 SQN4 TAJ4 TKF4 TUB4 UDX4 UNT4 UXP4 VHL4 VRH4 WBD4 WKZ4 E4" xr:uid="{00000000-0002-0000-0000-000004000000}">
      <formula1>#REF!</formula1>
    </dataValidation>
    <dataValidation type="list" allowBlank="1" showInputMessage="1" showErrorMessage="1" sqref="J5:K5 WUY5:WUZ5 WLC5:WLD5 WBG5:WBH5 VRK5:VRL5 VHO5:VHP5 UXS5:UXT5 UNW5:UNX5 UEA5:UEB5 TUE5:TUF5 TKI5:TKJ5 TAM5:TAN5 SQQ5:SQR5 SGU5:SGV5 RWY5:RWZ5 RNC5:RND5 RDG5:RDH5 QTK5:QTL5 QJO5:QJP5 PZS5:PZT5 PPW5:PPX5 PGA5:PGB5 OWE5:OWF5 OMI5:OMJ5 OCM5:OCN5 NSQ5:NSR5 NIU5:NIV5 MYY5:MYZ5 MPC5:MPD5 MFG5:MFH5 LVK5:LVL5 LLO5:LLP5 LBS5:LBT5 KRW5:KRX5 KIA5:KIB5 JYE5:JYF5 JOI5:JOJ5 JEM5:JEN5 IUQ5:IUR5 IKU5:IKV5 IAY5:IAZ5 HRC5:HRD5 HHG5:HHH5 GXK5:GXL5 GNO5:GNP5 GDS5:GDT5 FTW5:FTX5 FKA5:FKB5 FAE5:FAF5 EQI5:EQJ5 EGM5:EGN5 DWQ5:DWR5 DMU5:DMV5 DCY5:DCZ5 CTC5:CTD5 CJG5:CJH5 BZK5:BZL5 BPO5:BPP5 BFS5:BFT5 AVW5:AVX5 AMA5:AMB5 ACE5:ACF5 SI5:SJ5 IM5:IN5" xr:uid="{00000000-0002-0000-0000-000005000000}">
      <formula1>$DM$2:$FM$2</formula1>
    </dataValidation>
    <dataValidation type="list" allowBlank="1" showInputMessage="1" showErrorMessage="1" sqref="J2:K2 WUY2:WUZ2 WLC2:WLD2 WBG2:WBH2 VRK2:VRL2 VHO2:VHP2 UXS2:UXT2 UNW2:UNX2 UEA2:UEB2 TUE2:TUF2 TKI2:TKJ2 TAM2:TAN2 SQQ2:SQR2 SGU2:SGV2 RWY2:RWZ2 RNC2:RND2 RDG2:RDH2 QTK2:QTL2 QJO2:QJP2 PZS2:PZT2 PPW2:PPX2 PGA2:PGB2 OWE2:OWF2 OMI2:OMJ2 OCM2:OCN2 NSQ2:NSR2 NIU2:NIV2 MYY2:MYZ2 MPC2:MPD2 MFG2:MFH2 LVK2:LVL2 LLO2:LLP2 LBS2:LBT2 KRW2:KRX2 KIA2:KIB2 JYE2:JYF2 JOI2:JOJ2 JEM2:JEN2 IUQ2:IUR2 IKU2:IKV2 IAY2:IAZ2 HRC2:HRD2 HHG2:HHH2 GXK2:GXL2 GNO2:GNP2 GDS2:GDT2 FTW2:FTX2 FKA2:FKB2 FAE2:FAF2 EQI2:EQJ2 EGM2:EGN2 DWQ2:DWR2 DMU2:DMV2 DCY2:DCZ2 CTC2:CTD2 CJG2:CJH2 BZK2:BZL2 BPO2:BPP2 BFS2:BFT2 AVW2:AVX2 AMA2:AMB2 ACE2:ACF2 SI2:SJ2 IM2:IN2" xr:uid="{00000000-0002-0000-0000-000006000000}">
      <formula1>$DM$4:$DN$4</formula1>
    </dataValidation>
    <dataValidation type="list" allowBlank="1" showInputMessage="1" showErrorMessage="1" sqref="N5 WUT6 WKX6 WBB6 VRF6 VHJ6 UXN6 UNR6 UDV6 TTZ6 TKD6 TAH6 SQL6 SGP6 RWT6 RMX6 RDB6 QTF6 QJJ6 PZN6 PPR6 PFV6 OVZ6 OMD6 OCH6 NSL6 NIP6 MYT6 MOX6 MFB6 LVF6 LLJ6 LBN6 KRR6 KHV6 JXZ6 JOD6 JEH6 IUL6 IKP6 IAT6 HQX6 HHB6 GXF6 GNJ6 GDN6 FTR6 FJV6 EZZ6 EQD6 EGH6 DWL6 DMP6 DCT6 CSX6 CJB6 BZF6 BPJ6 BFN6 AVR6 ALV6 ABZ6 SD6 IH6 C6 WVC5 WLG5 WBK5 VRO5 VHS5 UXW5 UOA5 UEE5 TUI5 TKM5 TAQ5 SQU5 SGY5 RXC5 RNG5 RDK5 QTO5 QJS5 PZW5 PQA5 PGE5 OWI5 OMM5 OCQ5 NSU5 NIY5 MZC5 MPG5 MFK5 LVO5 LLS5 LBW5 KSA5 KIE5 JYI5 JOM5 JEQ5 IUU5 IKY5 IBC5 HRG5 HHK5 GXO5 GNS5 GDW5 FUA5 FKE5 FAI5 EQM5 EGQ5 DWU5 DMY5 DDC5 CTG5 CJK5 BZO5 BPS5 BFW5 AWA5 AME5 ACI5 SM5 IQ5" xr:uid="{00000000-0002-0000-0000-000007000000}">
      <formula1>$DR$5:$DS$5</formula1>
    </dataValidation>
    <dataValidation type="list" allowBlank="1" showInputMessage="1" showErrorMessage="1" sqref="N4:O4 WVC4:WVD4 WLG4:WLH4 WBK4:WBL4 VRO4:VRP4 VHS4:VHT4 UXW4:UXX4 UOA4:UOB4 UEE4:UEF4 TUI4:TUJ4 TKM4:TKN4 TAQ4:TAR4 SQU4:SQV4 SGY4:SGZ4 RXC4:RXD4 RNG4:RNH4 RDK4:RDL4 QTO4:QTP4 QJS4:QJT4 PZW4:PZX4 PQA4:PQB4 PGE4:PGF4 OWI4:OWJ4 OMM4:OMN4 OCQ4:OCR4 NSU4:NSV4 NIY4:NIZ4 MZC4:MZD4 MPG4:MPH4 MFK4:MFL4 LVO4:LVP4 LLS4:LLT4 LBW4:LBX4 KSA4:KSB4 KIE4:KIF4 JYI4:JYJ4 JOM4:JON4 JEQ4:JER4 IUU4:IUV4 IKY4:IKZ4 IBC4:IBD4 HRG4:HRH4 HHK4:HHL4 GXO4:GXP4 GNS4:GNT4 GDW4:GDX4 FUA4:FUB4 FKE4:FKF4 FAI4:FAJ4 EQM4:EQN4 EGQ4:EGR4 DWU4:DWV4 DMY4:DMZ4 DDC4:DDD4 CTG4:CTH4 CJK4:CJL4 BZO4:BZP4 BPS4:BPT4 BFW4:BFX4 AWA4:AWB4 AME4:AMF4 ACI4:ACJ4 SM4:SN4 IQ4:IR4" xr:uid="{00000000-0002-0000-0000-000008000000}">
      <formula1>$DT$5:$DU$5</formula1>
    </dataValidation>
    <dataValidation type="list" allowBlank="1" showInputMessage="1" showErrorMessage="1" sqref="J4:K4 WUY4:WUZ4 WLC4:WLD4 WBG4:WBH4 VRK4:VRL4 VHO4:VHP4 UXS4:UXT4 UNW4:UNX4 UEA4:UEB4 TUE4:TUF4 TKI4:TKJ4 TAM4:TAN4 SQQ4:SQR4 SGU4:SGV4 RWY4:RWZ4 RNC4:RND4 RDG4:RDH4 QTK4:QTL4 QJO4:QJP4 PZS4:PZT4 PPW4:PPX4 PGA4:PGB4 OWE4:OWF4 OMI4:OMJ4 OCM4:OCN4 NSQ4:NSR4 NIU4:NIV4 MYY4:MYZ4 MPC4:MPD4 MFG4:MFH4 LVK4:LVL4 LLO4:LLP4 LBS4:LBT4 KRW4:KRX4 KIA4:KIB4 JYE4:JYF4 JOI4:JOJ4 JEM4:JEN4 IUQ4:IUR4 IKU4:IKV4 IAY4:IAZ4 HRC4:HRD4 HHG4:HHH4 GXK4:GXL4 GNO4:GNP4 GDS4:GDT4 FTW4:FTX4 FKA4:FKB4 FAE4:FAF4 EQI4:EQJ4 EGM4:EGN4 DWQ4:DWR4 DMU4:DMV4 DCY4:DCZ4 CTC4:CTD4 CJG4:CJH4 BZK4:BZL4 BPO4:BPP4 BFS4:BFT4 AVW4:AVX4 AMA4:AMB4 ACE4:ACF4 SI4:SJ4 IM4:IN4" xr:uid="{00000000-0002-0000-0000-000009000000}">
      <formula1>$DM$6:$DT$6</formula1>
    </dataValidation>
    <dataValidation type="list" allowBlank="1" showInputMessage="1" showErrorMessage="1" sqref="J3:K3 WUY3:WUZ3 WLC3:WLD3 WBG3:WBH3 VRK3:VRL3 VHO3:VHP3 UXS3:UXT3 UNW3:UNX3 UEA3:UEB3 TUE3:TUF3 TKI3:TKJ3 TAM3:TAN3 SQQ3:SQR3 SGU3:SGV3 RWY3:RWZ3 RNC3:RND3 RDG3:RDH3 QTK3:QTL3 QJO3:QJP3 PZS3:PZT3 PPW3:PPX3 PGA3:PGB3 OWE3:OWF3 OMI3:OMJ3 OCM3:OCN3 NSQ3:NSR3 NIU3:NIV3 MYY3:MYZ3 MPC3:MPD3 MFG3:MFH3 LVK3:LVL3 LLO3:LLP3 LBS3:LBT3 KRW3:KRX3 KIA3:KIB3 JYE3:JYF3 JOI3:JOJ3 JEM3:JEN3 IUQ3:IUR3 IKU3:IKV3 IAY3:IAZ3 HRC3:HRD3 HHG3:HHH3 GXK3:GXL3 GNO3:GNP3 GDS3:GDT3 FTW3:FTX3 FKA3:FKB3 FAE3:FAF3 EQI3:EQJ3 EGM3:EGN3 DWQ3:DWR3 DMU3:DMV3 DCY3:DCZ3 CTC3:CTD3 CJG3:CJH3 BZK3:BZL3 BPO3:BPP3 BFS3:BFT3 AVW3:AVX3 AMA3:AMB3 ACE3:ACF3 SI3:SJ3 IM3:IN3" xr:uid="{00000000-0002-0000-0000-00000A000000}">
      <formula1>$DM$5:$DP$5</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H62"/>
  <sheetViews>
    <sheetView topLeftCell="A40" workbookViewId="0">
      <selection activeCell="C52" sqref="C52"/>
    </sheetView>
  </sheetViews>
  <sheetFormatPr defaultColWidth="8.6640625" defaultRowHeight="14.4"/>
  <cols>
    <col min="1" max="1" width="58.33203125" style="237" customWidth="1"/>
    <col min="2" max="2" width="16.6640625" style="238" customWidth="1"/>
    <col min="3" max="3" width="18.44140625" style="238" customWidth="1"/>
    <col min="4" max="4" width="35.6640625" style="238" customWidth="1"/>
    <col min="5" max="5" width="37.109375" style="238" customWidth="1"/>
    <col min="6" max="7" width="28.6640625" style="238" customWidth="1"/>
    <col min="8" max="8" width="8.6640625" style="238"/>
    <col min="9" max="16384" width="8.6640625" style="237"/>
  </cols>
  <sheetData>
    <row r="1" spans="1:8">
      <c r="A1" s="257" t="s">
        <v>379</v>
      </c>
      <c r="B1" s="259" t="s">
        <v>481</v>
      </c>
      <c r="C1" s="258"/>
    </row>
    <row r="2" spans="1:8">
      <c r="A2" s="257" t="s">
        <v>480</v>
      </c>
      <c r="B2" s="256"/>
      <c r="C2" s="256"/>
    </row>
    <row r="3" spans="1:8" s="263" customFormat="1">
      <c r="A3" s="250" t="s">
        <v>346</v>
      </c>
      <c r="B3" s="255" t="s">
        <v>377</v>
      </c>
      <c r="C3" s="255" t="s">
        <v>477</v>
      </c>
      <c r="D3" s="248" t="s">
        <v>332</v>
      </c>
      <c r="E3" s="248"/>
      <c r="F3" s="248"/>
      <c r="G3" s="248"/>
      <c r="H3" s="262"/>
    </row>
    <row r="4" spans="1:8">
      <c r="A4" s="244" t="s">
        <v>340</v>
      </c>
      <c r="B4" s="238">
        <v>1572</v>
      </c>
      <c r="C4" s="238">
        <f>B4</f>
        <v>1572</v>
      </c>
      <c r="D4" s="238" t="s">
        <v>376</v>
      </c>
      <c r="H4" s="243"/>
    </row>
    <row r="5" spans="1:8">
      <c r="A5" s="244" t="s">
        <v>339</v>
      </c>
      <c r="B5" s="238">
        <v>1158</v>
      </c>
      <c r="C5" s="252">
        <f>B5+2</f>
        <v>1160</v>
      </c>
      <c r="D5" s="238" t="s">
        <v>376</v>
      </c>
      <c r="H5" s="243"/>
    </row>
    <row r="6" spans="1:8">
      <c r="A6" s="244" t="s">
        <v>328</v>
      </c>
      <c r="B6" s="238">
        <v>3564</v>
      </c>
      <c r="C6" s="238">
        <f>B6</f>
        <v>3564</v>
      </c>
      <c r="D6" s="238" t="s">
        <v>338</v>
      </c>
      <c r="E6" s="238" t="s">
        <v>375</v>
      </c>
      <c r="F6" s="238" t="s">
        <v>374</v>
      </c>
      <c r="G6" s="238" t="s">
        <v>373</v>
      </c>
      <c r="H6" s="243"/>
    </row>
    <row r="7" spans="1:8">
      <c r="A7" s="244" t="s">
        <v>320</v>
      </c>
      <c r="B7" s="238">
        <v>1746</v>
      </c>
      <c r="C7" s="252">
        <f>B7+2</f>
        <v>1748</v>
      </c>
      <c r="D7" s="238" t="s">
        <v>337</v>
      </c>
      <c r="H7" s="243"/>
    </row>
    <row r="8" spans="1:8">
      <c r="A8" s="244" t="s">
        <v>336</v>
      </c>
      <c r="B8" s="238">
        <v>246</v>
      </c>
      <c r="C8" s="252">
        <f>B8+2</f>
        <v>248</v>
      </c>
      <c r="D8" s="238" t="s">
        <v>337</v>
      </c>
      <c r="H8" s="243"/>
    </row>
    <row r="9" spans="1:8">
      <c r="A9" s="244"/>
      <c r="H9" s="243"/>
    </row>
    <row r="10" spans="1:8">
      <c r="A10" s="242" t="s">
        <v>315</v>
      </c>
      <c r="B10" s="241">
        <f>SUM(B4:B8)</f>
        <v>8286</v>
      </c>
      <c r="C10" s="251">
        <f>SUM(C4:C8)</f>
        <v>8292</v>
      </c>
      <c r="D10" s="240"/>
      <c r="E10" s="240"/>
      <c r="F10" s="240"/>
      <c r="G10" s="240"/>
      <c r="H10" s="239"/>
    </row>
    <row r="13" spans="1:8">
      <c r="A13" s="250" t="s">
        <v>372</v>
      </c>
      <c r="B13" s="249" t="s">
        <v>371</v>
      </c>
      <c r="C13" s="249"/>
      <c r="D13" s="248" t="s">
        <v>332</v>
      </c>
      <c r="E13" s="248"/>
      <c r="F13" s="248"/>
      <c r="G13" s="248"/>
      <c r="H13" s="262"/>
    </row>
    <row r="14" spans="1:8">
      <c r="A14" s="261" t="s">
        <v>331</v>
      </c>
      <c r="B14" s="238">
        <v>1020</v>
      </c>
      <c r="D14" s="246" t="s">
        <v>368</v>
      </c>
      <c r="E14" s="245"/>
      <c r="F14" s="245"/>
      <c r="G14" s="245"/>
      <c r="H14" s="260"/>
    </row>
    <row r="15" spans="1:8">
      <c r="A15" s="244" t="s">
        <v>330</v>
      </c>
      <c r="B15" s="238">
        <v>756</v>
      </c>
      <c r="D15" s="246" t="s">
        <v>368</v>
      </c>
      <c r="F15" s="245"/>
      <c r="G15" s="245"/>
      <c r="H15" s="260"/>
    </row>
    <row r="16" spans="1:8">
      <c r="A16" s="244" t="s">
        <v>328</v>
      </c>
      <c r="B16" s="238">
        <v>2320</v>
      </c>
      <c r="D16" s="258" t="s">
        <v>370</v>
      </c>
      <c r="E16" s="238" t="s">
        <v>335</v>
      </c>
      <c r="F16" s="245" t="s">
        <v>369</v>
      </c>
      <c r="G16" s="245"/>
      <c r="H16" s="260"/>
    </row>
    <row r="17" spans="1:8">
      <c r="A17" s="244" t="s">
        <v>320</v>
      </c>
      <c r="B17" s="238">
        <v>1136</v>
      </c>
      <c r="D17" s="238" t="s">
        <v>368</v>
      </c>
      <c r="H17" s="243"/>
    </row>
    <row r="18" spans="1:8">
      <c r="A18" s="244" t="s">
        <v>367</v>
      </c>
      <c r="B18" s="238">
        <v>7000</v>
      </c>
      <c r="D18" s="238" t="s">
        <v>319</v>
      </c>
      <c r="E18" s="238" t="s">
        <v>366</v>
      </c>
      <c r="F18" s="238" t="s">
        <v>365</v>
      </c>
      <c r="H18" s="243"/>
    </row>
    <row r="19" spans="1:8">
      <c r="A19" s="244" t="s">
        <v>364</v>
      </c>
      <c r="B19" s="238">
        <v>3000</v>
      </c>
      <c r="D19" s="238" t="s">
        <v>363</v>
      </c>
      <c r="E19" s="238" t="s">
        <v>362</v>
      </c>
      <c r="F19" s="238" t="s">
        <v>361</v>
      </c>
      <c r="H19" s="243"/>
    </row>
    <row r="20" spans="1:8">
      <c r="A20" s="244" t="s">
        <v>360</v>
      </c>
      <c r="B20" s="238">
        <v>7000</v>
      </c>
      <c r="D20" s="238" t="s">
        <v>359</v>
      </c>
      <c r="E20" s="238" t="s">
        <v>358</v>
      </c>
      <c r="F20" s="238" t="s">
        <v>357</v>
      </c>
      <c r="H20" s="243"/>
    </row>
    <row r="21" spans="1:8">
      <c r="A21" s="244" t="s">
        <v>356</v>
      </c>
      <c r="B21" s="238">
        <v>3000</v>
      </c>
      <c r="D21" s="238" t="s">
        <v>355</v>
      </c>
      <c r="E21" s="238" t="s">
        <v>354</v>
      </c>
      <c r="F21" s="238" t="s">
        <v>353</v>
      </c>
      <c r="H21" s="243"/>
    </row>
    <row r="22" spans="1:8">
      <c r="A22" s="242" t="s">
        <v>315</v>
      </c>
      <c r="B22" s="241">
        <f>SUM(B14:B21)</f>
        <v>25232</v>
      </c>
      <c r="C22" s="241"/>
      <c r="D22" s="240"/>
      <c r="E22" s="240"/>
      <c r="F22" s="240"/>
      <c r="G22" s="240"/>
      <c r="H22" s="239"/>
    </row>
    <row r="23" spans="1:8">
      <c r="D23" s="238">
        <v>10000</v>
      </c>
    </row>
    <row r="25" spans="1:8">
      <c r="A25" s="250" t="s">
        <v>342</v>
      </c>
      <c r="B25" s="255" t="s">
        <v>352</v>
      </c>
      <c r="C25" s="255" t="s">
        <v>477</v>
      </c>
      <c r="D25" s="248" t="s">
        <v>332</v>
      </c>
      <c r="E25" s="248"/>
      <c r="F25" s="253"/>
      <c r="G25" s="253"/>
      <c r="H25" s="247"/>
    </row>
    <row r="26" spans="1:8">
      <c r="A26" s="244" t="s">
        <v>340</v>
      </c>
      <c r="B26" s="238">
        <v>1572</v>
      </c>
      <c r="C26" s="238">
        <f>B26</f>
        <v>1572</v>
      </c>
      <c r="D26" s="238" t="s">
        <v>349</v>
      </c>
      <c r="H26" s="243"/>
    </row>
    <row r="27" spans="1:8">
      <c r="A27" s="244" t="s">
        <v>339</v>
      </c>
      <c r="B27" s="238">
        <v>1158</v>
      </c>
      <c r="C27" s="252">
        <f>B27+2</f>
        <v>1160</v>
      </c>
      <c r="D27" s="238" t="s">
        <v>349</v>
      </c>
      <c r="H27" s="243"/>
    </row>
    <row r="28" spans="1:8">
      <c r="A28" s="244" t="s">
        <v>328</v>
      </c>
      <c r="B28" s="238">
        <v>3564</v>
      </c>
      <c r="C28" s="238">
        <f>B28</f>
        <v>3564</v>
      </c>
      <c r="D28" s="238" t="s">
        <v>338</v>
      </c>
      <c r="E28" s="238" t="s">
        <v>351</v>
      </c>
      <c r="F28" s="238" t="s">
        <v>479</v>
      </c>
      <c r="G28" s="238" t="s">
        <v>350</v>
      </c>
      <c r="H28" s="243"/>
    </row>
    <row r="29" spans="1:8">
      <c r="A29" s="244" t="s">
        <v>320</v>
      </c>
      <c r="B29" s="238">
        <v>1746</v>
      </c>
      <c r="C29" s="252">
        <f>B29+2</f>
        <v>1748</v>
      </c>
      <c r="D29" s="238" t="s">
        <v>349</v>
      </c>
      <c r="H29" s="243"/>
    </row>
    <row r="30" spans="1:8">
      <c r="A30" s="244" t="s">
        <v>336</v>
      </c>
      <c r="B30" s="238">
        <v>246</v>
      </c>
      <c r="C30" s="252">
        <f>B30+2</f>
        <v>248</v>
      </c>
      <c r="D30" s="238" t="s">
        <v>349</v>
      </c>
      <c r="H30" s="243"/>
    </row>
    <row r="31" spans="1:8">
      <c r="A31" s="244"/>
      <c r="H31" s="243"/>
    </row>
    <row r="32" spans="1:8">
      <c r="A32" s="242" t="s">
        <v>315</v>
      </c>
      <c r="B32" s="241">
        <f>SUM(B26:B30)</f>
        <v>8286</v>
      </c>
      <c r="C32" s="251">
        <f>SUM(C26:C30)</f>
        <v>8292</v>
      </c>
      <c r="D32" s="240"/>
      <c r="E32" s="240"/>
      <c r="F32" s="240"/>
      <c r="G32" s="240"/>
      <c r="H32" s="239"/>
    </row>
    <row r="34" spans="1:8">
      <c r="A34" s="257" t="s">
        <v>348</v>
      </c>
      <c r="B34" s="259" t="s">
        <v>478</v>
      </c>
      <c r="C34" s="258"/>
    </row>
    <row r="35" spans="1:8">
      <c r="A35" s="257" t="s">
        <v>347</v>
      </c>
      <c r="B35" s="256"/>
      <c r="C35" s="256"/>
    </row>
    <row r="36" spans="1:8">
      <c r="A36" s="250" t="s">
        <v>346</v>
      </c>
      <c r="B36" s="255" t="s">
        <v>345</v>
      </c>
      <c r="C36" s="255" t="s">
        <v>477</v>
      </c>
      <c r="D36" s="248" t="s">
        <v>332</v>
      </c>
      <c r="E36" s="248"/>
      <c r="F36" s="248"/>
      <c r="G36" s="248"/>
      <c r="H36" s="247"/>
    </row>
    <row r="37" spans="1:8">
      <c r="A37" s="244" t="s">
        <v>340</v>
      </c>
      <c r="B37" s="238">
        <v>1572</v>
      </c>
      <c r="C37" s="238">
        <f>B37</f>
        <v>1572</v>
      </c>
      <c r="D37" s="238" t="s">
        <v>343</v>
      </c>
      <c r="H37" s="243"/>
    </row>
    <row r="38" spans="1:8">
      <c r="A38" s="244" t="s">
        <v>339</v>
      </c>
      <c r="B38" s="238">
        <v>1158</v>
      </c>
      <c r="C38" s="252">
        <f>B38+2</f>
        <v>1160</v>
      </c>
      <c r="D38" s="238" t="s">
        <v>343</v>
      </c>
      <c r="H38" s="243"/>
    </row>
    <row r="39" spans="1:8">
      <c r="A39" s="244" t="s">
        <v>328</v>
      </c>
      <c r="B39" s="238">
        <v>3564</v>
      </c>
      <c r="C39" s="238">
        <f>B39</f>
        <v>3564</v>
      </c>
      <c r="D39" s="238" t="s">
        <v>338</v>
      </c>
      <c r="E39" s="238" t="s">
        <v>335</v>
      </c>
      <c r="F39" s="238" t="s">
        <v>343</v>
      </c>
      <c r="G39" s="238" t="s">
        <v>344</v>
      </c>
      <c r="H39" s="243"/>
    </row>
    <row r="40" spans="1:8">
      <c r="A40" s="244" t="s">
        <v>320</v>
      </c>
      <c r="B40" s="238">
        <v>1746</v>
      </c>
      <c r="C40" s="252">
        <f>B40+2</f>
        <v>1748</v>
      </c>
      <c r="D40" s="238" t="s">
        <v>343</v>
      </c>
      <c r="H40" s="243"/>
    </row>
    <row r="41" spans="1:8">
      <c r="A41" s="244" t="s">
        <v>336</v>
      </c>
      <c r="B41" s="238">
        <v>246</v>
      </c>
      <c r="C41" s="252">
        <f>B41+2</f>
        <v>248</v>
      </c>
      <c r="D41" s="238" t="s">
        <v>343</v>
      </c>
      <c r="H41" s="243"/>
    </row>
    <row r="42" spans="1:8">
      <c r="A42" s="244"/>
      <c r="H42" s="243"/>
    </row>
    <row r="43" spans="1:8">
      <c r="A43" s="242" t="s">
        <v>315</v>
      </c>
      <c r="B43" s="241">
        <f>SUM(B37:B41)</f>
        <v>8286</v>
      </c>
      <c r="C43" s="251">
        <f>SUM(C37:C41)</f>
        <v>8292</v>
      </c>
      <c r="D43" s="240"/>
      <c r="E43" s="240"/>
      <c r="F43" s="240"/>
      <c r="G43" s="240"/>
      <c r="H43" s="239"/>
    </row>
    <row r="45" spans="1:8">
      <c r="A45" s="250" t="s">
        <v>342</v>
      </c>
      <c r="B45" s="254" t="s">
        <v>341</v>
      </c>
      <c r="C45" s="254" t="s">
        <v>476</v>
      </c>
      <c r="D45" s="248" t="s">
        <v>332</v>
      </c>
      <c r="E45" s="248"/>
      <c r="F45" s="253"/>
      <c r="G45" s="253"/>
      <c r="H45" s="247"/>
    </row>
    <row r="46" spans="1:8">
      <c r="A46" s="244" t="s">
        <v>340</v>
      </c>
      <c r="B46" s="238">
        <v>1572</v>
      </c>
      <c r="C46" s="238">
        <f>B46</f>
        <v>1572</v>
      </c>
      <c r="D46" s="238" t="s">
        <v>337</v>
      </c>
      <c r="H46" s="243"/>
    </row>
    <row r="47" spans="1:8">
      <c r="A47" s="244" t="s">
        <v>339</v>
      </c>
      <c r="B47" s="238">
        <v>1158</v>
      </c>
      <c r="C47" s="252">
        <f>B47+2</f>
        <v>1160</v>
      </c>
      <c r="D47" s="238" t="s">
        <v>335</v>
      </c>
      <c r="H47" s="243"/>
    </row>
    <row r="48" spans="1:8">
      <c r="A48" s="244" t="s">
        <v>328</v>
      </c>
      <c r="B48" s="238">
        <v>3564</v>
      </c>
      <c r="C48" s="238">
        <f>B48</f>
        <v>3564</v>
      </c>
      <c r="D48" s="238" t="s">
        <v>338</v>
      </c>
      <c r="E48" s="238" t="s">
        <v>337</v>
      </c>
      <c r="F48" s="238" t="s">
        <v>475</v>
      </c>
      <c r="G48" s="238" t="s">
        <v>474</v>
      </c>
      <c r="H48" s="243"/>
    </row>
    <row r="49" spans="1:8">
      <c r="A49" s="244" t="s">
        <v>320</v>
      </c>
      <c r="B49" s="238">
        <v>1746</v>
      </c>
      <c r="C49" s="252">
        <f>B49+2</f>
        <v>1748</v>
      </c>
      <c r="D49" s="238" t="s">
        <v>335</v>
      </c>
      <c r="H49" s="243"/>
    </row>
    <row r="50" spans="1:8">
      <c r="A50" s="244" t="s">
        <v>336</v>
      </c>
      <c r="B50" s="238">
        <v>246</v>
      </c>
      <c r="C50" s="252">
        <f>B50+2</f>
        <v>248</v>
      </c>
      <c r="D50" s="238" t="s">
        <v>335</v>
      </c>
      <c r="H50" s="243"/>
    </row>
    <row r="51" spans="1:8">
      <c r="A51" s="244"/>
      <c r="H51" s="243"/>
    </row>
    <row r="52" spans="1:8">
      <c r="A52" s="242" t="s">
        <v>315</v>
      </c>
      <c r="B52" s="241">
        <f>SUM(B46:B50)</f>
        <v>8286</v>
      </c>
      <c r="C52" s="251">
        <f>SUM(C46:C50)</f>
        <v>8292</v>
      </c>
      <c r="D52" s="240"/>
      <c r="E52" s="240"/>
      <c r="F52" s="240"/>
      <c r="G52" s="240"/>
      <c r="H52" s="239"/>
    </row>
    <row r="55" spans="1:8">
      <c r="A55" s="250" t="s">
        <v>334</v>
      </c>
      <c r="B55" s="249" t="s">
        <v>333</v>
      </c>
      <c r="C55" s="249"/>
      <c r="D55" s="248" t="s">
        <v>332</v>
      </c>
      <c r="E55" s="248"/>
      <c r="F55" s="248"/>
      <c r="G55" s="248"/>
      <c r="H55" s="247"/>
    </row>
    <row r="56" spans="1:8">
      <c r="A56" s="244" t="s">
        <v>331</v>
      </c>
      <c r="B56" s="238">
        <v>1020</v>
      </c>
      <c r="D56" s="246" t="s">
        <v>329</v>
      </c>
      <c r="E56" s="245"/>
      <c r="F56" s="245"/>
      <c r="G56" s="245"/>
      <c r="H56" s="243"/>
    </row>
    <row r="57" spans="1:8">
      <c r="A57" s="244" t="s">
        <v>330</v>
      </c>
      <c r="B57" s="238">
        <v>756</v>
      </c>
      <c r="D57" s="246" t="s">
        <v>329</v>
      </c>
      <c r="F57" s="245"/>
      <c r="G57" s="245"/>
      <c r="H57" s="243"/>
    </row>
    <row r="58" spans="1:8">
      <c r="A58" s="244" t="s">
        <v>328</v>
      </c>
      <c r="B58" s="238">
        <v>2320</v>
      </c>
      <c r="D58" s="238" t="s">
        <v>327</v>
      </c>
      <c r="E58" s="238" t="s">
        <v>326</v>
      </c>
      <c r="F58" s="238" t="s">
        <v>473</v>
      </c>
      <c r="G58" s="245"/>
      <c r="H58" s="243"/>
    </row>
    <row r="59" spans="1:8">
      <c r="A59" s="244" t="s">
        <v>320</v>
      </c>
      <c r="B59" s="238">
        <v>1136</v>
      </c>
      <c r="D59" s="238" t="s">
        <v>326</v>
      </c>
      <c r="H59" s="243"/>
    </row>
    <row r="60" spans="1:8">
      <c r="A60" s="244" t="s">
        <v>325</v>
      </c>
      <c r="B60" s="238">
        <v>14000</v>
      </c>
      <c r="D60" s="238" t="s">
        <v>324</v>
      </c>
      <c r="E60" s="238" t="s">
        <v>323</v>
      </c>
      <c r="F60" s="238" t="s">
        <v>322</v>
      </c>
      <c r="G60" s="238" t="s">
        <v>321</v>
      </c>
      <c r="H60" s="243"/>
    </row>
    <row r="61" spans="1:8">
      <c r="A61" s="244" t="s">
        <v>320</v>
      </c>
      <c r="B61" s="238">
        <v>6000</v>
      </c>
      <c r="D61" s="238" t="s">
        <v>319</v>
      </c>
      <c r="E61" s="238" t="s">
        <v>318</v>
      </c>
      <c r="F61" s="238" t="s">
        <v>317</v>
      </c>
      <c r="G61" s="238" t="s">
        <v>316</v>
      </c>
      <c r="H61" s="243"/>
    </row>
    <row r="62" spans="1:8">
      <c r="A62" s="242" t="s">
        <v>315</v>
      </c>
      <c r="B62" s="241">
        <f>SUM(B56:B61)</f>
        <v>25232</v>
      </c>
      <c r="C62" s="241"/>
      <c r="D62" s="240"/>
      <c r="E62" s="240"/>
      <c r="F62" s="240"/>
      <c r="G62" s="240"/>
      <c r="H62" s="239"/>
    </row>
  </sheetData>
  <phoneticPr fontId="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H62"/>
  <sheetViews>
    <sheetView topLeftCell="A43" workbookViewId="0">
      <selection activeCell="C54" sqref="C54"/>
    </sheetView>
  </sheetViews>
  <sheetFormatPr defaultColWidth="8.6640625" defaultRowHeight="14.4"/>
  <cols>
    <col min="1" max="1" width="64.6640625" style="237" customWidth="1"/>
    <col min="2" max="3" width="19.33203125" style="238" customWidth="1"/>
    <col min="4" max="4" width="35.6640625" style="238" customWidth="1"/>
    <col min="5" max="5" width="37.109375" style="238" customWidth="1"/>
    <col min="6" max="7" width="28.6640625" style="238" customWidth="1"/>
    <col min="8" max="8" width="8.6640625" style="238"/>
    <col min="9" max="16384" width="8.6640625" style="237"/>
  </cols>
  <sheetData>
    <row r="1" spans="1:8">
      <c r="A1" s="257" t="s">
        <v>486</v>
      </c>
      <c r="B1" s="259" t="s">
        <v>485</v>
      </c>
      <c r="C1" s="259"/>
    </row>
    <row r="2" spans="1:8">
      <c r="A2" s="257" t="s">
        <v>378</v>
      </c>
      <c r="B2" s="264"/>
      <c r="C2" s="264"/>
    </row>
    <row r="3" spans="1:8" s="263" customFormat="1">
      <c r="A3" s="250" t="s">
        <v>346</v>
      </c>
      <c r="B3" s="255" t="s">
        <v>377</v>
      </c>
      <c r="C3" s="255" t="s">
        <v>477</v>
      </c>
      <c r="D3" s="248" t="s">
        <v>332</v>
      </c>
      <c r="E3" s="248"/>
      <c r="F3" s="248"/>
      <c r="G3" s="248"/>
      <c r="H3" s="262"/>
    </row>
    <row r="4" spans="1:8">
      <c r="A4" s="244" t="s">
        <v>340</v>
      </c>
      <c r="B4" s="238">
        <v>1572</v>
      </c>
      <c r="C4" s="238">
        <f>B4</f>
        <v>1572</v>
      </c>
      <c r="D4" s="238" t="s">
        <v>376</v>
      </c>
      <c r="H4" s="243"/>
    </row>
    <row r="5" spans="1:8">
      <c r="A5" s="244" t="s">
        <v>339</v>
      </c>
      <c r="B5" s="238">
        <v>1158</v>
      </c>
      <c r="C5" s="252">
        <f>B5+2</f>
        <v>1160</v>
      </c>
      <c r="D5" s="238" t="s">
        <v>376</v>
      </c>
      <c r="H5" s="243"/>
    </row>
    <row r="6" spans="1:8">
      <c r="A6" s="244" t="s">
        <v>328</v>
      </c>
      <c r="B6" s="238">
        <v>3564</v>
      </c>
      <c r="C6" s="238">
        <f>B6</f>
        <v>3564</v>
      </c>
      <c r="D6" s="238" t="s">
        <v>338</v>
      </c>
      <c r="E6" s="238" t="s">
        <v>375</v>
      </c>
      <c r="F6" s="238" t="s">
        <v>484</v>
      </c>
      <c r="G6" s="238" t="s">
        <v>404</v>
      </c>
      <c r="H6" s="243"/>
    </row>
    <row r="7" spans="1:8">
      <c r="A7" s="244" t="s">
        <v>320</v>
      </c>
      <c r="B7" s="238">
        <v>1746</v>
      </c>
      <c r="C7" s="252">
        <f>B7+2</f>
        <v>1748</v>
      </c>
      <c r="D7" s="238" t="s">
        <v>376</v>
      </c>
      <c r="H7" s="243"/>
    </row>
    <row r="8" spans="1:8">
      <c r="A8" s="244" t="s">
        <v>336</v>
      </c>
      <c r="B8" s="238">
        <v>246</v>
      </c>
      <c r="C8" s="252">
        <f>B8+2</f>
        <v>248</v>
      </c>
      <c r="D8" s="238" t="s">
        <v>376</v>
      </c>
      <c r="H8" s="243"/>
    </row>
    <row r="9" spans="1:8">
      <c r="A9" s="244"/>
      <c r="H9" s="243"/>
    </row>
    <row r="10" spans="1:8">
      <c r="A10" s="242" t="s">
        <v>315</v>
      </c>
      <c r="B10" s="241">
        <f>SUM(B4:B8)</f>
        <v>8286</v>
      </c>
      <c r="C10" s="251">
        <f>SUM(C4:C8)</f>
        <v>8292</v>
      </c>
      <c r="D10" s="240"/>
      <c r="E10" s="240"/>
      <c r="F10" s="240"/>
      <c r="G10" s="240"/>
      <c r="H10" s="239"/>
    </row>
    <row r="13" spans="1:8">
      <c r="A13" s="250" t="s">
        <v>372</v>
      </c>
      <c r="B13" s="249" t="s">
        <v>371</v>
      </c>
      <c r="C13" s="249"/>
      <c r="D13" s="248" t="s">
        <v>332</v>
      </c>
      <c r="E13" s="248"/>
      <c r="F13" s="248"/>
      <c r="G13" s="248"/>
      <c r="H13" s="262"/>
    </row>
    <row r="14" spans="1:8">
      <c r="A14" s="261" t="s">
        <v>331</v>
      </c>
      <c r="B14" s="238">
        <v>1020</v>
      </c>
      <c r="D14" s="246" t="s">
        <v>401</v>
      </c>
      <c r="E14" s="245"/>
      <c r="F14" s="245"/>
      <c r="G14" s="245"/>
      <c r="H14" s="260"/>
    </row>
    <row r="15" spans="1:8">
      <c r="A15" s="244" t="s">
        <v>330</v>
      </c>
      <c r="B15" s="238">
        <v>756</v>
      </c>
      <c r="D15" s="246" t="s">
        <v>401</v>
      </c>
      <c r="F15" s="245"/>
      <c r="G15" s="245"/>
      <c r="H15" s="260"/>
    </row>
    <row r="16" spans="1:8">
      <c r="A16" s="244" t="s">
        <v>328</v>
      </c>
      <c r="B16" s="238">
        <v>2320</v>
      </c>
      <c r="D16" s="238" t="s">
        <v>403</v>
      </c>
      <c r="E16" s="238" t="s">
        <v>402</v>
      </c>
      <c r="F16" s="238" t="s">
        <v>337</v>
      </c>
      <c r="G16" s="245"/>
      <c r="H16" s="260"/>
    </row>
    <row r="17" spans="1:8">
      <c r="A17" s="244" t="s">
        <v>320</v>
      </c>
      <c r="B17" s="238">
        <v>1136</v>
      </c>
      <c r="D17" s="238" t="s">
        <v>401</v>
      </c>
      <c r="H17" s="243"/>
    </row>
    <row r="18" spans="1:8">
      <c r="A18" s="244" t="s">
        <v>400</v>
      </c>
      <c r="B18" s="238">
        <v>7000</v>
      </c>
      <c r="D18" s="238" t="s">
        <v>382</v>
      </c>
      <c r="E18" s="238" t="s">
        <v>399</v>
      </c>
      <c r="F18" s="238" t="s">
        <v>398</v>
      </c>
      <c r="H18" s="243"/>
    </row>
    <row r="19" spans="1:8">
      <c r="A19" s="244" t="s">
        <v>364</v>
      </c>
      <c r="B19" s="238">
        <v>3000</v>
      </c>
      <c r="D19" s="238" t="s">
        <v>397</v>
      </c>
      <c r="E19" s="238" t="s">
        <v>396</v>
      </c>
      <c r="F19" s="238" t="s">
        <v>395</v>
      </c>
      <c r="H19" s="243"/>
    </row>
    <row r="20" spans="1:8">
      <c r="A20" s="244" t="s">
        <v>360</v>
      </c>
      <c r="B20" s="238">
        <v>7000</v>
      </c>
      <c r="D20" s="238" t="s">
        <v>359</v>
      </c>
      <c r="E20" s="238" t="s">
        <v>394</v>
      </c>
      <c r="F20" s="238" t="s">
        <v>393</v>
      </c>
      <c r="H20" s="243"/>
    </row>
    <row r="21" spans="1:8">
      <c r="A21" s="244" t="s">
        <v>356</v>
      </c>
      <c r="B21" s="238">
        <v>3000</v>
      </c>
      <c r="D21" s="238" t="s">
        <v>392</v>
      </c>
      <c r="E21" s="238" t="s">
        <v>391</v>
      </c>
      <c r="F21" s="238" t="s">
        <v>390</v>
      </c>
      <c r="H21" s="243"/>
    </row>
    <row r="22" spans="1:8">
      <c r="A22" s="242" t="s">
        <v>315</v>
      </c>
      <c r="B22" s="241">
        <f>SUM(B14:B21)</f>
        <v>25232</v>
      </c>
      <c r="C22" s="241"/>
      <c r="D22" s="240"/>
      <c r="E22" s="240"/>
      <c r="F22" s="240"/>
      <c r="G22" s="240"/>
      <c r="H22" s="239"/>
    </row>
    <row r="23" spans="1:8">
      <c r="D23" s="238">
        <v>10000</v>
      </c>
    </row>
    <row r="25" spans="1:8">
      <c r="A25" s="250" t="s">
        <v>342</v>
      </c>
      <c r="B25" s="255" t="s">
        <v>352</v>
      </c>
      <c r="C25" s="255" t="s">
        <v>477</v>
      </c>
      <c r="D25" s="248" t="s">
        <v>332</v>
      </c>
      <c r="E25" s="248"/>
      <c r="F25" s="253"/>
      <c r="G25" s="253"/>
      <c r="H25" s="247"/>
    </row>
    <row r="26" spans="1:8">
      <c r="A26" s="244" t="s">
        <v>340</v>
      </c>
      <c r="B26" s="238">
        <v>1572</v>
      </c>
      <c r="C26" s="238">
        <f>B26</f>
        <v>1572</v>
      </c>
      <c r="D26" s="238" t="s">
        <v>337</v>
      </c>
      <c r="H26" s="243"/>
    </row>
    <row r="27" spans="1:8">
      <c r="A27" s="244" t="s">
        <v>339</v>
      </c>
      <c r="B27" s="238">
        <v>1158</v>
      </c>
      <c r="C27" s="252">
        <f>B27+2</f>
        <v>1160</v>
      </c>
      <c r="D27" s="238" t="s">
        <v>344</v>
      </c>
      <c r="H27" s="243"/>
    </row>
    <row r="28" spans="1:8">
      <c r="A28" s="244" t="s">
        <v>328</v>
      </c>
      <c r="B28" s="238">
        <v>3564</v>
      </c>
      <c r="C28" s="238">
        <f>B28</f>
        <v>3564</v>
      </c>
      <c r="D28" s="238" t="s">
        <v>338</v>
      </c>
      <c r="E28" s="238" t="s">
        <v>335</v>
      </c>
      <c r="F28" s="238" t="s">
        <v>344</v>
      </c>
      <c r="G28" s="238" t="s">
        <v>483</v>
      </c>
      <c r="H28" s="243"/>
    </row>
    <row r="29" spans="1:8">
      <c r="A29" s="244" t="s">
        <v>320</v>
      </c>
      <c r="B29" s="238">
        <v>1746</v>
      </c>
      <c r="C29" s="252">
        <f>B29+2</f>
        <v>1748</v>
      </c>
      <c r="D29" s="238" t="s">
        <v>344</v>
      </c>
      <c r="H29" s="243"/>
    </row>
    <row r="30" spans="1:8">
      <c r="A30" s="244" t="s">
        <v>336</v>
      </c>
      <c r="B30" s="238">
        <v>246</v>
      </c>
      <c r="C30" s="252">
        <f>B30+2</f>
        <v>248</v>
      </c>
      <c r="D30" s="238" t="s">
        <v>344</v>
      </c>
      <c r="H30" s="243"/>
    </row>
    <row r="31" spans="1:8">
      <c r="A31" s="244"/>
      <c r="H31" s="243"/>
    </row>
    <row r="32" spans="1:8">
      <c r="A32" s="242" t="s">
        <v>315</v>
      </c>
      <c r="B32" s="241">
        <f>SUM(B26:B30)</f>
        <v>8286</v>
      </c>
      <c r="C32" s="251">
        <f>SUM(C26:C30)</f>
        <v>8292</v>
      </c>
      <c r="D32" s="240"/>
      <c r="E32" s="240"/>
      <c r="F32" s="240"/>
      <c r="G32" s="240"/>
      <c r="H32" s="239"/>
    </row>
    <row r="34" spans="1:8">
      <c r="A34" s="257" t="s">
        <v>389</v>
      </c>
      <c r="B34" s="259" t="s">
        <v>482</v>
      </c>
      <c r="C34" s="259"/>
    </row>
    <row r="35" spans="1:8">
      <c r="A35" s="257" t="s">
        <v>347</v>
      </c>
      <c r="B35" s="264"/>
      <c r="C35" s="264"/>
    </row>
    <row r="36" spans="1:8">
      <c r="A36" s="250" t="s">
        <v>346</v>
      </c>
      <c r="B36" s="255" t="s">
        <v>345</v>
      </c>
      <c r="C36" s="255" t="s">
        <v>477</v>
      </c>
      <c r="D36" s="248" t="s">
        <v>332</v>
      </c>
      <c r="E36" s="248"/>
      <c r="F36" s="248"/>
      <c r="G36" s="248"/>
      <c r="H36" s="247"/>
    </row>
    <row r="37" spans="1:8">
      <c r="A37" s="244" t="s">
        <v>340</v>
      </c>
      <c r="B37" s="238">
        <v>1572</v>
      </c>
      <c r="C37" s="238">
        <f>B37</f>
        <v>1572</v>
      </c>
      <c r="D37" s="238" t="s">
        <v>374</v>
      </c>
      <c r="H37" s="243"/>
    </row>
    <row r="38" spans="1:8">
      <c r="A38" s="244" t="s">
        <v>339</v>
      </c>
      <c r="B38" s="238">
        <v>1158</v>
      </c>
      <c r="C38" s="252">
        <f>B38+2</f>
        <v>1160</v>
      </c>
      <c r="D38" s="238" t="s">
        <v>374</v>
      </c>
      <c r="H38" s="243"/>
    </row>
    <row r="39" spans="1:8">
      <c r="A39" s="244" t="s">
        <v>328</v>
      </c>
      <c r="B39" s="238">
        <v>3564</v>
      </c>
      <c r="C39" s="238">
        <f>B39</f>
        <v>3564</v>
      </c>
      <c r="D39" s="238" t="s">
        <v>338</v>
      </c>
      <c r="E39" s="238" t="s">
        <v>375</v>
      </c>
      <c r="F39" s="238" t="s">
        <v>388</v>
      </c>
      <c r="G39" s="238" t="s">
        <v>387</v>
      </c>
      <c r="H39" s="243"/>
    </row>
    <row r="40" spans="1:8">
      <c r="A40" s="244" t="s">
        <v>320</v>
      </c>
      <c r="B40" s="238">
        <v>1746</v>
      </c>
      <c r="C40" s="252">
        <f>B40+2</f>
        <v>1748</v>
      </c>
      <c r="D40" s="238" t="s">
        <v>374</v>
      </c>
      <c r="H40" s="243"/>
    </row>
    <row r="41" spans="1:8">
      <c r="A41" s="244" t="s">
        <v>336</v>
      </c>
      <c r="B41" s="238">
        <v>246</v>
      </c>
      <c r="C41" s="252">
        <f>B41+2</f>
        <v>248</v>
      </c>
      <c r="D41" s="238" t="s">
        <v>374</v>
      </c>
      <c r="H41" s="243"/>
    </row>
    <row r="42" spans="1:8">
      <c r="A42" s="244"/>
      <c r="H42" s="243"/>
    </row>
    <row r="43" spans="1:8">
      <c r="A43" s="242" t="s">
        <v>315</v>
      </c>
      <c r="B43" s="241">
        <f>SUM(B37:B41)</f>
        <v>8286</v>
      </c>
      <c r="C43" s="251">
        <f>SUM(C37:C41)</f>
        <v>8292</v>
      </c>
      <c r="D43" s="240"/>
      <c r="E43" s="240"/>
      <c r="F43" s="240"/>
      <c r="G43" s="240"/>
      <c r="H43" s="239"/>
    </row>
    <row r="45" spans="1:8">
      <c r="A45" s="250" t="s">
        <v>342</v>
      </c>
      <c r="B45" s="255" t="s">
        <v>341</v>
      </c>
      <c r="C45" s="255" t="s">
        <v>477</v>
      </c>
      <c r="D45" s="248" t="s">
        <v>332</v>
      </c>
      <c r="E45" s="248"/>
      <c r="F45" s="253"/>
      <c r="G45" s="253"/>
      <c r="H45" s="247"/>
    </row>
    <row r="46" spans="1:8">
      <c r="A46" s="244" t="s">
        <v>340</v>
      </c>
      <c r="B46" s="238">
        <v>1572</v>
      </c>
      <c r="C46" s="238">
        <f>B46</f>
        <v>1572</v>
      </c>
      <c r="D46" s="238" t="s">
        <v>337</v>
      </c>
      <c r="H46" s="243"/>
    </row>
    <row r="47" spans="1:8">
      <c r="A47" s="244" t="s">
        <v>339</v>
      </c>
      <c r="B47" s="238">
        <v>1158</v>
      </c>
      <c r="C47" s="252">
        <f>B47+2</f>
        <v>1160</v>
      </c>
      <c r="D47" s="238" t="s">
        <v>337</v>
      </c>
      <c r="H47" s="243"/>
    </row>
    <row r="48" spans="1:8">
      <c r="A48" s="244" t="s">
        <v>328</v>
      </c>
      <c r="B48" s="238">
        <v>3564</v>
      </c>
      <c r="C48" s="238">
        <f>B48</f>
        <v>3564</v>
      </c>
      <c r="D48" s="238" t="s">
        <v>338</v>
      </c>
      <c r="E48" s="238" t="s">
        <v>335</v>
      </c>
      <c r="F48" s="238" t="s">
        <v>373</v>
      </c>
      <c r="G48" s="238" t="s">
        <v>326</v>
      </c>
      <c r="H48" s="243"/>
    </row>
    <row r="49" spans="1:8">
      <c r="A49" s="244" t="s">
        <v>320</v>
      </c>
      <c r="B49" s="238">
        <v>1746</v>
      </c>
      <c r="C49" s="252">
        <f>B49+2</f>
        <v>1748</v>
      </c>
      <c r="D49" s="238" t="s">
        <v>376</v>
      </c>
      <c r="H49" s="243"/>
    </row>
    <row r="50" spans="1:8">
      <c r="A50" s="244" t="s">
        <v>336</v>
      </c>
      <c r="B50" s="238">
        <v>246</v>
      </c>
      <c r="C50" s="252">
        <f>B50+2</f>
        <v>248</v>
      </c>
      <c r="D50" s="238" t="s">
        <v>376</v>
      </c>
      <c r="H50" s="243"/>
    </row>
    <row r="51" spans="1:8">
      <c r="A51" s="244"/>
      <c r="H51" s="243"/>
    </row>
    <row r="52" spans="1:8">
      <c r="A52" s="242" t="s">
        <v>315</v>
      </c>
      <c r="B52" s="241">
        <f>SUM(B46:B50)</f>
        <v>8286</v>
      </c>
      <c r="C52" s="251">
        <f>SUM(C46:C50)</f>
        <v>8292</v>
      </c>
      <c r="D52" s="240"/>
      <c r="E52" s="240"/>
      <c r="F52" s="240"/>
      <c r="G52" s="240"/>
      <c r="H52" s="239"/>
    </row>
    <row r="55" spans="1:8">
      <c r="A55" s="250" t="s">
        <v>334</v>
      </c>
      <c r="B55" s="249" t="s">
        <v>333</v>
      </c>
      <c r="C55" s="249"/>
      <c r="D55" s="248" t="s">
        <v>332</v>
      </c>
      <c r="E55" s="248"/>
      <c r="F55" s="248"/>
      <c r="G55" s="248"/>
      <c r="H55" s="247"/>
    </row>
    <row r="56" spans="1:8">
      <c r="A56" s="244" t="s">
        <v>331</v>
      </c>
      <c r="B56" s="238">
        <v>1020</v>
      </c>
      <c r="D56" s="246" t="s">
        <v>386</v>
      </c>
      <c r="E56" s="245"/>
      <c r="F56" s="245"/>
      <c r="G56" s="245"/>
      <c r="H56" s="243"/>
    </row>
    <row r="57" spans="1:8">
      <c r="A57" s="244" t="s">
        <v>330</v>
      </c>
      <c r="B57" s="238">
        <v>756</v>
      </c>
      <c r="D57" s="246" t="s">
        <v>386</v>
      </c>
      <c r="F57" s="245"/>
      <c r="G57" s="245"/>
      <c r="H57" s="243"/>
    </row>
    <row r="58" spans="1:8">
      <c r="A58" s="244" t="s">
        <v>328</v>
      </c>
      <c r="B58" s="238">
        <v>2320</v>
      </c>
      <c r="D58" s="238" t="s">
        <v>327</v>
      </c>
      <c r="E58" s="238" t="s">
        <v>335</v>
      </c>
      <c r="F58" s="238" t="s">
        <v>343</v>
      </c>
      <c r="G58" s="245"/>
      <c r="H58" s="243"/>
    </row>
    <row r="59" spans="1:8">
      <c r="A59" s="244" t="s">
        <v>320</v>
      </c>
      <c r="B59" s="238">
        <v>1136</v>
      </c>
      <c r="D59" s="238" t="s">
        <v>386</v>
      </c>
      <c r="H59" s="243"/>
    </row>
    <row r="60" spans="1:8">
      <c r="A60" s="244" t="s">
        <v>325</v>
      </c>
      <c r="B60" s="238">
        <v>14000</v>
      </c>
      <c r="D60" s="238" t="s">
        <v>324</v>
      </c>
      <c r="E60" s="238" t="s">
        <v>385</v>
      </c>
      <c r="F60" s="238" t="s">
        <v>384</v>
      </c>
      <c r="G60" s="238" t="s">
        <v>383</v>
      </c>
      <c r="H60" s="243"/>
    </row>
    <row r="61" spans="1:8">
      <c r="A61" s="244" t="s">
        <v>320</v>
      </c>
      <c r="B61" s="238">
        <v>6000</v>
      </c>
      <c r="D61" s="238" t="s">
        <v>382</v>
      </c>
      <c r="E61" s="238" t="s">
        <v>362</v>
      </c>
      <c r="F61" s="238" t="s">
        <v>381</v>
      </c>
      <c r="G61" s="238" t="s">
        <v>380</v>
      </c>
      <c r="H61" s="243"/>
    </row>
    <row r="62" spans="1:8">
      <c r="A62" s="242" t="s">
        <v>315</v>
      </c>
      <c r="B62" s="241">
        <f>SUM(B56:B61)</f>
        <v>25232</v>
      </c>
      <c r="C62" s="241"/>
      <c r="D62" s="240"/>
      <c r="E62" s="240"/>
      <c r="F62" s="240"/>
      <c r="G62" s="240"/>
      <c r="H62" s="239"/>
    </row>
  </sheetData>
  <phoneticPr fontId="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A1:I62"/>
  <sheetViews>
    <sheetView workbookViewId="0">
      <selection activeCell="C52" sqref="C52"/>
    </sheetView>
  </sheetViews>
  <sheetFormatPr defaultColWidth="8.6640625" defaultRowHeight="14.4"/>
  <cols>
    <col min="1" max="1" width="52.109375" style="237" customWidth="1"/>
    <col min="2" max="3" width="18.6640625" style="238" customWidth="1"/>
    <col min="4" max="4" width="35.6640625" style="238" customWidth="1"/>
    <col min="5" max="5" width="37.109375" style="238" customWidth="1"/>
    <col min="6" max="7" width="28.6640625" style="238" customWidth="1"/>
    <col min="8" max="9" width="8.6640625" style="238"/>
    <col min="10" max="16384" width="8.6640625" style="237"/>
  </cols>
  <sheetData>
    <row r="1" spans="1:9">
      <c r="A1" s="257" t="s">
        <v>422</v>
      </c>
      <c r="B1" s="259" t="s">
        <v>488</v>
      </c>
      <c r="C1" s="259"/>
    </row>
    <row r="2" spans="1:9">
      <c r="A2" s="257" t="s">
        <v>378</v>
      </c>
      <c r="B2" s="264"/>
      <c r="C2" s="264"/>
    </row>
    <row r="3" spans="1:9" s="263" customFormat="1">
      <c r="A3" s="250" t="s">
        <v>346</v>
      </c>
      <c r="B3" s="255" t="s">
        <v>377</v>
      </c>
      <c r="C3" s="255" t="s">
        <v>477</v>
      </c>
      <c r="D3" s="248" t="s">
        <v>332</v>
      </c>
      <c r="E3" s="248"/>
      <c r="F3" s="248"/>
      <c r="G3" s="248"/>
      <c r="H3" s="262"/>
      <c r="I3" s="245"/>
    </row>
    <row r="4" spans="1:9">
      <c r="A4" s="244" t="s">
        <v>340</v>
      </c>
      <c r="B4" s="238">
        <v>1572</v>
      </c>
      <c r="C4" s="238">
        <f>B4</f>
        <v>1572</v>
      </c>
      <c r="D4" s="238" t="s">
        <v>376</v>
      </c>
      <c r="H4" s="243"/>
    </row>
    <row r="5" spans="1:9">
      <c r="A5" s="244" t="s">
        <v>339</v>
      </c>
      <c r="B5" s="238">
        <v>1158</v>
      </c>
      <c r="C5" s="252">
        <f>B5+2</f>
        <v>1160</v>
      </c>
      <c r="D5" s="238" t="s">
        <v>376</v>
      </c>
      <c r="H5" s="243"/>
    </row>
    <row r="6" spans="1:9">
      <c r="A6" s="244" t="s">
        <v>328</v>
      </c>
      <c r="B6" s="238">
        <v>3564</v>
      </c>
      <c r="C6" s="238">
        <f>B6</f>
        <v>3564</v>
      </c>
      <c r="D6" s="238" t="s">
        <v>338</v>
      </c>
      <c r="E6" s="238" t="s">
        <v>375</v>
      </c>
      <c r="F6" s="238" t="s">
        <v>373</v>
      </c>
      <c r="G6" s="238" t="s">
        <v>421</v>
      </c>
      <c r="H6" s="243"/>
    </row>
    <row r="7" spans="1:9">
      <c r="A7" s="244" t="s">
        <v>320</v>
      </c>
      <c r="B7" s="238">
        <v>1746</v>
      </c>
      <c r="C7" s="252">
        <f>B7+2</f>
        <v>1748</v>
      </c>
      <c r="D7" s="238" t="s">
        <v>376</v>
      </c>
      <c r="H7" s="243"/>
    </row>
    <row r="8" spans="1:9">
      <c r="A8" s="244" t="s">
        <v>336</v>
      </c>
      <c r="B8" s="238">
        <v>246</v>
      </c>
      <c r="C8" s="252">
        <f>B8+2</f>
        <v>248</v>
      </c>
      <c r="D8" s="238" t="s">
        <v>376</v>
      </c>
      <c r="H8" s="243"/>
    </row>
    <row r="9" spans="1:9">
      <c r="A9" s="244"/>
      <c r="H9" s="243"/>
    </row>
    <row r="10" spans="1:9">
      <c r="A10" s="242" t="s">
        <v>315</v>
      </c>
      <c r="B10" s="241">
        <f>SUM(B4:B8)</f>
        <v>8286</v>
      </c>
      <c r="C10" s="251">
        <f>SUM(C4:C8)</f>
        <v>8292</v>
      </c>
      <c r="D10" s="240"/>
      <c r="E10" s="240"/>
      <c r="F10" s="240"/>
      <c r="G10" s="240"/>
      <c r="H10" s="239"/>
    </row>
    <row r="13" spans="1:9">
      <c r="A13" s="250" t="s">
        <v>372</v>
      </c>
      <c r="B13" s="249" t="s">
        <v>371</v>
      </c>
      <c r="C13" s="249"/>
      <c r="D13" s="248" t="s">
        <v>332</v>
      </c>
      <c r="E13" s="248"/>
      <c r="F13" s="248"/>
      <c r="G13" s="248"/>
      <c r="H13" s="262"/>
    </row>
    <row r="14" spans="1:9">
      <c r="A14" s="244" t="s">
        <v>331</v>
      </c>
      <c r="B14" s="238">
        <v>1020</v>
      </c>
      <c r="D14" s="246" t="s">
        <v>387</v>
      </c>
      <c r="E14" s="245"/>
      <c r="F14" s="245"/>
      <c r="G14" s="245"/>
      <c r="H14" s="260"/>
    </row>
    <row r="15" spans="1:9">
      <c r="A15" s="244" t="s">
        <v>330</v>
      </c>
      <c r="B15" s="238">
        <v>756</v>
      </c>
      <c r="D15" s="246" t="s">
        <v>387</v>
      </c>
      <c r="F15" s="245"/>
      <c r="G15" s="245"/>
      <c r="H15" s="260"/>
    </row>
    <row r="16" spans="1:9">
      <c r="A16" s="244" t="s">
        <v>328</v>
      </c>
      <c r="B16" s="238">
        <v>2320</v>
      </c>
      <c r="D16" s="238" t="s">
        <v>403</v>
      </c>
      <c r="E16" s="238" t="s">
        <v>387</v>
      </c>
      <c r="F16" s="238" t="s">
        <v>337</v>
      </c>
      <c r="G16" s="245"/>
      <c r="H16" s="260"/>
    </row>
    <row r="17" spans="1:8">
      <c r="A17" s="244" t="s">
        <v>320</v>
      </c>
      <c r="B17" s="238">
        <v>1136</v>
      </c>
      <c r="D17" s="238" t="s">
        <v>387</v>
      </c>
      <c r="H17" s="243"/>
    </row>
    <row r="18" spans="1:8">
      <c r="A18" s="244" t="s">
        <v>400</v>
      </c>
      <c r="B18" s="238">
        <v>7000</v>
      </c>
      <c r="D18" s="238" t="s">
        <v>382</v>
      </c>
      <c r="E18" s="238" t="s">
        <v>419</v>
      </c>
      <c r="F18" s="238" t="s">
        <v>358</v>
      </c>
      <c r="H18" s="243"/>
    </row>
    <row r="19" spans="1:8">
      <c r="A19" s="244" t="s">
        <v>364</v>
      </c>
      <c r="B19" s="238">
        <v>3000</v>
      </c>
      <c r="D19" s="238" t="s">
        <v>397</v>
      </c>
      <c r="E19" s="238" t="s">
        <v>420</v>
      </c>
      <c r="F19" s="238" t="s">
        <v>407</v>
      </c>
      <c r="H19" s="243"/>
    </row>
    <row r="20" spans="1:8">
      <c r="A20" s="244" t="s">
        <v>360</v>
      </c>
      <c r="B20" s="238">
        <v>7000</v>
      </c>
      <c r="D20" s="238" t="s">
        <v>359</v>
      </c>
      <c r="E20" s="238" t="s">
        <v>419</v>
      </c>
      <c r="F20" s="238" t="s">
        <v>358</v>
      </c>
      <c r="H20" s="243"/>
    </row>
    <row r="21" spans="1:8">
      <c r="A21" s="244" t="s">
        <v>356</v>
      </c>
      <c r="B21" s="238">
        <v>3000</v>
      </c>
      <c r="D21" s="238" t="s">
        <v>392</v>
      </c>
      <c r="E21" s="238" t="s">
        <v>418</v>
      </c>
      <c r="F21" s="238" t="s">
        <v>417</v>
      </c>
      <c r="H21" s="243"/>
    </row>
    <row r="22" spans="1:8">
      <c r="A22" s="242" t="s">
        <v>315</v>
      </c>
      <c r="B22" s="241">
        <f>SUM(B14:B21)</f>
        <v>25232</v>
      </c>
      <c r="C22" s="241"/>
      <c r="D22" s="240"/>
      <c r="E22" s="240"/>
      <c r="F22" s="240"/>
      <c r="G22" s="240"/>
      <c r="H22" s="239"/>
    </row>
    <row r="23" spans="1:8">
      <c r="D23" s="238">
        <v>10000</v>
      </c>
    </row>
    <row r="25" spans="1:8">
      <c r="A25" s="250" t="s">
        <v>342</v>
      </c>
      <c r="B25" s="255" t="s">
        <v>352</v>
      </c>
      <c r="C25" s="255" t="s">
        <v>477</v>
      </c>
      <c r="D25" s="248" t="s">
        <v>332</v>
      </c>
      <c r="E25" s="248"/>
      <c r="F25" s="253"/>
      <c r="G25" s="253"/>
      <c r="H25" s="247"/>
    </row>
    <row r="26" spans="1:8">
      <c r="A26" s="244" t="s">
        <v>340</v>
      </c>
      <c r="B26" s="238">
        <v>1572</v>
      </c>
      <c r="C26" s="238">
        <f>B26</f>
        <v>1572</v>
      </c>
      <c r="D26" s="238" t="s">
        <v>416</v>
      </c>
      <c r="H26" s="243"/>
    </row>
    <row r="27" spans="1:8">
      <c r="A27" s="244" t="s">
        <v>339</v>
      </c>
      <c r="B27" s="238">
        <v>1158</v>
      </c>
      <c r="C27" s="252">
        <f>B27+2</f>
        <v>1160</v>
      </c>
      <c r="D27" s="238" t="s">
        <v>416</v>
      </c>
      <c r="H27" s="243"/>
    </row>
    <row r="28" spans="1:8">
      <c r="A28" s="244" t="s">
        <v>328</v>
      </c>
      <c r="B28" s="238">
        <v>3564</v>
      </c>
      <c r="C28" s="238">
        <f>B28</f>
        <v>3564</v>
      </c>
      <c r="D28" s="238" t="s">
        <v>338</v>
      </c>
      <c r="E28" s="238" t="s">
        <v>375</v>
      </c>
      <c r="F28" s="238" t="s">
        <v>344</v>
      </c>
      <c r="G28" s="238" t="s">
        <v>329</v>
      </c>
      <c r="H28" s="243"/>
    </row>
    <row r="29" spans="1:8">
      <c r="A29" s="244" t="s">
        <v>320</v>
      </c>
      <c r="B29" s="238">
        <v>1746</v>
      </c>
      <c r="C29" s="252">
        <f>B29+2</f>
        <v>1748</v>
      </c>
      <c r="D29" s="238" t="s">
        <v>416</v>
      </c>
      <c r="H29" s="243"/>
    </row>
    <row r="30" spans="1:8">
      <c r="A30" s="244" t="s">
        <v>336</v>
      </c>
      <c r="B30" s="238">
        <v>246</v>
      </c>
      <c r="C30" s="252">
        <f>B30+2</f>
        <v>248</v>
      </c>
      <c r="D30" s="238" t="s">
        <v>416</v>
      </c>
      <c r="H30" s="243"/>
    </row>
    <row r="31" spans="1:8">
      <c r="A31" s="244"/>
      <c r="H31" s="243"/>
    </row>
    <row r="32" spans="1:8">
      <c r="A32" s="242" t="s">
        <v>315</v>
      </c>
      <c r="B32" s="241">
        <f>SUM(B26:B30)</f>
        <v>8286</v>
      </c>
      <c r="C32" s="251">
        <f>SUM(C26:C30)</f>
        <v>8292</v>
      </c>
      <c r="D32" s="240"/>
      <c r="E32" s="240"/>
      <c r="F32" s="240"/>
      <c r="G32" s="240"/>
      <c r="H32" s="239"/>
    </row>
    <row r="34" spans="1:8">
      <c r="A34" s="257" t="s">
        <v>415</v>
      </c>
      <c r="B34" s="259" t="s">
        <v>487</v>
      </c>
      <c r="C34" s="258"/>
    </row>
    <row r="35" spans="1:8">
      <c r="A35" s="257" t="s">
        <v>414</v>
      </c>
      <c r="B35" s="264"/>
      <c r="C35" s="264"/>
    </row>
    <row r="36" spans="1:8">
      <c r="A36" s="250" t="s">
        <v>346</v>
      </c>
      <c r="B36" s="255" t="s">
        <v>345</v>
      </c>
      <c r="C36" s="255" t="s">
        <v>477</v>
      </c>
      <c r="D36" s="248" t="s">
        <v>332</v>
      </c>
      <c r="E36" s="248"/>
      <c r="F36" s="248"/>
      <c r="G36" s="248"/>
      <c r="H36" s="247"/>
    </row>
    <row r="37" spans="1:8">
      <c r="A37" s="244" t="s">
        <v>340</v>
      </c>
      <c r="B37" s="238">
        <v>1572</v>
      </c>
      <c r="C37" s="238">
        <f>B37</f>
        <v>1572</v>
      </c>
      <c r="D37" s="238" t="s">
        <v>343</v>
      </c>
      <c r="H37" s="243"/>
    </row>
    <row r="38" spans="1:8">
      <c r="A38" s="244" t="s">
        <v>339</v>
      </c>
      <c r="B38" s="238">
        <v>1158</v>
      </c>
      <c r="C38" s="252">
        <f>B38+2</f>
        <v>1160</v>
      </c>
      <c r="D38" s="238" t="s">
        <v>413</v>
      </c>
      <c r="H38" s="243"/>
    </row>
    <row r="39" spans="1:8">
      <c r="A39" s="244" t="s">
        <v>328</v>
      </c>
      <c r="B39" s="238">
        <v>3564</v>
      </c>
      <c r="C39" s="238">
        <f>B39</f>
        <v>3564</v>
      </c>
      <c r="D39" s="238" t="s">
        <v>338</v>
      </c>
      <c r="E39" s="238" t="s">
        <v>375</v>
      </c>
      <c r="F39" s="238" t="s">
        <v>343</v>
      </c>
      <c r="G39" s="238" t="s">
        <v>344</v>
      </c>
      <c r="H39" s="243"/>
    </row>
    <row r="40" spans="1:8">
      <c r="A40" s="244" t="s">
        <v>320</v>
      </c>
      <c r="B40" s="238">
        <v>1746</v>
      </c>
      <c r="C40" s="252">
        <f>B40+2</f>
        <v>1748</v>
      </c>
      <c r="D40" s="238" t="s">
        <v>413</v>
      </c>
      <c r="H40" s="243"/>
    </row>
    <row r="41" spans="1:8">
      <c r="A41" s="244" t="s">
        <v>336</v>
      </c>
      <c r="B41" s="238">
        <v>246</v>
      </c>
      <c r="C41" s="252">
        <f>B41+2</f>
        <v>248</v>
      </c>
      <c r="D41" s="238" t="s">
        <v>413</v>
      </c>
      <c r="H41" s="243"/>
    </row>
    <row r="42" spans="1:8">
      <c r="A42" s="244"/>
      <c r="H42" s="243"/>
    </row>
    <row r="43" spans="1:8">
      <c r="A43" s="242" t="s">
        <v>315</v>
      </c>
      <c r="B43" s="241">
        <f>SUM(B37:B41)</f>
        <v>8286</v>
      </c>
      <c r="C43" s="251">
        <f>SUM(C37:C41)</f>
        <v>8292</v>
      </c>
      <c r="D43" s="240"/>
      <c r="E43" s="240"/>
      <c r="F43" s="240"/>
      <c r="G43" s="240"/>
      <c r="H43" s="239"/>
    </row>
    <row r="45" spans="1:8">
      <c r="A45" s="250" t="s">
        <v>342</v>
      </c>
      <c r="B45" s="255" t="s">
        <v>341</v>
      </c>
      <c r="C45" s="255" t="s">
        <v>477</v>
      </c>
      <c r="D45" s="248" t="s">
        <v>332</v>
      </c>
      <c r="E45" s="248"/>
      <c r="F45" s="253"/>
      <c r="G45" s="253"/>
      <c r="H45" s="247"/>
    </row>
    <row r="46" spans="1:8">
      <c r="A46" s="244" t="s">
        <v>340</v>
      </c>
      <c r="B46" s="238">
        <v>1572</v>
      </c>
      <c r="C46" s="238">
        <f>B46</f>
        <v>1572</v>
      </c>
      <c r="D46" s="238" t="s">
        <v>337</v>
      </c>
      <c r="H46" s="243"/>
    </row>
    <row r="47" spans="1:8">
      <c r="A47" s="244" t="s">
        <v>339</v>
      </c>
      <c r="B47" s="238">
        <v>1158</v>
      </c>
      <c r="C47" s="252">
        <f>B47+2</f>
        <v>1160</v>
      </c>
      <c r="D47" s="238" t="s">
        <v>337</v>
      </c>
      <c r="H47" s="243"/>
    </row>
    <row r="48" spans="1:8">
      <c r="A48" s="244" t="s">
        <v>328</v>
      </c>
      <c r="B48" s="238">
        <v>3564</v>
      </c>
      <c r="C48" s="238">
        <f>B48</f>
        <v>3564</v>
      </c>
      <c r="D48" s="238" t="s">
        <v>338</v>
      </c>
      <c r="E48" s="238" t="s">
        <v>335</v>
      </c>
      <c r="F48" s="238" t="s">
        <v>412</v>
      </c>
      <c r="G48" s="238" t="s">
        <v>373</v>
      </c>
      <c r="H48" s="243"/>
    </row>
    <row r="49" spans="1:8">
      <c r="A49" s="244" t="s">
        <v>320</v>
      </c>
      <c r="B49" s="238">
        <v>1746</v>
      </c>
      <c r="C49" s="252">
        <f>B49+2</f>
        <v>1748</v>
      </c>
      <c r="D49" s="238" t="s">
        <v>376</v>
      </c>
      <c r="H49" s="243"/>
    </row>
    <row r="50" spans="1:8">
      <c r="A50" s="244" t="s">
        <v>336</v>
      </c>
      <c r="B50" s="238">
        <v>246</v>
      </c>
      <c r="C50" s="252">
        <f>B50+2</f>
        <v>248</v>
      </c>
      <c r="D50" s="238" t="s">
        <v>376</v>
      </c>
      <c r="H50" s="243"/>
    </row>
    <row r="51" spans="1:8">
      <c r="A51" s="244"/>
      <c r="H51" s="243"/>
    </row>
    <row r="52" spans="1:8">
      <c r="A52" s="242" t="s">
        <v>315</v>
      </c>
      <c r="B52" s="241">
        <f>SUM(B46:B50)</f>
        <v>8286</v>
      </c>
      <c r="C52" s="251">
        <f>SUM(C46:C50)</f>
        <v>8292</v>
      </c>
      <c r="D52" s="240"/>
      <c r="E52" s="240"/>
      <c r="F52" s="240"/>
      <c r="G52" s="240"/>
      <c r="H52" s="239"/>
    </row>
    <row r="55" spans="1:8">
      <c r="A55" s="250" t="s">
        <v>334</v>
      </c>
      <c r="B55" s="249" t="s">
        <v>333</v>
      </c>
      <c r="C55" s="249"/>
      <c r="D55" s="248" t="s">
        <v>332</v>
      </c>
      <c r="E55" s="248"/>
      <c r="F55" s="248"/>
      <c r="G55" s="248"/>
    </row>
    <row r="56" spans="1:8">
      <c r="A56" s="244" t="s">
        <v>331</v>
      </c>
      <c r="B56" s="238">
        <v>1020</v>
      </c>
      <c r="D56" s="246" t="s">
        <v>410</v>
      </c>
      <c r="E56" s="245"/>
      <c r="F56" s="245"/>
      <c r="G56" s="245"/>
    </row>
    <row r="57" spans="1:8">
      <c r="A57" s="244" t="s">
        <v>330</v>
      </c>
      <c r="B57" s="238">
        <v>756</v>
      </c>
      <c r="D57" s="246" t="s">
        <v>410</v>
      </c>
      <c r="F57" s="245"/>
      <c r="G57" s="245"/>
    </row>
    <row r="58" spans="1:8">
      <c r="A58" s="244" t="s">
        <v>328</v>
      </c>
      <c r="B58" s="238">
        <v>2320</v>
      </c>
      <c r="D58" s="238" t="s">
        <v>327</v>
      </c>
      <c r="E58" s="238" t="s">
        <v>335</v>
      </c>
      <c r="F58" s="238" t="s">
        <v>411</v>
      </c>
      <c r="G58" s="245"/>
    </row>
    <row r="59" spans="1:8">
      <c r="A59" s="244" t="s">
        <v>320</v>
      </c>
      <c r="B59" s="238">
        <v>1136</v>
      </c>
      <c r="D59" s="238" t="s">
        <v>410</v>
      </c>
    </row>
    <row r="60" spans="1:8">
      <c r="A60" s="244" t="s">
        <v>325</v>
      </c>
      <c r="B60" s="238">
        <v>14000</v>
      </c>
      <c r="D60" s="238" t="s">
        <v>324</v>
      </c>
      <c r="E60" s="238" t="s">
        <v>385</v>
      </c>
      <c r="F60" s="238" t="s">
        <v>409</v>
      </c>
      <c r="G60" s="238" t="s">
        <v>408</v>
      </c>
    </row>
    <row r="61" spans="1:8">
      <c r="A61" s="244" t="s">
        <v>320</v>
      </c>
      <c r="B61" s="238">
        <v>6000</v>
      </c>
      <c r="D61" s="238" t="s">
        <v>382</v>
      </c>
      <c r="E61" s="238" t="s">
        <v>407</v>
      </c>
      <c r="F61" s="238" t="s">
        <v>406</v>
      </c>
      <c r="G61" s="238" t="s">
        <v>405</v>
      </c>
    </row>
    <row r="62" spans="1:8">
      <c r="A62" s="242" t="s">
        <v>315</v>
      </c>
      <c r="B62" s="241">
        <f>SUM(B56:B61)</f>
        <v>25232</v>
      </c>
      <c r="C62" s="241"/>
      <c r="D62" s="240"/>
      <c r="E62" s="240"/>
      <c r="F62" s="240"/>
      <c r="G62" s="240"/>
    </row>
  </sheetData>
  <phoneticPr fontId="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1"/>
  <sheetViews>
    <sheetView workbookViewId="0">
      <selection activeCell="E11" sqref="E11"/>
    </sheetView>
  </sheetViews>
  <sheetFormatPr defaultColWidth="9" defaultRowHeight="13.2"/>
  <cols>
    <col min="1" max="1" width="12.6640625" style="184" customWidth="1"/>
    <col min="2" max="2" width="11.109375" style="184" customWidth="1"/>
    <col min="3" max="3" width="27.109375" style="184" customWidth="1"/>
    <col min="4" max="4" width="18" style="184" customWidth="1"/>
    <col min="5" max="5" width="29.88671875" style="184" customWidth="1"/>
    <col min="6" max="6" width="9.109375" style="184" customWidth="1"/>
    <col min="7" max="9" width="6.5546875" style="184" customWidth="1"/>
    <col min="10" max="12" width="9" style="184"/>
    <col min="13" max="14" width="10.33203125" style="184" customWidth="1"/>
    <col min="15" max="15" width="15.5546875" style="184" customWidth="1"/>
    <col min="16" max="16384" width="9" style="184"/>
  </cols>
  <sheetData>
    <row r="1" spans="1:15" ht="18" customHeight="1">
      <c r="A1" s="219" t="s">
        <v>0</v>
      </c>
      <c r="B1" s="218" t="s">
        <v>1</v>
      </c>
      <c r="C1" s="217" t="s">
        <v>2</v>
      </c>
      <c r="D1" s="216" t="s">
        <v>3</v>
      </c>
      <c r="E1" s="215">
        <v>45549</v>
      </c>
      <c r="F1" s="209"/>
      <c r="G1" s="208"/>
      <c r="H1" s="206"/>
      <c r="I1" s="207"/>
      <c r="J1" s="207"/>
      <c r="K1" s="207"/>
      <c r="L1" s="207"/>
      <c r="M1" s="206"/>
      <c r="N1" s="206"/>
    </row>
    <row r="2" spans="1:15" ht="24" customHeight="1">
      <c r="A2" s="280" t="s">
        <v>4</v>
      </c>
      <c r="B2" s="279" t="s">
        <v>49</v>
      </c>
      <c r="C2" s="278" t="s">
        <v>2</v>
      </c>
      <c r="D2" s="277" t="s">
        <v>5</v>
      </c>
      <c r="E2" s="276" t="s">
        <v>43</v>
      </c>
      <c r="F2" s="209"/>
      <c r="G2" s="208"/>
      <c r="H2" s="206"/>
      <c r="I2" s="207"/>
      <c r="J2" s="207"/>
      <c r="K2" s="207"/>
      <c r="L2" s="207"/>
      <c r="M2" s="206"/>
      <c r="N2" s="206"/>
    </row>
    <row r="3" spans="1:15">
      <c r="A3" s="366" t="s">
        <v>6</v>
      </c>
      <c r="B3" s="366" t="s">
        <v>7</v>
      </c>
      <c r="C3" s="366" t="s">
        <v>8</v>
      </c>
      <c r="D3" s="366" t="s">
        <v>9</v>
      </c>
      <c r="E3" s="366" t="s">
        <v>10</v>
      </c>
      <c r="F3" s="368" t="s">
        <v>11</v>
      </c>
      <c r="G3" s="371" t="s">
        <v>12</v>
      </c>
      <c r="H3" s="372"/>
      <c r="I3" s="372"/>
      <c r="J3" s="372"/>
      <c r="K3" s="372"/>
      <c r="L3" s="372"/>
      <c r="M3" s="372"/>
      <c r="N3" s="373"/>
      <c r="O3" s="205" t="s">
        <v>13</v>
      </c>
    </row>
    <row r="4" spans="1:15">
      <c r="A4" s="366"/>
      <c r="B4" s="366"/>
      <c r="C4" s="366"/>
      <c r="D4" s="366"/>
      <c r="E4" s="366"/>
      <c r="F4" s="369"/>
      <c r="G4" s="374" t="s">
        <v>14</v>
      </c>
      <c r="H4" s="374"/>
      <c r="I4" s="374"/>
      <c r="J4" s="366" t="s">
        <v>15</v>
      </c>
      <c r="K4" s="367" t="s">
        <v>16</v>
      </c>
      <c r="L4" s="367" t="s">
        <v>17</v>
      </c>
      <c r="M4" s="366" t="s">
        <v>18</v>
      </c>
      <c r="N4" s="367" t="s">
        <v>19</v>
      </c>
      <c r="O4" s="275"/>
    </row>
    <row r="5" spans="1:15">
      <c r="A5" s="366"/>
      <c r="B5" s="366"/>
      <c r="C5" s="366"/>
      <c r="D5" s="366"/>
      <c r="E5" s="366"/>
      <c r="F5" s="370"/>
      <c r="G5" s="203" t="s">
        <v>20</v>
      </c>
      <c r="H5" s="202" t="s">
        <v>21</v>
      </c>
      <c r="I5" s="202" t="s">
        <v>22</v>
      </c>
      <c r="J5" s="366"/>
      <c r="K5" s="367"/>
      <c r="L5" s="367"/>
      <c r="M5" s="366"/>
      <c r="N5" s="367"/>
      <c r="O5" s="201"/>
    </row>
    <row r="6" spans="1:15" s="188" customFormat="1" ht="19.2">
      <c r="A6" s="200"/>
      <c r="B6" s="200"/>
      <c r="C6" s="195"/>
      <c r="D6" s="195"/>
      <c r="E6" s="195"/>
      <c r="F6" s="274" t="s">
        <v>497</v>
      </c>
      <c r="G6" s="198"/>
      <c r="H6" s="195"/>
      <c r="I6" s="195"/>
      <c r="J6" s="195"/>
      <c r="K6" s="197"/>
      <c r="L6" s="196"/>
      <c r="M6" s="195"/>
      <c r="N6" s="194"/>
      <c r="O6" s="193"/>
    </row>
    <row r="7" spans="1:15" s="188" customFormat="1" ht="28.2" customHeight="1">
      <c r="A7" s="358"/>
      <c r="B7" s="358" t="s">
        <v>302</v>
      </c>
      <c r="C7" s="359" t="s">
        <v>496</v>
      </c>
      <c r="D7" s="362" t="s">
        <v>495</v>
      </c>
      <c r="E7" s="271" t="s">
        <v>61</v>
      </c>
      <c r="F7" s="191">
        <v>3.97</v>
      </c>
      <c r="G7" s="124">
        <v>30</v>
      </c>
      <c r="H7" s="125">
        <v>25</v>
      </c>
      <c r="I7" s="124">
        <v>32</v>
      </c>
      <c r="J7" s="126">
        <v>4</v>
      </c>
      <c r="K7" s="190">
        <f t="shared" ref="K7:K13" si="0">G7*H7*I7/1000000/J7</f>
        <v>6.0000000000000001E-3</v>
      </c>
      <c r="L7" s="189">
        <f t="shared" ref="L7:L13" si="1">56/K7</f>
        <v>9333.3333333333339</v>
      </c>
      <c r="M7" s="190"/>
      <c r="N7" s="189"/>
      <c r="O7" s="129"/>
    </row>
    <row r="8" spans="1:15" s="188" customFormat="1" ht="28.2" customHeight="1">
      <c r="A8" s="358"/>
      <c r="B8" s="358"/>
      <c r="C8" s="360"/>
      <c r="D8" s="363"/>
      <c r="E8" s="273" t="s">
        <v>83</v>
      </c>
      <c r="F8" s="191">
        <v>4.8600000000000003</v>
      </c>
      <c r="G8" s="124">
        <v>30</v>
      </c>
      <c r="H8" s="125">
        <v>25</v>
      </c>
      <c r="I8" s="124">
        <v>36</v>
      </c>
      <c r="J8" s="126">
        <v>4</v>
      </c>
      <c r="K8" s="190">
        <f t="shared" si="0"/>
        <v>6.7499999999999999E-3</v>
      </c>
      <c r="L8" s="189">
        <f t="shared" si="1"/>
        <v>8296.2962962962956</v>
      </c>
      <c r="M8" s="190"/>
      <c r="N8" s="189"/>
      <c r="O8" s="129"/>
    </row>
    <row r="9" spans="1:15" s="188" customFormat="1" ht="28.2" customHeight="1">
      <c r="A9" s="358"/>
      <c r="B9" s="358"/>
      <c r="C9" s="360"/>
      <c r="D9" s="363"/>
      <c r="E9" s="273" t="s">
        <v>63</v>
      </c>
      <c r="F9" s="191">
        <v>5.4</v>
      </c>
      <c r="G9" s="124">
        <v>30</v>
      </c>
      <c r="H9" s="125">
        <v>25</v>
      </c>
      <c r="I9" s="124">
        <v>40</v>
      </c>
      <c r="J9" s="126">
        <v>4</v>
      </c>
      <c r="K9" s="190">
        <f t="shared" si="0"/>
        <v>7.4999999999999997E-3</v>
      </c>
      <c r="L9" s="189">
        <f t="shared" si="1"/>
        <v>7466.666666666667</v>
      </c>
      <c r="M9" s="190"/>
      <c r="N9" s="189"/>
      <c r="O9" s="129"/>
    </row>
    <row r="10" spans="1:15" s="188" customFormat="1" ht="28.2" customHeight="1">
      <c r="A10" s="358"/>
      <c r="B10" s="358"/>
      <c r="C10" s="360"/>
      <c r="D10" s="363"/>
      <c r="E10" s="273" t="s">
        <v>64</v>
      </c>
      <c r="F10" s="191">
        <v>6.25</v>
      </c>
      <c r="G10" s="124">
        <v>30</v>
      </c>
      <c r="H10" s="125">
        <v>25</v>
      </c>
      <c r="I10" s="124">
        <v>44</v>
      </c>
      <c r="J10" s="126">
        <v>4</v>
      </c>
      <c r="K10" s="190">
        <f t="shared" si="0"/>
        <v>8.2500000000000004E-3</v>
      </c>
      <c r="L10" s="189">
        <f t="shared" si="1"/>
        <v>6787.878787878788</v>
      </c>
      <c r="M10" s="190"/>
      <c r="N10" s="189"/>
      <c r="O10" s="129"/>
    </row>
    <row r="11" spans="1:15" s="188" customFormat="1" ht="28.2" customHeight="1">
      <c r="A11" s="358"/>
      <c r="B11" s="358"/>
      <c r="C11" s="361"/>
      <c r="D11" s="363"/>
      <c r="E11" s="272" t="s">
        <v>65</v>
      </c>
      <c r="F11" s="191">
        <v>6.33</v>
      </c>
      <c r="G11" s="124">
        <v>30</v>
      </c>
      <c r="H11" s="125">
        <v>25</v>
      </c>
      <c r="I11" s="124">
        <v>44</v>
      </c>
      <c r="J11" s="126">
        <v>4</v>
      </c>
      <c r="K11" s="190">
        <f t="shared" si="0"/>
        <v>8.2500000000000004E-3</v>
      </c>
      <c r="L11" s="189">
        <f t="shared" si="1"/>
        <v>6787.878787878788</v>
      </c>
      <c r="M11" s="190"/>
      <c r="N11" s="189"/>
      <c r="O11" s="129"/>
    </row>
    <row r="12" spans="1:15" s="188" customFormat="1" ht="28.2" customHeight="1">
      <c r="A12" s="358"/>
      <c r="B12" s="358"/>
      <c r="C12" s="359" t="s">
        <v>494</v>
      </c>
      <c r="D12" s="363"/>
      <c r="E12" s="271" t="s">
        <v>66</v>
      </c>
      <c r="F12" s="191">
        <v>1.1100000000000001</v>
      </c>
      <c r="G12" s="124">
        <v>25</v>
      </c>
      <c r="H12" s="125">
        <v>16</v>
      </c>
      <c r="I12" s="124">
        <v>24</v>
      </c>
      <c r="J12" s="126">
        <v>8</v>
      </c>
      <c r="K12" s="190">
        <f t="shared" si="0"/>
        <v>1.1999999999999999E-3</v>
      </c>
      <c r="L12" s="189">
        <f t="shared" si="1"/>
        <v>46666.666666666672</v>
      </c>
      <c r="M12" s="190"/>
      <c r="N12" s="189"/>
      <c r="O12" s="129"/>
    </row>
    <row r="13" spans="1:15" s="188" customFormat="1" ht="28.2" customHeight="1">
      <c r="A13" s="358"/>
      <c r="B13" s="358"/>
      <c r="C13" s="365"/>
      <c r="D13" s="364"/>
      <c r="E13" s="271" t="s">
        <v>67</v>
      </c>
      <c r="F13" s="191">
        <v>1.25</v>
      </c>
      <c r="G13" s="124">
        <v>25</v>
      </c>
      <c r="H13" s="125">
        <v>16</v>
      </c>
      <c r="I13" s="124">
        <v>26</v>
      </c>
      <c r="J13" s="126">
        <v>8</v>
      </c>
      <c r="K13" s="190">
        <f t="shared" si="0"/>
        <v>1.2999999999999999E-3</v>
      </c>
      <c r="L13" s="189">
        <f t="shared" si="1"/>
        <v>43076.923076923078</v>
      </c>
      <c r="M13" s="190"/>
      <c r="N13" s="189"/>
      <c r="O13" s="129"/>
    </row>
    <row r="14" spans="1:15">
      <c r="D14" s="187"/>
    </row>
    <row r="15" spans="1:15">
      <c r="C15" s="270" t="s">
        <v>493</v>
      </c>
      <c r="E15" s="184" t="s">
        <v>44</v>
      </c>
    </row>
    <row r="16" spans="1:15" ht="14.4">
      <c r="E16" s="185" t="s">
        <v>45</v>
      </c>
    </row>
    <row r="17" spans="1:5" ht="14.4">
      <c r="A17" s="184" t="s">
        <v>46</v>
      </c>
      <c r="E17" s="185" t="s">
        <v>492</v>
      </c>
    </row>
    <row r="18" spans="1:5" ht="14.4">
      <c r="A18" s="184" t="s">
        <v>491</v>
      </c>
      <c r="D18" s="270"/>
      <c r="E18" s="185" t="s">
        <v>490</v>
      </c>
    </row>
    <row r="19" spans="1:5" ht="14.4">
      <c r="E19" s="185" t="s">
        <v>84</v>
      </c>
    </row>
    <row r="21" spans="1:5">
      <c r="D21" s="184" t="s">
        <v>489</v>
      </c>
    </row>
  </sheetData>
  <mergeCells count="18">
    <mergeCell ref="M4:M5"/>
    <mergeCell ref="N4:N5"/>
    <mergeCell ref="F3:F5"/>
    <mergeCell ref="A3:A5"/>
    <mergeCell ref="B3:B5"/>
    <mergeCell ref="C3:C5"/>
    <mergeCell ref="D3:D5"/>
    <mergeCell ref="E3:E5"/>
    <mergeCell ref="G3:N3"/>
    <mergeCell ref="G4:I4"/>
    <mergeCell ref="J4:J5"/>
    <mergeCell ref="K4:K5"/>
    <mergeCell ref="L4:L5"/>
    <mergeCell ref="A7:A13"/>
    <mergeCell ref="B7:B13"/>
    <mergeCell ref="C7:C11"/>
    <mergeCell ref="D7:D13"/>
    <mergeCell ref="C12:C13"/>
  </mergeCells>
  <phoneticPr fontId="6"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1"/>
  <sheetViews>
    <sheetView topLeftCell="B1" workbookViewId="0">
      <selection activeCell="K19" sqref="K19"/>
    </sheetView>
  </sheetViews>
  <sheetFormatPr defaultColWidth="9" defaultRowHeight="13.2"/>
  <cols>
    <col min="1" max="1" width="12.6640625" style="102" customWidth="1"/>
    <col min="2" max="2" width="11.109375" style="102" customWidth="1"/>
    <col min="3" max="3" width="27.109375" style="102" customWidth="1"/>
    <col min="4" max="4" width="18" style="102" customWidth="1"/>
    <col min="5" max="5" width="29.88671875" style="102" customWidth="1"/>
    <col min="6" max="6" width="9.109375" style="102" customWidth="1"/>
    <col min="7" max="7" width="10.109375" style="102" customWidth="1"/>
    <col min="8" max="10" width="6.5546875" style="102" customWidth="1"/>
    <col min="11" max="13" width="9" style="102"/>
    <col min="14" max="15" width="10.33203125" style="102" customWidth="1"/>
    <col min="16" max="16" width="15.5546875" style="102" customWidth="1"/>
    <col min="17" max="16384" width="9" style="102"/>
  </cols>
  <sheetData>
    <row r="1" spans="1:17">
      <c r="A1" s="93" t="s">
        <v>0</v>
      </c>
      <c r="B1" s="94" t="s">
        <v>1</v>
      </c>
      <c r="C1" s="95" t="s">
        <v>2</v>
      </c>
      <c r="D1" s="96" t="s">
        <v>3</v>
      </c>
      <c r="E1" s="97">
        <v>45434</v>
      </c>
      <c r="F1" s="98"/>
      <c r="G1" s="98"/>
      <c r="H1" s="99"/>
      <c r="I1" s="100"/>
      <c r="J1" s="101"/>
      <c r="K1" s="101"/>
      <c r="L1" s="101"/>
      <c r="M1" s="101"/>
      <c r="N1" s="100"/>
      <c r="O1" s="100"/>
    </row>
    <row r="2" spans="1:17" ht="24" customHeight="1">
      <c r="A2" s="103" t="s">
        <v>4</v>
      </c>
      <c r="B2" s="104" t="s">
        <v>49</v>
      </c>
      <c r="C2" s="105" t="s">
        <v>2</v>
      </c>
      <c r="D2" s="106" t="s">
        <v>5</v>
      </c>
      <c r="E2" s="107" t="s">
        <v>43</v>
      </c>
      <c r="F2" s="98"/>
      <c r="G2" s="98"/>
      <c r="H2" s="99"/>
      <c r="I2" s="100"/>
      <c r="J2" s="101"/>
      <c r="K2" s="101"/>
      <c r="L2" s="101"/>
      <c r="M2" s="101"/>
      <c r="N2" s="100"/>
      <c r="O2" s="100"/>
    </row>
    <row r="3" spans="1:17">
      <c r="A3" s="379" t="s">
        <v>6</v>
      </c>
      <c r="B3" s="379" t="s">
        <v>7</v>
      </c>
      <c r="C3" s="379" t="s">
        <v>8</v>
      </c>
      <c r="D3" s="379" t="s">
        <v>9</v>
      </c>
      <c r="E3" s="379" t="s">
        <v>10</v>
      </c>
      <c r="F3" s="384" t="s">
        <v>11</v>
      </c>
      <c r="G3" s="384" t="s">
        <v>11</v>
      </c>
      <c r="H3" s="375" t="s">
        <v>12</v>
      </c>
      <c r="I3" s="376"/>
      <c r="J3" s="376"/>
      <c r="K3" s="376"/>
      <c r="L3" s="376"/>
      <c r="M3" s="376"/>
      <c r="N3" s="376"/>
      <c r="O3" s="377"/>
      <c r="P3" s="108" t="s">
        <v>13</v>
      </c>
    </row>
    <row r="4" spans="1:17">
      <c r="A4" s="379"/>
      <c r="B4" s="379"/>
      <c r="C4" s="379"/>
      <c r="D4" s="379"/>
      <c r="E4" s="379"/>
      <c r="F4" s="385"/>
      <c r="G4" s="385"/>
      <c r="H4" s="378" t="s">
        <v>14</v>
      </c>
      <c r="I4" s="378"/>
      <c r="J4" s="378"/>
      <c r="K4" s="379" t="s">
        <v>15</v>
      </c>
      <c r="L4" s="380" t="s">
        <v>16</v>
      </c>
      <c r="M4" s="380" t="s">
        <v>17</v>
      </c>
      <c r="N4" s="379" t="s">
        <v>18</v>
      </c>
      <c r="O4" s="380" t="s">
        <v>19</v>
      </c>
      <c r="P4" s="109"/>
    </row>
    <row r="5" spans="1:17">
      <c r="A5" s="379"/>
      <c r="B5" s="379"/>
      <c r="C5" s="379"/>
      <c r="D5" s="379"/>
      <c r="E5" s="379"/>
      <c r="F5" s="386"/>
      <c r="G5" s="386"/>
      <c r="H5" s="110" t="s">
        <v>20</v>
      </c>
      <c r="I5" s="111" t="s">
        <v>21</v>
      </c>
      <c r="J5" s="111" t="s">
        <v>22</v>
      </c>
      <c r="K5" s="379"/>
      <c r="L5" s="380"/>
      <c r="M5" s="380"/>
      <c r="N5" s="379"/>
      <c r="O5" s="380"/>
      <c r="P5" s="112"/>
    </row>
    <row r="6" spans="1:17" s="121" customFormat="1" ht="21" customHeight="1">
      <c r="A6" s="113"/>
      <c r="B6" s="113"/>
      <c r="C6" s="114"/>
      <c r="D6" s="114"/>
      <c r="E6" s="114"/>
      <c r="F6" s="115" t="s">
        <v>80</v>
      </c>
      <c r="G6" s="115" t="s">
        <v>81</v>
      </c>
      <c r="H6" s="116"/>
      <c r="I6" s="114"/>
      <c r="J6" s="114"/>
      <c r="K6" s="114"/>
      <c r="L6" s="117"/>
      <c r="M6" s="118"/>
      <c r="N6" s="114"/>
      <c r="O6" s="119"/>
      <c r="P6" s="120"/>
    </row>
    <row r="7" spans="1:17" s="121" customFormat="1">
      <c r="A7" s="381" t="s">
        <v>82</v>
      </c>
      <c r="B7" s="381" t="s">
        <v>302</v>
      </c>
      <c r="C7" s="382" t="s">
        <v>60</v>
      </c>
      <c r="D7" s="383" t="s">
        <v>423</v>
      </c>
      <c r="E7" s="122" t="s">
        <v>61</v>
      </c>
      <c r="F7" s="123">
        <v>3.97</v>
      </c>
      <c r="G7" s="123">
        <v>3.91</v>
      </c>
      <c r="H7" s="124">
        <v>30</v>
      </c>
      <c r="I7" s="125">
        <v>25</v>
      </c>
      <c r="J7" s="124">
        <v>32</v>
      </c>
      <c r="K7" s="126">
        <v>4</v>
      </c>
      <c r="L7" s="127">
        <f>H7*I7*J7/1000000/K7</f>
        <v>6.0000000000000001E-3</v>
      </c>
      <c r="M7" s="128">
        <f>56/L7</f>
        <v>9333.3333333333339</v>
      </c>
      <c r="N7" s="127"/>
      <c r="O7" s="128"/>
      <c r="P7" s="129"/>
      <c r="Q7" s="235">
        <f>F7-G7</f>
        <v>6.0000000000000053E-2</v>
      </c>
    </row>
    <row r="8" spans="1:17" s="121" customFormat="1">
      <c r="A8" s="381"/>
      <c r="B8" s="381"/>
      <c r="C8" s="381"/>
      <c r="D8" s="383"/>
      <c r="E8" s="130" t="s">
        <v>83</v>
      </c>
      <c r="F8" s="123">
        <v>4.8600000000000003</v>
      </c>
      <c r="G8" s="123">
        <v>4.79</v>
      </c>
      <c r="H8" s="124">
        <v>30</v>
      </c>
      <c r="I8" s="125">
        <v>25</v>
      </c>
      <c r="J8" s="124">
        <v>36</v>
      </c>
      <c r="K8" s="126">
        <v>4</v>
      </c>
      <c r="L8" s="127">
        <f>H8*I8*J8/1000000/K8</f>
        <v>6.7499999999999999E-3</v>
      </c>
      <c r="M8" s="128">
        <f>56/L8</f>
        <v>8296.2962962962956</v>
      </c>
      <c r="N8" s="127"/>
      <c r="O8" s="128"/>
      <c r="P8" s="129"/>
      <c r="Q8" s="235">
        <f t="shared" ref="Q8:Q13" si="0">F8-G8</f>
        <v>7.0000000000000284E-2</v>
      </c>
    </row>
    <row r="9" spans="1:17" s="121" customFormat="1">
      <c r="A9" s="381"/>
      <c r="B9" s="381"/>
      <c r="C9" s="381"/>
      <c r="D9" s="383"/>
      <c r="E9" s="122" t="s">
        <v>63</v>
      </c>
      <c r="F9" s="123">
        <v>5.4</v>
      </c>
      <c r="G9" s="123">
        <v>5.32</v>
      </c>
      <c r="H9" s="124">
        <v>30</v>
      </c>
      <c r="I9" s="125">
        <v>25</v>
      </c>
      <c r="J9" s="124">
        <v>40</v>
      </c>
      <c r="K9" s="126">
        <v>4</v>
      </c>
      <c r="L9" s="127">
        <f t="shared" ref="L9:L13" si="1">H9*I9*J9/1000000/K9</f>
        <v>7.4999999999999997E-3</v>
      </c>
      <c r="M9" s="128">
        <f t="shared" ref="M9:M13" si="2">56/L9</f>
        <v>7466.666666666667</v>
      </c>
      <c r="N9" s="127"/>
      <c r="O9" s="128"/>
      <c r="P9" s="129"/>
      <c r="Q9" s="235">
        <f t="shared" si="0"/>
        <v>8.0000000000000071E-2</v>
      </c>
    </row>
    <row r="10" spans="1:17" s="121" customFormat="1">
      <c r="A10" s="381"/>
      <c r="B10" s="381"/>
      <c r="C10" s="381"/>
      <c r="D10" s="383"/>
      <c r="E10" s="122" t="s">
        <v>64</v>
      </c>
      <c r="F10" s="123">
        <v>6.25</v>
      </c>
      <c r="G10" s="123">
        <v>6.15</v>
      </c>
      <c r="H10" s="124">
        <v>30</v>
      </c>
      <c r="I10" s="125">
        <v>25</v>
      </c>
      <c r="J10" s="124">
        <v>44</v>
      </c>
      <c r="K10" s="126">
        <v>4</v>
      </c>
      <c r="L10" s="127">
        <f t="shared" si="1"/>
        <v>8.2500000000000004E-3</v>
      </c>
      <c r="M10" s="128">
        <f t="shared" si="2"/>
        <v>6787.878787878788</v>
      </c>
      <c r="N10" s="127"/>
      <c r="O10" s="128"/>
      <c r="P10" s="129"/>
      <c r="Q10" s="235">
        <f t="shared" si="0"/>
        <v>9.9999999999999645E-2</v>
      </c>
    </row>
    <row r="11" spans="1:17" s="121" customFormat="1">
      <c r="A11" s="381"/>
      <c r="B11" s="381"/>
      <c r="C11" s="381"/>
      <c r="D11" s="383"/>
      <c r="E11" s="131" t="s">
        <v>65</v>
      </c>
      <c r="F11" s="123">
        <v>6.33</v>
      </c>
      <c r="G11" s="123">
        <v>6.25</v>
      </c>
      <c r="H11" s="124">
        <v>30</v>
      </c>
      <c r="I11" s="125">
        <v>25</v>
      </c>
      <c r="J11" s="124">
        <v>44</v>
      </c>
      <c r="K11" s="126">
        <v>4</v>
      </c>
      <c r="L11" s="127">
        <f t="shared" si="1"/>
        <v>8.2500000000000004E-3</v>
      </c>
      <c r="M11" s="128">
        <f t="shared" si="2"/>
        <v>6787.878787878788</v>
      </c>
      <c r="N11" s="127"/>
      <c r="O11" s="128"/>
      <c r="P11" s="129"/>
      <c r="Q11" s="235">
        <f t="shared" si="0"/>
        <v>8.0000000000000071E-2</v>
      </c>
    </row>
    <row r="12" spans="1:17" s="121" customFormat="1">
      <c r="A12" s="381"/>
      <c r="B12" s="381"/>
      <c r="C12" s="381"/>
      <c r="D12" s="383"/>
      <c r="E12" s="122" t="s">
        <v>66</v>
      </c>
      <c r="F12" s="123">
        <v>1.1100000000000001</v>
      </c>
      <c r="G12" s="123">
        <v>1.0900000000000001</v>
      </c>
      <c r="H12" s="124">
        <v>25</v>
      </c>
      <c r="I12" s="125">
        <v>16</v>
      </c>
      <c r="J12" s="124">
        <v>24</v>
      </c>
      <c r="K12" s="126">
        <v>8</v>
      </c>
      <c r="L12" s="127">
        <f t="shared" si="1"/>
        <v>1.1999999999999999E-3</v>
      </c>
      <c r="M12" s="128">
        <f t="shared" si="2"/>
        <v>46666.666666666672</v>
      </c>
      <c r="N12" s="127"/>
      <c r="O12" s="128"/>
      <c r="P12" s="129"/>
      <c r="Q12" s="235">
        <f t="shared" si="0"/>
        <v>2.0000000000000018E-2</v>
      </c>
    </row>
    <row r="13" spans="1:17" s="121" customFormat="1">
      <c r="A13" s="381"/>
      <c r="B13" s="381"/>
      <c r="C13" s="381"/>
      <c r="D13" s="383"/>
      <c r="E13" s="122" t="s">
        <v>67</v>
      </c>
      <c r="F13" s="123">
        <v>1.25</v>
      </c>
      <c r="G13" s="123">
        <v>1.23</v>
      </c>
      <c r="H13" s="124">
        <v>25</v>
      </c>
      <c r="I13" s="125">
        <v>16</v>
      </c>
      <c r="J13" s="124">
        <v>26</v>
      </c>
      <c r="K13" s="126">
        <v>8</v>
      </c>
      <c r="L13" s="127">
        <f t="shared" si="1"/>
        <v>1.2999999999999999E-3</v>
      </c>
      <c r="M13" s="128">
        <f t="shared" si="2"/>
        <v>43076.923076923078</v>
      </c>
      <c r="N13" s="127"/>
      <c r="O13" s="128"/>
      <c r="P13" s="129"/>
      <c r="Q13" s="235">
        <f t="shared" si="0"/>
        <v>2.0000000000000018E-2</v>
      </c>
    </row>
    <row r="14" spans="1:17">
      <c r="D14" s="132"/>
    </row>
    <row r="15" spans="1:17">
      <c r="C15" s="133" t="s">
        <v>303</v>
      </c>
      <c r="E15" s="102" t="s">
        <v>44</v>
      </c>
    </row>
    <row r="16" spans="1:17" ht="14.4">
      <c r="E16" s="134" t="s">
        <v>45</v>
      </c>
    </row>
    <row r="17" spans="1:5" ht="14.4">
      <c r="A17" s="102" t="s">
        <v>46</v>
      </c>
      <c r="E17" s="134" t="s">
        <v>47</v>
      </c>
    </row>
    <row r="18" spans="1:5" ht="14.4">
      <c r="A18" s="102" t="s">
        <v>48</v>
      </c>
      <c r="D18" s="133"/>
      <c r="E18" s="134" t="s">
        <v>72</v>
      </c>
    </row>
    <row r="19" spans="1:5" ht="14.4">
      <c r="E19" s="134" t="s">
        <v>84</v>
      </c>
    </row>
    <row r="21" spans="1:5">
      <c r="D21" s="102" t="s">
        <v>75</v>
      </c>
    </row>
  </sheetData>
  <mergeCells count="18">
    <mergeCell ref="A7:A13"/>
    <mergeCell ref="B7:B13"/>
    <mergeCell ref="C7:C13"/>
    <mergeCell ref="D7:D13"/>
    <mergeCell ref="G3:G5"/>
    <mergeCell ref="A3:A5"/>
    <mergeCell ref="B3:B5"/>
    <mergeCell ref="C3:C5"/>
    <mergeCell ref="D3:D5"/>
    <mergeCell ref="E3:E5"/>
    <mergeCell ref="F3:F5"/>
    <mergeCell ref="H3:O3"/>
    <mergeCell ref="H4:J4"/>
    <mergeCell ref="K4:K5"/>
    <mergeCell ref="L4:L5"/>
    <mergeCell ref="M4:M5"/>
    <mergeCell ref="N4:N5"/>
    <mergeCell ref="O4:O5"/>
  </mergeCells>
  <phoneticPr fontId="6"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3"/>
  <sheetViews>
    <sheetView workbookViewId="0">
      <selection activeCell="G13" sqref="G13:J16"/>
    </sheetView>
  </sheetViews>
  <sheetFormatPr defaultColWidth="9" defaultRowHeight="13.2"/>
  <cols>
    <col min="1" max="1" width="12.6640625" customWidth="1"/>
    <col min="2" max="2" width="11.109375" customWidth="1"/>
    <col min="3" max="3" width="27.109375" customWidth="1"/>
    <col min="4" max="4" width="18.109375" customWidth="1"/>
    <col min="5" max="5" width="29.88671875" customWidth="1"/>
    <col min="6" max="6" width="9.109375" customWidth="1"/>
    <col min="7" max="9" width="6.5546875" customWidth="1"/>
    <col min="13" max="14" width="10.33203125" customWidth="1"/>
    <col min="15" max="15" width="15.5546875" customWidth="1"/>
  </cols>
  <sheetData>
    <row r="1" spans="1:15" ht="18" customHeight="1">
      <c r="A1" s="30" t="s">
        <v>0</v>
      </c>
      <c r="B1" s="31" t="s">
        <v>49</v>
      </c>
      <c r="C1" s="32" t="s">
        <v>2</v>
      </c>
      <c r="D1" s="33" t="s">
        <v>3</v>
      </c>
      <c r="E1" s="34">
        <v>45425</v>
      </c>
      <c r="F1" s="35"/>
      <c r="G1" s="36"/>
      <c r="H1" s="37"/>
      <c r="I1" s="38"/>
      <c r="J1" s="38"/>
      <c r="K1" s="38"/>
      <c r="L1" s="38"/>
      <c r="M1" s="37"/>
      <c r="N1" s="37"/>
    </row>
    <row r="2" spans="1:15" ht="24" customHeight="1">
      <c r="A2" s="39" t="s">
        <v>4</v>
      </c>
      <c r="B2" s="40"/>
      <c r="C2" s="41" t="s">
        <v>2</v>
      </c>
      <c r="D2" s="42" t="s">
        <v>5</v>
      </c>
      <c r="E2" s="43" t="s">
        <v>43</v>
      </c>
      <c r="F2" s="35"/>
      <c r="G2" s="36"/>
      <c r="H2" s="37"/>
      <c r="I2" s="38"/>
      <c r="J2" s="38"/>
      <c r="K2" s="38"/>
      <c r="L2" s="38"/>
      <c r="M2" s="37"/>
      <c r="N2" s="37"/>
    </row>
    <row r="3" spans="1:15">
      <c r="A3" s="395" t="s">
        <v>6</v>
      </c>
      <c r="B3" s="395" t="s">
        <v>7</v>
      </c>
      <c r="C3" s="395" t="s">
        <v>8</v>
      </c>
      <c r="D3" s="395" t="s">
        <v>9</v>
      </c>
      <c r="E3" s="395" t="s">
        <v>10</v>
      </c>
      <c r="F3" s="397" t="s">
        <v>11</v>
      </c>
      <c r="G3" s="391" t="s">
        <v>12</v>
      </c>
      <c r="H3" s="392"/>
      <c r="I3" s="392"/>
      <c r="J3" s="392"/>
      <c r="K3" s="392"/>
      <c r="L3" s="392"/>
      <c r="M3" s="392"/>
      <c r="N3" s="393"/>
      <c r="O3" s="25" t="s">
        <v>13</v>
      </c>
    </row>
    <row r="4" spans="1:15">
      <c r="A4" s="395"/>
      <c r="B4" s="395"/>
      <c r="C4" s="395"/>
      <c r="D4" s="395"/>
      <c r="E4" s="395"/>
      <c r="F4" s="398"/>
      <c r="G4" s="394" t="s">
        <v>14</v>
      </c>
      <c r="H4" s="394"/>
      <c r="I4" s="394"/>
      <c r="J4" s="395" t="s">
        <v>15</v>
      </c>
      <c r="K4" s="396" t="s">
        <v>16</v>
      </c>
      <c r="L4" s="396" t="s">
        <v>17</v>
      </c>
      <c r="M4" s="395" t="s">
        <v>18</v>
      </c>
      <c r="N4" s="396" t="s">
        <v>19</v>
      </c>
      <c r="O4" s="3"/>
    </row>
    <row r="5" spans="1:15">
      <c r="A5" s="395"/>
      <c r="B5" s="395"/>
      <c r="C5" s="395"/>
      <c r="D5" s="395"/>
      <c r="E5" s="395"/>
      <c r="F5" s="399"/>
      <c r="G5" s="44" t="s">
        <v>20</v>
      </c>
      <c r="H5" s="45" t="s">
        <v>21</v>
      </c>
      <c r="I5" s="45" t="s">
        <v>22</v>
      </c>
      <c r="J5" s="395"/>
      <c r="K5" s="396"/>
      <c r="L5" s="396"/>
      <c r="M5" s="395"/>
      <c r="N5" s="396"/>
      <c r="O5" s="22"/>
    </row>
    <row r="6" spans="1:15" s="1" customFormat="1" ht="21" customHeight="1">
      <c r="A6" s="46"/>
      <c r="B6" s="46"/>
      <c r="C6" s="47"/>
      <c r="D6" s="47"/>
      <c r="E6" s="47"/>
      <c r="F6" s="48"/>
      <c r="G6" s="49"/>
      <c r="H6" s="47"/>
      <c r="I6" s="47"/>
      <c r="J6" s="47"/>
      <c r="K6" s="50"/>
      <c r="L6" s="51"/>
      <c r="M6" s="47"/>
      <c r="N6" s="52"/>
      <c r="O6" s="23"/>
    </row>
    <row r="7" spans="1:15" s="1" customFormat="1" ht="15" customHeight="1">
      <c r="A7" s="387" t="s">
        <v>50</v>
      </c>
      <c r="B7" s="387" t="s">
        <v>51</v>
      </c>
      <c r="C7" s="388" t="s">
        <v>52</v>
      </c>
      <c r="D7" s="389" t="s">
        <v>53</v>
      </c>
      <c r="E7" s="53" t="s">
        <v>54</v>
      </c>
      <c r="F7" s="54">
        <v>3.7412000000000001</v>
      </c>
      <c r="G7" s="55">
        <v>26</v>
      </c>
      <c r="H7" s="56">
        <v>21</v>
      </c>
      <c r="I7" s="55">
        <v>24</v>
      </c>
      <c r="J7" s="57">
        <v>2</v>
      </c>
      <c r="K7" s="58">
        <f t="shared" ref="K7:K12" si="0">G7*H7*I7/1000000/J7</f>
        <v>6.5519999999999997E-3</v>
      </c>
      <c r="L7" s="59">
        <f t="shared" ref="L7:L12" si="1">56/K7</f>
        <v>8547.0085470085469</v>
      </c>
      <c r="M7" s="58"/>
      <c r="N7" s="59"/>
      <c r="O7" s="26"/>
    </row>
    <row r="8" spans="1:15" s="1" customFormat="1" ht="15" customHeight="1">
      <c r="A8" s="387"/>
      <c r="B8" s="387"/>
      <c r="C8" s="387"/>
      <c r="D8" s="389"/>
      <c r="E8" s="53" t="s">
        <v>55</v>
      </c>
      <c r="F8" s="54">
        <v>4.8058500000000004</v>
      </c>
      <c r="G8" s="55">
        <v>26</v>
      </c>
      <c r="H8" s="56">
        <v>21</v>
      </c>
      <c r="I8" s="55">
        <v>27</v>
      </c>
      <c r="J8" s="57">
        <v>2</v>
      </c>
      <c r="K8" s="58">
        <f t="shared" si="0"/>
        <v>7.3709999999999999E-3</v>
      </c>
      <c r="L8" s="59">
        <f t="shared" si="1"/>
        <v>7597.3409306742642</v>
      </c>
      <c r="M8" s="58"/>
      <c r="N8" s="59"/>
      <c r="O8" s="26"/>
    </row>
    <row r="9" spans="1:15" s="1" customFormat="1" ht="15" customHeight="1">
      <c r="A9" s="387"/>
      <c r="B9" s="387"/>
      <c r="C9" s="387"/>
      <c r="D9" s="389"/>
      <c r="E9" s="53" t="s">
        <v>56</v>
      </c>
      <c r="F9" s="54">
        <v>5.1839500000000003</v>
      </c>
      <c r="G9" s="55">
        <v>26</v>
      </c>
      <c r="H9" s="56">
        <v>21</v>
      </c>
      <c r="I9" s="55">
        <v>29</v>
      </c>
      <c r="J9" s="57">
        <v>2</v>
      </c>
      <c r="K9" s="58">
        <f t="shared" si="0"/>
        <v>7.9170000000000004E-3</v>
      </c>
      <c r="L9" s="59">
        <f t="shared" si="1"/>
        <v>7073.386383731211</v>
      </c>
      <c r="M9" s="58"/>
      <c r="N9" s="59"/>
      <c r="O9" s="26"/>
    </row>
    <row r="10" spans="1:15" s="1" customFormat="1" ht="15" customHeight="1">
      <c r="A10" s="387"/>
      <c r="B10" s="387"/>
      <c r="C10" s="387"/>
      <c r="D10" s="389"/>
      <c r="E10" s="53" t="s">
        <v>57</v>
      </c>
      <c r="F10" s="54">
        <v>6.0297000000000001</v>
      </c>
      <c r="G10" s="55">
        <v>26</v>
      </c>
      <c r="H10" s="56">
        <v>21</v>
      </c>
      <c r="I10" s="55">
        <v>32</v>
      </c>
      <c r="J10" s="57">
        <v>2</v>
      </c>
      <c r="K10" s="58">
        <f t="shared" si="0"/>
        <v>8.7360000000000007E-3</v>
      </c>
      <c r="L10" s="59">
        <f t="shared" si="1"/>
        <v>6410.2564102564102</v>
      </c>
      <c r="M10" s="58"/>
      <c r="N10" s="59"/>
      <c r="O10" s="26"/>
    </row>
    <row r="11" spans="1:15" s="1" customFormat="1" ht="15" customHeight="1">
      <c r="A11" s="387"/>
      <c r="B11" s="387"/>
      <c r="C11" s="387"/>
      <c r="D11" s="389"/>
      <c r="E11" s="28" t="s">
        <v>58</v>
      </c>
      <c r="F11" s="54">
        <v>1.02</v>
      </c>
      <c r="G11" s="55">
        <v>25</v>
      </c>
      <c r="H11" s="56">
        <v>16</v>
      </c>
      <c r="I11" s="55">
        <v>14</v>
      </c>
      <c r="J11" s="57">
        <v>4</v>
      </c>
      <c r="K11" s="58">
        <f t="shared" si="0"/>
        <v>1.4E-3</v>
      </c>
      <c r="L11" s="59">
        <f t="shared" si="1"/>
        <v>40000</v>
      </c>
      <c r="M11" s="58"/>
      <c r="N11" s="59"/>
      <c r="O11" s="26"/>
    </row>
    <row r="12" spans="1:15" s="1" customFormat="1" ht="15" customHeight="1">
      <c r="A12" s="387"/>
      <c r="B12" s="387"/>
      <c r="C12" s="387"/>
      <c r="D12" s="389"/>
      <c r="E12" s="28" t="s">
        <v>59</v>
      </c>
      <c r="F12" s="54">
        <v>1.17</v>
      </c>
      <c r="G12" s="55">
        <v>25</v>
      </c>
      <c r="H12" s="56">
        <v>16</v>
      </c>
      <c r="I12" s="55">
        <v>16</v>
      </c>
      <c r="J12" s="57">
        <v>4</v>
      </c>
      <c r="K12" s="58">
        <f t="shared" si="0"/>
        <v>1.6000000000000001E-3</v>
      </c>
      <c r="L12" s="59">
        <f t="shared" si="1"/>
        <v>35000</v>
      </c>
      <c r="M12" s="58"/>
      <c r="N12" s="59"/>
      <c r="O12" s="26"/>
    </row>
    <row r="13" spans="1:15" s="1" customFormat="1" ht="15" customHeight="1">
      <c r="A13" s="387" t="s">
        <v>1</v>
      </c>
      <c r="B13" s="387" t="s">
        <v>51</v>
      </c>
      <c r="C13" s="388" t="s">
        <v>60</v>
      </c>
      <c r="D13" s="389" t="s">
        <v>53</v>
      </c>
      <c r="E13" s="60" t="s">
        <v>61</v>
      </c>
      <c r="F13" s="54">
        <v>4.03</v>
      </c>
      <c r="G13" s="55">
        <v>30</v>
      </c>
      <c r="H13" s="56">
        <v>25</v>
      </c>
      <c r="I13" s="55">
        <v>32</v>
      </c>
      <c r="J13" s="57">
        <v>4</v>
      </c>
      <c r="K13" s="58">
        <f>G13*H13*I13/1000000/J13</f>
        <v>6.0000000000000001E-3</v>
      </c>
      <c r="L13" s="59">
        <f>56/K13</f>
        <v>9333.3333333333339</v>
      </c>
      <c r="M13" s="58"/>
      <c r="N13" s="59"/>
      <c r="O13" s="26"/>
    </row>
    <row r="14" spans="1:15" s="1" customFormat="1" ht="15" customHeight="1">
      <c r="A14" s="387"/>
      <c r="B14" s="387"/>
      <c r="C14" s="387"/>
      <c r="D14" s="389"/>
      <c r="E14" s="60" t="s">
        <v>62</v>
      </c>
      <c r="F14" s="54">
        <v>5.0999999999999996</v>
      </c>
      <c r="G14" s="55">
        <v>30</v>
      </c>
      <c r="H14" s="56">
        <v>25</v>
      </c>
      <c r="I14" s="55">
        <v>36</v>
      </c>
      <c r="J14" s="57">
        <v>4</v>
      </c>
      <c r="K14" s="58">
        <f>G14*H14*I14/1000000/J14</f>
        <v>6.7499999999999999E-3</v>
      </c>
      <c r="L14" s="59">
        <f>56/K14</f>
        <v>8296.2962962962956</v>
      </c>
      <c r="M14" s="58"/>
      <c r="N14" s="59"/>
      <c r="O14" s="26"/>
    </row>
    <row r="15" spans="1:15" s="1" customFormat="1" ht="15" customHeight="1">
      <c r="A15" s="387"/>
      <c r="B15" s="387"/>
      <c r="C15" s="387"/>
      <c r="D15" s="389"/>
      <c r="E15" s="60" t="s">
        <v>63</v>
      </c>
      <c r="F15" s="54">
        <v>5.48</v>
      </c>
      <c r="G15" s="55">
        <v>30</v>
      </c>
      <c r="H15" s="56">
        <v>25</v>
      </c>
      <c r="I15" s="55">
        <v>40</v>
      </c>
      <c r="J15" s="57">
        <v>4</v>
      </c>
      <c r="K15" s="58">
        <f>G15*H15*I15/1000000/J15</f>
        <v>7.4999999999999997E-3</v>
      </c>
      <c r="L15" s="59">
        <f>56/K15</f>
        <v>7466.666666666667</v>
      </c>
      <c r="M15" s="58"/>
      <c r="N15" s="59"/>
      <c r="O15" s="26"/>
    </row>
    <row r="16" spans="1:15" s="1" customFormat="1" ht="15" customHeight="1">
      <c r="A16" s="387"/>
      <c r="B16" s="387"/>
      <c r="C16" s="387"/>
      <c r="D16" s="389"/>
      <c r="E16" s="60" t="s">
        <v>64</v>
      </c>
      <c r="F16" s="54">
        <v>6.33</v>
      </c>
      <c r="G16" s="55">
        <v>30</v>
      </c>
      <c r="H16" s="56">
        <v>25</v>
      </c>
      <c r="I16" s="55">
        <v>44</v>
      </c>
      <c r="J16" s="57">
        <v>4</v>
      </c>
      <c r="K16" s="58">
        <f>G16*H16*I16/1000000/J16</f>
        <v>8.2500000000000004E-3</v>
      </c>
      <c r="L16" s="59">
        <f>56/K16</f>
        <v>6787.878787878788</v>
      </c>
      <c r="M16" s="58"/>
      <c r="N16" s="59"/>
      <c r="O16" s="26"/>
    </row>
    <row r="17" spans="1:15" s="1" customFormat="1" ht="15" customHeight="1">
      <c r="A17" s="387"/>
      <c r="B17" s="387"/>
      <c r="C17" s="387"/>
      <c r="D17" s="389"/>
      <c r="E17" s="61" t="s">
        <v>65</v>
      </c>
      <c r="F17" s="54">
        <v>6.43</v>
      </c>
      <c r="G17" s="55">
        <v>30</v>
      </c>
      <c r="H17" s="56">
        <v>25</v>
      </c>
      <c r="I17" s="55">
        <v>44</v>
      </c>
      <c r="J17" s="57">
        <v>4</v>
      </c>
      <c r="K17" s="58">
        <f>G17*H17*I17/1000000/J17</f>
        <v>8.2500000000000004E-3</v>
      </c>
      <c r="L17" s="59">
        <f>56/K17</f>
        <v>6787.878787878788</v>
      </c>
      <c r="M17" s="58"/>
      <c r="N17" s="59"/>
      <c r="O17" s="26"/>
    </row>
    <row r="18" spans="1:15" s="1" customFormat="1" ht="15" customHeight="1">
      <c r="A18" s="387"/>
      <c r="B18" s="387"/>
      <c r="C18" s="387"/>
      <c r="D18" s="389"/>
      <c r="E18" s="53" t="s">
        <v>66</v>
      </c>
      <c r="F18" s="54">
        <v>1.1200000000000001</v>
      </c>
      <c r="G18" s="55">
        <v>25</v>
      </c>
      <c r="H18" s="56">
        <v>16</v>
      </c>
      <c r="I18" s="55">
        <v>28</v>
      </c>
      <c r="J18" s="57">
        <v>8</v>
      </c>
      <c r="K18" s="58">
        <f t="shared" ref="K18:K31" si="2">G18*H18*I18/1000000/J18</f>
        <v>1.4E-3</v>
      </c>
      <c r="L18" s="59">
        <f t="shared" ref="L18:L31" si="3">56/K18</f>
        <v>40000</v>
      </c>
      <c r="M18" s="58"/>
      <c r="N18" s="59"/>
      <c r="O18" s="26"/>
    </row>
    <row r="19" spans="1:15" s="1" customFormat="1" ht="15" customHeight="1">
      <c r="A19" s="387"/>
      <c r="B19" s="387"/>
      <c r="C19" s="387"/>
      <c r="D19" s="389"/>
      <c r="E19" s="53" t="s">
        <v>67</v>
      </c>
      <c r="F19" s="54">
        <v>1.27</v>
      </c>
      <c r="G19" s="55">
        <v>25</v>
      </c>
      <c r="H19" s="56">
        <v>16</v>
      </c>
      <c r="I19" s="55">
        <v>32</v>
      </c>
      <c r="J19" s="57">
        <v>8</v>
      </c>
      <c r="K19" s="58">
        <f t="shared" si="2"/>
        <v>1.6000000000000001E-3</v>
      </c>
      <c r="L19" s="59">
        <f t="shared" si="3"/>
        <v>35000</v>
      </c>
      <c r="M19" s="58"/>
      <c r="N19" s="59"/>
      <c r="O19" s="26"/>
    </row>
    <row r="20" spans="1:15" s="1" customFormat="1" ht="15" customHeight="1">
      <c r="A20" s="387" t="s">
        <v>68</v>
      </c>
      <c r="B20" s="387" t="s">
        <v>51</v>
      </c>
      <c r="C20" s="388" t="s">
        <v>69</v>
      </c>
      <c r="D20" s="389" t="s">
        <v>53</v>
      </c>
      <c r="E20" s="60" t="s">
        <v>61</v>
      </c>
      <c r="F20" s="54">
        <v>3.99</v>
      </c>
      <c r="G20" s="55">
        <v>30</v>
      </c>
      <c r="H20" s="56">
        <v>25</v>
      </c>
      <c r="I20" s="55">
        <v>32</v>
      </c>
      <c r="J20" s="57">
        <v>4</v>
      </c>
      <c r="K20" s="58">
        <f t="shared" si="2"/>
        <v>6.0000000000000001E-3</v>
      </c>
      <c r="L20" s="59">
        <f t="shared" si="3"/>
        <v>9333.3333333333339</v>
      </c>
      <c r="M20" s="58"/>
      <c r="N20" s="59"/>
      <c r="O20" s="26"/>
    </row>
    <row r="21" spans="1:15" s="1" customFormat="1" ht="15" customHeight="1">
      <c r="A21" s="387"/>
      <c r="B21" s="387"/>
      <c r="C21" s="387"/>
      <c r="D21" s="389"/>
      <c r="E21" s="60" t="s">
        <v>62</v>
      </c>
      <c r="F21" s="54">
        <v>5.0599999999999996</v>
      </c>
      <c r="G21" s="55">
        <v>30</v>
      </c>
      <c r="H21" s="56">
        <v>25</v>
      </c>
      <c r="I21" s="55">
        <v>36</v>
      </c>
      <c r="J21" s="57">
        <v>4</v>
      </c>
      <c r="K21" s="58">
        <f t="shared" si="2"/>
        <v>6.7499999999999999E-3</v>
      </c>
      <c r="L21" s="59">
        <f t="shared" si="3"/>
        <v>8296.2962962962956</v>
      </c>
      <c r="M21" s="58"/>
      <c r="N21" s="59"/>
      <c r="O21" s="26"/>
    </row>
    <row r="22" spans="1:15" s="1" customFormat="1" ht="15" customHeight="1">
      <c r="A22" s="387"/>
      <c r="B22" s="387"/>
      <c r="C22" s="387"/>
      <c r="D22" s="389"/>
      <c r="E22" s="60" t="s">
        <v>63</v>
      </c>
      <c r="F22" s="54">
        <v>5.44</v>
      </c>
      <c r="G22" s="55">
        <v>30</v>
      </c>
      <c r="H22" s="56">
        <v>25</v>
      </c>
      <c r="I22" s="55">
        <v>40</v>
      </c>
      <c r="J22" s="57">
        <v>4</v>
      </c>
      <c r="K22" s="58">
        <f t="shared" si="2"/>
        <v>7.4999999999999997E-3</v>
      </c>
      <c r="L22" s="59">
        <f t="shared" si="3"/>
        <v>7466.666666666667</v>
      </c>
      <c r="M22" s="58"/>
      <c r="N22" s="59"/>
      <c r="O22" s="26"/>
    </row>
    <row r="23" spans="1:15" s="1" customFormat="1" ht="15" customHeight="1">
      <c r="A23" s="387"/>
      <c r="B23" s="387"/>
      <c r="C23" s="387"/>
      <c r="D23" s="389"/>
      <c r="E23" s="60" t="s">
        <v>64</v>
      </c>
      <c r="F23" s="54">
        <v>6.29</v>
      </c>
      <c r="G23" s="55">
        <v>30</v>
      </c>
      <c r="H23" s="56">
        <v>25</v>
      </c>
      <c r="I23" s="55">
        <v>44</v>
      </c>
      <c r="J23" s="57">
        <v>4</v>
      </c>
      <c r="K23" s="58">
        <f t="shared" si="2"/>
        <v>8.2500000000000004E-3</v>
      </c>
      <c r="L23" s="59">
        <f t="shared" si="3"/>
        <v>6787.878787878788</v>
      </c>
      <c r="M23" s="58"/>
      <c r="N23" s="59"/>
      <c r="O23" s="26"/>
    </row>
    <row r="24" spans="1:15" s="1" customFormat="1" ht="15" customHeight="1">
      <c r="A24" s="387"/>
      <c r="B24" s="387"/>
      <c r="C24" s="387"/>
      <c r="D24" s="389"/>
      <c r="E24" s="60" t="s">
        <v>66</v>
      </c>
      <c r="F24" s="54">
        <v>1.1200000000000001</v>
      </c>
      <c r="G24" s="55">
        <v>25</v>
      </c>
      <c r="H24" s="56">
        <v>16</v>
      </c>
      <c r="I24" s="55">
        <v>14</v>
      </c>
      <c r="J24" s="57">
        <v>4</v>
      </c>
      <c r="K24" s="58">
        <f t="shared" si="2"/>
        <v>1.4E-3</v>
      </c>
      <c r="L24" s="59">
        <f t="shared" si="3"/>
        <v>40000</v>
      </c>
      <c r="M24" s="58"/>
      <c r="N24" s="59"/>
      <c r="O24" s="26"/>
    </row>
    <row r="25" spans="1:15" s="1" customFormat="1" ht="15" customHeight="1">
      <c r="A25" s="387"/>
      <c r="B25" s="387"/>
      <c r="C25" s="387"/>
      <c r="D25" s="389"/>
      <c r="E25" s="60" t="s">
        <v>67</v>
      </c>
      <c r="F25" s="54">
        <v>1.27</v>
      </c>
      <c r="G25" s="55">
        <v>25</v>
      </c>
      <c r="H25" s="56">
        <v>16</v>
      </c>
      <c r="I25" s="55">
        <v>16</v>
      </c>
      <c r="J25" s="57">
        <v>4</v>
      </c>
      <c r="K25" s="58">
        <f t="shared" si="2"/>
        <v>1.6000000000000001E-3</v>
      </c>
      <c r="L25" s="59">
        <f t="shared" si="3"/>
        <v>35000</v>
      </c>
      <c r="M25" s="58"/>
      <c r="N25" s="59"/>
      <c r="O25" s="26"/>
    </row>
    <row r="26" spans="1:15" s="1" customFormat="1" ht="15" customHeight="1">
      <c r="A26" s="387" t="s">
        <v>68</v>
      </c>
      <c r="B26" s="387" t="s">
        <v>51</v>
      </c>
      <c r="C26" s="388" t="s">
        <v>69</v>
      </c>
      <c r="D26" s="390" t="s">
        <v>70</v>
      </c>
      <c r="E26" s="62" t="s">
        <v>61</v>
      </c>
      <c r="F26" s="63">
        <f t="shared" ref="F26:F31" si="4">F20*0.985</f>
        <v>3.9301500000000003</v>
      </c>
      <c r="G26" s="55">
        <v>30</v>
      </c>
      <c r="H26" s="56">
        <v>25</v>
      </c>
      <c r="I26" s="55">
        <v>32</v>
      </c>
      <c r="J26" s="57">
        <v>4</v>
      </c>
      <c r="K26" s="58">
        <f t="shared" si="2"/>
        <v>6.0000000000000001E-3</v>
      </c>
      <c r="L26" s="59">
        <f t="shared" si="3"/>
        <v>9333.3333333333339</v>
      </c>
      <c r="M26" s="58"/>
      <c r="N26" s="59"/>
      <c r="O26" s="26"/>
    </row>
    <row r="27" spans="1:15" s="1" customFormat="1" ht="15" customHeight="1">
      <c r="A27" s="387"/>
      <c r="B27" s="387"/>
      <c r="C27" s="387"/>
      <c r="D27" s="390"/>
      <c r="E27" s="62" t="s">
        <v>62</v>
      </c>
      <c r="F27" s="63">
        <f t="shared" si="4"/>
        <v>4.9840999999999998</v>
      </c>
      <c r="G27" s="55">
        <v>30</v>
      </c>
      <c r="H27" s="56">
        <v>25</v>
      </c>
      <c r="I27" s="55">
        <v>36</v>
      </c>
      <c r="J27" s="57">
        <v>4</v>
      </c>
      <c r="K27" s="58">
        <f t="shared" si="2"/>
        <v>6.7499999999999999E-3</v>
      </c>
      <c r="L27" s="59">
        <f t="shared" si="3"/>
        <v>8296.2962962962956</v>
      </c>
      <c r="M27" s="58"/>
      <c r="N27" s="59"/>
      <c r="O27" s="26"/>
    </row>
    <row r="28" spans="1:15" s="1" customFormat="1" ht="15" customHeight="1">
      <c r="A28" s="387"/>
      <c r="B28" s="387"/>
      <c r="C28" s="387"/>
      <c r="D28" s="390"/>
      <c r="E28" s="62" t="s">
        <v>63</v>
      </c>
      <c r="F28" s="63">
        <f t="shared" si="4"/>
        <v>5.3584000000000005</v>
      </c>
      <c r="G28" s="55">
        <v>30</v>
      </c>
      <c r="H28" s="56">
        <v>25</v>
      </c>
      <c r="I28" s="55">
        <v>40</v>
      </c>
      <c r="J28" s="57">
        <v>4</v>
      </c>
      <c r="K28" s="58">
        <f t="shared" si="2"/>
        <v>7.4999999999999997E-3</v>
      </c>
      <c r="L28" s="59">
        <f t="shared" si="3"/>
        <v>7466.666666666667</v>
      </c>
      <c r="M28" s="58"/>
      <c r="N28" s="59"/>
      <c r="O28" s="26"/>
    </row>
    <row r="29" spans="1:15" s="1" customFormat="1" ht="15" customHeight="1">
      <c r="A29" s="387"/>
      <c r="B29" s="387"/>
      <c r="C29" s="387"/>
      <c r="D29" s="390"/>
      <c r="E29" s="62" t="s">
        <v>64</v>
      </c>
      <c r="F29" s="63">
        <f t="shared" si="4"/>
        <v>6.1956499999999997</v>
      </c>
      <c r="G29" s="55">
        <v>30</v>
      </c>
      <c r="H29" s="56">
        <v>25</v>
      </c>
      <c r="I29" s="55">
        <v>44</v>
      </c>
      <c r="J29" s="57">
        <v>4</v>
      </c>
      <c r="K29" s="58">
        <f t="shared" si="2"/>
        <v>8.2500000000000004E-3</v>
      </c>
      <c r="L29" s="59">
        <f t="shared" si="3"/>
        <v>6787.878787878788</v>
      </c>
      <c r="M29" s="58"/>
      <c r="N29" s="59"/>
      <c r="O29" s="26"/>
    </row>
    <row r="30" spans="1:15" s="1" customFormat="1" ht="15" customHeight="1">
      <c r="A30" s="387"/>
      <c r="B30" s="387"/>
      <c r="C30" s="387"/>
      <c r="D30" s="390"/>
      <c r="E30" s="62" t="s">
        <v>66</v>
      </c>
      <c r="F30" s="63">
        <f t="shared" si="4"/>
        <v>1.1032000000000002</v>
      </c>
      <c r="G30" s="55">
        <v>25</v>
      </c>
      <c r="H30" s="56">
        <v>16</v>
      </c>
      <c r="I30" s="55">
        <v>14</v>
      </c>
      <c r="J30" s="57">
        <v>4</v>
      </c>
      <c r="K30" s="58">
        <f t="shared" si="2"/>
        <v>1.4E-3</v>
      </c>
      <c r="L30" s="59">
        <f t="shared" si="3"/>
        <v>40000</v>
      </c>
      <c r="M30" s="58"/>
      <c r="N30" s="59"/>
      <c r="O30" s="26"/>
    </row>
    <row r="31" spans="1:15" s="1" customFormat="1" ht="15" customHeight="1">
      <c r="A31" s="387"/>
      <c r="B31" s="387"/>
      <c r="C31" s="387"/>
      <c r="D31" s="390"/>
      <c r="E31" s="62" t="s">
        <v>67</v>
      </c>
      <c r="F31" s="63">
        <f t="shared" si="4"/>
        <v>1.25095</v>
      </c>
      <c r="G31" s="55">
        <v>25</v>
      </c>
      <c r="H31" s="56">
        <v>16</v>
      </c>
      <c r="I31" s="55">
        <v>16</v>
      </c>
      <c r="J31" s="57">
        <v>4</v>
      </c>
      <c r="K31" s="58">
        <f t="shared" si="2"/>
        <v>1.6000000000000001E-3</v>
      </c>
      <c r="L31" s="59">
        <f t="shared" si="3"/>
        <v>35000</v>
      </c>
      <c r="M31" s="58"/>
      <c r="N31" s="59"/>
      <c r="O31" s="26"/>
    </row>
    <row r="32" spans="1:15">
      <c r="D32" s="27"/>
    </row>
    <row r="33" spans="1:7">
      <c r="C33" s="2" t="s">
        <v>71</v>
      </c>
      <c r="E33" t="s">
        <v>44</v>
      </c>
    </row>
    <row r="34" spans="1:7" ht="14.4">
      <c r="E34" s="29" t="s">
        <v>45</v>
      </c>
    </row>
    <row r="35" spans="1:7" ht="14.4">
      <c r="A35" t="s">
        <v>46</v>
      </c>
      <c r="E35" s="29" t="s">
        <v>47</v>
      </c>
    </row>
    <row r="36" spans="1:7" ht="14.4">
      <c r="A36" t="s">
        <v>48</v>
      </c>
      <c r="D36" s="2"/>
      <c r="E36" s="29" t="s">
        <v>72</v>
      </c>
    </row>
    <row r="37" spans="1:7" ht="15">
      <c r="E37" s="29" t="s">
        <v>73</v>
      </c>
    </row>
    <row r="38" spans="1:7">
      <c r="D38" t="s">
        <v>74</v>
      </c>
      <c r="G38" t="s">
        <v>75</v>
      </c>
    </row>
    <row r="53" spans="4:4">
      <c r="D53" t="s">
        <v>76</v>
      </c>
    </row>
  </sheetData>
  <mergeCells count="29">
    <mergeCell ref="F3:F5"/>
    <mergeCell ref="A3:A5"/>
    <mergeCell ref="B3:B5"/>
    <mergeCell ref="C3:C5"/>
    <mergeCell ref="D3:D5"/>
    <mergeCell ref="E3:E5"/>
    <mergeCell ref="G3:N3"/>
    <mergeCell ref="G4:I4"/>
    <mergeCell ref="J4:J5"/>
    <mergeCell ref="K4:K5"/>
    <mergeCell ref="L4:L5"/>
    <mergeCell ref="M4:M5"/>
    <mergeCell ref="N4:N5"/>
    <mergeCell ref="A7:A12"/>
    <mergeCell ref="B7:B12"/>
    <mergeCell ref="C7:C12"/>
    <mergeCell ref="D7:D12"/>
    <mergeCell ref="A13:A19"/>
    <mergeCell ref="B13:B19"/>
    <mergeCell ref="C13:C19"/>
    <mergeCell ref="D13:D19"/>
    <mergeCell ref="A20:A25"/>
    <mergeCell ref="B20:B25"/>
    <mergeCell ref="C20:C25"/>
    <mergeCell ref="D20:D25"/>
    <mergeCell ref="A26:A31"/>
    <mergeCell ref="B26:B31"/>
    <mergeCell ref="C26:C31"/>
    <mergeCell ref="D26:D31"/>
  </mergeCells>
  <phoneticPr fontId="6" type="noConversion"/>
  <pageMargins left="0.74803149606299202" right="0.74803149606299202" top="0.98425196850393704" bottom="0.98425196850393704" header="0.511811023622047" footer="0.511811023622047"/>
  <pageSetup scale="6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AB8"/>
  <sheetViews>
    <sheetView topLeftCell="B1" zoomScale="88" zoomScaleNormal="88" workbookViewId="0">
      <selection activeCell="N5" sqref="N5"/>
    </sheetView>
  </sheetViews>
  <sheetFormatPr defaultColWidth="9.109375" defaultRowHeight="13.2" outlineLevelCol="2"/>
  <cols>
    <col min="1" max="1" width="23.6640625" style="11" customWidth="1"/>
    <col min="2" max="2" width="28.6640625" style="11" customWidth="1"/>
    <col min="3" max="3" width="18.88671875" style="12" customWidth="1"/>
    <col min="4" max="4" width="19.44140625" style="11" customWidth="1"/>
    <col min="5" max="5" width="8.5546875" style="11" customWidth="1" outlineLevel="1"/>
    <col min="6" max="6" width="5.88671875" style="141" customWidth="1" outlineLevel="1" collapsed="1"/>
    <col min="7" max="7" width="7.44140625" style="140" customWidth="1" outlineLevel="2"/>
    <col min="8" max="8" width="5.88671875" style="140" customWidth="1" outlineLevel="2"/>
    <col min="9" max="9" width="6.88671875" style="11" customWidth="1" outlineLevel="2"/>
    <col min="10" max="10" width="7.33203125" style="11" customWidth="1" outlineLevel="2"/>
    <col min="11" max="11" width="7.5546875" style="11" customWidth="1" outlineLevel="2"/>
    <col min="12" max="12" width="8.33203125" style="7" customWidth="1" outlineLevel="2"/>
    <col min="13" max="13" width="9.44140625" style="7" customWidth="1" outlineLevel="2"/>
    <col min="14" max="14" width="8.109375" style="11" customWidth="1" outlineLevel="2"/>
    <col min="15" max="15" width="11.6640625" style="7" customWidth="1" outlineLevel="1"/>
    <col min="16" max="16" width="7.109375" style="11" customWidth="1" outlineLevel="2"/>
    <col min="17" max="17" width="9.5546875" style="11" customWidth="1" outlineLevel="2"/>
    <col min="18" max="18" width="9.109375" style="7" customWidth="1" outlineLevel="1"/>
    <col min="19" max="19" width="7.5546875" style="7" customWidth="1" outlineLevel="1"/>
    <col min="20" max="20" width="4.109375" style="7" customWidth="1" outlineLevel="1"/>
    <col min="21" max="21" width="4.88671875" style="11" customWidth="1" outlineLevel="2"/>
    <col min="22" max="22" width="8.5546875" style="11" customWidth="1" outlineLevel="2"/>
    <col min="23" max="23" width="6.88671875" style="11" customWidth="1" outlineLevel="2"/>
    <col min="24" max="24" width="8.6640625" style="11" customWidth="1" outlineLevel="2"/>
    <col min="25" max="25" width="10.88671875" style="11" customWidth="1" outlineLevel="2"/>
    <col min="26" max="26" width="9.109375" style="7" customWidth="1" outlineLevel="1"/>
    <col min="27" max="27" width="10.88671875" style="7" customWidth="1" outlineLevel="1"/>
    <col min="28" max="28" width="12.5546875" style="139" customWidth="1" outlineLevel="1"/>
    <col min="29" max="16384" width="9.109375" style="11"/>
  </cols>
  <sheetData>
    <row r="1" spans="1:28" s="181" customFormat="1">
      <c r="A1" s="347" t="s">
        <v>23</v>
      </c>
      <c r="B1" s="347" t="s">
        <v>8</v>
      </c>
      <c r="C1" s="347" t="s">
        <v>9</v>
      </c>
      <c r="D1" s="347" t="s">
        <v>10</v>
      </c>
      <c r="E1" s="401" t="s">
        <v>11</v>
      </c>
      <c r="F1" s="406" t="s">
        <v>24</v>
      </c>
      <c r="G1" s="406"/>
      <c r="H1" s="406"/>
      <c r="I1" s="406"/>
      <c r="J1" s="406"/>
      <c r="K1" s="406"/>
      <c r="L1" s="406"/>
      <c r="M1" s="406"/>
      <c r="N1" s="406"/>
      <c r="O1" s="406" t="s">
        <v>25</v>
      </c>
      <c r="P1" s="406"/>
      <c r="Q1" s="406"/>
      <c r="R1" s="401" t="s">
        <v>26</v>
      </c>
      <c r="S1" s="182" t="s">
        <v>27</v>
      </c>
      <c r="T1" s="182" t="s">
        <v>27</v>
      </c>
      <c r="U1" s="182"/>
      <c r="V1" s="182"/>
      <c r="W1" s="182"/>
      <c r="X1" s="182"/>
      <c r="Y1" s="401" t="s">
        <v>28</v>
      </c>
      <c r="Z1" s="401" t="s">
        <v>310</v>
      </c>
      <c r="AA1" s="408" t="s">
        <v>309</v>
      </c>
      <c r="AB1" s="407" t="s">
        <v>29</v>
      </c>
    </row>
    <row r="2" spans="1:28" s="181" customFormat="1" ht="19.5" customHeight="1">
      <c r="A2" s="400"/>
      <c r="B2" s="400"/>
      <c r="C2" s="400"/>
      <c r="D2" s="400"/>
      <c r="E2" s="401"/>
      <c r="F2" s="409" t="s">
        <v>14</v>
      </c>
      <c r="G2" s="409"/>
      <c r="H2" s="409"/>
      <c r="I2" s="400" t="s">
        <v>30</v>
      </c>
      <c r="J2" s="400" t="s">
        <v>31</v>
      </c>
      <c r="K2" s="401" t="s">
        <v>16</v>
      </c>
      <c r="L2" s="183" t="s">
        <v>17</v>
      </c>
      <c r="M2" s="178" t="s">
        <v>32</v>
      </c>
      <c r="N2" s="401" t="s">
        <v>19</v>
      </c>
      <c r="O2" s="400" t="s">
        <v>33</v>
      </c>
      <c r="P2" s="400" t="s">
        <v>34</v>
      </c>
      <c r="Q2" s="401" t="s">
        <v>35</v>
      </c>
      <c r="R2" s="401"/>
      <c r="S2" s="178" t="s">
        <v>36</v>
      </c>
      <c r="T2" s="178" t="s">
        <v>37</v>
      </c>
      <c r="U2" s="182" t="s">
        <v>38</v>
      </c>
      <c r="V2" s="182" t="s">
        <v>39</v>
      </c>
      <c r="W2" s="178" t="s">
        <v>40</v>
      </c>
      <c r="X2" s="178" t="s">
        <v>41</v>
      </c>
      <c r="Y2" s="401"/>
      <c r="Z2" s="401"/>
      <c r="AA2" s="408"/>
      <c r="AB2" s="407"/>
    </row>
    <row r="3" spans="1:28" s="174" customFormat="1" ht="18.75" customHeight="1">
      <c r="A3" s="400"/>
      <c r="B3" s="400"/>
      <c r="C3" s="400"/>
      <c r="D3" s="400"/>
      <c r="E3" s="401"/>
      <c r="F3" s="180" t="s">
        <v>20</v>
      </c>
      <c r="G3" s="180" t="s">
        <v>21</v>
      </c>
      <c r="H3" s="180" t="s">
        <v>22</v>
      </c>
      <c r="I3" s="400"/>
      <c r="J3" s="400"/>
      <c r="K3" s="401"/>
      <c r="L3" s="175">
        <v>63</v>
      </c>
      <c r="M3" s="179">
        <v>3500</v>
      </c>
      <c r="N3" s="401"/>
      <c r="O3" s="400"/>
      <c r="P3" s="400"/>
      <c r="Q3" s="401"/>
      <c r="R3" s="401"/>
      <c r="S3" s="176">
        <v>0.03</v>
      </c>
      <c r="T3" s="176"/>
      <c r="U3" s="176"/>
      <c r="V3" s="176">
        <v>0.05</v>
      </c>
      <c r="W3" s="177"/>
      <c r="X3" s="176"/>
      <c r="Y3" s="401"/>
      <c r="Z3" s="401"/>
      <c r="AA3" s="408"/>
      <c r="AB3" s="407"/>
    </row>
    <row r="4" spans="1:28" s="8" customFormat="1" ht="22.5" customHeight="1">
      <c r="A4" s="403" t="s">
        <v>437</v>
      </c>
      <c r="B4" s="404"/>
      <c r="C4" s="405"/>
      <c r="D4" s="65"/>
      <c r="E4" s="173"/>
      <c r="F4" s="172"/>
      <c r="G4" s="172"/>
      <c r="H4" s="172"/>
      <c r="I4" s="171"/>
      <c r="J4" s="65"/>
      <c r="K4" s="170"/>
      <c r="L4" s="169"/>
      <c r="M4" s="168"/>
      <c r="N4" s="167"/>
      <c r="O4" s="136"/>
      <c r="P4" s="166"/>
      <c r="Q4" s="165"/>
      <c r="R4" s="165"/>
      <c r="S4" s="164"/>
      <c r="T4" s="164"/>
      <c r="U4" s="165"/>
      <c r="V4" s="165"/>
      <c r="W4" s="165"/>
      <c r="X4" s="164"/>
      <c r="Y4" s="163"/>
      <c r="Z4" s="162"/>
      <c r="AA4" s="161"/>
      <c r="AB4" s="160" t="s">
        <v>308</v>
      </c>
    </row>
    <row r="5" spans="1:28" s="9" customFormat="1" ht="34.950000000000003" customHeight="1">
      <c r="A5" s="314" t="str">
        <f>A4</f>
        <v>2pc -- Serta Brand 100gsm Solid Polyester Allergan Protection Pillowcases</v>
      </c>
      <c r="B5" s="314" t="s">
        <v>430</v>
      </c>
      <c r="C5" s="402" t="s">
        <v>307</v>
      </c>
      <c r="D5" s="159" t="s">
        <v>58</v>
      </c>
      <c r="E5" s="158">
        <f>'Allergen pc 09-16-2024'!F7</f>
        <v>1.59</v>
      </c>
      <c r="F5" s="156">
        <v>30</v>
      </c>
      <c r="G5" s="157">
        <v>24</v>
      </c>
      <c r="H5" s="156">
        <v>15</v>
      </c>
      <c r="I5" s="155">
        <v>8</v>
      </c>
      <c r="J5" s="24">
        <v>2.46</v>
      </c>
      <c r="K5" s="154">
        <f>F5*G5*H5/1000000/I5</f>
        <v>1.3500000000000001E-3</v>
      </c>
      <c r="L5" s="153">
        <f>$L$3/K5</f>
        <v>46666.666666666664</v>
      </c>
      <c r="M5" s="152">
        <f>$M$3</f>
        <v>3500</v>
      </c>
      <c r="N5" s="151">
        <f>M5/L5</f>
        <v>7.4999999999999997E-2</v>
      </c>
      <c r="O5" s="135" t="s">
        <v>306</v>
      </c>
      <c r="P5" s="150">
        <v>0.114</v>
      </c>
      <c r="Q5" s="149">
        <f>E5*P5</f>
        <v>0.18126</v>
      </c>
      <c r="R5" s="149">
        <f>Q5+N5+E5</f>
        <v>1.84626</v>
      </c>
      <c r="S5" s="146"/>
      <c r="T5" s="146"/>
      <c r="U5" s="148"/>
      <c r="V5" s="148">
        <f>$V$3*AB5</f>
        <v>0.13750000000000001</v>
      </c>
      <c r="W5" s="147"/>
      <c r="X5" s="146">
        <f>AB5*$X$3</f>
        <v>0</v>
      </c>
      <c r="Y5" s="145">
        <f>SUM(S5:X5)</f>
        <v>0.13750000000000001</v>
      </c>
      <c r="Z5" s="144">
        <f>Y5+R5</f>
        <v>1.98376</v>
      </c>
      <c r="AA5" s="143">
        <f>(AB5-Z5)/AB5</f>
        <v>0.27863272727272731</v>
      </c>
      <c r="AB5" s="142">
        <v>2.75</v>
      </c>
    </row>
    <row r="6" spans="1:28" s="9" customFormat="1" ht="34.950000000000003" customHeight="1">
      <c r="A6" s="314"/>
      <c r="B6" s="314"/>
      <c r="C6" s="314"/>
      <c r="D6" s="159" t="s">
        <v>59</v>
      </c>
      <c r="E6" s="158">
        <f>'Allergen pc 09-16-2024'!F8</f>
        <v>1.9</v>
      </c>
      <c r="F6" s="156">
        <v>30</v>
      </c>
      <c r="G6" s="157">
        <v>24</v>
      </c>
      <c r="H6" s="156">
        <v>17</v>
      </c>
      <c r="I6" s="155">
        <v>8</v>
      </c>
      <c r="J6" s="24">
        <v>2.7</v>
      </c>
      <c r="K6" s="154">
        <f>F6*G6*H6/1000000/I6</f>
        <v>1.5299999999999999E-3</v>
      </c>
      <c r="L6" s="153">
        <f>$L$3/K6</f>
        <v>41176.470588235294</v>
      </c>
      <c r="M6" s="152">
        <f>$M$3</f>
        <v>3500</v>
      </c>
      <c r="N6" s="151">
        <f>M6/L6</f>
        <v>8.5000000000000006E-2</v>
      </c>
      <c r="O6" s="135" t="s">
        <v>306</v>
      </c>
      <c r="P6" s="150">
        <v>0.114</v>
      </c>
      <c r="Q6" s="149">
        <f>E6*P6</f>
        <v>0.21659999999999999</v>
      </c>
      <c r="R6" s="149">
        <f>Q6+N6+E6</f>
        <v>2.2016</v>
      </c>
      <c r="S6" s="146"/>
      <c r="T6" s="146"/>
      <c r="U6" s="148"/>
      <c r="V6" s="148">
        <f>$V$3*AB6</f>
        <v>0.16250000000000001</v>
      </c>
      <c r="W6" s="147"/>
      <c r="X6" s="146">
        <f>AB6*$X$3</f>
        <v>0</v>
      </c>
      <c r="Y6" s="145">
        <f>SUM(S6:X6)</f>
        <v>0.16250000000000001</v>
      </c>
      <c r="Z6" s="144">
        <f>Y6+R6</f>
        <v>2.3641000000000001</v>
      </c>
      <c r="AA6" s="143">
        <f>(AB6-Z6)/AB6</f>
        <v>0.27258461538461537</v>
      </c>
      <c r="AB6" s="142">
        <v>3.25</v>
      </c>
    </row>
    <row r="7" spans="1:28">
      <c r="E7" s="140"/>
      <c r="F7" s="140"/>
      <c r="G7" s="11"/>
      <c r="H7" s="11"/>
      <c r="J7" s="7"/>
      <c r="K7" s="7"/>
      <c r="L7" s="11"/>
      <c r="O7" s="11"/>
      <c r="P7" s="7"/>
      <c r="Q7" s="7"/>
      <c r="S7" s="11"/>
      <c r="T7" s="11"/>
      <c r="X7" s="7"/>
      <c r="Y7" s="7"/>
      <c r="Z7" s="139"/>
      <c r="AA7" s="11"/>
      <c r="AB7" s="11"/>
    </row>
    <row r="8" spans="1:28">
      <c r="E8" s="140"/>
      <c r="F8" s="140"/>
      <c r="G8" s="11"/>
      <c r="H8" s="11"/>
      <c r="J8" s="7"/>
      <c r="K8" s="7"/>
      <c r="L8" s="11"/>
      <c r="O8" s="11"/>
      <c r="P8" s="7"/>
      <c r="Q8" s="7"/>
      <c r="S8" s="11"/>
      <c r="T8" s="11"/>
      <c r="X8" s="7"/>
      <c r="Y8" s="7"/>
      <c r="Z8" s="139"/>
      <c r="AA8" s="11"/>
      <c r="AB8" s="11"/>
    </row>
  </sheetData>
  <mergeCells count="24">
    <mergeCell ref="F1:N1"/>
    <mergeCell ref="AB1:AB3"/>
    <mergeCell ref="AA1:AA3"/>
    <mergeCell ref="O2:O3"/>
    <mergeCell ref="P2:P3"/>
    <mergeCell ref="Q2:Q3"/>
    <mergeCell ref="O1:Q1"/>
    <mergeCell ref="R1:R3"/>
    <mergeCell ref="Y1:Y3"/>
    <mergeCell ref="Z1:Z3"/>
    <mergeCell ref="F2:H2"/>
    <mergeCell ref="J2:J3"/>
    <mergeCell ref="K2:K3"/>
    <mergeCell ref="N2:N3"/>
    <mergeCell ref="I2:I3"/>
    <mergeCell ref="D1:D3"/>
    <mergeCell ref="E1:E3"/>
    <mergeCell ref="B5:B6"/>
    <mergeCell ref="C5:C6"/>
    <mergeCell ref="A1:A3"/>
    <mergeCell ref="B1:B3"/>
    <mergeCell ref="A4:C4"/>
    <mergeCell ref="A5:A6"/>
    <mergeCell ref="C1:C3"/>
  </mergeCells>
  <phoneticPr fontId="6"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4"/>
  <sheetViews>
    <sheetView workbookViewId="0">
      <selection activeCell="K13" sqref="K13"/>
    </sheetView>
  </sheetViews>
  <sheetFormatPr defaultColWidth="9" defaultRowHeight="13.2"/>
  <cols>
    <col min="1" max="1" width="12.6640625" style="184" customWidth="1"/>
    <col min="2" max="2" width="11.109375" style="184" customWidth="1"/>
    <col min="3" max="3" width="27.109375" style="184" customWidth="1"/>
    <col min="4" max="4" width="16.5546875" style="184" customWidth="1"/>
    <col min="5" max="5" width="14.109375" style="184" customWidth="1"/>
    <col min="6" max="6" width="11.44140625" style="184" customWidth="1"/>
    <col min="7" max="9" width="6.5546875" style="184" customWidth="1"/>
    <col min="10" max="12" width="9" style="184"/>
    <col min="13" max="14" width="10.33203125" style="184" customWidth="1"/>
    <col min="15" max="15" width="15.5546875" style="184" customWidth="1"/>
    <col min="16" max="16384" width="9" style="184"/>
  </cols>
  <sheetData>
    <row r="1" spans="1:15" ht="18" customHeight="1">
      <c r="A1" s="219" t="s">
        <v>0</v>
      </c>
      <c r="B1" s="218" t="s">
        <v>1</v>
      </c>
      <c r="C1" s="217" t="s">
        <v>2</v>
      </c>
      <c r="D1" s="216" t="s">
        <v>3</v>
      </c>
      <c r="E1" s="215">
        <v>45549</v>
      </c>
      <c r="F1" s="209"/>
      <c r="G1" s="208"/>
      <c r="H1" s="206"/>
      <c r="I1" s="207"/>
      <c r="J1" s="207"/>
      <c r="K1" s="207"/>
      <c r="L1" s="207"/>
      <c r="M1" s="206"/>
      <c r="N1" s="206"/>
    </row>
    <row r="2" spans="1:15" ht="24" customHeight="1">
      <c r="A2" s="214" t="s">
        <v>4</v>
      </c>
      <c r="B2" s="213" t="s">
        <v>49</v>
      </c>
      <c r="C2" s="212" t="s">
        <v>2</v>
      </c>
      <c r="D2" s="211" t="s">
        <v>5</v>
      </c>
      <c r="E2" s="210" t="s">
        <v>43</v>
      </c>
      <c r="F2" s="209"/>
      <c r="G2" s="208"/>
      <c r="H2" s="206"/>
      <c r="I2" s="207"/>
      <c r="J2" s="207"/>
      <c r="K2" s="207"/>
      <c r="L2" s="207"/>
      <c r="M2" s="206"/>
      <c r="N2" s="206"/>
    </row>
    <row r="3" spans="1:15">
      <c r="A3" s="366" t="s">
        <v>6</v>
      </c>
      <c r="B3" s="366" t="s">
        <v>7</v>
      </c>
      <c r="C3" s="366" t="s">
        <v>8</v>
      </c>
      <c r="D3" s="366" t="s">
        <v>9</v>
      </c>
      <c r="E3" s="366" t="s">
        <v>10</v>
      </c>
      <c r="F3" s="410" t="s">
        <v>11</v>
      </c>
      <c r="G3" s="371" t="s">
        <v>12</v>
      </c>
      <c r="H3" s="372"/>
      <c r="I3" s="372"/>
      <c r="J3" s="372"/>
      <c r="K3" s="372"/>
      <c r="L3" s="372"/>
      <c r="M3" s="372"/>
      <c r="N3" s="373"/>
      <c r="O3" s="205" t="s">
        <v>13</v>
      </c>
    </row>
    <row r="4" spans="1:15">
      <c r="A4" s="366"/>
      <c r="B4" s="366"/>
      <c r="C4" s="366"/>
      <c r="D4" s="366"/>
      <c r="E4" s="366"/>
      <c r="F4" s="369"/>
      <c r="G4" s="374" t="s">
        <v>14</v>
      </c>
      <c r="H4" s="374"/>
      <c r="I4" s="374"/>
      <c r="J4" s="366" t="s">
        <v>15</v>
      </c>
      <c r="K4" s="367" t="s">
        <v>16</v>
      </c>
      <c r="L4" s="367" t="s">
        <v>17</v>
      </c>
      <c r="M4" s="366" t="s">
        <v>18</v>
      </c>
      <c r="N4" s="367" t="s">
        <v>19</v>
      </c>
      <c r="O4" s="204"/>
    </row>
    <row r="5" spans="1:15">
      <c r="A5" s="366"/>
      <c r="B5" s="366"/>
      <c r="C5" s="366"/>
      <c r="D5" s="366"/>
      <c r="E5" s="366"/>
      <c r="F5" s="370"/>
      <c r="G5" s="203" t="s">
        <v>20</v>
      </c>
      <c r="H5" s="202" t="s">
        <v>21</v>
      </c>
      <c r="I5" s="202" t="s">
        <v>22</v>
      </c>
      <c r="J5" s="366"/>
      <c r="K5" s="367"/>
      <c r="L5" s="367"/>
      <c r="M5" s="366"/>
      <c r="N5" s="367"/>
      <c r="O5" s="201"/>
    </row>
    <row r="6" spans="1:15" s="188" customFormat="1" ht="21" customHeight="1">
      <c r="A6" s="200"/>
      <c r="B6" s="200"/>
      <c r="C6" s="195"/>
      <c r="D6" s="195"/>
      <c r="E6" s="195"/>
      <c r="F6" s="199"/>
      <c r="G6" s="198"/>
      <c r="H6" s="195"/>
      <c r="I6" s="195"/>
      <c r="J6" s="195"/>
      <c r="K6" s="197"/>
      <c r="L6" s="196"/>
      <c r="M6" s="195"/>
      <c r="N6" s="194"/>
      <c r="O6" s="193"/>
    </row>
    <row r="7" spans="1:15" s="188" customFormat="1" ht="33" customHeight="1">
      <c r="A7" s="358"/>
      <c r="B7" s="358" t="s">
        <v>314</v>
      </c>
      <c r="C7" s="411" t="s">
        <v>313</v>
      </c>
      <c r="D7" s="363" t="s">
        <v>312</v>
      </c>
      <c r="E7" s="192" t="s">
        <v>66</v>
      </c>
      <c r="F7" s="191">
        <v>1.59</v>
      </c>
      <c r="G7" s="124">
        <v>30</v>
      </c>
      <c r="H7" s="125">
        <v>24</v>
      </c>
      <c r="I7" s="124">
        <v>15</v>
      </c>
      <c r="J7" s="126">
        <v>8</v>
      </c>
      <c r="K7" s="190">
        <f>G7*H7*I7/1000000/J7</f>
        <v>1.3500000000000001E-3</v>
      </c>
      <c r="L7" s="189">
        <f>56/K7</f>
        <v>41481.481481481482</v>
      </c>
      <c r="M7" s="190"/>
      <c r="N7" s="189"/>
      <c r="O7" s="129"/>
    </row>
    <row r="8" spans="1:15" s="188" customFormat="1" ht="33" customHeight="1">
      <c r="A8" s="358"/>
      <c r="B8" s="358"/>
      <c r="C8" s="412"/>
      <c r="D8" s="364"/>
      <c r="E8" s="192" t="s">
        <v>67</v>
      </c>
      <c r="F8" s="191">
        <v>1.9</v>
      </c>
      <c r="G8" s="124">
        <v>30</v>
      </c>
      <c r="H8" s="125">
        <v>24</v>
      </c>
      <c r="I8" s="124">
        <v>17</v>
      </c>
      <c r="J8" s="126">
        <v>8</v>
      </c>
      <c r="K8" s="190">
        <f>G8*H8*I8/1000000/J8</f>
        <v>1.5299999999999999E-3</v>
      </c>
      <c r="L8" s="189">
        <f>56/K8</f>
        <v>36601.307189542487</v>
      </c>
      <c r="M8" s="190"/>
      <c r="N8" s="189"/>
      <c r="O8" s="129"/>
    </row>
    <row r="9" spans="1:15">
      <c r="D9" s="187"/>
    </row>
    <row r="10" spans="1:15">
      <c r="C10" s="186"/>
    </row>
    <row r="11" spans="1:15" ht="14.4">
      <c r="C11" s="184" t="s">
        <v>311</v>
      </c>
      <c r="E11" s="185"/>
    </row>
    <row r="12" spans="1:15" ht="14.4">
      <c r="E12" s="185"/>
    </row>
    <row r="13" spans="1:15" ht="14.4">
      <c r="D13" s="186"/>
      <c r="E13" s="185"/>
    </row>
    <row r="14" spans="1:15" ht="14.4">
      <c r="E14" s="185"/>
    </row>
  </sheetData>
  <mergeCells count="17">
    <mergeCell ref="F3:F5"/>
    <mergeCell ref="A7:A8"/>
    <mergeCell ref="B7:B8"/>
    <mergeCell ref="C7:C8"/>
    <mergeCell ref="D7:D8"/>
    <mergeCell ref="A3:A5"/>
    <mergeCell ref="B3:B5"/>
    <mergeCell ref="C3:C5"/>
    <mergeCell ref="D3:D5"/>
    <mergeCell ref="E3:E5"/>
    <mergeCell ref="G3:N3"/>
    <mergeCell ref="G4:I4"/>
    <mergeCell ref="J4:J5"/>
    <mergeCell ref="K4:K5"/>
    <mergeCell ref="L4:L5"/>
    <mergeCell ref="M4:M5"/>
    <mergeCell ref="N4:N5"/>
  </mergeCells>
  <phoneticPr fontId="6"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1</vt:i4>
      </vt:variant>
    </vt:vector>
  </HeadingPairs>
  <TitlesOfParts>
    <vt:vector size="10" baseType="lpstr">
      <vt:lpstr>Quote</vt:lpstr>
      <vt:lpstr>FEBRUARY </vt:lpstr>
      <vt:lpstr>MARCH</vt:lpstr>
      <vt:lpstr>April </vt:lpstr>
      <vt:lpstr>Serta Cooling 9-16-2024</vt:lpstr>
      <vt:lpstr>Serta 05-22 Final</vt:lpstr>
      <vt:lpstr>Serta 05-13</vt:lpstr>
      <vt:lpstr>Quote Sheet Allergen pc</vt:lpstr>
      <vt:lpstr>Allergen pc 09-16-2024</vt:lpstr>
      <vt:lpstr>'Serta 05-13'!Print_Area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sarah.chen</dc:creator>
  <cp:lastModifiedBy>姜羽剑</cp:lastModifiedBy>
  <cp:lastPrinted>2015-01-20T08:10:00Z</cp:lastPrinted>
  <dcterms:created xsi:type="dcterms:W3CDTF">2010-04-15T22:36:00Z</dcterms:created>
  <dcterms:modified xsi:type="dcterms:W3CDTF">2024-11-05T06:44:53Z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CB9A6461C3234ACD8CC9C7A2CA49D183</vt:lpwstr>
  </property>
</Properties>
</file>