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elaine.sun\Documents\Fashion Bedding\Closeout truck loads\2024 Q3\East\PO\"/>
    </mc:Choice>
  </mc:AlternateContent>
  <xr:revisionPtr revIDLastSave="0" documentId="13_ncr:1_{73577123-5C01-48D2-A39C-BC983AE64E5C}" xr6:coauthVersionLast="47" xr6:coauthVersionMax="47" xr10:uidLastSave="{00000000-0000-0000-0000-000000000000}"/>
  <bookViews>
    <workbookView xWindow="-108" yWindow="-108" windowWidth="23256" windowHeight="12456" tabRatio="694" xr2:uid="{00000000-000D-0000-FFFF-FFFF00000000}"/>
  </bookViews>
  <sheets>
    <sheet name="Summary" sheetId="17" r:id="rId1"/>
    <sheet name="ADUL" sheetId="4" r:id="rId2"/>
    <sheet name="APL" sheetId="5" r:id="rId3"/>
    <sheet name="ART" sheetId="6" r:id="rId4"/>
    <sheet name="BASI" sheetId="7" r:id="rId5"/>
    <sheet name="BATH" sheetId="8" r:id="rId6"/>
    <sheet name="WIN" sheetId="15" r:id="rId7"/>
    <sheet name="YOUT" sheetId="16" r:id="rId8"/>
  </sheets>
  <definedNames>
    <definedName name="_xlnm._FilterDatabase" localSheetId="1" hidden="1">ADUL!$A$4:$Q$85</definedName>
    <definedName name="_xlnm._FilterDatabase" localSheetId="2" hidden="1">APL!$A$4:$Q$4</definedName>
    <definedName name="_xlnm._FilterDatabase" localSheetId="3" hidden="1">ART!$A$4:$O$17</definedName>
    <definedName name="_xlnm._FilterDatabase" localSheetId="4" hidden="1">BASI!$A$4:$P$15</definedName>
    <definedName name="_xlnm._FilterDatabase" localSheetId="5" hidden="1">BATH!$A$4:$Q$16</definedName>
    <definedName name="_xlnm._FilterDatabase" localSheetId="6" hidden="1">WIN!$A$4:$P$178</definedName>
    <definedName name="_xlnm._FilterDatabase" localSheetId="7" hidden="1">YOUT!$A$4:$V$76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7" l="1"/>
  <c r="C9" i="17"/>
  <c r="N24" i="8"/>
  <c r="O23" i="8"/>
  <c r="P23" i="8" s="1"/>
  <c r="O22" i="8"/>
  <c r="P22" i="8" s="1"/>
  <c r="P21" i="8"/>
  <c r="O21" i="8"/>
  <c r="O20" i="8"/>
  <c r="P20" i="8" s="1"/>
  <c r="P19" i="8"/>
  <c r="O19" i="8"/>
  <c r="O18" i="8"/>
  <c r="P18" i="8" s="1"/>
  <c r="P17" i="8"/>
  <c r="O17" i="8"/>
  <c r="O16" i="8"/>
  <c r="P16" i="8" s="1"/>
  <c r="P15" i="8"/>
  <c r="O15" i="8"/>
  <c r="O14" i="8"/>
  <c r="P14" i="8" s="1"/>
  <c r="P13" i="8"/>
  <c r="O13" i="8"/>
  <c r="O12" i="8"/>
  <c r="P12" i="8" s="1"/>
  <c r="P11" i="8"/>
  <c r="O11" i="8"/>
  <c r="O10" i="8"/>
  <c r="P10" i="8" s="1"/>
  <c r="P9" i="8"/>
  <c r="O9" i="8"/>
  <c r="O8" i="8"/>
  <c r="P8" i="8" s="1"/>
  <c r="P7" i="8"/>
  <c r="O7" i="8"/>
  <c r="O6" i="8"/>
  <c r="P6" i="8" s="1"/>
  <c r="P5" i="8"/>
  <c r="O5" i="8"/>
  <c r="O24" i="8" s="1"/>
  <c r="P24" i="8" s="1"/>
  <c r="S21" i="16" l="1"/>
  <c r="S22" i="16"/>
  <c r="S23" i="16"/>
  <c r="S24" i="16"/>
  <c r="S25" i="16"/>
  <c r="S26" i="16"/>
  <c r="S27" i="16"/>
  <c r="S28" i="16"/>
  <c r="S29" i="16"/>
  <c r="S30" i="16"/>
  <c r="S31" i="16"/>
  <c r="S32" i="16"/>
  <c r="S37" i="16"/>
  <c r="S38" i="16"/>
  <c r="S39" i="16"/>
  <c r="S40" i="16"/>
  <c r="S42" i="16"/>
  <c r="S43" i="16"/>
  <c r="S44" i="16"/>
  <c r="S45" i="16"/>
  <c r="S46" i="16"/>
  <c r="S47" i="16"/>
  <c r="S48" i="16"/>
  <c r="S49" i="16"/>
  <c r="S50" i="16"/>
  <c r="S51" i="16"/>
  <c r="S52" i="16"/>
  <c r="S53" i="16"/>
  <c r="S54" i="16"/>
  <c r="S55" i="16"/>
  <c r="S56" i="16"/>
  <c r="S57" i="16"/>
  <c r="S58" i="16"/>
  <c r="S59" i="16"/>
  <c r="S60" i="16"/>
  <c r="S61" i="16"/>
  <c r="S62" i="16"/>
  <c r="S63" i="16"/>
  <c r="S64" i="16"/>
  <c r="S65" i="16"/>
  <c r="S66" i="16"/>
  <c r="S67" i="16"/>
  <c r="S68" i="16"/>
  <c r="S69" i="16"/>
  <c r="S70" i="16"/>
  <c r="S71" i="16"/>
  <c r="S72" i="16"/>
  <c r="S73" i="16"/>
  <c r="S74" i="16"/>
  <c r="S75" i="16"/>
  <c r="S20" i="16"/>
  <c r="P41" i="16"/>
  <c r="S41" i="16" s="1"/>
  <c r="P36" i="16"/>
  <c r="S36" i="16" s="1"/>
  <c r="P35" i="16"/>
  <c r="S35" i="16" s="1"/>
  <c r="P34" i="16"/>
  <c r="S34" i="16" s="1"/>
  <c r="P33" i="16"/>
  <c r="S33" i="16" s="1"/>
  <c r="P19" i="16"/>
  <c r="S19" i="16" s="1"/>
  <c r="N178" i="15"/>
  <c r="D10" i="17" s="1"/>
  <c r="N15" i="7"/>
  <c r="D8" i="17" s="1"/>
  <c r="O56" i="4"/>
  <c r="P56" i="4" s="1"/>
  <c r="Q56" i="4" s="1"/>
  <c r="M17" i="6"/>
  <c r="D7" i="17" s="1"/>
  <c r="N17" i="5"/>
  <c r="P84" i="4"/>
  <c r="Q84" i="4" s="1"/>
  <c r="P83" i="4"/>
  <c r="Q83" i="4" s="1"/>
  <c r="P82" i="4"/>
  <c r="Q82" i="4" s="1"/>
  <c r="P81" i="4"/>
  <c r="Q81" i="4" s="1"/>
  <c r="P80" i="4"/>
  <c r="Q80" i="4" s="1"/>
  <c r="P79" i="4"/>
  <c r="Q79" i="4" s="1"/>
  <c r="P78" i="4"/>
  <c r="Q78" i="4" s="1"/>
  <c r="P77" i="4"/>
  <c r="Q77" i="4" s="1"/>
  <c r="P76" i="4"/>
  <c r="Q76" i="4" s="1"/>
  <c r="P75" i="4"/>
  <c r="Q75" i="4" s="1"/>
  <c r="P74" i="4"/>
  <c r="Q74" i="4" s="1"/>
  <c r="P73" i="4"/>
  <c r="Q73" i="4" s="1"/>
  <c r="P72" i="4"/>
  <c r="Q72" i="4" s="1"/>
  <c r="P71" i="4"/>
  <c r="Q71" i="4" s="1"/>
  <c r="P70" i="4"/>
  <c r="Q70" i="4" s="1"/>
  <c r="P69" i="4"/>
  <c r="Q69" i="4" s="1"/>
  <c r="P68" i="4"/>
  <c r="Q68" i="4" s="1"/>
  <c r="P67" i="4"/>
  <c r="Q67" i="4" s="1"/>
  <c r="P66" i="4"/>
  <c r="Q66" i="4" s="1"/>
  <c r="P65" i="4"/>
  <c r="Q65" i="4" s="1"/>
  <c r="P64" i="4"/>
  <c r="Q64" i="4" s="1"/>
  <c r="P63" i="4"/>
  <c r="Q63" i="4" s="1"/>
  <c r="P62" i="4"/>
  <c r="Q62" i="4" s="1"/>
  <c r="P61" i="4"/>
  <c r="Q61" i="4" s="1"/>
  <c r="P60" i="4"/>
  <c r="Q60" i="4" s="1"/>
  <c r="P59" i="4"/>
  <c r="Q59" i="4" s="1"/>
  <c r="P58" i="4"/>
  <c r="Q58" i="4" s="1"/>
  <c r="P57" i="4"/>
  <c r="Q57" i="4" s="1"/>
  <c r="P55" i="4"/>
  <c r="Q55" i="4" s="1"/>
  <c r="P54" i="4"/>
  <c r="Q54" i="4" s="1"/>
  <c r="P53" i="4"/>
  <c r="Q53" i="4" s="1"/>
  <c r="P52" i="4"/>
  <c r="Q52" i="4" s="1"/>
  <c r="P51" i="4"/>
  <c r="Q51" i="4" s="1"/>
  <c r="P50" i="4"/>
  <c r="Q50" i="4" s="1"/>
  <c r="P49" i="4"/>
  <c r="Q49" i="4" s="1"/>
  <c r="P48" i="4"/>
  <c r="Q48" i="4" s="1"/>
  <c r="P47" i="4"/>
  <c r="Q47" i="4" s="1"/>
  <c r="P46" i="4"/>
  <c r="Q46" i="4" s="1"/>
  <c r="P45" i="4"/>
  <c r="Q45" i="4" s="1"/>
  <c r="P44" i="4"/>
  <c r="Q44" i="4" s="1"/>
  <c r="P43" i="4"/>
  <c r="Q43" i="4" s="1"/>
  <c r="P42" i="4"/>
  <c r="Q42" i="4" s="1"/>
  <c r="P41" i="4"/>
  <c r="Q41" i="4" s="1"/>
  <c r="P40" i="4"/>
  <c r="Q40" i="4" s="1"/>
  <c r="P39" i="4"/>
  <c r="Q39" i="4" s="1"/>
  <c r="P38" i="4"/>
  <c r="Q38" i="4" s="1"/>
  <c r="P37" i="4"/>
  <c r="Q37" i="4" s="1"/>
  <c r="P36" i="4"/>
  <c r="Q36" i="4" s="1"/>
  <c r="P35" i="4"/>
  <c r="Q35" i="4" s="1"/>
  <c r="P34" i="4"/>
  <c r="Q34" i="4" s="1"/>
  <c r="P33" i="4"/>
  <c r="Q33" i="4" s="1"/>
  <c r="P32" i="4"/>
  <c r="Q32" i="4" s="1"/>
  <c r="P31" i="4"/>
  <c r="Q31" i="4" s="1"/>
  <c r="P30" i="4"/>
  <c r="Q30" i="4" s="1"/>
  <c r="P29" i="4"/>
  <c r="Q29" i="4" s="1"/>
  <c r="P28" i="4"/>
  <c r="Q28" i="4" s="1"/>
  <c r="P27" i="4"/>
  <c r="Q27" i="4" s="1"/>
  <c r="P26" i="4"/>
  <c r="Q26" i="4" s="1"/>
  <c r="P25" i="4"/>
  <c r="Q25" i="4" s="1"/>
  <c r="P24" i="4"/>
  <c r="Q24" i="4" s="1"/>
  <c r="P23" i="4"/>
  <c r="Q23" i="4" s="1"/>
  <c r="P22" i="4"/>
  <c r="Q22" i="4" s="1"/>
  <c r="P21" i="4"/>
  <c r="Q21" i="4" s="1"/>
  <c r="P20" i="4"/>
  <c r="Q20" i="4" s="1"/>
  <c r="P19" i="4"/>
  <c r="Q19" i="4" s="1"/>
  <c r="P18" i="4"/>
  <c r="Q18" i="4" s="1"/>
  <c r="P17" i="4"/>
  <c r="Q17" i="4" s="1"/>
  <c r="P16" i="4"/>
  <c r="Q16" i="4" s="1"/>
  <c r="P15" i="4"/>
  <c r="Q15" i="4" s="1"/>
  <c r="P14" i="4"/>
  <c r="Q14" i="4" s="1"/>
  <c r="P13" i="4"/>
  <c r="Q13" i="4" s="1"/>
  <c r="P12" i="4"/>
  <c r="Q12" i="4" s="1"/>
  <c r="P11" i="4"/>
  <c r="Q11" i="4" s="1"/>
  <c r="P10" i="4"/>
  <c r="Q10" i="4" s="1"/>
  <c r="P9" i="4"/>
  <c r="Q9" i="4" s="1"/>
  <c r="P8" i="4"/>
  <c r="Q8" i="4" s="1"/>
  <c r="P7" i="4"/>
  <c r="Q7" i="4" s="1"/>
  <c r="P6" i="4"/>
  <c r="Q6" i="4" s="1"/>
  <c r="P5" i="4"/>
  <c r="Q5" i="4" s="1"/>
  <c r="P76" i="16" l="1"/>
  <c r="D11" i="17" s="1"/>
  <c r="O85" i="4"/>
  <c r="D5" i="17" s="1"/>
  <c r="P85" i="4"/>
  <c r="Q85" i="4" s="1"/>
  <c r="C5" i="17" s="1"/>
  <c r="S16" i="16" l="1"/>
  <c r="Q75" i="16" l="1"/>
  <c r="R75" i="16" s="1"/>
  <c r="T75" i="16" s="1"/>
  <c r="Q74" i="16"/>
  <c r="R74" i="16" s="1"/>
  <c r="T74" i="16" s="1"/>
  <c r="Q73" i="16"/>
  <c r="R73" i="16" s="1"/>
  <c r="T73" i="16" s="1"/>
  <c r="Q72" i="16"/>
  <c r="R72" i="16" s="1"/>
  <c r="T72" i="16" s="1"/>
  <c r="Q71" i="16"/>
  <c r="R71" i="16" s="1"/>
  <c r="T71" i="16" s="1"/>
  <c r="Q70" i="16"/>
  <c r="R70" i="16" s="1"/>
  <c r="T70" i="16" s="1"/>
  <c r="Q69" i="16"/>
  <c r="R69" i="16" s="1"/>
  <c r="T69" i="16" s="1"/>
  <c r="Q68" i="16"/>
  <c r="R68" i="16" s="1"/>
  <c r="T68" i="16" s="1"/>
  <c r="Q67" i="16"/>
  <c r="R67" i="16" s="1"/>
  <c r="T67" i="16" s="1"/>
  <c r="Q66" i="16"/>
  <c r="R66" i="16" s="1"/>
  <c r="T66" i="16" s="1"/>
  <c r="Q65" i="16"/>
  <c r="R65" i="16" s="1"/>
  <c r="T65" i="16" s="1"/>
  <c r="Q64" i="16"/>
  <c r="R64" i="16" s="1"/>
  <c r="T64" i="16" s="1"/>
  <c r="Q63" i="16"/>
  <c r="R63" i="16" s="1"/>
  <c r="T63" i="16" s="1"/>
  <c r="Q62" i="16"/>
  <c r="R62" i="16" s="1"/>
  <c r="T62" i="16" s="1"/>
  <c r="Q61" i="16"/>
  <c r="R61" i="16" s="1"/>
  <c r="T61" i="16" s="1"/>
  <c r="Q60" i="16"/>
  <c r="R60" i="16" s="1"/>
  <c r="T60" i="16" s="1"/>
  <c r="Q59" i="16"/>
  <c r="R59" i="16" s="1"/>
  <c r="T59" i="16" s="1"/>
  <c r="Q58" i="16"/>
  <c r="R58" i="16" s="1"/>
  <c r="T58" i="16" s="1"/>
  <c r="Q57" i="16"/>
  <c r="R57" i="16" s="1"/>
  <c r="T57" i="16" s="1"/>
  <c r="Q56" i="16"/>
  <c r="R56" i="16" s="1"/>
  <c r="T56" i="16" s="1"/>
  <c r="Q55" i="16"/>
  <c r="R55" i="16" s="1"/>
  <c r="T55" i="16" s="1"/>
  <c r="Q54" i="16"/>
  <c r="R54" i="16" s="1"/>
  <c r="T54" i="16" s="1"/>
  <c r="Q53" i="16"/>
  <c r="R53" i="16" s="1"/>
  <c r="T53" i="16" s="1"/>
  <c r="Q52" i="16"/>
  <c r="R52" i="16" s="1"/>
  <c r="T52" i="16" s="1"/>
  <c r="Q51" i="16"/>
  <c r="R51" i="16" s="1"/>
  <c r="T51" i="16" s="1"/>
  <c r="Q50" i="16"/>
  <c r="R50" i="16" s="1"/>
  <c r="T50" i="16" s="1"/>
  <c r="Q49" i="16"/>
  <c r="R49" i="16" s="1"/>
  <c r="T49" i="16" s="1"/>
  <c r="Q48" i="16"/>
  <c r="R48" i="16" s="1"/>
  <c r="T48" i="16" s="1"/>
  <c r="Q47" i="16"/>
  <c r="R47" i="16" s="1"/>
  <c r="T47" i="16" s="1"/>
  <c r="Q46" i="16"/>
  <c r="R46" i="16" s="1"/>
  <c r="T46" i="16" s="1"/>
  <c r="Q45" i="16"/>
  <c r="R45" i="16" s="1"/>
  <c r="T45" i="16" s="1"/>
  <c r="Q44" i="16"/>
  <c r="R44" i="16" s="1"/>
  <c r="T44" i="16" s="1"/>
  <c r="Q43" i="16"/>
  <c r="R43" i="16" s="1"/>
  <c r="T43" i="16" s="1"/>
  <c r="Q42" i="16"/>
  <c r="R42" i="16" s="1"/>
  <c r="T42" i="16" s="1"/>
  <c r="Q41" i="16"/>
  <c r="R41" i="16" s="1"/>
  <c r="T41" i="16" s="1"/>
  <c r="Q40" i="16"/>
  <c r="R40" i="16" s="1"/>
  <c r="T40" i="16" s="1"/>
  <c r="Q39" i="16"/>
  <c r="R39" i="16" s="1"/>
  <c r="T39" i="16" s="1"/>
  <c r="Q38" i="16"/>
  <c r="R38" i="16" s="1"/>
  <c r="T38" i="16" s="1"/>
  <c r="Q37" i="16"/>
  <c r="R37" i="16" s="1"/>
  <c r="T37" i="16" s="1"/>
  <c r="Q36" i="16"/>
  <c r="R36" i="16" s="1"/>
  <c r="T36" i="16" s="1"/>
  <c r="Q35" i="16"/>
  <c r="R35" i="16" s="1"/>
  <c r="T35" i="16" s="1"/>
  <c r="Q34" i="16"/>
  <c r="R34" i="16" s="1"/>
  <c r="T34" i="16" s="1"/>
  <c r="Q33" i="16"/>
  <c r="R33" i="16" s="1"/>
  <c r="T33" i="16" s="1"/>
  <c r="Q32" i="16"/>
  <c r="R32" i="16" s="1"/>
  <c r="T32" i="16" s="1"/>
  <c r="Q31" i="16"/>
  <c r="R31" i="16" s="1"/>
  <c r="T31" i="16" s="1"/>
  <c r="Q30" i="16"/>
  <c r="R30" i="16" s="1"/>
  <c r="T30" i="16" s="1"/>
  <c r="Q29" i="16"/>
  <c r="R29" i="16" s="1"/>
  <c r="T29" i="16" s="1"/>
  <c r="Q28" i="16"/>
  <c r="R28" i="16" s="1"/>
  <c r="T28" i="16" s="1"/>
  <c r="Q27" i="16"/>
  <c r="R27" i="16" s="1"/>
  <c r="T27" i="16" s="1"/>
  <c r="Q26" i="16"/>
  <c r="R26" i="16" s="1"/>
  <c r="T26" i="16" s="1"/>
  <c r="Q25" i="16"/>
  <c r="R25" i="16" s="1"/>
  <c r="T25" i="16" s="1"/>
  <c r="Q24" i="16"/>
  <c r="R24" i="16" s="1"/>
  <c r="T24" i="16" s="1"/>
  <c r="Q23" i="16"/>
  <c r="R23" i="16" s="1"/>
  <c r="T23" i="16" s="1"/>
  <c r="Q22" i="16"/>
  <c r="R22" i="16" s="1"/>
  <c r="T22" i="16" s="1"/>
  <c r="Q21" i="16"/>
  <c r="R21" i="16" s="1"/>
  <c r="T21" i="16" s="1"/>
  <c r="Q20" i="16"/>
  <c r="R20" i="16" s="1"/>
  <c r="T20" i="16" s="1"/>
  <c r="Q19" i="16"/>
  <c r="R19" i="16" s="1"/>
  <c r="T19" i="16" s="1"/>
  <c r="S18" i="16"/>
  <c r="Q18" i="16"/>
  <c r="R18" i="16" s="1"/>
  <c r="T18" i="16" s="1"/>
  <c r="S17" i="16"/>
  <c r="S76" i="16" s="1"/>
  <c r="Q17" i="16"/>
  <c r="R17" i="16" s="1"/>
  <c r="T17" i="16" s="1"/>
  <c r="Q16" i="16"/>
  <c r="R16" i="16" s="1"/>
  <c r="T16" i="16" s="1"/>
  <c r="S15" i="16"/>
  <c r="Q15" i="16"/>
  <c r="R15" i="16" s="1"/>
  <c r="T15" i="16" s="1"/>
  <c r="S14" i="16"/>
  <c r="Q14" i="16"/>
  <c r="R14" i="16" s="1"/>
  <c r="T14" i="16" s="1"/>
  <c r="S13" i="16"/>
  <c r="Q13" i="16"/>
  <c r="R13" i="16" s="1"/>
  <c r="T13" i="16" s="1"/>
  <c r="S12" i="16"/>
  <c r="Q12" i="16"/>
  <c r="R12" i="16" s="1"/>
  <c r="T12" i="16" s="1"/>
  <c r="S11" i="16"/>
  <c r="Q11" i="16"/>
  <c r="R11" i="16" s="1"/>
  <c r="T11" i="16" s="1"/>
  <c r="S10" i="16"/>
  <c r="Q10" i="16"/>
  <c r="R10" i="16" s="1"/>
  <c r="T10" i="16" s="1"/>
  <c r="S9" i="16"/>
  <c r="Q9" i="16"/>
  <c r="R9" i="16" s="1"/>
  <c r="T9" i="16" s="1"/>
  <c r="S8" i="16"/>
  <c r="Q8" i="16"/>
  <c r="R8" i="16" s="1"/>
  <c r="T8" i="16" s="1"/>
  <c r="S7" i="16"/>
  <c r="Q7" i="16"/>
  <c r="R7" i="16" s="1"/>
  <c r="T7" i="16" s="1"/>
  <c r="S6" i="16"/>
  <c r="Q6" i="16"/>
  <c r="R6" i="16" s="1"/>
  <c r="T6" i="16" s="1"/>
  <c r="S5" i="16"/>
  <c r="Q5" i="16"/>
  <c r="R5" i="16" s="1"/>
  <c r="T5" i="16" s="1"/>
  <c r="T76" i="16" l="1"/>
  <c r="C11" i="17" s="1"/>
  <c r="Q76" i="16"/>
  <c r="R76" i="16" s="1"/>
  <c r="D6" i="17" l="1"/>
  <c r="O177" i="15"/>
  <c r="P177" i="15" s="1"/>
  <c r="O176" i="15"/>
  <c r="P176" i="15" s="1"/>
  <c r="O175" i="15"/>
  <c r="P175" i="15" s="1"/>
  <c r="O174" i="15"/>
  <c r="P174" i="15" s="1"/>
  <c r="O173" i="15"/>
  <c r="P173" i="15" s="1"/>
  <c r="O172" i="15"/>
  <c r="P172" i="15" s="1"/>
  <c r="O171" i="15"/>
  <c r="P171" i="15" s="1"/>
  <c r="O170" i="15"/>
  <c r="P170" i="15" s="1"/>
  <c r="O169" i="15"/>
  <c r="P169" i="15" s="1"/>
  <c r="O168" i="15"/>
  <c r="P168" i="15" s="1"/>
  <c r="O167" i="15"/>
  <c r="P167" i="15" s="1"/>
  <c r="O166" i="15"/>
  <c r="P166" i="15" s="1"/>
  <c r="O165" i="15"/>
  <c r="P165" i="15" s="1"/>
  <c r="O164" i="15"/>
  <c r="P164" i="15" s="1"/>
  <c r="O163" i="15"/>
  <c r="P163" i="15" s="1"/>
  <c r="O162" i="15"/>
  <c r="P162" i="15" s="1"/>
  <c r="O161" i="15"/>
  <c r="P161" i="15" s="1"/>
  <c r="O160" i="15"/>
  <c r="P160" i="15" s="1"/>
  <c r="O159" i="15"/>
  <c r="P159" i="15" s="1"/>
  <c r="O158" i="15"/>
  <c r="P158" i="15" s="1"/>
  <c r="O157" i="15"/>
  <c r="P157" i="15" s="1"/>
  <c r="O156" i="15"/>
  <c r="P156" i="15" s="1"/>
  <c r="O155" i="15"/>
  <c r="P155" i="15" s="1"/>
  <c r="O154" i="15"/>
  <c r="P154" i="15" s="1"/>
  <c r="O153" i="15"/>
  <c r="P153" i="15" s="1"/>
  <c r="O152" i="15"/>
  <c r="P152" i="15" s="1"/>
  <c r="O151" i="15"/>
  <c r="P151" i="15" s="1"/>
  <c r="O150" i="15"/>
  <c r="P150" i="15" s="1"/>
  <c r="O149" i="15"/>
  <c r="P149" i="15" s="1"/>
  <c r="O148" i="15"/>
  <c r="P148" i="15" s="1"/>
  <c r="O147" i="15"/>
  <c r="P147" i="15" s="1"/>
  <c r="O146" i="15"/>
  <c r="P146" i="15" s="1"/>
  <c r="O145" i="15"/>
  <c r="P145" i="15" s="1"/>
  <c r="O144" i="15"/>
  <c r="P144" i="15" s="1"/>
  <c r="O143" i="15"/>
  <c r="P143" i="15" s="1"/>
  <c r="O142" i="15"/>
  <c r="P142" i="15" s="1"/>
  <c r="O141" i="15"/>
  <c r="P141" i="15" s="1"/>
  <c r="O140" i="15"/>
  <c r="P140" i="15" s="1"/>
  <c r="O139" i="15"/>
  <c r="P139" i="15" s="1"/>
  <c r="O138" i="15"/>
  <c r="P138" i="15" s="1"/>
  <c r="O137" i="15"/>
  <c r="P137" i="15" s="1"/>
  <c r="O136" i="15"/>
  <c r="P136" i="15" s="1"/>
  <c r="O135" i="15"/>
  <c r="P135" i="15" s="1"/>
  <c r="O134" i="15"/>
  <c r="P134" i="15" s="1"/>
  <c r="O133" i="15"/>
  <c r="P133" i="15" s="1"/>
  <c r="O132" i="15"/>
  <c r="P132" i="15" s="1"/>
  <c r="O131" i="15"/>
  <c r="P131" i="15" s="1"/>
  <c r="O130" i="15"/>
  <c r="P130" i="15" s="1"/>
  <c r="O129" i="15"/>
  <c r="P129" i="15" s="1"/>
  <c r="O128" i="15"/>
  <c r="P128" i="15" s="1"/>
  <c r="O127" i="15"/>
  <c r="P127" i="15" s="1"/>
  <c r="O126" i="15"/>
  <c r="P126" i="15" s="1"/>
  <c r="O125" i="15"/>
  <c r="P125" i="15" s="1"/>
  <c r="O124" i="15"/>
  <c r="P124" i="15" s="1"/>
  <c r="O123" i="15"/>
  <c r="P123" i="15" s="1"/>
  <c r="O122" i="15"/>
  <c r="P122" i="15" s="1"/>
  <c r="O121" i="15"/>
  <c r="P121" i="15" s="1"/>
  <c r="O120" i="15"/>
  <c r="P120" i="15" s="1"/>
  <c r="O119" i="15"/>
  <c r="P119" i="15" s="1"/>
  <c r="O118" i="15"/>
  <c r="P118" i="15" s="1"/>
  <c r="O117" i="15"/>
  <c r="P117" i="15" s="1"/>
  <c r="O116" i="15"/>
  <c r="P116" i="15" s="1"/>
  <c r="O115" i="15"/>
  <c r="P115" i="15" s="1"/>
  <c r="O114" i="15"/>
  <c r="P114" i="15" s="1"/>
  <c r="O113" i="15"/>
  <c r="P113" i="15" s="1"/>
  <c r="O112" i="15"/>
  <c r="P112" i="15" s="1"/>
  <c r="O111" i="15"/>
  <c r="P111" i="15" s="1"/>
  <c r="O110" i="15"/>
  <c r="P110" i="15" s="1"/>
  <c r="O109" i="15"/>
  <c r="P109" i="15" s="1"/>
  <c r="O108" i="15"/>
  <c r="P108" i="15" s="1"/>
  <c r="O107" i="15"/>
  <c r="P107" i="15" s="1"/>
  <c r="O106" i="15"/>
  <c r="P106" i="15" s="1"/>
  <c r="O105" i="15"/>
  <c r="P105" i="15" s="1"/>
  <c r="O104" i="15"/>
  <c r="P104" i="15" s="1"/>
  <c r="O103" i="15"/>
  <c r="P103" i="15" s="1"/>
  <c r="O102" i="15"/>
  <c r="P102" i="15" s="1"/>
  <c r="O101" i="15"/>
  <c r="P101" i="15" s="1"/>
  <c r="O100" i="15"/>
  <c r="P100" i="15" s="1"/>
  <c r="O99" i="15"/>
  <c r="P99" i="15" s="1"/>
  <c r="O98" i="15"/>
  <c r="P98" i="15" s="1"/>
  <c r="O97" i="15"/>
  <c r="P97" i="15" s="1"/>
  <c r="O96" i="15"/>
  <c r="P96" i="15" s="1"/>
  <c r="O95" i="15"/>
  <c r="P95" i="15" s="1"/>
  <c r="O94" i="15"/>
  <c r="P94" i="15" s="1"/>
  <c r="O93" i="15"/>
  <c r="P93" i="15" s="1"/>
  <c r="O92" i="15"/>
  <c r="P92" i="15" s="1"/>
  <c r="O91" i="15"/>
  <c r="P91" i="15" s="1"/>
  <c r="O90" i="15"/>
  <c r="P90" i="15" s="1"/>
  <c r="O89" i="15"/>
  <c r="P89" i="15" s="1"/>
  <c r="O88" i="15"/>
  <c r="P88" i="15" s="1"/>
  <c r="O87" i="15"/>
  <c r="P87" i="15" s="1"/>
  <c r="O86" i="15"/>
  <c r="P86" i="15" s="1"/>
  <c r="O85" i="15"/>
  <c r="P85" i="15" s="1"/>
  <c r="O84" i="15"/>
  <c r="P84" i="15" s="1"/>
  <c r="O83" i="15"/>
  <c r="P83" i="15" s="1"/>
  <c r="O82" i="15"/>
  <c r="P82" i="15" s="1"/>
  <c r="O81" i="15"/>
  <c r="P81" i="15" s="1"/>
  <c r="O80" i="15"/>
  <c r="P80" i="15" s="1"/>
  <c r="O79" i="15"/>
  <c r="P79" i="15" s="1"/>
  <c r="O78" i="15"/>
  <c r="P78" i="15" s="1"/>
  <c r="O77" i="15"/>
  <c r="P77" i="15" s="1"/>
  <c r="O76" i="15"/>
  <c r="P76" i="15" s="1"/>
  <c r="O75" i="15"/>
  <c r="P75" i="15" s="1"/>
  <c r="O74" i="15"/>
  <c r="P74" i="15" s="1"/>
  <c r="O73" i="15"/>
  <c r="P73" i="15" s="1"/>
  <c r="O72" i="15"/>
  <c r="P72" i="15" s="1"/>
  <c r="O71" i="15"/>
  <c r="P71" i="15" s="1"/>
  <c r="O70" i="15"/>
  <c r="P70" i="15" s="1"/>
  <c r="O69" i="15"/>
  <c r="P69" i="15" s="1"/>
  <c r="O68" i="15"/>
  <c r="P68" i="15" s="1"/>
  <c r="O67" i="15"/>
  <c r="P67" i="15" s="1"/>
  <c r="O66" i="15"/>
  <c r="P66" i="15" s="1"/>
  <c r="O65" i="15"/>
  <c r="P65" i="15" s="1"/>
  <c r="O64" i="15"/>
  <c r="P64" i="15" s="1"/>
  <c r="O63" i="15"/>
  <c r="P63" i="15" s="1"/>
  <c r="O62" i="15"/>
  <c r="P62" i="15" s="1"/>
  <c r="O61" i="15"/>
  <c r="P61" i="15" s="1"/>
  <c r="O60" i="15"/>
  <c r="P60" i="15" s="1"/>
  <c r="O59" i="15"/>
  <c r="P59" i="15" s="1"/>
  <c r="O58" i="15"/>
  <c r="P58" i="15" s="1"/>
  <c r="O57" i="15"/>
  <c r="P57" i="15" s="1"/>
  <c r="O56" i="15"/>
  <c r="P56" i="15" s="1"/>
  <c r="O55" i="15"/>
  <c r="P55" i="15" s="1"/>
  <c r="O54" i="15"/>
  <c r="P54" i="15" s="1"/>
  <c r="O53" i="15"/>
  <c r="P53" i="15" s="1"/>
  <c r="O52" i="15"/>
  <c r="P52" i="15" s="1"/>
  <c r="O51" i="15"/>
  <c r="P51" i="15" s="1"/>
  <c r="O50" i="15"/>
  <c r="P50" i="15" s="1"/>
  <c r="O49" i="15"/>
  <c r="P49" i="15" s="1"/>
  <c r="O48" i="15"/>
  <c r="P48" i="15" s="1"/>
  <c r="O47" i="15"/>
  <c r="P47" i="15" s="1"/>
  <c r="O46" i="15"/>
  <c r="P46" i="15" s="1"/>
  <c r="O45" i="15"/>
  <c r="P45" i="15" s="1"/>
  <c r="O44" i="15"/>
  <c r="P44" i="15" s="1"/>
  <c r="O43" i="15"/>
  <c r="P43" i="15" s="1"/>
  <c r="O42" i="15"/>
  <c r="P42" i="15" s="1"/>
  <c r="O41" i="15"/>
  <c r="P41" i="15" s="1"/>
  <c r="O40" i="15"/>
  <c r="P40" i="15" s="1"/>
  <c r="O39" i="15"/>
  <c r="P39" i="15" s="1"/>
  <c r="O38" i="15"/>
  <c r="P38" i="15" s="1"/>
  <c r="O37" i="15"/>
  <c r="P37" i="15" s="1"/>
  <c r="O36" i="15"/>
  <c r="P36" i="15" s="1"/>
  <c r="O35" i="15"/>
  <c r="P35" i="15" s="1"/>
  <c r="O34" i="15"/>
  <c r="P34" i="15" s="1"/>
  <c r="O33" i="15"/>
  <c r="P33" i="15" s="1"/>
  <c r="O32" i="15"/>
  <c r="P32" i="15" s="1"/>
  <c r="O31" i="15"/>
  <c r="P31" i="15" s="1"/>
  <c r="O30" i="15"/>
  <c r="P30" i="15" s="1"/>
  <c r="O29" i="15"/>
  <c r="P29" i="15" s="1"/>
  <c r="O28" i="15"/>
  <c r="P28" i="15" s="1"/>
  <c r="O27" i="15"/>
  <c r="P27" i="15" s="1"/>
  <c r="O26" i="15"/>
  <c r="P26" i="15" s="1"/>
  <c r="O25" i="15"/>
  <c r="P25" i="15" s="1"/>
  <c r="O24" i="15"/>
  <c r="P24" i="15" s="1"/>
  <c r="O23" i="15"/>
  <c r="P23" i="15" s="1"/>
  <c r="O22" i="15"/>
  <c r="P22" i="15" s="1"/>
  <c r="O21" i="15"/>
  <c r="P21" i="15" s="1"/>
  <c r="O20" i="15"/>
  <c r="P20" i="15" s="1"/>
  <c r="O19" i="15"/>
  <c r="P19" i="15" s="1"/>
  <c r="O18" i="15"/>
  <c r="P18" i="15" s="1"/>
  <c r="O17" i="15"/>
  <c r="P17" i="15" s="1"/>
  <c r="O16" i="15"/>
  <c r="P16" i="15" s="1"/>
  <c r="O15" i="15"/>
  <c r="P15" i="15" s="1"/>
  <c r="O14" i="15"/>
  <c r="P14" i="15" s="1"/>
  <c r="O13" i="15"/>
  <c r="P13" i="15" s="1"/>
  <c r="O12" i="15"/>
  <c r="P12" i="15" s="1"/>
  <c r="O11" i="15"/>
  <c r="P11" i="15" s="1"/>
  <c r="O10" i="15"/>
  <c r="P10" i="15" s="1"/>
  <c r="O9" i="15"/>
  <c r="P9" i="15" s="1"/>
  <c r="O8" i="15"/>
  <c r="P8" i="15" s="1"/>
  <c r="O7" i="15"/>
  <c r="P7" i="15" s="1"/>
  <c r="O6" i="15"/>
  <c r="P6" i="15" s="1"/>
  <c r="O5" i="15"/>
  <c r="P5" i="15" s="1"/>
  <c r="O178" i="15" l="1"/>
  <c r="P178" i="15" s="1"/>
  <c r="C10" i="17" s="1"/>
  <c r="D13" i="17" l="1"/>
  <c r="N16" i="6" l="1"/>
  <c r="O16" i="6" s="1"/>
  <c r="N15" i="6"/>
  <c r="O15" i="6" s="1"/>
  <c r="N14" i="6"/>
  <c r="O14" i="6" s="1"/>
  <c r="N13" i="6"/>
  <c r="O13" i="6" s="1"/>
  <c r="N12" i="6"/>
  <c r="O12" i="6" s="1"/>
  <c r="N11" i="6"/>
  <c r="O11" i="6" s="1"/>
  <c r="N10" i="6"/>
  <c r="O10" i="6" s="1"/>
  <c r="N9" i="6"/>
  <c r="O9" i="6" s="1"/>
  <c r="N8" i="6"/>
  <c r="O8" i="6" s="1"/>
  <c r="N7" i="6"/>
  <c r="O7" i="6" s="1"/>
  <c r="N6" i="6"/>
  <c r="O6" i="6" s="1"/>
  <c r="N5" i="6"/>
  <c r="O5" i="6" s="1"/>
  <c r="N17" i="6" l="1"/>
  <c r="O17" i="6" s="1"/>
  <c r="C7" i="17" s="1"/>
  <c r="O14" i="7"/>
  <c r="P14" i="7" s="1"/>
  <c r="O13" i="7"/>
  <c r="P13" i="7" s="1"/>
  <c r="O12" i="7"/>
  <c r="P12" i="7" s="1"/>
  <c r="O11" i="7"/>
  <c r="P11" i="7" s="1"/>
  <c r="O10" i="7"/>
  <c r="P10" i="7" s="1"/>
  <c r="O9" i="7"/>
  <c r="P9" i="7" s="1"/>
  <c r="O8" i="7"/>
  <c r="P8" i="7" s="1"/>
  <c r="O7" i="7"/>
  <c r="P7" i="7" s="1"/>
  <c r="O6" i="7"/>
  <c r="P6" i="7" s="1"/>
  <c r="O5" i="7"/>
  <c r="P5" i="7" s="1"/>
  <c r="O15" i="7" l="1"/>
  <c r="P15" i="7" s="1"/>
  <c r="C8" i="17" s="1"/>
  <c r="O6" i="5" l="1"/>
  <c r="P6" i="5" s="1"/>
  <c r="O7" i="5"/>
  <c r="P7" i="5" s="1"/>
  <c r="O8" i="5"/>
  <c r="P8" i="5" s="1"/>
  <c r="O9" i="5"/>
  <c r="P9" i="5" s="1"/>
  <c r="O10" i="5"/>
  <c r="P10" i="5" s="1"/>
  <c r="O11" i="5"/>
  <c r="P11" i="5" s="1"/>
  <c r="O12" i="5"/>
  <c r="P12" i="5" s="1"/>
  <c r="O13" i="5"/>
  <c r="P13" i="5" s="1"/>
  <c r="O14" i="5"/>
  <c r="P14" i="5" s="1"/>
  <c r="O15" i="5"/>
  <c r="P15" i="5" s="1"/>
  <c r="O16" i="5"/>
  <c r="P16" i="5" s="1"/>
  <c r="O5" i="5"/>
  <c r="P5" i="5" l="1"/>
  <c r="O17" i="5"/>
  <c r="P17" i="5" s="1"/>
  <c r="C6" i="17" l="1"/>
  <c r="C13" i="17" l="1"/>
  <c r="C15" i="17" s="1"/>
</calcChain>
</file>

<file path=xl/sharedStrings.xml><?xml version="1.0" encoding="utf-8"?>
<sst xmlns="http://schemas.openxmlformats.org/spreadsheetml/2006/main" count="2569" uniqueCount="1469">
  <si>
    <t>Item No</t>
  </si>
  <si>
    <t>UPC No</t>
  </si>
  <si>
    <t>Pattern</t>
  </si>
  <si>
    <t>Item Description</t>
  </si>
  <si>
    <t>Size</t>
  </si>
  <si>
    <t>Color</t>
  </si>
  <si>
    <t>Closeout</t>
  </si>
  <si>
    <t>Loc</t>
  </si>
  <si>
    <t>Price</t>
  </si>
  <si>
    <t>Case Pack</t>
  </si>
  <si>
    <t>Length</t>
  </si>
  <si>
    <t>Width</t>
  </si>
  <si>
    <t>Height</t>
  </si>
  <si>
    <t>Division</t>
  </si>
  <si>
    <t>King</t>
  </si>
  <si>
    <t>Seafoam</t>
  </si>
  <si>
    <t>ADUL</t>
  </si>
  <si>
    <t>King:104"Wx92"L/20"Wx36"L(2)/7</t>
  </si>
  <si>
    <t>Navy</t>
  </si>
  <si>
    <t>Cream</t>
  </si>
  <si>
    <t>White</t>
  </si>
  <si>
    <t>Grey</t>
  </si>
  <si>
    <t>Indigo</t>
  </si>
  <si>
    <t>Black</t>
  </si>
  <si>
    <t>Neutral</t>
  </si>
  <si>
    <t>King/Cal King: 104x90"/20x36"(</t>
  </si>
  <si>
    <t>Blue</t>
  </si>
  <si>
    <t>Sage</t>
  </si>
  <si>
    <t>Blush</t>
  </si>
  <si>
    <t>Ivory</t>
  </si>
  <si>
    <t>Pink</t>
  </si>
  <si>
    <t>Green</t>
  </si>
  <si>
    <t>Silver</t>
  </si>
  <si>
    <t>Khaki</t>
  </si>
  <si>
    <t>Purple</t>
  </si>
  <si>
    <t>Gray</t>
  </si>
  <si>
    <t>Natural</t>
  </si>
  <si>
    <t>Charcoal</t>
  </si>
  <si>
    <t>Beige</t>
  </si>
  <si>
    <t>BASI</t>
  </si>
  <si>
    <t>Aqua</t>
  </si>
  <si>
    <t>King:78x80+15"</t>
  </si>
  <si>
    <t>Full/Queen: 90x90"/20x26+0.5"(</t>
  </si>
  <si>
    <t>YOUT</t>
  </si>
  <si>
    <t>King: 104"W x 90"L/20"W x 36"L</t>
  </si>
  <si>
    <t>Tan</t>
  </si>
  <si>
    <t>Multi</t>
  </si>
  <si>
    <t>Full: 80x90"/20x26+2"(2)/54x75</t>
  </si>
  <si>
    <t>Coral</t>
  </si>
  <si>
    <t>Felicia|Isabel|Alyssa</t>
  </si>
  <si>
    <t>Full/Queen</t>
  </si>
  <si>
    <t>WIN</t>
  </si>
  <si>
    <t>BATH</t>
  </si>
  <si>
    <t>50"W x 84"L</t>
  </si>
  <si>
    <t>72x72"</t>
  </si>
  <si>
    <t>Queen: 90x90"/20x26+2"(2)/60x8</t>
  </si>
  <si>
    <t>King: 104x92"/20x36+2"(2)/78x8</t>
  </si>
  <si>
    <t>Cal King: 104x92"/20x36+2"(2)/</t>
  </si>
  <si>
    <t>C240618</t>
  </si>
  <si>
    <t>Chocolate</t>
  </si>
  <si>
    <t>Cal King: 104x92"/20x36"(2)/72</t>
  </si>
  <si>
    <t>Queen: 90x90"/20x26"(2)/60x80+</t>
  </si>
  <si>
    <t>Dawn|Vanessa|Stella</t>
  </si>
  <si>
    <t>Queen</t>
  </si>
  <si>
    <t>King/Cal King</t>
  </si>
  <si>
    <t>Queen: 90"W x 90"L / 20"W x 26</t>
  </si>
  <si>
    <t>Taupe</t>
  </si>
  <si>
    <t>King: 104x92"/20x36+2"(2)/18x1</t>
  </si>
  <si>
    <t>Full/Queen: 90x90"/20x26"(2)/1</t>
  </si>
  <si>
    <t>Full/Queen: 90"W x 90"L/20"W x</t>
  </si>
  <si>
    <t>Teal</t>
  </si>
  <si>
    <t>Mocha</t>
  </si>
  <si>
    <t>50x84"</t>
  </si>
  <si>
    <t>Emilia|Natalie|Lillian</t>
  </si>
  <si>
    <t>Emilia/Natalie/Lillian Window</t>
  </si>
  <si>
    <t>50x108"</t>
  </si>
  <si>
    <t>Amherst|Eastridge|Salem</t>
  </si>
  <si>
    <t>Emilia/Natalie/Lillian Panel</t>
  </si>
  <si>
    <t>50x95"</t>
  </si>
  <si>
    <t>50"W x 95"L</t>
  </si>
  <si>
    <t>Yellow</t>
  </si>
  <si>
    <t>50x18"</t>
  </si>
  <si>
    <t>Emilia/Natalie/Lillian Valance</t>
  </si>
  <si>
    <t>50"W x 26"L</t>
  </si>
  <si>
    <t>Elena|Juline|Gail</t>
  </si>
  <si>
    <t>Elena/Juline/Gail Valance</t>
  </si>
  <si>
    <t>38"W x 46"L</t>
  </si>
  <si>
    <t>Cambria|Parkman|Parkman</t>
  </si>
  <si>
    <t>K Cambria/Parkman/Parkman Blan</t>
  </si>
  <si>
    <t>King: 108x96"</t>
  </si>
  <si>
    <t>72"W x 72"L</t>
  </si>
  <si>
    <t>20x30"</t>
  </si>
  <si>
    <t>Full: 78x86"/20x26+2"(2)/54x75</t>
  </si>
  <si>
    <t>Lilac</t>
  </si>
  <si>
    <t>Bentley|Abel|Byron</t>
  </si>
  <si>
    <t>Bentley/Abel/Byron Panel</t>
  </si>
  <si>
    <t>50"W x 108"L</t>
  </si>
  <si>
    <t>Blakesly|Kagen|Etro</t>
  </si>
  <si>
    <t>Blakesly/Kagen/Etro Window Pan</t>
  </si>
  <si>
    <t>100x84"</t>
  </si>
  <si>
    <t>Ramsey|Lynda|Casey</t>
  </si>
  <si>
    <t>Twin/Twin XL: 66"W x 90"L/20"W</t>
  </si>
  <si>
    <t>T/TXL: 66x90"/20x26+0.5"</t>
  </si>
  <si>
    <t>Raina|Khloe|Arielle</t>
  </si>
  <si>
    <t>Twin/Twin XL: 68"W x 90"L/20"W</t>
  </si>
  <si>
    <t>Blush/Gold</t>
  </si>
  <si>
    <t>Ivory/Gold</t>
  </si>
  <si>
    <t>Full/Queen: 88"W x 90"L/20"W x</t>
  </si>
  <si>
    <t>Bennett|Christian|William</t>
  </si>
  <si>
    <t>Green/Navy</t>
  </si>
  <si>
    <t>Plum</t>
  </si>
  <si>
    <t>Full/Queen: 88x92"</t>
  </si>
  <si>
    <t>C240927</t>
  </si>
  <si>
    <t>Navy/Silver</t>
  </si>
  <si>
    <t>27x64"</t>
  </si>
  <si>
    <t>29x64"</t>
  </si>
  <si>
    <t>31x64"</t>
  </si>
  <si>
    <t>34x64"</t>
  </si>
  <si>
    <t>35x64"</t>
  </si>
  <si>
    <t>Full/Queen: 88"W x 88"L/20"W x</t>
  </si>
  <si>
    <t>D241008</t>
  </si>
  <si>
    <t>Gold</t>
  </si>
  <si>
    <t>ART</t>
  </si>
  <si>
    <t>D240827</t>
  </si>
  <si>
    <t>Blue/Red</t>
  </si>
  <si>
    <t>Blue/White</t>
  </si>
  <si>
    <t>Sophie|Lauren|Ashley</t>
  </si>
  <si>
    <t>Sophie/Lauren/Ashley Window Pa</t>
  </si>
  <si>
    <t>Ombre</t>
  </si>
  <si>
    <t>Valerie Light Filtering</t>
  </si>
  <si>
    <t>37x84"(2)</t>
  </si>
  <si>
    <t>KL40-3420</t>
  </si>
  <si>
    <t>022164212303</t>
  </si>
  <si>
    <t>KL40-3421</t>
  </si>
  <si>
    <t>022164212310</t>
  </si>
  <si>
    <t>Saratoga|Westmont|Sereno</t>
  </si>
  <si>
    <t>Saratoga/Westmont/Sereno Panel</t>
  </si>
  <si>
    <t>50x63"</t>
  </si>
  <si>
    <t>Andora|Eliza|Aden</t>
  </si>
  <si>
    <t>Andora/Eliza/Aden Panel</t>
  </si>
  <si>
    <t>MP40-1571</t>
  </si>
  <si>
    <t>675716624941</t>
  </si>
  <si>
    <t>MP40-2409</t>
  </si>
  <si>
    <t>675716714734</t>
  </si>
  <si>
    <t>Spice</t>
  </si>
  <si>
    <t>Eden|Laya|Zoe</t>
  </si>
  <si>
    <t>Eden/Laya/Zoe Sheer Panel</t>
  </si>
  <si>
    <t>Harper|Kaylee|Avery</t>
  </si>
  <si>
    <t>Harper/Kaylee/Avery Window Pan</t>
  </si>
  <si>
    <t>42"W x 84"L (2)</t>
  </si>
  <si>
    <t>MP40-4490</t>
  </si>
  <si>
    <t>675716956851</t>
  </si>
  <si>
    <t>42"W x 95"L (2)</t>
  </si>
  <si>
    <t>Harper/Kaylee/Avery Sheer Scar</t>
  </si>
  <si>
    <t>42"W x 144"L</t>
  </si>
  <si>
    <t>MP40-4507</t>
  </si>
  <si>
    <t>675716957278</t>
  </si>
  <si>
    <t>42"W x 216"L</t>
  </si>
  <si>
    <t>Harper/Kaylee/Avery Panel</t>
  </si>
  <si>
    <t>Hayden|Jasper|Jacey</t>
  </si>
  <si>
    <t>Hayden/Jasper/Jacey Window She</t>
  </si>
  <si>
    <t>MP40-4599</t>
  </si>
  <si>
    <t>675716965433</t>
  </si>
  <si>
    <t>50"W x 63"L</t>
  </si>
  <si>
    <t>Galen|Colm|Paxton</t>
  </si>
  <si>
    <t>Galen/Colm/Paxton Roman Shade</t>
  </si>
  <si>
    <t>33x64"</t>
  </si>
  <si>
    <t>Englewood|Oslow|Lincoln</t>
  </si>
  <si>
    <t>Englewood/Oslow/Lincoln Window</t>
  </si>
  <si>
    <t>Anaheim|Salford|Preston</t>
  </si>
  <si>
    <t>Anaheim/Salford/Preston Panel</t>
  </si>
  <si>
    <t>39x64"</t>
  </si>
  <si>
    <t>Hayden/Jasper/Jacey Widnow She</t>
  </si>
  <si>
    <t>Como|Leighton|Aberdeen</t>
  </si>
  <si>
    <t>Como/Leighton/Aberdeen Roman S</t>
  </si>
  <si>
    <t>Beals|Barnet|Bayer</t>
  </si>
  <si>
    <t>Beals/Barnet/Bayer Panel</t>
  </si>
  <si>
    <t>Alden|Oakley|Willow</t>
  </si>
  <si>
    <t>Alden/Oakley/Willow Shade</t>
  </si>
  <si>
    <t>MP40-7804</t>
  </si>
  <si>
    <t>022164108163</t>
  </si>
  <si>
    <t>Eastfield|Lyndon|Wren</t>
  </si>
  <si>
    <t>Eastfield/Lyndon/Wren Shade</t>
  </si>
  <si>
    <t>Grey Ash</t>
  </si>
  <si>
    <t>MP40-7805</t>
  </si>
  <si>
    <t>022164108170</t>
  </si>
  <si>
    <t>MP40-7807</t>
  </si>
  <si>
    <t>022164108194</t>
  </si>
  <si>
    <t>MP40-7928</t>
  </si>
  <si>
    <t>022164168372</t>
  </si>
  <si>
    <t>Aida|Calista|Kaley</t>
  </si>
  <si>
    <t>Aida/Calista/Kaley Window Pane</t>
  </si>
  <si>
    <t>MP40-8091</t>
  </si>
  <si>
    <t>022164211863</t>
  </si>
  <si>
    <t>MP40-8104</t>
  </si>
  <si>
    <t>022164214147</t>
  </si>
  <si>
    <t>Yara|Tulia|Mar</t>
  </si>
  <si>
    <t>Yara/Tulia/Mar Window Pair</t>
  </si>
  <si>
    <t>MP40-8188</t>
  </si>
  <si>
    <t>022164234497</t>
  </si>
  <si>
    <t>Otis|Leo|Ivan</t>
  </si>
  <si>
    <t>Otis/Leo/Ivan Roman Shade</t>
  </si>
  <si>
    <t>Saratoga/Westmont/Sereno Valan</t>
  </si>
  <si>
    <t>Irina|Iris|Clarissa</t>
  </si>
  <si>
    <t>50"W x 18"L</t>
  </si>
  <si>
    <t>MP41-7409</t>
  </si>
  <si>
    <t>086569513830</t>
  </si>
  <si>
    <t>Cassius|Odessa|Aurora</t>
  </si>
  <si>
    <t>Camille|Laurel|Tindra</t>
  </si>
  <si>
    <t>Camille/Laurel/Tindra Panel</t>
  </si>
  <si>
    <t>Maya|Arlie|Rune</t>
  </si>
  <si>
    <t>Maya/Arlie/Rune Window Panel</t>
  </si>
  <si>
    <t>SS40-0106</t>
  </si>
  <si>
    <t>086569150905</t>
  </si>
  <si>
    <t>Como/Leighton/Aberdeen Window</t>
  </si>
  <si>
    <t>42x84"(2)</t>
  </si>
  <si>
    <t>42x95"(2)</t>
  </si>
  <si>
    <t>SS40-0144</t>
  </si>
  <si>
    <t>086569389077</t>
  </si>
  <si>
    <t>SS40-0198</t>
  </si>
  <si>
    <t>086569524126</t>
  </si>
  <si>
    <t>Amelia|Loraine|Enid</t>
  </si>
  <si>
    <t>Amelia/Loraine/Enid Panel</t>
  </si>
  <si>
    <t>WIN40-099</t>
  </si>
  <si>
    <t>675716455644</t>
  </si>
  <si>
    <t>Full/Queen: 90"Wx90"L/20"Wx26"</t>
  </si>
  <si>
    <t>L</t>
  </si>
  <si>
    <t>APL</t>
  </si>
  <si>
    <t>King/Cal King: 104"W x 92"L /</t>
  </si>
  <si>
    <t>XL</t>
  </si>
  <si>
    <t>M</t>
  </si>
  <si>
    <t>Black/Grey</t>
  </si>
  <si>
    <t>MP10-2588</t>
  </si>
  <si>
    <t>675716735852</t>
  </si>
  <si>
    <t>Full: 82x90"/20x26"(2)/54x75+1</t>
  </si>
  <si>
    <t>SS41-0236</t>
  </si>
  <si>
    <t>022164216103</t>
  </si>
  <si>
    <t>Cassius/Odessa/Aurora Valance</t>
  </si>
  <si>
    <t>46"W x 38"L</t>
  </si>
  <si>
    <t>11SNMEDWRU1G</t>
  </si>
  <si>
    <t>086569492067</t>
  </si>
  <si>
    <t>Spa Waffle Rug</t>
  </si>
  <si>
    <t>Grey/White</t>
  </si>
  <si>
    <t>SD2</t>
  </si>
  <si>
    <t>5DS10-0252</t>
  </si>
  <si>
    <t>022164130997</t>
  </si>
  <si>
    <t>Q Ramsey/Lynda/Casey</t>
  </si>
  <si>
    <t>Queen: 90"Wx90"L/20"Wx26"L(2)/</t>
  </si>
  <si>
    <t>5DS10-0265</t>
  </si>
  <si>
    <t>022164155297</t>
  </si>
  <si>
    <t>Tinsley|Irvine|Arlie</t>
  </si>
  <si>
    <t>Q Tinsley/Irvine/Arlie</t>
  </si>
  <si>
    <t>Queen:90"Wx90"L/20"Wx26"L(2)/6</t>
  </si>
  <si>
    <t>5DS10-0266</t>
  </si>
  <si>
    <t>022164155303</t>
  </si>
  <si>
    <t>K Tinsley/Irvine/Arlie</t>
  </si>
  <si>
    <t>BR10-3860</t>
  </si>
  <si>
    <t>022164220582</t>
  </si>
  <si>
    <t>Kent|Kent|Kent</t>
  </si>
  <si>
    <t>Q Kent/Kent/Kent Comforter Set</t>
  </si>
  <si>
    <t>Full/Queen: 92"Wx94"L/20"Wx26"</t>
  </si>
  <si>
    <t>BR12-3850</t>
  </si>
  <si>
    <t>022164220483</t>
  </si>
  <si>
    <t>Miro|Miro|Miro</t>
  </si>
  <si>
    <t>Q Miro/Miro/Miro Duvet Set</t>
  </si>
  <si>
    <t>BR12-3859</t>
  </si>
  <si>
    <t>022164220575</t>
  </si>
  <si>
    <t>K Kent/Kent/Kent Duvet Set</t>
  </si>
  <si>
    <t>King/Cal King: 106"Wx94"L/20"W</t>
  </si>
  <si>
    <t>BR12-3866</t>
  </si>
  <si>
    <t>022164222210</t>
  </si>
  <si>
    <t>Maddox|Maddox|Maddox</t>
  </si>
  <si>
    <t>F/Q Maddox/Maddox/Maddox</t>
  </si>
  <si>
    <t>CS10-0068</t>
  </si>
  <si>
    <t>675716895013</t>
  </si>
  <si>
    <t>Pierre</t>
  </si>
  <si>
    <t>Q Pierre Comfort Mini Set</t>
  </si>
  <si>
    <t>Queen: 90x90"/20x26"(2)/12x16"</t>
  </si>
  <si>
    <t>CS10-0223</t>
  </si>
  <si>
    <t>675716955878</t>
  </si>
  <si>
    <t>Adele</t>
  </si>
  <si>
    <t>T/TXL Adele Comforter Set</t>
  </si>
  <si>
    <t>T/TXL: 66x90"/20x26+1"/12x16"</t>
  </si>
  <si>
    <t>CS10-0224</t>
  </si>
  <si>
    <t>675716955915</t>
  </si>
  <si>
    <t>Adele|Adele|Adele</t>
  </si>
  <si>
    <t>Q Adele Comforter Set</t>
  </si>
  <si>
    <t>Queen: 90x90"/20x26+1"(2)/12x1</t>
  </si>
  <si>
    <t>CS10-0676</t>
  </si>
  <si>
    <t>086569955418</t>
  </si>
  <si>
    <t>Coco</t>
  </si>
  <si>
    <t>T/TXL Coco Comforter Set</t>
  </si>
  <si>
    <t>Black/White</t>
  </si>
  <si>
    <t>CS10-0677</t>
  </si>
  <si>
    <t>086569955425</t>
  </si>
  <si>
    <t>F/Q Coco Comforter Set</t>
  </si>
  <si>
    <t>CS10-0693</t>
  </si>
  <si>
    <t>086569957740</t>
  </si>
  <si>
    <t>K Coco Printed Comforter Set</t>
  </si>
  <si>
    <t>CS10-1430</t>
  </si>
  <si>
    <t>086569538703</t>
  </si>
  <si>
    <t>Ember|Ember|Ember</t>
  </si>
  <si>
    <t>F/Q Ember Comforter Mini Set</t>
  </si>
  <si>
    <t>Full/Queen:88x92/20x26"(2)</t>
  </si>
  <si>
    <t>Solid Thermal Panel Pair</t>
  </si>
  <si>
    <t>Vivian|Vivian|Vivian</t>
  </si>
  <si>
    <t>Vivian/Vivian/Vivian Window Pa</t>
  </si>
  <si>
    <t>50x63"(2)</t>
  </si>
  <si>
    <t>50x84"(2)</t>
  </si>
  <si>
    <t>CS40-1551</t>
  </si>
  <si>
    <t>086569809582</t>
  </si>
  <si>
    <t>CS40-1552</t>
  </si>
  <si>
    <t>086569809599</t>
  </si>
  <si>
    <t>CSP16-1526</t>
  </si>
  <si>
    <t>022164182729</t>
  </si>
  <si>
    <t>3" Green Tea Foam Topper with Cooling Cover|3" Green Tea Foam Topper with C</t>
  </si>
  <si>
    <t>Foam Topper With Bamboo Knit C</t>
  </si>
  <si>
    <t>Twin:39x75x3"</t>
  </si>
  <si>
    <t>CSP16-1527</t>
  </si>
  <si>
    <t>022164182736</t>
  </si>
  <si>
    <t>Full:54x75x3"</t>
  </si>
  <si>
    <t>CSP16-1528</t>
  </si>
  <si>
    <t>022164182743</t>
  </si>
  <si>
    <t>Queen:60x80x3"</t>
  </si>
  <si>
    <t>CSP16-1529</t>
  </si>
  <si>
    <t>022164182750</t>
  </si>
  <si>
    <t>King:78x80x3"</t>
  </si>
  <si>
    <t>HE10-416-1</t>
  </si>
  <si>
    <t>675716797959</t>
  </si>
  <si>
    <t>Springfield|Springfield|Springfield</t>
  </si>
  <si>
    <t>Q Springfield Comforter Set</t>
  </si>
  <si>
    <t>Queen: 86x86"/20x26"(2)/60x80+</t>
  </si>
  <si>
    <t>ID10-1812</t>
  </si>
  <si>
    <t>086569300669</t>
  </si>
  <si>
    <t>F/Q Raina/Khloe/Arielle Comfor</t>
  </si>
  <si>
    <t>ID10-2108</t>
  </si>
  <si>
    <t>022164130898</t>
  </si>
  <si>
    <t>Bryson AZ|Bryson AZ|Bryson AZ</t>
  </si>
  <si>
    <t>T/TXL Bryson Comforter Set</t>
  </si>
  <si>
    <t>Twin/Twin XL</t>
  </si>
  <si>
    <t>ID10-2163</t>
  </si>
  <si>
    <t>022164212822</t>
  </si>
  <si>
    <t>Astoria|Nova|Esther</t>
  </si>
  <si>
    <t>F/Q Astoria/Nova/Esther Comfor</t>
  </si>
  <si>
    <t>ID10-2181</t>
  </si>
  <si>
    <t>022164213003</t>
  </si>
  <si>
    <t>Janie|Cora|Thea</t>
  </si>
  <si>
    <t>F/Q Janie/Cora/Thea  Comforter</t>
  </si>
  <si>
    <t>ID10-2185</t>
  </si>
  <si>
    <t>022164213041</t>
  </si>
  <si>
    <t>ID10-225</t>
  </si>
  <si>
    <t>675716572945</t>
  </si>
  <si>
    <t>Nadia|Laila|Darcy</t>
  </si>
  <si>
    <t>K/CK Nadia/Ella/Darcy 5pcs Com</t>
  </si>
  <si>
    <t>ID12-2013</t>
  </si>
  <si>
    <t>086569501790</t>
  </si>
  <si>
    <t>Lumi|Bryce|Cameron</t>
  </si>
  <si>
    <t>T/TXL Lumi/Bryce/Cameron Duvet</t>
  </si>
  <si>
    <t>ID12-2116</t>
  </si>
  <si>
    <t>022164138757</t>
  </si>
  <si>
    <t>Abby|Lara|Nicole</t>
  </si>
  <si>
    <t>T/TXL Abby/Lara/Nicole DCS</t>
  </si>
  <si>
    <t>Aqua Blue</t>
  </si>
  <si>
    <t>ID12-2117</t>
  </si>
  <si>
    <t>022164138764</t>
  </si>
  <si>
    <t>F/Q Abby/Lara/Nicole DCS</t>
  </si>
  <si>
    <t>ID12-2164</t>
  </si>
  <si>
    <t>022164212839</t>
  </si>
  <si>
    <t>T/TXL Astoria/Nova/Esther Duve</t>
  </si>
  <si>
    <t>ID12-2165</t>
  </si>
  <si>
    <t>022164212846</t>
  </si>
  <si>
    <t>F/Q Astoria/Nova/Esther  Duvet</t>
  </si>
  <si>
    <t>ID12-2169</t>
  </si>
  <si>
    <t>022164212884</t>
  </si>
  <si>
    <t>Bree|Mabel|Laurel</t>
  </si>
  <si>
    <t>F/Q  Bree/Bree/Laurel  Duvet C</t>
  </si>
  <si>
    <t>ID12-2173</t>
  </si>
  <si>
    <t>022164212921</t>
  </si>
  <si>
    <t>Camila|Zoe|Isla</t>
  </si>
  <si>
    <t>F/Q  Camila/Zoe/Isla  Duvet Co</t>
  </si>
  <si>
    <t>Full/Queen: 88''W x 90"L/20''W</t>
  </si>
  <si>
    <t>ID12-2178</t>
  </si>
  <si>
    <t>022164212976</t>
  </si>
  <si>
    <t>Riku|Ayla|Milani</t>
  </si>
  <si>
    <t>T/TXL Riku/Ayla/Milani  Duvet</t>
  </si>
  <si>
    <t>ID12-2179</t>
  </si>
  <si>
    <t>022164212983</t>
  </si>
  <si>
    <t>F/Q Riku/Ayla/Milani  Duvet Co</t>
  </si>
  <si>
    <t>ID12-2183</t>
  </si>
  <si>
    <t>022164213027</t>
  </si>
  <si>
    <t>F/Q Janie/Cora/Thea  Duvet Cov</t>
  </si>
  <si>
    <t>ID12-2187</t>
  </si>
  <si>
    <t>022164213065</t>
  </si>
  <si>
    <t>F/Q Janie/Cora/Thea Duvet Cove</t>
  </si>
  <si>
    <t>ID13-1641</t>
  </si>
  <si>
    <t>086569156679</t>
  </si>
  <si>
    <t>Kacie|Karlie|Elia</t>
  </si>
  <si>
    <t>F/Q Kacie/Karlie/Elia Coverlet</t>
  </si>
  <si>
    <t>ID13-2139</t>
  </si>
  <si>
    <t>022164182217</t>
  </si>
  <si>
    <t>T/TXL Felicia Coverlet Set</t>
  </si>
  <si>
    <t>ID13-2140</t>
  </si>
  <si>
    <t>022164182224</t>
  </si>
  <si>
    <t>F/Q Felicia Coverlet Set</t>
  </si>
  <si>
    <t>ID13-2141</t>
  </si>
  <si>
    <t>022164182231</t>
  </si>
  <si>
    <t>ID13-2142</t>
  </si>
  <si>
    <t>022164182248</t>
  </si>
  <si>
    <t>ID13-2174</t>
  </si>
  <si>
    <t>022164212938</t>
  </si>
  <si>
    <t>T/TXL Camila/Zoe/Isla  Coverle</t>
  </si>
  <si>
    <t>ID13-2175</t>
  </si>
  <si>
    <t>022164212945</t>
  </si>
  <si>
    <t>F/Q Camila/Zoe/Isla  Coverlet</t>
  </si>
  <si>
    <t>ID40-1800</t>
  </si>
  <si>
    <t>086569286895</t>
  </si>
  <si>
    <t>ID40-1810</t>
  </si>
  <si>
    <t>086569295361</t>
  </si>
  <si>
    <t>Raina/Khloe/Arielle Curtain Pa</t>
  </si>
  <si>
    <t>MP10-2320</t>
  </si>
  <si>
    <t>675716707255</t>
  </si>
  <si>
    <t>Q Amherst/Olympia/Salem Comfor</t>
  </si>
  <si>
    <t>MP10-2450</t>
  </si>
  <si>
    <t>675716721268</t>
  </si>
  <si>
    <t>CK Amherst/Selma/Salem Comfort</t>
  </si>
  <si>
    <t>F Carter/Chester/Kerry 7pcs Co</t>
  </si>
  <si>
    <t>MP12-1102</t>
  </si>
  <si>
    <t>675716558369</t>
  </si>
  <si>
    <t>Serena|Alicia|Jasmine</t>
  </si>
  <si>
    <t>Q Serena/Alicia/Jasmine 6pcs D</t>
  </si>
  <si>
    <t>Queen: 90x90"/20x26+2"(2)/18x1</t>
  </si>
  <si>
    <t>MP12-1103</t>
  </si>
  <si>
    <t>675716558376</t>
  </si>
  <si>
    <t>K Serena/Alicia/Jasmine 6pcs D</t>
  </si>
  <si>
    <t>MP40-1576</t>
  </si>
  <si>
    <t>675716624996</t>
  </si>
  <si>
    <t>Yellow/White</t>
  </si>
  <si>
    <t>MP40-1755</t>
  </si>
  <si>
    <t>675716656188</t>
  </si>
  <si>
    <t>Beige/Spice</t>
  </si>
  <si>
    <t>MP40-1756</t>
  </si>
  <si>
    <t>675716656225</t>
  </si>
  <si>
    <t>MP40-3556</t>
  </si>
  <si>
    <t>675716839802</t>
  </si>
  <si>
    <t>50x120"</t>
  </si>
  <si>
    <t>MP40-4494</t>
  </si>
  <si>
    <t>675716956875</t>
  </si>
  <si>
    <t>MP40-4509</t>
  </si>
  <si>
    <t>675716957285</t>
  </si>
  <si>
    <t>MP40-6616</t>
  </si>
  <si>
    <t>086569284891</t>
  </si>
  <si>
    <t>Simone|Abelia|Fleur</t>
  </si>
  <si>
    <t>Simone/Abelia/Fleur Sheer</t>
  </si>
  <si>
    <t>MP40-6620</t>
  </si>
  <si>
    <t>086569284938</t>
  </si>
  <si>
    <t>MP40-6625</t>
  </si>
  <si>
    <t>086569284983</t>
  </si>
  <si>
    <t>Simone/Abelia/Fleur Sheer Scar</t>
  </si>
  <si>
    <t>MP40-6773</t>
  </si>
  <si>
    <t>086569297617</t>
  </si>
  <si>
    <t>MP40-6777</t>
  </si>
  <si>
    <t>086569297655</t>
  </si>
  <si>
    <t>MP40-7236</t>
  </si>
  <si>
    <t>086569414182</t>
  </si>
  <si>
    <t>MP40-7440</t>
  </si>
  <si>
    <t>086569526960</t>
  </si>
  <si>
    <t>MP40-7442</t>
  </si>
  <si>
    <t>086569526984</t>
  </si>
  <si>
    <t>MP40-7444</t>
  </si>
  <si>
    <t>086569527059</t>
  </si>
  <si>
    <t>MP40-7794</t>
  </si>
  <si>
    <t>022164108064</t>
  </si>
  <si>
    <t>MP40-7796</t>
  </si>
  <si>
    <t>022164108088</t>
  </si>
  <si>
    <t>MP40-7933</t>
  </si>
  <si>
    <t>022164174533</t>
  </si>
  <si>
    <t>MP40-8090</t>
  </si>
  <si>
    <t>022164211856</t>
  </si>
  <si>
    <t>MP40-8094</t>
  </si>
  <si>
    <t>022164211894</t>
  </si>
  <si>
    <t>Indigo blue</t>
  </si>
  <si>
    <t>MP40-8097</t>
  </si>
  <si>
    <t>022164211924</t>
  </si>
  <si>
    <t>MP40-8099</t>
  </si>
  <si>
    <t>022164211948</t>
  </si>
  <si>
    <t>MP40-8102</t>
  </si>
  <si>
    <t>022164214123</t>
  </si>
  <si>
    <t>MP40-8118</t>
  </si>
  <si>
    <t>022164222142</t>
  </si>
  <si>
    <t>MP41-2411</t>
  </si>
  <si>
    <t>675716714826</t>
  </si>
  <si>
    <t>Khaki/Black</t>
  </si>
  <si>
    <t>MP51-7645</t>
  </si>
  <si>
    <t>086569636119</t>
  </si>
  <si>
    <t>MPS10-482</t>
  </si>
  <si>
    <t>086569703613</t>
  </si>
  <si>
    <t>Noble|Noble|Noble</t>
  </si>
  <si>
    <t>Q Noble Comforter set</t>
  </si>
  <si>
    <t>MPS10-483</t>
  </si>
  <si>
    <t>086569703644</t>
  </si>
  <si>
    <t>K Noble Comforter set</t>
  </si>
  <si>
    <t>MPS10-492</t>
  </si>
  <si>
    <t>022164152234</t>
  </si>
  <si>
    <t>Carolyn|Carolyn|Carolyn</t>
  </si>
  <si>
    <t>Q Carolyn Comforter Set</t>
  </si>
  <si>
    <t>SS40-0082</t>
  </si>
  <si>
    <t>086569067739</t>
  </si>
  <si>
    <t>Jenelle|Dahlia|Elsie</t>
  </si>
  <si>
    <t>Jenelle/Dahlia/Elsie Window P</t>
  </si>
  <si>
    <t>SS40-0094</t>
  </si>
  <si>
    <t>086569124081</t>
  </si>
  <si>
    <t>Victorio|Alastair|Laurent</t>
  </si>
  <si>
    <t>Victorio/Alastair/Laurent Wind</t>
  </si>
  <si>
    <t>SS40-0096</t>
  </si>
  <si>
    <t>086569124128</t>
  </si>
  <si>
    <t>100x84" Blackout</t>
  </si>
  <si>
    <t>Taren|Brent|Aljed</t>
  </si>
  <si>
    <t>SS40-0181</t>
  </si>
  <si>
    <t>086569478122</t>
  </si>
  <si>
    <t>SS40-0182</t>
  </si>
  <si>
    <t>086569478139</t>
  </si>
  <si>
    <t>SS40-0183</t>
  </si>
  <si>
    <t>086569476999</t>
  </si>
  <si>
    <t>100"W x 84"L</t>
  </si>
  <si>
    <t>SS40-0208</t>
  </si>
  <si>
    <t>086569524225</t>
  </si>
  <si>
    <t>SS40-0215</t>
  </si>
  <si>
    <t>086569542236</t>
  </si>
  <si>
    <t>SS40-0216</t>
  </si>
  <si>
    <t>086569542243</t>
  </si>
  <si>
    <t>SS40-0235</t>
  </si>
  <si>
    <t>022164216097</t>
  </si>
  <si>
    <t>Cassius/Odessa/Aurora Window P</t>
  </si>
  <si>
    <t>SS41-0100</t>
  </si>
  <si>
    <t>086569150660</t>
  </si>
  <si>
    <t>Cassius Valance</t>
  </si>
  <si>
    <t>Grey/Silver</t>
  </si>
  <si>
    <t>UH10-0223</t>
  </si>
  <si>
    <t>675716924430</t>
  </si>
  <si>
    <t>Myla|Jojo|Kira</t>
  </si>
  <si>
    <t>F/Q Mattie/Jojo/Kira 7pcs Comf</t>
  </si>
  <si>
    <t>Full/Queen: 88x92"/20x26"(2)/1</t>
  </si>
  <si>
    <t>UH10-2150</t>
  </si>
  <si>
    <t>086569003232</t>
  </si>
  <si>
    <t>K/CK Myla/Jojo/Kira 7pcs Comfo</t>
  </si>
  <si>
    <t>UH12-2349</t>
  </si>
  <si>
    <t>086569408358</t>
  </si>
  <si>
    <t>Calum|Charlie|Corey</t>
  </si>
  <si>
    <t>T/TXL Calum/Charlie/Corey Duve</t>
  </si>
  <si>
    <t>Twin/TXL: 68"W x 92"L/20"W x 2</t>
  </si>
  <si>
    <t>UH12-2474</t>
  </si>
  <si>
    <t>022164260748</t>
  </si>
  <si>
    <t>Bennett|Silas|Atlas</t>
  </si>
  <si>
    <t>F/Q Bennett/Bennett/Bennett Du</t>
  </si>
  <si>
    <t>Full/Queen: 88x92"/20x26"(2)</t>
  </si>
  <si>
    <t>Off White</t>
  </si>
  <si>
    <t>UH12-2475</t>
  </si>
  <si>
    <t>022164260755</t>
  </si>
  <si>
    <t>K Bennett/Bennett/Bennett Duve</t>
  </si>
  <si>
    <t>King:104x92"/20x36"(2)</t>
  </si>
  <si>
    <t>UH13-2098</t>
  </si>
  <si>
    <t>675716999322</t>
  </si>
  <si>
    <t>Caden|Mason|Harper</t>
  </si>
  <si>
    <t>F/Q Caden/Mason/Harper</t>
  </si>
  <si>
    <t>UH13-2099</t>
  </si>
  <si>
    <t>675716999315</t>
  </si>
  <si>
    <t>K/CK Caden/Mason/Harper</t>
  </si>
  <si>
    <t>UHK10-0037</t>
  </si>
  <si>
    <t>675716998271</t>
  </si>
  <si>
    <t>Finn|Aaron|Luke</t>
  </si>
  <si>
    <t>F/Q Finn/Aaron/Luke Comforter</t>
  </si>
  <si>
    <t>UHK10-0188</t>
  </si>
  <si>
    <t>022164209860</t>
  </si>
  <si>
    <t>Sammie|Dakota|Cameron</t>
  </si>
  <si>
    <t>T Sammie/Dakota/Cameron Comfor</t>
  </si>
  <si>
    <t>Twin: 68"W x 88"L/20"W x 26"L</t>
  </si>
  <si>
    <t>UHK10-0189</t>
  </si>
  <si>
    <t>022164209877</t>
  </si>
  <si>
    <t>F/Q Sammie/Dakota/Cameron Comf</t>
  </si>
  <si>
    <t>Full/Queen:88"W x 88"L/20"W x</t>
  </si>
  <si>
    <t>UHK10-0192</t>
  </si>
  <si>
    <t>022164209907</t>
  </si>
  <si>
    <t>UHK13-0190</t>
  </si>
  <si>
    <t>022164209884</t>
  </si>
  <si>
    <t>T Sammie/Dakota/Cameron Coverl</t>
  </si>
  <si>
    <t>UHK13-0191</t>
  </si>
  <si>
    <t>022164209891</t>
  </si>
  <si>
    <t>F/Q Sammie/Dakota/Cameron Cove</t>
  </si>
  <si>
    <t>UHK13-0195</t>
  </si>
  <si>
    <t>022164209938</t>
  </si>
  <si>
    <t>SD3</t>
  </si>
  <si>
    <t>ID10-020</t>
  </si>
  <si>
    <t>675716505974</t>
  </si>
  <si>
    <t>Waterfall|Demi|Marley</t>
  </si>
  <si>
    <t>F/Q Waterfall 5pcs Comft Set</t>
  </si>
  <si>
    <t>ID12-1804</t>
  </si>
  <si>
    <t>086569286406</t>
  </si>
  <si>
    <t>Rebecca|Natalia|Vanessa</t>
  </si>
  <si>
    <t>F/Q Rebecca/Natalia/Vanessa</t>
  </si>
  <si>
    <t>II167-944</t>
  </si>
  <si>
    <t>086569990662</t>
  </si>
  <si>
    <t>Ralston|Ralston|Ralston</t>
  </si>
  <si>
    <t>Ralston Wood Wall Art</t>
  </si>
  <si>
    <t>19.68"W x 0.98"D x 31.5"L</t>
  </si>
  <si>
    <t>MP95B-0002</t>
  </si>
  <si>
    <t>086569862754</t>
  </si>
  <si>
    <t>Patterned Tiles|Patterned Tiles|Patterned Tiles</t>
  </si>
  <si>
    <t>Heart Strings 3 Piece Set</t>
  </si>
  <si>
    <t>13.75x13.75x1.25"(3)</t>
  </si>
  <si>
    <t>WMPR40-0155</t>
  </si>
  <si>
    <t>086569437761</t>
  </si>
  <si>
    <t>Solid Voile</t>
  </si>
  <si>
    <t>PR VOIL NAVY CURT 95</t>
  </si>
  <si>
    <t>S</t>
  </si>
  <si>
    <t>Blue/Yellow</t>
  </si>
  <si>
    <t>Cavoy|Cavoy|Cavoy</t>
  </si>
  <si>
    <t>Cavoy Shower Curtain</t>
  </si>
  <si>
    <t>MP70-7696</t>
  </si>
  <si>
    <t>086569763150</t>
  </si>
  <si>
    <t>Charisma|Charlaine|Colissa</t>
  </si>
  <si>
    <t>Charisma SC</t>
  </si>
  <si>
    <t>MP70-7697</t>
  </si>
  <si>
    <t>086569763167</t>
  </si>
  <si>
    <t>MPS72-451</t>
  </si>
  <si>
    <t>086569304407</t>
  </si>
  <si>
    <t>Ritzy|Ritzy|Ritzy</t>
  </si>
  <si>
    <t>Ritzy Bath Rug</t>
  </si>
  <si>
    <t>17x24"/21x34"</t>
  </si>
  <si>
    <t>MS5701030822-22</t>
  </si>
  <si>
    <t>675716947941</t>
  </si>
  <si>
    <t>Triangle</t>
  </si>
  <si>
    <t>F Triangle Comforter Set</t>
  </si>
  <si>
    <t>Full: 76x90"/20x26+2"(2)/81x96</t>
  </si>
  <si>
    <t>Mint</t>
  </si>
  <si>
    <t>MS9944409622-20</t>
  </si>
  <si>
    <t>086569318534</t>
  </si>
  <si>
    <t>Black Floral</t>
  </si>
  <si>
    <t>T/TXL Black FlorComforter  Set</t>
  </si>
  <si>
    <t>MS9944409622-21</t>
  </si>
  <si>
    <t>086569318541</t>
  </si>
  <si>
    <t>F Black Floral Comforter Set</t>
  </si>
  <si>
    <t>Full:</t>
  </si>
  <si>
    <t>MS9944409622-22</t>
  </si>
  <si>
    <t>086569318558</t>
  </si>
  <si>
    <t>Q Black Floral  Comforter Set</t>
  </si>
  <si>
    <t>UH95G-0034</t>
  </si>
  <si>
    <t>022164315141</t>
  </si>
  <si>
    <t>Humming Birds|Humming Birds|Humming Birds</t>
  </si>
  <si>
    <t>2Pc 16X16 Uv Natural Paper Sha</t>
  </si>
  <si>
    <t>17X17X1.25" (2)</t>
  </si>
  <si>
    <t>BASI16-0319</t>
  </si>
  <si>
    <t>675716660154</t>
  </si>
  <si>
    <t>Bed Guardian|Bed Guardian|Bed Guardian</t>
  </si>
  <si>
    <t>K Bed Guardian Mattress Protec</t>
  </si>
  <si>
    <t>King:  78x80+18"</t>
  </si>
  <si>
    <t>BR10-3848</t>
  </si>
  <si>
    <t>022164220469</t>
  </si>
  <si>
    <t>Q Miro /Miro/Miro Comforter Se</t>
  </si>
  <si>
    <t>BR10-3849</t>
  </si>
  <si>
    <t>022164220476</t>
  </si>
  <si>
    <t>K Miro /Miro/Miro Comforter Se</t>
  </si>
  <si>
    <t>BR10-3852</t>
  </si>
  <si>
    <t>022164220506</t>
  </si>
  <si>
    <t>BR10-3853</t>
  </si>
  <si>
    <t>022164220513</t>
  </si>
  <si>
    <t>MP10-526</t>
  </si>
  <si>
    <t>675716479909</t>
  </si>
  <si>
    <t>Malone|Harley|Beau</t>
  </si>
  <si>
    <t>K Malone/Harley/Beau 7pcs Comf</t>
  </si>
  <si>
    <t>MP40-1572</t>
  </si>
  <si>
    <t>675716624958</t>
  </si>
  <si>
    <t>SS40-0210</t>
  </si>
  <si>
    <t>086569527295</t>
  </si>
  <si>
    <t>BH8144409622-01</t>
  </si>
  <si>
    <t>086569509406</t>
  </si>
  <si>
    <t>Pintuck</t>
  </si>
  <si>
    <t>F/Q Pintuck Comforter Set</t>
  </si>
  <si>
    <t>Full/Queen: 92x96"/20x28"(2)</t>
  </si>
  <si>
    <t>MZ10-0592</t>
  </si>
  <si>
    <t>086569271938</t>
  </si>
  <si>
    <t>Pearl|Phoebe|Daphne</t>
  </si>
  <si>
    <t>F/Q Pearl/Phoebe/Daphne</t>
  </si>
  <si>
    <t>Aqua/Purple</t>
  </si>
  <si>
    <t>MP40-3553</t>
  </si>
  <si>
    <t>675716839710</t>
  </si>
  <si>
    <t>84" Panel</t>
  </si>
  <si>
    <t>MP10-2587</t>
  </si>
  <si>
    <t>675716735845</t>
  </si>
  <si>
    <t>F Amherst/Infinity/Salem 7pcs</t>
  </si>
  <si>
    <t>MP40-2973</t>
  </si>
  <si>
    <t>675716762674</t>
  </si>
  <si>
    <t>MP40-7992</t>
  </si>
  <si>
    <t>022164191547</t>
  </si>
  <si>
    <t>CS10-0921-1</t>
  </si>
  <si>
    <t>086569040022</t>
  </si>
  <si>
    <t>Cara|Cara|Cara</t>
  </si>
  <si>
    <t>T Cara 6pcs Bed in a bag</t>
  </si>
  <si>
    <t>CS10-0921-1: Twin: 66"W x 90"L</t>
  </si>
  <si>
    <t>D240812</t>
  </si>
  <si>
    <t>MP40-7441</t>
  </si>
  <si>
    <t>086569526977</t>
  </si>
  <si>
    <t>MP40-8117</t>
  </si>
  <si>
    <t>022164222135</t>
  </si>
  <si>
    <t>BASI16-0587</t>
  </si>
  <si>
    <t>022164208375</t>
  </si>
  <si>
    <t>Microfiber with HeiQ Smart Temp|Microfiber with HeiQ Smart Temp|Microfiber</t>
  </si>
  <si>
    <t>Microfiber with HeiQ Smart Tem</t>
  </si>
  <si>
    <t>D240805</t>
  </si>
  <si>
    <t>ID10-1583</t>
  </si>
  <si>
    <t>086569092502</t>
  </si>
  <si>
    <t>Oxford|Owen|Trent</t>
  </si>
  <si>
    <t>F/Q Oxford/Owen/Trent Comfor</t>
  </si>
  <si>
    <t>MP10-7667</t>
  </si>
  <si>
    <t>086569756961</t>
  </si>
  <si>
    <t>Dax|William|Noah</t>
  </si>
  <si>
    <t>Q Dax/William/Noah Comforter S</t>
  </si>
  <si>
    <t>MP40-7929</t>
  </si>
  <si>
    <t>022164168389</t>
  </si>
  <si>
    <t>MP40-8088</t>
  </si>
  <si>
    <t>022164211832</t>
  </si>
  <si>
    <t>MP40-8122</t>
  </si>
  <si>
    <t>022164222180</t>
  </si>
  <si>
    <t>MPE10-091</t>
  </si>
  <si>
    <t>675716621872</t>
  </si>
  <si>
    <t>Merritt|Almaden|Becker</t>
  </si>
  <si>
    <t>Q Merrit/Cole/Becker 9pc Confo</t>
  </si>
  <si>
    <t>MP40-717</t>
  </si>
  <si>
    <t>675716502980</t>
  </si>
  <si>
    <t>MP41-2030</t>
  </si>
  <si>
    <t>675716682811</t>
  </si>
  <si>
    <t>ID12-2168</t>
  </si>
  <si>
    <t>022164212877</t>
  </si>
  <si>
    <t>T/TXL  Bree/Bree/Laurel  Duvet</t>
  </si>
  <si>
    <t>D240621</t>
  </si>
  <si>
    <t>MP13-7733</t>
  </si>
  <si>
    <t>086569812551</t>
  </si>
  <si>
    <t>Violet|Ava|Juniper</t>
  </si>
  <si>
    <t>F/Q  Violet/Ava/Juniper</t>
  </si>
  <si>
    <t>King/ Cal King :104"W x 94"L /</t>
  </si>
  <si>
    <t>II10-1045</t>
  </si>
  <si>
    <t>086569135285</t>
  </si>
  <si>
    <t>Masie|Masie|Masie</t>
  </si>
  <si>
    <t>K/CK Masie Comforter Mini Set</t>
  </si>
  <si>
    <t>Full/Queen: 88"W x 92"L / 20"W</t>
  </si>
  <si>
    <t>II12-1015</t>
  </si>
  <si>
    <t>086569001795</t>
  </si>
  <si>
    <t>Masie K/CK Duvet Cover Mini Se</t>
  </si>
  <si>
    <t>II12-801</t>
  </si>
  <si>
    <t>675716842659</t>
  </si>
  <si>
    <t>Masie|Masie</t>
  </si>
  <si>
    <t>F/Q Masie  Duvet Cover Mini Se</t>
  </si>
  <si>
    <t>Full/Queen: 88x92"/20x26" (2)</t>
  </si>
  <si>
    <t>MPS10-466</t>
  </si>
  <si>
    <t>086569406521</t>
  </si>
  <si>
    <t>Haven|Haven|Haven</t>
  </si>
  <si>
    <t>K Haven Comforter Set</t>
  </si>
  <si>
    <t>King: 110x96"/20x36+1"(2)/26x2</t>
  </si>
  <si>
    <t>MP95G-0306</t>
  </si>
  <si>
    <t>022164228618</t>
  </si>
  <si>
    <t>Enchanted Forest|Enchanted Forest|Enchanted Forest</t>
  </si>
  <si>
    <t>Landscape 100% Hand Painted Fr</t>
  </si>
  <si>
    <t>35.5x25.5x1.5"</t>
  </si>
  <si>
    <t>Grey/Gold</t>
  </si>
  <si>
    <t>WA95C-0001</t>
  </si>
  <si>
    <t>086569828354</t>
  </si>
  <si>
    <t>Sweet Florals|Sweet Florals|Sweet Florals</t>
  </si>
  <si>
    <t>Canvas With Hand Embellishment</t>
  </si>
  <si>
    <t>20x20x1.5"(2)</t>
  </si>
  <si>
    <t>D240606</t>
  </si>
  <si>
    <t>BR40-2140</t>
  </si>
  <si>
    <t>086569449351</t>
  </si>
  <si>
    <t>N/A</t>
  </si>
  <si>
    <t>Solid Thermal Weave Panel</t>
  </si>
  <si>
    <t>104x84"</t>
  </si>
  <si>
    <t>BRB40-0012</t>
  </si>
  <si>
    <t>086569796769</t>
  </si>
  <si>
    <t>N/A|N/A|N/A</t>
  </si>
  <si>
    <t>52x108"(2)</t>
  </si>
  <si>
    <t>ID10-2170</t>
  </si>
  <si>
    <t>022164212891</t>
  </si>
  <si>
    <t>T/TXL  Camila/Zoe/Isla Comfort</t>
  </si>
  <si>
    <t>Twin/Twin XL: 68''W x 90"L/20'</t>
  </si>
  <si>
    <t>ID10-2171</t>
  </si>
  <si>
    <t>022164212907</t>
  </si>
  <si>
    <t>F/Q  Camila/Zoe/Isla Comforter</t>
  </si>
  <si>
    <t>Full/Queen: 90''W x 90"L/20''W</t>
  </si>
  <si>
    <t>MP40-2022</t>
  </si>
  <si>
    <t>675716682767</t>
  </si>
  <si>
    <t>Saratoga/Westmont/Sereno Patio</t>
  </si>
  <si>
    <t>MP40-2681</t>
  </si>
  <si>
    <t>675716745769</t>
  </si>
  <si>
    <t>MP40-3555</t>
  </si>
  <si>
    <t>675716839789</t>
  </si>
  <si>
    <t>MP40-4359</t>
  </si>
  <si>
    <t>675716932558</t>
  </si>
  <si>
    <t>Brooklyn|Asher|Peyton</t>
  </si>
  <si>
    <t>Brooklyn/Asher/Peyton Panel</t>
  </si>
  <si>
    <t>MP40-6615</t>
  </si>
  <si>
    <t>086569284884</t>
  </si>
  <si>
    <t>MP40-6621</t>
  </si>
  <si>
    <t>086569284945</t>
  </si>
  <si>
    <t>MP40-6775</t>
  </si>
  <si>
    <t>086569297631</t>
  </si>
  <si>
    <t>MP40-7499</t>
  </si>
  <si>
    <t>086569548191</t>
  </si>
  <si>
    <t>MP40-8182</t>
  </si>
  <si>
    <t>022164234435</t>
  </si>
  <si>
    <t>MP40-8184</t>
  </si>
  <si>
    <t>022164234459</t>
  </si>
  <si>
    <t>MP40-8185</t>
  </si>
  <si>
    <t>022164234466</t>
  </si>
  <si>
    <t>SS40-0147</t>
  </si>
  <si>
    <t>086569410887</t>
  </si>
  <si>
    <t>Bentley/Abel/Byron Window Pane</t>
  </si>
  <si>
    <t>SS40-0232</t>
  </si>
  <si>
    <t>022164179170</t>
  </si>
  <si>
    <t>SS40-0155</t>
  </si>
  <si>
    <t>086569413420</t>
  </si>
  <si>
    <t>SS40-0158</t>
  </si>
  <si>
    <t>086569413451</t>
  </si>
  <si>
    <t>D240510</t>
  </si>
  <si>
    <t>ID10-2137</t>
  </si>
  <si>
    <t>022164145083</t>
  </si>
  <si>
    <t>Lorna|Kaylee|Janelle</t>
  </si>
  <si>
    <t>Comforter Set</t>
  </si>
  <si>
    <t>II13-1199</t>
  </si>
  <si>
    <t>086569646934</t>
  </si>
  <si>
    <t>Pomona|Pomona|Pomona</t>
  </si>
  <si>
    <t>F/Q Pomona Coverlet Set</t>
  </si>
  <si>
    <t>SS40-0081</t>
  </si>
  <si>
    <t>086569067722</t>
  </si>
  <si>
    <t>FB13-1034</t>
  </si>
  <si>
    <t>675716659813</t>
  </si>
  <si>
    <t>Velvet Touch|Velvet Touch</t>
  </si>
  <si>
    <t>K Velvet Touch Coverlet Set</t>
  </si>
  <si>
    <t>King:110x96/20x36(2)</t>
  </si>
  <si>
    <t>MP40-1757</t>
  </si>
  <si>
    <t>675716656256</t>
  </si>
  <si>
    <t>MP40-2011</t>
  </si>
  <si>
    <t>675716676384</t>
  </si>
  <si>
    <t>MP40-2012</t>
  </si>
  <si>
    <t>675716676391</t>
  </si>
  <si>
    <t>MP40-2025</t>
  </si>
  <si>
    <t>675716682774</t>
  </si>
  <si>
    <t>MP40-2028</t>
  </si>
  <si>
    <t>675716682781</t>
  </si>
  <si>
    <t>MP40-2029</t>
  </si>
  <si>
    <t>675716682750</t>
  </si>
  <si>
    <t>MP40-2400</t>
  </si>
  <si>
    <t>675716714772</t>
  </si>
  <si>
    <t>MP40-2408</t>
  </si>
  <si>
    <t>675716714680</t>
  </si>
  <si>
    <t>MP40-2971</t>
  </si>
  <si>
    <t>675716762650</t>
  </si>
  <si>
    <t>MP40-3940</t>
  </si>
  <si>
    <t>675716866334</t>
  </si>
  <si>
    <t>Pacifica|Mission|Grove</t>
  </si>
  <si>
    <t>Pacifica/Mission/Grove Panel</t>
  </si>
  <si>
    <t>54x95"</t>
  </si>
  <si>
    <t>MP40-4493</t>
  </si>
  <si>
    <t>675716956820</t>
  </si>
  <si>
    <t>MP40-4508</t>
  </si>
  <si>
    <t>675716957346</t>
  </si>
  <si>
    <t>MP40-5272</t>
  </si>
  <si>
    <t>086569955005</t>
  </si>
  <si>
    <t>MP40-5729</t>
  </si>
  <si>
    <t>086569019264</t>
  </si>
  <si>
    <t>54"W x 108"L</t>
  </si>
  <si>
    <t>MP40-6619</t>
  </si>
  <si>
    <t>086569284921</t>
  </si>
  <si>
    <t>MP40-6749</t>
  </si>
  <si>
    <t>086569296405</t>
  </si>
  <si>
    <t>MP40-6774</t>
  </si>
  <si>
    <t>086569297624</t>
  </si>
  <si>
    <t>MP40-6778</t>
  </si>
  <si>
    <t>086569297662</t>
  </si>
  <si>
    <t>MP40-7504</t>
  </si>
  <si>
    <t>086569548245</t>
  </si>
  <si>
    <t>Kane|Kyler|Kanya</t>
  </si>
  <si>
    <t>Kane/Kyler/Kanya Window Panel</t>
  </si>
  <si>
    <t>MP40-7936</t>
  </si>
  <si>
    <t>022164174564</t>
  </si>
  <si>
    <t>37x95"(2)</t>
  </si>
  <si>
    <t>MP40-8098</t>
  </si>
  <si>
    <t>022164211931</t>
  </si>
  <si>
    <t>MP40-8100</t>
  </si>
  <si>
    <t>022164214109</t>
  </si>
  <si>
    <t>MP41-4450</t>
  </si>
  <si>
    <t>675716953324</t>
  </si>
  <si>
    <t>MP41-4570</t>
  </si>
  <si>
    <t>675716964016</t>
  </si>
  <si>
    <t>Andora/Eliza/Aden Valance</t>
  </si>
  <si>
    <t>SS40-0095</t>
  </si>
  <si>
    <t>086569124111</t>
  </si>
  <si>
    <t>SS40-0149</t>
  </si>
  <si>
    <t>086569413338</t>
  </si>
  <si>
    <t>SS40-0231</t>
  </si>
  <si>
    <t>022164179163</t>
  </si>
  <si>
    <t>SS40-0233</t>
  </si>
  <si>
    <t>022164216073</t>
  </si>
  <si>
    <t>UH40-2165</t>
  </si>
  <si>
    <t>086569017918</t>
  </si>
  <si>
    <t>Brooklyn|Maize|Kay</t>
  </si>
  <si>
    <t>Brooklyn/Maize/Kay Window Pane</t>
  </si>
  <si>
    <t>42"W x 63"L</t>
  </si>
  <si>
    <t>UH40-2174</t>
  </si>
  <si>
    <t>086569018021</t>
  </si>
  <si>
    <t>Brooklyn/Maize/Kay Panel</t>
  </si>
  <si>
    <t>BG40-413</t>
  </si>
  <si>
    <t>022164208061</t>
  </si>
  <si>
    <t>Pria</t>
  </si>
  <si>
    <t>Pria Window Panel</t>
  </si>
  <si>
    <t>74" X 84"</t>
  </si>
  <si>
    <t>BG40-416</t>
  </si>
  <si>
    <t>022164208092</t>
  </si>
  <si>
    <t>Ombre Window Panel</t>
  </si>
  <si>
    <t>MCG16-1861</t>
  </si>
  <si>
    <t>086569373106</t>
  </si>
  <si>
    <t>MS 300TC Waterproof Mattress Pad</t>
  </si>
  <si>
    <t>T MS 300TC Waterproof Mattress</t>
  </si>
  <si>
    <t>Twin: 39x75+17"</t>
  </si>
  <si>
    <t>MP95C-0112</t>
  </si>
  <si>
    <t>086569895172</t>
  </si>
  <si>
    <t>Midday Bloom Florals|Midday Bloom Florals|Midday Bloom Florals</t>
  </si>
  <si>
    <t>30% Paint Embellished Canvas w</t>
  </si>
  <si>
    <t>39x19x1.5"</t>
  </si>
  <si>
    <t>MP95C-0310</t>
  </si>
  <si>
    <t>022164228885</t>
  </si>
  <si>
    <t>Bliss|Bliss|Bliss</t>
  </si>
  <si>
    <t>55X34" Framed Embellished Canv</t>
  </si>
  <si>
    <t>61.34x40.34x1.48"</t>
  </si>
  <si>
    <t>MP95C-0311</t>
  </si>
  <si>
    <t>022164228892</t>
  </si>
  <si>
    <t>Jana|Jana|Jana</t>
  </si>
  <si>
    <t>72X36 Dbl Emb Canvas - Golden</t>
  </si>
  <si>
    <t>72.00x36.00x2.50"</t>
  </si>
  <si>
    <t>MP95C-0316</t>
  </si>
  <si>
    <t>022164228946</t>
  </si>
  <si>
    <t>Hallie|Hallie|Hallie</t>
  </si>
  <si>
    <t>24X30 Mldg With Liner Sf Canva</t>
  </si>
  <si>
    <t>33.00x39.00x1.73"</t>
  </si>
  <si>
    <t>MS44-001-009-30</t>
  </si>
  <si>
    <t>675716523763</t>
  </si>
  <si>
    <t>MS Senna BNB</t>
  </si>
  <si>
    <t>T/TXL MS Senna BNB</t>
  </si>
  <si>
    <t>Twin/TXL: 66x90"/20x26+2"/66x9</t>
  </si>
  <si>
    <t>Yellow/Grey</t>
  </si>
  <si>
    <t>MS44-001-009-31</t>
  </si>
  <si>
    <t>675716523770</t>
  </si>
  <si>
    <t>F MS Senna BNB</t>
  </si>
  <si>
    <t>MS5701030822-21</t>
  </si>
  <si>
    <t>675716947934</t>
  </si>
  <si>
    <t>T/TXL Triangle Comforter Set</t>
  </si>
  <si>
    <t>CS14-0226-1</t>
  </si>
  <si>
    <t>675716955960</t>
  </si>
  <si>
    <t>Adele|Nicole|Elise</t>
  </si>
  <si>
    <t>F/Q Adele Quilt Mini Set</t>
  </si>
  <si>
    <t>D240226</t>
  </si>
  <si>
    <t>DLFBA40-0009</t>
  </si>
  <si>
    <t>675716938710</t>
  </si>
  <si>
    <t>Grasscloth</t>
  </si>
  <si>
    <t>Grasscloth Window Panel Pair</t>
  </si>
  <si>
    <t>40x95"(2)</t>
  </si>
  <si>
    <t>MP13-2631</t>
  </si>
  <si>
    <t>675716740054</t>
  </si>
  <si>
    <t>Ashbury|Stanton|Clark</t>
  </si>
  <si>
    <t>K Ashbury/Stanton/Clark Bedspr</t>
  </si>
  <si>
    <t>King: 120x118"/20x36+2"(2)/12x</t>
  </si>
  <si>
    <t>MP40-6745</t>
  </si>
  <si>
    <t>086569296368</t>
  </si>
  <si>
    <t>MZ12-0593</t>
  </si>
  <si>
    <t>086569271945</t>
  </si>
  <si>
    <t>T/TXL Pearl/Phoebe/Daphne</t>
  </si>
  <si>
    <t>MZ12-0594</t>
  </si>
  <si>
    <t>086569271952</t>
  </si>
  <si>
    <t>II00-7831</t>
  </si>
  <si>
    <t>086569998965</t>
  </si>
  <si>
    <t>II122703|II122703|II122703</t>
  </si>
  <si>
    <t>M II122703 Raceback Sleepshirt</t>
  </si>
  <si>
    <t>Foulard  470</t>
  </si>
  <si>
    <t>D231211</t>
  </si>
  <si>
    <t>CS14-1296</t>
  </si>
  <si>
    <t>086569436917</t>
  </si>
  <si>
    <t>Natalie</t>
  </si>
  <si>
    <t>F/Q Natalie Quilt Set</t>
  </si>
  <si>
    <t>CS14-1297</t>
  </si>
  <si>
    <t>086569436924</t>
  </si>
  <si>
    <t>K Natalie Quilt Set</t>
  </si>
  <si>
    <t>King: 104"Wx90"L/20"Wx36"L+0.5</t>
  </si>
  <si>
    <t>CSP12-1487</t>
  </si>
  <si>
    <t>086569909787</t>
  </si>
  <si>
    <t>Pike|Nathan|Carter</t>
  </si>
  <si>
    <t>K/CK Pike/Nathan/Carter</t>
  </si>
  <si>
    <t>King/Cal King: 104"Wx92"L/20"W</t>
  </si>
  <si>
    <t>White/Gray</t>
  </si>
  <si>
    <t>MP40-3939</t>
  </si>
  <si>
    <t>675716866327</t>
  </si>
  <si>
    <t>54x84"</t>
  </si>
  <si>
    <t>MP40-4292</t>
  </si>
  <si>
    <t>675716918057</t>
  </si>
  <si>
    <t>Dawn/Vanessa/Stella Tiers</t>
  </si>
  <si>
    <t>30x36"(2)</t>
  </si>
  <si>
    <t>MP41-2024</t>
  </si>
  <si>
    <t>675716682798</t>
  </si>
  <si>
    <t>SS40-0029</t>
  </si>
  <si>
    <t>086569909893</t>
  </si>
  <si>
    <t>SS40-0156</t>
  </si>
  <si>
    <t>086569413437</t>
  </si>
  <si>
    <t>SS40-0209</t>
  </si>
  <si>
    <t>086569527257</t>
  </si>
  <si>
    <t>UH40-0148</t>
  </si>
  <si>
    <t>675716851323</t>
  </si>
  <si>
    <t>Mason|Chapin|Elliot</t>
  </si>
  <si>
    <t>Mason/Chapin/Elliot Panel</t>
  </si>
  <si>
    <t>Grasscloth Panel Pair</t>
  </si>
  <si>
    <t>D230906</t>
  </si>
  <si>
    <t>CS14-0225-1</t>
  </si>
  <si>
    <t>675716955939</t>
  </si>
  <si>
    <t>T/TXL Adele Quilt Mini Set</t>
  </si>
  <si>
    <t>ID40-2026</t>
  </si>
  <si>
    <t>086569531926</t>
  </si>
  <si>
    <t>Felicia/Isabel/Alyssa Window P</t>
  </si>
  <si>
    <t>LCN40-0095</t>
  </si>
  <si>
    <t>086569484925</t>
  </si>
  <si>
    <t>Alder|Cashel|Oren</t>
  </si>
  <si>
    <t>Alder/Cashel/Oren Window Panel</t>
  </si>
  <si>
    <t>MP30-7464</t>
  </si>
  <si>
    <t>086569531018</t>
  </si>
  <si>
    <t>Newport|Bolinas|Ventura</t>
  </si>
  <si>
    <t>Newport/Bolinas/Ventura Pillow</t>
  </si>
  <si>
    <t>14x20"</t>
  </si>
  <si>
    <t>MP40-7615</t>
  </si>
  <si>
    <t>086569625823</t>
  </si>
  <si>
    <t>Albina|Tatum|Knox</t>
  </si>
  <si>
    <t>Albina/Tatum/Knox Shade</t>
  </si>
  <si>
    <t>MP40-7791</t>
  </si>
  <si>
    <t>022164108033</t>
  </si>
  <si>
    <t>SS40-0078</t>
  </si>
  <si>
    <t>086569067692</t>
  </si>
  <si>
    <t>SS40-0186</t>
  </si>
  <si>
    <t>086569477026</t>
  </si>
  <si>
    <t>SS40-0222</t>
  </si>
  <si>
    <t>086569609441</t>
  </si>
  <si>
    <t>Albina/Tatum/Knox Curtain Pane</t>
  </si>
  <si>
    <t>UH30-2378</t>
  </si>
  <si>
    <t>086569505125</t>
  </si>
  <si>
    <t>Brooklyn/Maize/Kay Pillow</t>
  </si>
  <si>
    <t>14"W x 20"L</t>
  </si>
  <si>
    <t>AMFBA40-0186</t>
  </si>
  <si>
    <t>086569341167</t>
  </si>
  <si>
    <t>40x63"(2)</t>
  </si>
  <si>
    <t>MS9844409622-27</t>
  </si>
  <si>
    <t>086569114549</t>
  </si>
  <si>
    <t>Trinity</t>
  </si>
  <si>
    <t>T/TXL Trinity MS Bedding Set</t>
  </si>
  <si>
    <t>T/TXL: 66x90"/20x26+2"/ 66x96"</t>
  </si>
  <si>
    <t>UHK10-0152</t>
  </si>
  <si>
    <t>086569438676</t>
  </si>
  <si>
    <t>Pirate Adventure|Pirate Explorer|Pirate Ship</t>
  </si>
  <si>
    <t>T Pirate  Pirate Adventure/Pir</t>
  </si>
  <si>
    <t>Twin: 68"W x 88"L/20"W x 26"L/</t>
  </si>
  <si>
    <t>CS70-0100</t>
  </si>
  <si>
    <t>675716895983</t>
  </si>
  <si>
    <t>MS8144409620-02</t>
  </si>
  <si>
    <t>086569352231</t>
  </si>
  <si>
    <t>Mink Medal</t>
  </si>
  <si>
    <t>Mink Medal Shower Curtain</t>
  </si>
  <si>
    <t>MP40-2894</t>
  </si>
  <si>
    <t>675716760410</t>
  </si>
  <si>
    <t>MP10-6371-BOB</t>
  </si>
  <si>
    <t>086569536754</t>
  </si>
  <si>
    <t>Sheffield|Diedrick|Prewitt</t>
  </si>
  <si>
    <t>K/C Sheffield/Diedrick/Prewitt</t>
  </si>
  <si>
    <t>King/ Cal King</t>
  </si>
  <si>
    <t>MP40-6769</t>
  </si>
  <si>
    <t>086569296832</t>
  </si>
  <si>
    <t>MP40-7789</t>
  </si>
  <si>
    <t>022164108019</t>
  </si>
  <si>
    <t>MP40-7808</t>
  </si>
  <si>
    <t>022164108200</t>
  </si>
  <si>
    <t>SS40-0027</t>
  </si>
  <si>
    <t>086569909879</t>
  </si>
  <si>
    <t>SS40-0080</t>
  </si>
  <si>
    <t>086569067715</t>
  </si>
  <si>
    <t>SS40-0129</t>
  </si>
  <si>
    <t>086569284105</t>
  </si>
  <si>
    <t>Taylor|Oxford|Blake</t>
  </si>
  <si>
    <t>Taylor/Oxford/Blake Panel</t>
  </si>
  <si>
    <t>MCC70-3782</t>
  </si>
  <si>
    <t>022164118537</t>
  </si>
  <si>
    <t>Marion</t>
  </si>
  <si>
    <t>Marion Shower Curtain</t>
  </si>
  <si>
    <t>MCG16-1867</t>
  </si>
  <si>
    <t>732996252728</t>
  </si>
  <si>
    <t>MS 233TC Cool to Touch Mattress Pad</t>
  </si>
  <si>
    <t>T MS 233TC Cool to Touch Mattr</t>
  </si>
  <si>
    <t>MCG73-3998</t>
  </si>
  <si>
    <t>766390287222</t>
  </si>
  <si>
    <t>Snowflake</t>
  </si>
  <si>
    <t>Snowflake Bath Towel</t>
  </si>
  <si>
    <t>16x28"(2)</t>
  </si>
  <si>
    <t>MP95C-0076</t>
  </si>
  <si>
    <t>086569884084</t>
  </si>
  <si>
    <t>Old White Barn|Old White Barn</t>
  </si>
  <si>
    <t>Gel coat canvas</t>
  </si>
  <si>
    <t>20x24x1.5"</t>
  </si>
  <si>
    <t>HE10-417</t>
  </si>
  <si>
    <t>675716797966</t>
  </si>
  <si>
    <t>Springfield</t>
  </si>
  <si>
    <t>K Springfield Comforter Set</t>
  </si>
  <si>
    <t>King: 102x86"/20x36"(2)/78x80+</t>
  </si>
  <si>
    <t>D230523</t>
  </si>
  <si>
    <t>MP40-2895</t>
  </si>
  <si>
    <t>675716760441</t>
  </si>
  <si>
    <t>MP40-5022</t>
  </si>
  <si>
    <t>086569925862</t>
  </si>
  <si>
    <t>Irina/Iris/Clarissa Window Pan</t>
  </si>
  <si>
    <t>100"W x 84"L (1)</t>
  </si>
  <si>
    <t>MP40-7498</t>
  </si>
  <si>
    <t>086569548184</t>
  </si>
  <si>
    <t>SS40-0035</t>
  </si>
  <si>
    <t>086569910011</t>
  </si>
  <si>
    <t>SS40-0169</t>
  </si>
  <si>
    <t>086569422750</t>
  </si>
  <si>
    <t>Makayla|Rami|Shaye</t>
  </si>
  <si>
    <t>Makayla/Rami/Shaye Panel</t>
  </si>
  <si>
    <t>Panel 51" width after wash 47"</t>
  </si>
  <si>
    <t>BG40-288</t>
  </si>
  <si>
    <t>086569358233</t>
  </si>
  <si>
    <t>Montreal Prints</t>
  </si>
  <si>
    <t>Montreal Prints Dobby Textured</t>
  </si>
  <si>
    <t>38x84"</t>
  </si>
  <si>
    <t>Millicent</t>
  </si>
  <si>
    <t>MPE10-851-AR</t>
  </si>
  <si>
    <t>086569456359</t>
  </si>
  <si>
    <t>Dalton|Lydon|Wade</t>
  </si>
  <si>
    <t>Q Dalton/Lydon/Wade Comforter</t>
  </si>
  <si>
    <t>Queen: 90x90"/20x26+2"(2)/16x1</t>
  </si>
  <si>
    <t>Grey/Charcoal</t>
  </si>
  <si>
    <t>MP40-5021</t>
  </si>
  <si>
    <t>086569925855</t>
  </si>
  <si>
    <t>MP40-6610</t>
  </si>
  <si>
    <t>086569284792</t>
  </si>
  <si>
    <t>Cameron|Quinn|Ryan</t>
  </si>
  <si>
    <t>Cameron/Quinn/Ryan Top Panel</t>
  </si>
  <si>
    <t>MS8044409622-29</t>
  </si>
  <si>
    <t>086569277336</t>
  </si>
  <si>
    <t>OPP Comforter - SOLID</t>
  </si>
  <si>
    <t>F/Q Solid Comforter</t>
  </si>
  <si>
    <t>MS8044409622-30</t>
  </si>
  <si>
    <t>086569277404</t>
  </si>
  <si>
    <t>OPP Comforter - REVERSIBLE SOLID</t>
  </si>
  <si>
    <t>T/TXL Solid Comforter</t>
  </si>
  <si>
    <t>Twin/Twin XL: 66x90"</t>
  </si>
  <si>
    <t>MS8044409622-31</t>
  </si>
  <si>
    <t>086569277558</t>
  </si>
  <si>
    <t>MS8044409622-39</t>
  </si>
  <si>
    <t>086569347718</t>
  </si>
  <si>
    <t>Chole</t>
  </si>
  <si>
    <t>T/TXL Chole Comforter</t>
  </si>
  <si>
    <t>SS40-0166</t>
  </si>
  <si>
    <t>086569420787</t>
  </si>
  <si>
    <t>Eilish|Tinsley|Esme</t>
  </si>
  <si>
    <t>Eilish/Tinsley/Esme Panel</t>
  </si>
  <si>
    <t>MP40-5558</t>
  </si>
  <si>
    <t>086569067609</t>
  </si>
  <si>
    <t>Yvette|Rosalie|Elodie</t>
  </si>
  <si>
    <t>Yvette/Rosalie/Elodie Window P</t>
  </si>
  <si>
    <t>21SNMTXSC01</t>
  </si>
  <si>
    <t>022164111859</t>
  </si>
  <si>
    <t>Morgan Collection</t>
  </si>
  <si>
    <t>Morgan Collection Shower Curta</t>
  </si>
  <si>
    <t>70x72"</t>
  </si>
  <si>
    <t>SS40-0187</t>
  </si>
  <si>
    <t>086569477033</t>
  </si>
  <si>
    <t>UH70-2383</t>
  </si>
  <si>
    <t>086569518811</t>
  </si>
  <si>
    <t>Lizbeth|Bailey|Emerson</t>
  </si>
  <si>
    <t>Lizbeth Shower Curtain</t>
  </si>
  <si>
    <t>White/Grey</t>
  </si>
  <si>
    <t>MP40-7530</t>
  </si>
  <si>
    <t>086569552631</t>
  </si>
  <si>
    <t>SS40-0126</t>
  </si>
  <si>
    <t>086569284075</t>
  </si>
  <si>
    <t>SS40-0180</t>
  </si>
  <si>
    <t>086569447791</t>
  </si>
  <si>
    <t>MP40-4524</t>
  </si>
  <si>
    <t>675716958657</t>
  </si>
  <si>
    <t>42"W x 63"L (2)</t>
  </si>
  <si>
    <t>MCC73-2950</t>
  </si>
  <si>
    <t>733003086442</t>
  </si>
  <si>
    <t>Cardinal</t>
  </si>
  <si>
    <t>Cardinal Tip Towel Set</t>
  </si>
  <si>
    <t>11" x 18" (2)</t>
  </si>
  <si>
    <t>MP41-2165</t>
  </si>
  <si>
    <t>675716692377</t>
  </si>
  <si>
    <t>Bessie|Kylie|Laurie</t>
  </si>
  <si>
    <t>Bessie/Kylie/Laurie Valance</t>
  </si>
  <si>
    <t>BG40-285</t>
  </si>
  <si>
    <t>086569358202</t>
  </si>
  <si>
    <t>Montreal</t>
  </si>
  <si>
    <t>Montreal Dobby Textured Panel</t>
  </si>
  <si>
    <t>38x63"</t>
  </si>
  <si>
    <t>Tibetan Red 19-1934TCX</t>
  </si>
  <si>
    <t>MT160-0007</t>
  </si>
  <si>
    <t>086569225214</t>
  </si>
  <si>
    <t>Westchester|Westchester|Westchester</t>
  </si>
  <si>
    <t>Mirror</t>
  </si>
  <si>
    <t>28.5"Wx 1.5"Dx34.5"H</t>
  </si>
  <si>
    <t>Antique Gold</t>
  </si>
  <si>
    <t>BG40-282</t>
  </si>
  <si>
    <t>086569358172</t>
  </si>
  <si>
    <t>Aquifer 15-5207TCX</t>
  </si>
  <si>
    <t>MP40-1306</t>
  </si>
  <si>
    <t>675716573287</t>
  </si>
  <si>
    <t>Delray Diamond|Ella|Natalie</t>
  </si>
  <si>
    <t>Delray Diamond/Ella/Natalie Pa</t>
  </si>
  <si>
    <t>42x95"</t>
  </si>
  <si>
    <t>MP167-0352</t>
  </si>
  <si>
    <t>086569299529</t>
  </si>
  <si>
    <t>Rabbit|Rabbit|Rabbit</t>
  </si>
  <si>
    <t>Rabbit object</t>
  </si>
  <si>
    <t>7.9"Lx4.1"Wx2.8"H</t>
  </si>
  <si>
    <t>Nickel</t>
  </si>
  <si>
    <t>5DS10-0253</t>
  </si>
  <si>
    <t>022164131000</t>
  </si>
  <si>
    <t>K Ramsey/Lynda/Casey</t>
  </si>
  <si>
    <t>King: 104"Wx92"L/20"Wx36"L(2)/</t>
  </si>
  <si>
    <t>5DS10-0254</t>
  </si>
  <si>
    <t>022164131017</t>
  </si>
  <si>
    <t>CK Ramsey/Lynda/Casey</t>
  </si>
  <si>
    <t>Cal King: 104"W x 92"L/20"W x</t>
  </si>
  <si>
    <t>CS14-0207</t>
  </si>
  <si>
    <t>675716951870</t>
  </si>
  <si>
    <t>Howdy Hoots</t>
  </si>
  <si>
    <t>T Howdy Hoots Quilt Set</t>
  </si>
  <si>
    <t>Twin: 66x86"/20x26+0.5"</t>
  </si>
  <si>
    <t>HH10-1544</t>
  </si>
  <si>
    <t>675716736453</t>
  </si>
  <si>
    <t>Coastline|Coastline|Coastline</t>
  </si>
  <si>
    <t>F Coastline 6pc Comfort Set</t>
  </si>
  <si>
    <t>ID12-1593</t>
  </si>
  <si>
    <t>086569130174</t>
  </si>
  <si>
    <t>Dorsey|Renee|Hannah</t>
  </si>
  <si>
    <t>F/Q Dorsey/Renee/Hannah Duve</t>
  </si>
  <si>
    <t>ID12-2127</t>
  </si>
  <si>
    <t>022164140156</t>
  </si>
  <si>
    <t>Stella|Luna|Zuri</t>
  </si>
  <si>
    <t>T/TXL Stella/Luna/Zuri Duvet C</t>
  </si>
  <si>
    <t>Twin/Twin XL: 68x90"/20x26"/16</t>
  </si>
  <si>
    <t>Full/Queen: 88"W x 92"L/20"W x</t>
  </si>
  <si>
    <t>12"W x 20"L</t>
  </si>
  <si>
    <t>II30-1283</t>
  </si>
  <si>
    <t>022164209402</t>
  </si>
  <si>
    <t>Reva|Reva|Reva</t>
  </si>
  <si>
    <t>Reva/Reva Pillow</t>
  </si>
  <si>
    <t>Off-white/Blue</t>
  </si>
  <si>
    <t>KL40-3422</t>
  </si>
  <si>
    <t>022164212327</t>
  </si>
  <si>
    <t>Margot Light Filtering</t>
  </si>
  <si>
    <t>KL40-3423</t>
  </si>
  <si>
    <t>022164212334</t>
  </si>
  <si>
    <t>MP10-042</t>
  </si>
  <si>
    <t>675716279257</t>
  </si>
  <si>
    <t>Comforter 7 pc set</t>
  </si>
  <si>
    <t>MP10-043</t>
  </si>
  <si>
    <t>675716279288</t>
  </si>
  <si>
    <t>MP10-044</t>
  </si>
  <si>
    <t>675716279318</t>
  </si>
  <si>
    <t>Cal.King: 104x92"/20x36+2"(2)/</t>
  </si>
  <si>
    <t>MP10-2586</t>
  </si>
  <si>
    <t>675716735838</t>
  </si>
  <si>
    <t>F Amherst/Eastridge/Salem 7pcs</t>
  </si>
  <si>
    <t>MP13-6024</t>
  </si>
  <si>
    <t>086569090676</t>
  </si>
  <si>
    <t>K/CK Bennett/Christian/William</t>
  </si>
  <si>
    <t>King/Cal King: 104"W x 94L"/20</t>
  </si>
  <si>
    <t>MPE10-088</t>
  </si>
  <si>
    <t>675716613952</t>
  </si>
  <si>
    <t>CK Merritt/Almaden/Becker 9p C</t>
  </si>
  <si>
    <t>King/Cal King: 104"W x 92"L/20</t>
  </si>
  <si>
    <t>II13-1200</t>
  </si>
  <si>
    <t>086569646941</t>
  </si>
  <si>
    <t>K/CK Pomona Coverlet Set</t>
  </si>
  <si>
    <t>II02-7834</t>
  </si>
  <si>
    <t>675716001049</t>
  </si>
  <si>
    <t>II122227|II122227|II122227</t>
  </si>
  <si>
    <t>S II122227 Tee Shorts Set</t>
  </si>
  <si>
    <t>Coral Paisley 473</t>
  </si>
  <si>
    <t>II02-7835</t>
  </si>
  <si>
    <t>675716001056</t>
  </si>
  <si>
    <t>M II122227 Tee Shorts Set</t>
  </si>
  <si>
    <t>II02-7836</t>
  </si>
  <si>
    <t>675716001063</t>
  </si>
  <si>
    <t>L II122227 Tee Shorts Set</t>
  </si>
  <si>
    <t>II02-7837</t>
  </si>
  <si>
    <t>675716001070</t>
  </si>
  <si>
    <t>XL II122227 Tee Shorts Set</t>
  </si>
  <si>
    <t>II02-7838</t>
  </si>
  <si>
    <t>675716001858</t>
  </si>
  <si>
    <t>Daisies 471</t>
  </si>
  <si>
    <t>II02-7839</t>
  </si>
  <si>
    <t>675716001865</t>
  </si>
  <si>
    <t>II02-7840</t>
  </si>
  <si>
    <t>675716001872</t>
  </si>
  <si>
    <t>II02-7841</t>
  </si>
  <si>
    <t>675716001889</t>
  </si>
  <si>
    <t>II02-7847</t>
  </si>
  <si>
    <t>675716001018</t>
  </si>
  <si>
    <t>Foulard 470</t>
  </si>
  <si>
    <t>II02-7848</t>
  </si>
  <si>
    <t>675716001025</t>
  </si>
  <si>
    <t>II02-7849</t>
  </si>
  <si>
    <t>675716001032</t>
  </si>
  <si>
    <t>BR10-3864</t>
  </si>
  <si>
    <t>022164222197</t>
  </si>
  <si>
    <t>Hampton|Richmond|Cullen</t>
  </si>
  <si>
    <t>MP10-3633</t>
  </si>
  <si>
    <t>675716842925</t>
  </si>
  <si>
    <t>Mindy|Heidi|Gretchen</t>
  </si>
  <si>
    <t>CK Mindy/Heidi/Gretchen Comfor</t>
  </si>
  <si>
    <t>MP10-512</t>
  </si>
  <si>
    <t>675716479763</t>
  </si>
  <si>
    <t>Matilda|Kira|Blake</t>
  </si>
  <si>
    <t>CK Matilda/Kira/Blake 7pcs Com</t>
  </si>
  <si>
    <t>Margot|Luna|Lola</t>
  </si>
  <si>
    <t>Full/Queen :90"W x 90"L / 20"W</t>
  </si>
  <si>
    <t>Off-White</t>
  </si>
  <si>
    <t>MP10-7356</t>
  </si>
  <si>
    <t>086569494252</t>
  </si>
  <si>
    <t>K/CK Margot/Luna/Lola Comforte</t>
  </si>
  <si>
    <t>King/Cal King:104"W x 92"L / 2</t>
  </si>
  <si>
    <t>MP12-7358</t>
  </si>
  <si>
    <t>086569494306</t>
  </si>
  <si>
    <t>K/CK Margot/Luna/Lola Duvet Se</t>
  </si>
  <si>
    <t>ID10-013</t>
  </si>
  <si>
    <t>675716505905</t>
  </si>
  <si>
    <t>T/TXL Nadia Comforter Set</t>
  </si>
  <si>
    <t>Twin/Twin XL: 68x90"/20x26+1/2</t>
  </si>
  <si>
    <t>C240606</t>
  </si>
  <si>
    <t>BASI16-0317</t>
  </si>
  <si>
    <t>675716660116</t>
  </si>
  <si>
    <t>F Bed Guardian Mattress Protec</t>
  </si>
  <si>
    <t>Full: 54x75+18"</t>
  </si>
  <si>
    <t>BR13-3872</t>
  </si>
  <si>
    <t>022164222272</t>
  </si>
  <si>
    <t>Guthrie|Guthrie|Guthrie</t>
  </si>
  <si>
    <t>F/Q Guthrie/Guthrie/Guthrie</t>
  </si>
  <si>
    <t>BR13-3874</t>
  </si>
  <si>
    <t>022164222296</t>
  </si>
  <si>
    <t>ID10-2109</t>
  </si>
  <si>
    <t>022164130904</t>
  </si>
  <si>
    <t>F/Q Bryson Comforter Set</t>
  </si>
  <si>
    <t>ID10-2114</t>
  </si>
  <si>
    <t>022164138733</t>
  </si>
  <si>
    <t>T/TXL Abby/Lara/Nicole CFS</t>
  </si>
  <si>
    <t>II30-904</t>
  </si>
  <si>
    <t>675716991531</t>
  </si>
  <si>
    <t>Stella Dot|Stella Dot|Stella Dot</t>
  </si>
  <si>
    <t>Stella Dot Oblong Pillo</t>
  </si>
  <si>
    <t>Copper</t>
  </si>
  <si>
    <t>King/ Cal King: 104"W x 92"L/2</t>
  </si>
  <si>
    <t>MP12-7357</t>
  </si>
  <si>
    <t>086569494290</t>
  </si>
  <si>
    <t>F/Q Margot/Luna/Lola Duvet Set</t>
  </si>
  <si>
    <t>MP40-3780</t>
  </si>
  <si>
    <t>675716850050</t>
  </si>
  <si>
    <t>MP40-3781</t>
  </si>
  <si>
    <t>675716850081</t>
  </si>
  <si>
    <t>MP40-6617</t>
  </si>
  <si>
    <t>086569284907</t>
  </si>
  <si>
    <t>MPE10-085</t>
  </si>
  <si>
    <t>675716613907</t>
  </si>
  <si>
    <t>F Merritt/Almaden/Becker 9pc C</t>
  </si>
  <si>
    <t>Full: 78x86"/20x26"(2)/54x75+1</t>
  </si>
  <si>
    <t>ID10-231</t>
  </si>
  <si>
    <t>675716575816</t>
  </si>
  <si>
    <t>T/TXL Nadia/Laila/Darcy Comfor</t>
  </si>
  <si>
    <t>ID10-232</t>
  </si>
  <si>
    <t>675716575823</t>
  </si>
  <si>
    <t>F/Q Nadia/Laila/Darcy 5pcs Com</t>
  </si>
  <si>
    <t>ID10-233</t>
  </si>
  <si>
    <t>675716575847</t>
  </si>
  <si>
    <t>K/CK Nadia/Laila/Darcy 5pcs Co</t>
  </si>
  <si>
    <t>II10-1258</t>
  </si>
  <si>
    <t>022164191042</t>
  </si>
  <si>
    <t>Ciara AZ|Ciara AZ|Ciara AZ</t>
  </si>
  <si>
    <t>F/Q Ciara Comforter Set</t>
  </si>
  <si>
    <t>II10-1259</t>
  </si>
  <si>
    <t>022164191059</t>
  </si>
  <si>
    <t>K/CK Ciara Comforter Set</t>
  </si>
  <si>
    <t>MP10-1029</t>
  </si>
  <si>
    <t>675716546243</t>
  </si>
  <si>
    <t>Q Hampton/Sheridan/Cullen 7pcs</t>
  </si>
  <si>
    <t>MP10-8165</t>
  </si>
  <si>
    <t>022164228342</t>
  </si>
  <si>
    <t>Langley|Langley|Cove</t>
  </si>
  <si>
    <t>K/CK Langley/Aspen/Cove Comfor</t>
  </si>
  <si>
    <t>MPE10-015</t>
  </si>
  <si>
    <t>675716509606</t>
  </si>
  <si>
    <t>Vaughn|Sonora|Holly</t>
  </si>
  <si>
    <t>Q Vaughn/Sonora/Holly 9pcs Com</t>
  </si>
  <si>
    <t>MPE10-800</t>
  </si>
  <si>
    <t>086569214836</t>
  </si>
  <si>
    <t>Lilia|Lisetta|Lorine</t>
  </si>
  <si>
    <t>F Lilia 9pcs Comforter Set</t>
  </si>
  <si>
    <t>White/Charcoal</t>
  </si>
  <si>
    <t>FB40-1130</t>
  </si>
  <si>
    <t>675716704742</t>
  </si>
  <si>
    <t>Canovia Springs|Canovia Springs|Canovia Springs</t>
  </si>
  <si>
    <t>Canovia Springs Window Panel</t>
  </si>
  <si>
    <t>II12-1163</t>
  </si>
  <si>
    <t>086569485595</t>
  </si>
  <si>
    <t>Hayes|Hayes|Hayes</t>
  </si>
  <si>
    <t>F/Q Hayes Duvet Cover Mini Set</t>
  </si>
  <si>
    <t>II12-1164</t>
  </si>
  <si>
    <t>086569485601</t>
  </si>
  <si>
    <t>K Hayes Duvet Cover Mini Set</t>
  </si>
  <si>
    <t>MPS10-493</t>
  </si>
  <si>
    <t>022164152241</t>
  </si>
  <si>
    <t>K Carolyn Comforter Set</t>
  </si>
  <si>
    <t>MP12-5862</t>
  </si>
  <si>
    <t>086569027696</t>
  </si>
  <si>
    <t>Lillian|Daisi|Sula</t>
  </si>
  <si>
    <t>F/Q Lillian/Daisi/Sula Duvet</t>
  </si>
  <si>
    <t>c/d</t>
  </si>
  <si>
    <t>C</t>
  </si>
  <si>
    <t>D</t>
  </si>
  <si>
    <t>CBM</t>
  </si>
  <si>
    <t>CBFT</t>
  </si>
  <si>
    <t>Grand Total</t>
  </si>
  <si>
    <t>Sum of AV Qty</t>
  </si>
  <si>
    <t>qty-unit</t>
  </si>
  <si>
    <t>Truck load</t>
  </si>
  <si>
    <t>Truck Sale List</t>
  </si>
  <si>
    <t>Sum of CBFT</t>
  </si>
  <si>
    <t>Truck Sale</t>
  </si>
  <si>
    <t>Qty</t>
  </si>
  <si>
    <t>CS70-0099</t>
  </si>
  <si>
    <t>675716895976</t>
  </si>
  <si>
    <t>CS70-0104</t>
  </si>
  <si>
    <t>675716895952</t>
  </si>
  <si>
    <t>Enya</t>
  </si>
  <si>
    <t>Enya Shower Curtain</t>
  </si>
  <si>
    <t>CS70-0105</t>
  </si>
  <si>
    <t>675716896003</t>
  </si>
  <si>
    <t>CS70-0768</t>
  </si>
  <si>
    <t>086569975829</t>
  </si>
  <si>
    <t>Enya|Enya|Enya</t>
  </si>
  <si>
    <t>Enya Printed Shower Curtain</t>
  </si>
  <si>
    <t>Red/Black</t>
  </si>
  <si>
    <t>CS70-1461</t>
  </si>
  <si>
    <t>086569620316</t>
  </si>
  <si>
    <t>Windsor|Windsor|Windsor</t>
  </si>
  <si>
    <t>Windsor SC</t>
  </si>
  <si>
    <t>CS70-1513</t>
  </si>
  <si>
    <t>086569772725</t>
  </si>
  <si>
    <t>ID70-1373</t>
  </si>
  <si>
    <t>086569000972</t>
  </si>
  <si>
    <t>Zoey|Liv|Nova</t>
  </si>
  <si>
    <t>Zoey/Liv/Nova Shower Cur</t>
  </si>
  <si>
    <t>72''W x 72"L</t>
  </si>
  <si>
    <t>ID73-2062</t>
  </si>
  <si>
    <t>086569744142</t>
  </si>
  <si>
    <t>Nadia AZ|Nadia AZ|Nadia AZ</t>
  </si>
  <si>
    <t>Nadia Towel</t>
  </si>
  <si>
    <t>28 x 54"(2)/16 x 26"(4)</t>
  </si>
  <si>
    <t>Please ship attachment for Trucks 1 – 8 first.
These will ship to the below address, no need to mark SJL Company on these – just label with address and PO number as shown below.
We are requesting that the ADUL category gets loaded and shipped first followed by YOUT category, and then the rest can mixed in any fashion
PO# MWB110724-A
5901 S RANGE ROAD
NORTH JUDSON, IN 46366</t>
  </si>
  <si>
    <t xml:space="preserve">from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</si>
</sst>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0"/>
      <color rgb="FF000000"/>
      <name val="ARIAL"/>
      <charset val="1"/>
    </font>
    <font>
      <sz val="10"/>
      <color indexed="8"/>
      <name val="Arial"/>
      <family val="2"/>
    </font>
    <font>
      <sz val="10"/>
      <color rgb="FFFF0000"/>
      <name val="Arial"/>
      <family val="2"/>
    </font>
    <font>
      <b/>
      <sz val="10"/>
      <color rgb="FF000000"/>
      <name val="ARIAL"/>
      <family val="2"/>
    </font>
    <font>
      <sz val="10"/>
      <color indexed="8"/>
      <name val="Arial"/>
      <family val="2"/>
    </font>
    <font>
      <sz val="10"/>
      <color rgb="FFFF0000"/>
      <name val="Arial"/>
      <family val="2"/>
    </font>
    <font>
      <b/>
      <sz val="10"/>
      <color rgb="FF000000"/>
      <name val="Arial"/>
      <family val="2"/>
    </font>
    <font>
      <b/>
      <sz val="11"/>
      <color theme="1"/>
      <name val="Calibri"/>
      <family val="2"/>
      <scheme val="minor"/>
    </font>
    <font>
      <sz val="10"/>
      <color rgb="FF000000"/>
      <name val="Calibri"/>
      <family val="2"/>
      <scheme val="minor"/>
    </font>
    <font>
      <b/>
      <sz val="10"/>
      <color indexed="8"/>
      <name val="Calibri"/>
      <family val="2"/>
      <scheme val="minor"/>
    </font>
    <font>
      <b/>
      <sz val="10"/>
      <color rgb="FFFF0000"/>
      <name val="Calibri"/>
      <family val="2"/>
      <scheme val="minor"/>
    </font>
    <font>
      <b/>
      <sz val="11"/>
      <color rgb="FFFF0000"/>
      <name val="Calibri"/>
      <family val="2"/>
      <scheme val="minor"/>
    </font>
    <font>
      <b/>
      <sz val="10"/>
      <color rgb="FF000000"/>
      <name val="Calibri"/>
      <family val="2"/>
      <scheme val="minor"/>
    </font>
    <font>
      <sz val="10"/>
      <color rgb="FF0070C0"/>
      <name val="Arial"/>
      <family val="2"/>
    </font>
    <font>
      <b/>
      <sz val="11"/>
      <color rgb="FFFF0000"/>
      <name val="Calibri"/>
      <family val="2"/>
      <scheme val="minor"/>
    </font>
    <font>
      <sz val="10"/>
      <color rgb="FF000000"/>
      <name val="Arial"/>
      <family val="2"/>
    </font>
    <font>
      <sz val="10"/>
      <color rgb="FFFF0000"/>
      <name val="Arial"/>
      <family val="2"/>
    </font>
    <font>
      <b/>
      <sz val="10"/>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s>
  <cellStyleXfs count="3">
    <xf numFmtId="0" fontId="0" fillId="0" borderId="0"/>
    <xf numFmtId="0" fontId="1" fillId="0" borderId="0">
      <alignment vertical="top"/>
    </xf>
    <xf numFmtId="0" fontId="4" fillId="0" borderId="0">
      <alignment vertical="top"/>
    </xf>
  </cellStyleXfs>
  <cellXfs count="47">
    <xf numFmtId="0" fontId="0" fillId="0" borderId="0" xfId="0"/>
    <xf numFmtId="2" fontId="2" fillId="2" borderId="1" xfId="1" applyNumberFormat="1" applyFont="1" applyFill="1" applyBorder="1" applyAlignment="1">
      <alignment horizontal="center" vertical="center"/>
    </xf>
    <xf numFmtId="2" fontId="2" fillId="2" borderId="1" xfId="1" applyNumberFormat="1" applyFont="1" applyFill="1" applyBorder="1" applyAlignment="1">
      <alignment horizontal="center" vertical="top"/>
    </xf>
    <xf numFmtId="2" fontId="0" fillId="0" borderId="0" xfId="0" applyNumberFormat="1"/>
    <xf numFmtId="0" fontId="0" fillId="0" borderId="0" xfId="0" pivotButton="1"/>
    <xf numFmtId="4" fontId="0" fillId="0" borderId="0" xfId="0" applyNumberFormat="1"/>
    <xf numFmtId="3" fontId="0" fillId="0" borderId="0" xfId="0" applyNumberFormat="1"/>
    <xf numFmtId="0" fontId="0" fillId="2" borderId="0" xfId="0" applyFill="1"/>
    <xf numFmtId="2" fontId="3" fillId="2" borderId="0" xfId="0" applyNumberFormat="1" applyFont="1" applyFill="1"/>
    <xf numFmtId="0" fontId="2" fillId="0" borderId="0" xfId="0" applyFont="1"/>
    <xf numFmtId="0" fontId="0" fillId="3" borderId="0" xfId="0" applyFill="1"/>
    <xf numFmtId="2" fontId="6" fillId="2" borderId="0" xfId="0" applyNumberFormat="1" applyFont="1" applyFill="1"/>
    <xf numFmtId="2" fontId="5" fillId="2" borderId="1" xfId="2" applyNumberFormat="1" applyFont="1" applyFill="1" applyBorder="1" applyAlignment="1">
      <alignment horizontal="center" vertical="top"/>
    </xf>
    <xf numFmtId="2" fontId="5" fillId="2" borderId="1" xfId="2" applyNumberFormat="1" applyFont="1"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7" fillId="0" borderId="0" xfId="0" applyFont="1"/>
    <xf numFmtId="43" fontId="7" fillId="0" borderId="0" xfId="0" applyNumberFormat="1" applyFont="1"/>
    <xf numFmtId="1" fontId="7" fillId="0" borderId="0" xfId="0" applyNumberFormat="1" applyFont="1"/>
    <xf numFmtId="164" fontId="7" fillId="0" borderId="0" xfId="0" applyNumberFormat="1" applyFont="1"/>
    <xf numFmtId="0" fontId="7" fillId="0" borderId="3" xfId="0" applyFont="1" applyBorder="1"/>
    <xf numFmtId="0" fontId="8" fillId="0" borderId="0" xfId="0" applyFont="1"/>
    <xf numFmtId="0" fontId="8" fillId="0" borderId="0" xfId="0" applyFont="1" applyAlignment="1">
      <alignment vertical="top"/>
    </xf>
    <xf numFmtId="0" fontId="9" fillId="0" borderId="0" xfId="0" applyFont="1" applyAlignment="1">
      <alignment vertical="top"/>
    </xf>
    <xf numFmtId="43" fontId="10" fillId="0" borderId="0" xfId="0" applyNumberFormat="1" applyFont="1" applyAlignment="1">
      <alignment vertical="top"/>
    </xf>
    <xf numFmtId="2" fontId="0" fillId="2" borderId="0" xfId="0" applyNumberFormat="1" applyFill="1"/>
    <xf numFmtId="43" fontId="12" fillId="0" borderId="0" xfId="0" applyNumberFormat="1" applyFont="1" applyAlignment="1">
      <alignment vertical="top"/>
    </xf>
    <xf numFmtId="1" fontId="12" fillId="0" borderId="0" xfId="0" applyNumberFormat="1" applyFont="1" applyAlignment="1">
      <alignment vertical="top"/>
    </xf>
    <xf numFmtId="0" fontId="0" fillId="0" borderId="0" xfId="0" applyAlignment="1">
      <alignment wrapText="1"/>
    </xf>
    <xf numFmtId="0" fontId="13" fillId="0" borderId="0" xfId="0" applyFont="1"/>
    <xf numFmtId="0" fontId="15" fillId="2" borderId="0" xfId="0" applyFont="1" applyFill="1"/>
    <xf numFmtId="2" fontId="16" fillId="2" borderId="1" xfId="1" applyNumberFormat="1" applyFont="1" applyFill="1" applyBorder="1" applyAlignment="1">
      <alignment horizontal="center" vertical="center"/>
    </xf>
    <xf numFmtId="2" fontId="16" fillId="2" borderId="1" xfId="1" applyNumberFormat="1" applyFont="1" applyFill="1" applyBorder="1" applyAlignment="1">
      <alignment horizontal="center" vertical="top"/>
    </xf>
    <xf numFmtId="0" fontId="14" fillId="2" borderId="0" xfId="0" applyFont="1" applyFill="1"/>
    <xf numFmtId="2" fontId="17" fillId="2" borderId="0" xfId="0" applyNumberFormat="1" applyFont="1" applyFill="1"/>
    <xf numFmtId="0" fontId="7" fillId="0" borderId="2" xfId="0" applyFont="1" applyBorder="1"/>
    <xf numFmtId="0" fontId="7" fillId="0" borderId="2" xfId="0" applyFont="1" applyBorder="1" applyAlignment="1">
      <alignment horizontal="center"/>
    </xf>
    <xf numFmtId="1" fontId="0" fillId="2" borderId="0" xfId="0" applyNumberFormat="1" applyFill="1"/>
    <xf numFmtId="0" fontId="0" fillId="4" borderId="0" xfId="0" applyFill="1"/>
    <xf numFmtId="4" fontId="0" fillId="4" borderId="0" xfId="0" applyNumberFormat="1" applyFill="1"/>
    <xf numFmtId="3" fontId="0" fillId="4" borderId="0" xfId="0" applyNumberFormat="1" applyFill="1"/>
    <xf numFmtId="2" fontId="0" fillId="4" borderId="0" xfId="0" applyNumberFormat="1" applyFill="1"/>
    <xf numFmtId="0" fontId="7" fillId="0" borderId="0" xfId="0" applyFont="1" applyAlignment="1">
      <alignment horizontal="center"/>
    </xf>
    <xf numFmtId="0" fontId="11" fillId="2" borderId="2" xfId="0" applyFont="1" applyFill="1" applyBorder="1" applyAlignment="1">
      <alignment horizontal="center"/>
    </xf>
    <xf numFmtId="0" fontId="14" fillId="2" borderId="0" xfId="0" applyFont="1" applyFill="1" applyAlignment="1">
      <alignment horizontal="center"/>
    </xf>
    <xf numFmtId="0" fontId="8" fillId="0" borderId="0" xfId="0" applyFont="1" applyAlignment="1">
      <alignment horizontal="left" wrapText="1"/>
    </xf>
    <xf numFmtId="0" fontId="10" fillId="0" borderId="0" xfId="0" applyFont="1" applyAlignment="1">
      <alignment horizontal="left" wrapText="1"/>
    </xf>
  </cellXfs>
  <cellStyles count="3">
    <cellStyle name="Normal" xfId="0" builtinId="0"/>
    <cellStyle name="Normal 2 2" xfId="1" xr:uid="{00000000-0005-0000-0000-000001000000}"/>
    <cellStyle name="Normal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5"/>
  <sheetViews>
    <sheetView tabSelected="1" workbookViewId="0">
      <selection activeCell="F5" sqref="F5"/>
    </sheetView>
  </sheetViews>
  <sheetFormatPr defaultColWidth="8.6640625" defaultRowHeight="13.8" x14ac:dyDescent="0.3"/>
  <cols>
    <col min="1" max="1" width="7.6640625" style="21" customWidth="1"/>
    <col min="2" max="2" width="8.6640625" style="21"/>
    <col min="3" max="3" width="11.44140625" style="21" bestFit="1" customWidth="1"/>
    <col min="4" max="4" width="9.44140625" style="21" bestFit="1" customWidth="1"/>
    <col min="5" max="5" width="8.6640625" style="21"/>
    <col min="6" max="6" width="66.6640625" style="21" customWidth="1"/>
    <col min="7" max="16384" width="8.6640625" style="21"/>
  </cols>
  <sheetData>
    <row r="1" spans="2:6" x14ac:dyDescent="0.3">
      <c r="F1" s="21" t="s">
        <v>1468</v>
      </c>
    </row>
    <row r="2" spans="2:6" ht="125.4" customHeight="1" x14ac:dyDescent="0.3">
      <c r="F2" s="46" t="s">
        <v>1467</v>
      </c>
    </row>
    <row r="3" spans="2:6" ht="14.4" x14ac:dyDescent="0.3">
      <c r="B3" s="42" t="s">
        <v>1434</v>
      </c>
      <c r="C3" s="42"/>
      <c r="D3" s="42"/>
      <c r="F3" s="45"/>
    </row>
    <row r="4" spans="2:6" ht="14.4" x14ac:dyDescent="0.3">
      <c r="B4" s="35" t="s">
        <v>13</v>
      </c>
      <c r="C4" s="35" t="s">
        <v>1435</v>
      </c>
      <c r="D4" s="36" t="s">
        <v>1432</v>
      </c>
    </row>
    <row r="5" spans="2:6" ht="14.4" x14ac:dyDescent="0.3">
      <c r="B5" s="16" t="s">
        <v>16</v>
      </c>
      <c r="C5" s="17">
        <f>ADUL!Q85</f>
        <v>9235.7148089899856</v>
      </c>
      <c r="D5" s="18">
        <f>ADUL!O85</f>
        <v>4505</v>
      </c>
    </row>
    <row r="6" spans="2:6" ht="14.4" x14ac:dyDescent="0.3">
      <c r="B6" s="16" t="s">
        <v>227</v>
      </c>
      <c r="C6" s="17">
        <f>APL!P17</f>
        <v>80.975768096447993</v>
      </c>
      <c r="D6" s="18">
        <f>APL!N17</f>
        <v>1366</v>
      </c>
    </row>
    <row r="7" spans="2:6" ht="14.4" x14ac:dyDescent="0.3">
      <c r="B7" s="16" t="s">
        <v>122</v>
      </c>
      <c r="C7" s="17">
        <f>ART!O17</f>
        <v>1027.495617672284</v>
      </c>
      <c r="D7" s="18">
        <f>ART!M17</f>
        <v>777</v>
      </c>
    </row>
    <row r="8" spans="2:6" ht="14.4" x14ac:dyDescent="0.3">
      <c r="B8" s="16" t="s">
        <v>39</v>
      </c>
      <c r="C8" s="17">
        <f>BASI!P15</f>
        <v>1221.2512889531486</v>
      </c>
      <c r="D8" s="18">
        <f>BASI!N15</f>
        <v>566</v>
      </c>
    </row>
    <row r="9" spans="2:6" ht="14.4" x14ac:dyDescent="0.3">
      <c r="B9" s="16" t="s">
        <v>52</v>
      </c>
      <c r="C9" s="17">
        <f>BATH!P24</f>
        <v>771.51768075063035</v>
      </c>
      <c r="D9" s="18">
        <f>BATH!N24</f>
        <v>6985</v>
      </c>
    </row>
    <row r="10" spans="2:6" ht="14.4" x14ac:dyDescent="0.3">
      <c r="B10" s="16" t="s">
        <v>51</v>
      </c>
      <c r="C10" s="17">
        <f>WIN!P178</f>
        <v>337.24718650054143</v>
      </c>
      <c r="D10" s="18">
        <f>WIN!N178</f>
        <v>1953</v>
      </c>
    </row>
    <row r="11" spans="2:6" ht="14.4" x14ac:dyDescent="0.3">
      <c r="B11" s="16" t="s">
        <v>43</v>
      </c>
      <c r="C11" s="17">
        <f>YOUT!T76</f>
        <v>7517.8554342132384</v>
      </c>
      <c r="D11" s="18">
        <f>YOUT!P76</f>
        <v>4487.5</v>
      </c>
    </row>
    <row r="12" spans="2:6" ht="15" thickBot="1" x14ac:dyDescent="0.35">
      <c r="B12" s="20"/>
      <c r="C12" s="20"/>
      <c r="D12" s="20"/>
    </row>
    <row r="13" spans="2:6" ht="14.4" thickTop="1" x14ac:dyDescent="0.3">
      <c r="B13" s="22"/>
      <c r="C13" s="26">
        <f>SUM(C5:C12)</f>
        <v>20192.057785176276</v>
      </c>
      <c r="D13" s="27">
        <f>SUM(D5:D12)</f>
        <v>20639.5</v>
      </c>
    </row>
    <row r="14" spans="2:6" ht="14.4" x14ac:dyDescent="0.3">
      <c r="B14" s="16"/>
      <c r="C14" s="17"/>
      <c r="D14" s="19"/>
    </row>
    <row r="15" spans="2:6" x14ac:dyDescent="0.3">
      <c r="B15" s="23" t="s">
        <v>1433</v>
      </c>
      <c r="C15" s="24">
        <f>C13/2500</f>
        <v>8.0768231140705105</v>
      </c>
    </row>
  </sheetData>
  <mergeCells count="1">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5"/>
  <sheetViews>
    <sheetView zoomScale="85" zoomScaleNormal="85" workbookViewId="0">
      <pane ySplit="4" topLeftCell="A29" activePane="bottomLeft" state="frozen"/>
      <selection pane="bottomLeft" activeCell="E29" sqref="E29"/>
    </sheetView>
  </sheetViews>
  <sheetFormatPr defaultColWidth="13.6640625" defaultRowHeight="13.2" x14ac:dyDescent="0.25"/>
  <cols>
    <col min="1" max="1" width="11.6640625" customWidth="1"/>
    <col min="2" max="2" width="13.44140625" hidden="1" customWidth="1"/>
    <col min="3" max="3" width="15.6640625" customWidth="1"/>
    <col min="4" max="4" width="29.6640625" bestFit="1" customWidth="1"/>
    <col min="5" max="5" width="30.109375" bestFit="1" customWidth="1"/>
    <col min="6" max="6" width="13.6640625" bestFit="1" customWidth="1"/>
    <col min="7" max="7" width="7.6640625" bestFit="1" customWidth="1"/>
    <col min="8" max="8" width="5.109375" customWidth="1"/>
    <col min="9" max="9" width="9.109375" bestFit="1" customWidth="1"/>
    <col min="10" max="10" width="8.109375" bestFit="1" customWidth="1"/>
    <col min="11" max="11" width="8.6640625" bestFit="1" customWidth="1"/>
    <col min="12" max="13" width="7" bestFit="1" customWidth="1"/>
    <col min="14" max="14" width="6.6640625" bestFit="1" customWidth="1"/>
    <col min="15" max="15" width="8.44140625" customWidth="1"/>
    <col min="16" max="16" width="10" bestFit="1" customWidth="1"/>
    <col min="17" max="17" width="11" bestFit="1" customWidth="1"/>
  </cols>
  <sheetData>
    <row r="1" spans="1:17" x14ac:dyDescent="0.25">
      <c r="A1" t="s">
        <v>13</v>
      </c>
      <c r="B1" t="s">
        <v>16</v>
      </c>
    </row>
    <row r="3" spans="1:17" x14ac:dyDescent="0.25">
      <c r="A3" t="s">
        <v>1431</v>
      </c>
      <c r="L3" t="s">
        <v>7</v>
      </c>
    </row>
    <row r="4" spans="1:17" x14ac:dyDescent="0.25">
      <c r="A4" t="s">
        <v>0</v>
      </c>
      <c r="B4" t="s">
        <v>1</v>
      </c>
      <c r="C4" t="s">
        <v>2</v>
      </c>
      <c r="D4" t="s">
        <v>3</v>
      </c>
      <c r="E4" t="s">
        <v>4</v>
      </c>
      <c r="F4" t="s">
        <v>5</v>
      </c>
      <c r="G4" t="s">
        <v>8</v>
      </c>
      <c r="H4" t="s">
        <v>9</v>
      </c>
      <c r="I4" t="s">
        <v>10</v>
      </c>
      <c r="J4" t="s">
        <v>11</v>
      </c>
      <c r="K4" t="s">
        <v>12</v>
      </c>
      <c r="L4" t="s">
        <v>243</v>
      </c>
      <c r="M4" t="s">
        <v>590</v>
      </c>
      <c r="O4" t="s">
        <v>1430</v>
      </c>
      <c r="P4" s="31" t="s">
        <v>1428</v>
      </c>
      <c r="Q4" s="32" t="s">
        <v>1429</v>
      </c>
    </row>
    <row r="5" spans="1:17" x14ac:dyDescent="0.25">
      <c r="A5" t="s">
        <v>244</v>
      </c>
      <c r="B5" t="s">
        <v>245</v>
      </c>
      <c r="C5" t="s">
        <v>100</v>
      </c>
      <c r="D5" t="s">
        <v>246</v>
      </c>
      <c r="E5" t="s">
        <v>247</v>
      </c>
      <c r="F5" t="s">
        <v>26</v>
      </c>
      <c r="G5" s="5">
        <v>49.61</v>
      </c>
      <c r="H5" s="6">
        <v>1</v>
      </c>
      <c r="I5" s="5">
        <v>22.0472</v>
      </c>
      <c r="J5" s="5">
        <v>19.2913</v>
      </c>
      <c r="K5" s="5">
        <v>9.4488000000000003</v>
      </c>
      <c r="L5">
        <v>20</v>
      </c>
      <c r="O5">
        <v>20</v>
      </c>
      <c r="P5" s="3">
        <f>(O5/H5)*I5*J5*K5*0.0254*0.0254*0.0254</f>
        <v>1.3171120972958055</v>
      </c>
      <c r="Q5" s="3">
        <f>P5*35.3147</f>
        <v>46.513418582372182</v>
      </c>
    </row>
    <row r="6" spans="1:17" x14ac:dyDescent="0.25">
      <c r="A6" t="s">
        <v>1224</v>
      </c>
      <c r="B6" t="s">
        <v>1225</v>
      </c>
      <c r="C6" t="s">
        <v>100</v>
      </c>
      <c r="D6" t="s">
        <v>1226</v>
      </c>
      <c r="E6" t="s">
        <v>1227</v>
      </c>
      <c r="F6" t="s">
        <v>26</v>
      </c>
      <c r="G6" s="5">
        <v>55.44</v>
      </c>
      <c r="H6" s="6">
        <v>1</v>
      </c>
      <c r="I6" s="5">
        <v>22.0472</v>
      </c>
      <c r="J6" s="5">
        <v>19.2913</v>
      </c>
      <c r="K6" s="5">
        <v>10.2362</v>
      </c>
      <c r="L6">
        <v>115</v>
      </c>
      <c r="O6">
        <v>115</v>
      </c>
      <c r="P6" s="3">
        <f t="shared" ref="P6:P21" si="0">(O6/H6)*I6*J6*K6*0.0254*0.0254*0.0254</f>
        <v>8.2045107727384536</v>
      </c>
      <c r="Q6" s="3">
        <f t="shared" ref="Q6:Q21" si="1">P6*35.3147</f>
        <v>289.73983658602668</v>
      </c>
    </row>
    <row r="7" spans="1:17" x14ac:dyDescent="0.25">
      <c r="A7" t="s">
        <v>1228</v>
      </c>
      <c r="B7" t="s">
        <v>1229</v>
      </c>
      <c r="C7" t="s">
        <v>100</v>
      </c>
      <c r="D7" t="s">
        <v>1230</v>
      </c>
      <c r="E7" t="s">
        <v>1231</v>
      </c>
      <c r="F7" t="s">
        <v>26</v>
      </c>
      <c r="G7" s="5">
        <v>55.44</v>
      </c>
      <c r="H7" s="6">
        <v>1</v>
      </c>
      <c r="I7" s="5">
        <v>22.0472</v>
      </c>
      <c r="J7" s="5">
        <v>19.2913</v>
      </c>
      <c r="K7" s="5">
        <v>10.2362</v>
      </c>
      <c r="L7">
        <v>38</v>
      </c>
      <c r="O7">
        <v>38</v>
      </c>
      <c r="P7" s="3">
        <f t="shared" si="0"/>
        <v>2.7110557336005328</v>
      </c>
      <c r="Q7" s="3">
        <f t="shared" si="1"/>
        <v>95.740119915382735</v>
      </c>
    </row>
    <row r="8" spans="1:17" x14ac:dyDescent="0.25">
      <c r="A8" t="s">
        <v>248</v>
      </c>
      <c r="B8" t="s">
        <v>249</v>
      </c>
      <c r="C8" t="s">
        <v>250</v>
      </c>
      <c r="D8" t="s">
        <v>251</v>
      </c>
      <c r="E8" t="s">
        <v>252</v>
      </c>
      <c r="F8" t="s">
        <v>33</v>
      </c>
      <c r="G8" s="5">
        <v>48.04</v>
      </c>
      <c r="H8" s="6">
        <v>1</v>
      </c>
      <c r="I8" s="5">
        <v>19.488199999999999</v>
      </c>
      <c r="J8" s="5">
        <v>12.795299999999999</v>
      </c>
      <c r="K8" s="5">
        <v>12.4016</v>
      </c>
      <c r="L8">
        <v>1</v>
      </c>
      <c r="O8">
        <v>1</v>
      </c>
      <c r="P8" s="3">
        <f t="shared" si="0"/>
        <v>5.0675853298809331E-2</v>
      </c>
      <c r="Q8" s="3">
        <f t="shared" si="1"/>
        <v>1.7896025564914619</v>
      </c>
    </row>
    <row r="9" spans="1:17" x14ac:dyDescent="0.25">
      <c r="A9" t="s">
        <v>253</v>
      </c>
      <c r="B9" t="s">
        <v>254</v>
      </c>
      <c r="C9" t="s">
        <v>250</v>
      </c>
      <c r="D9" t="s">
        <v>255</v>
      </c>
      <c r="E9" t="s">
        <v>17</v>
      </c>
      <c r="F9" t="s">
        <v>33</v>
      </c>
      <c r="G9" s="5">
        <v>53.76</v>
      </c>
      <c r="H9" s="6">
        <v>1</v>
      </c>
      <c r="I9" s="5">
        <v>19.488199999999999</v>
      </c>
      <c r="J9" s="5">
        <v>12.795299999999999</v>
      </c>
      <c r="K9" s="5">
        <v>12.4016</v>
      </c>
      <c r="L9">
        <v>3</v>
      </c>
      <c r="O9">
        <v>3</v>
      </c>
      <c r="P9" s="3">
        <f t="shared" si="0"/>
        <v>0.15202755989642799</v>
      </c>
      <c r="Q9" s="3">
        <f t="shared" si="1"/>
        <v>5.3688076694743856</v>
      </c>
    </row>
    <row r="10" spans="1:17" x14ac:dyDescent="0.25">
      <c r="A10" t="s">
        <v>673</v>
      </c>
      <c r="B10" t="s">
        <v>674</v>
      </c>
      <c r="C10" t="s">
        <v>675</v>
      </c>
      <c r="D10" t="s">
        <v>676</v>
      </c>
      <c r="E10" t="s">
        <v>677</v>
      </c>
      <c r="F10" t="s">
        <v>28</v>
      </c>
      <c r="G10" s="5">
        <v>34.25</v>
      </c>
      <c r="H10" s="6">
        <v>1</v>
      </c>
      <c r="I10" s="5">
        <v>24.02</v>
      </c>
      <c r="J10" s="5">
        <v>19.29</v>
      </c>
      <c r="K10" s="5">
        <v>9.4499999999999993</v>
      </c>
      <c r="M10">
        <v>37</v>
      </c>
      <c r="O10">
        <v>37</v>
      </c>
      <c r="P10" s="3">
        <f t="shared" si="0"/>
        <v>2.6548495405083639</v>
      </c>
      <c r="Q10" s="3">
        <f t="shared" si="1"/>
        <v>93.755215068190722</v>
      </c>
    </row>
    <row r="11" spans="1:17" x14ac:dyDescent="0.25">
      <c r="A11" t="s">
        <v>655</v>
      </c>
      <c r="B11" t="s">
        <v>656</v>
      </c>
      <c r="C11" t="s">
        <v>263</v>
      </c>
      <c r="D11" t="s">
        <v>657</v>
      </c>
      <c r="E11" t="s">
        <v>260</v>
      </c>
      <c r="F11" t="s">
        <v>35</v>
      </c>
      <c r="G11" s="5">
        <v>45.71</v>
      </c>
      <c r="H11" s="6">
        <v>1</v>
      </c>
      <c r="I11" s="5">
        <v>18.50394</v>
      </c>
      <c r="J11" s="5">
        <v>13.38583</v>
      </c>
      <c r="K11" s="5">
        <v>9.8425200000000004</v>
      </c>
      <c r="L11">
        <v>34</v>
      </c>
      <c r="O11">
        <v>34</v>
      </c>
      <c r="P11" s="3">
        <f t="shared" si="0"/>
        <v>1.3583005906956707</v>
      </c>
      <c r="Q11" s="3">
        <f t="shared" si="1"/>
        <v>47.967977870240404</v>
      </c>
    </row>
    <row r="12" spans="1:17" x14ac:dyDescent="0.25">
      <c r="A12" t="s">
        <v>658</v>
      </c>
      <c r="B12" t="s">
        <v>659</v>
      </c>
      <c r="C12" t="s">
        <v>263</v>
      </c>
      <c r="D12" t="s">
        <v>660</v>
      </c>
      <c r="E12" t="s">
        <v>268</v>
      </c>
      <c r="F12" t="s">
        <v>35</v>
      </c>
      <c r="G12" s="5">
        <v>50.28</v>
      </c>
      <c r="H12" s="6">
        <v>1</v>
      </c>
      <c r="I12" s="5">
        <v>18.50394</v>
      </c>
      <c r="J12" s="5">
        <v>13.38583</v>
      </c>
      <c r="K12" s="5">
        <v>9.8425200000000004</v>
      </c>
      <c r="L12">
        <v>40</v>
      </c>
      <c r="O12">
        <v>40</v>
      </c>
      <c r="P12" s="3">
        <f t="shared" si="0"/>
        <v>1.5980006949360828</v>
      </c>
      <c r="Q12" s="3">
        <f t="shared" si="1"/>
        <v>56.432915141459283</v>
      </c>
    </row>
    <row r="13" spans="1:17" x14ac:dyDescent="0.25">
      <c r="A13" t="s">
        <v>661</v>
      </c>
      <c r="B13" t="s">
        <v>662</v>
      </c>
      <c r="C13" t="s">
        <v>263</v>
      </c>
      <c r="D13" t="s">
        <v>657</v>
      </c>
      <c r="E13" t="s">
        <v>260</v>
      </c>
      <c r="F13" t="s">
        <v>36</v>
      </c>
      <c r="G13" s="5">
        <v>45.71</v>
      </c>
      <c r="H13" s="6">
        <v>1</v>
      </c>
      <c r="I13" s="5">
        <v>18.50394</v>
      </c>
      <c r="J13" s="5">
        <v>13.38583</v>
      </c>
      <c r="K13" s="5">
        <v>9.8425200000000004</v>
      </c>
      <c r="L13">
        <v>87</v>
      </c>
      <c r="O13">
        <v>87</v>
      </c>
      <c r="P13" s="3">
        <f t="shared" si="0"/>
        <v>3.4756515114859803</v>
      </c>
      <c r="Q13" s="3">
        <f t="shared" si="1"/>
        <v>122.74159043267396</v>
      </c>
    </row>
    <row r="14" spans="1:17" x14ac:dyDescent="0.25">
      <c r="A14" t="s">
        <v>663</v>
      </c>
      <c r="B14" t="s">
        <v>664</v>
      </c>
      <c r="C14" t="s">
        <v>263</v>
      </c>
      <c r="D14" t="s">
        <v>660</v>
      </c>
      <c r="E14" t="s">
        <v>268</v>
      </c>
      <c r="F14" t="s">
        <v>36</v>
      </c>
      <c r="G14" s="5">
        <v>50.28</v>
      </c>
      <c r="H14" s="6">
        <v>1</v>
      </c>
      <c r="I14" s="5">
        <v>18.50394</v>
      </c>
      <c r="J14" s="5">
        <v>13.38583</v>
      </c>
      <c r="K14" s="5">
        <v>9.8425200000000004</v>
      </c>
      <c r="L14">
        <v>106</v>
      </c>
      <c r="O14">
        <v>106</v>
      </c>
      <c r="P14" s="3">
        <f t="shared" si="0"/>
        <v>4.2347018415806188</v>
      </c>
      <c r="Q14" s="3">
        <f t="shared" si="1"/>
        <v>149.54722512486708</v>
      </c>
    </row>
    <row r="15" spans="1:17" x14ac:dyDescent="0.25">
      <c r="A15" t="s">
        <v>256</v>
      </c>
      <c r="B15" t="s">
        <v>257</v>
      </c>
      <c r="C15" t="s">
        <v>258</v>
      </c>
      <c r="D15" t="s">
        <v>259</v>
      </c>
      <c r="E15" t="s">
        <v>260</v>
      </c>
      <c r="F15" t="s">
        <v>66</v>
      </c>
      <c r="G15" s="5">
        <v>45.71</v>
      </c>
      <c r="H15" s="6">
        <v>1</v>
      </c>
      <c r="I15" s="5">
        <v>18.50394</v>
      </c>
      <c r="J15" s="5">
        <v>13.38583</v>
      </c>
      <c r="K15" s="5">
        <v>9.8425200000000004</v>
      </c>
      <c r="L15">
        <v>17</v>
      </c>
      <c r="O15">
        <v>17</v>
      </c>
      <c r="P15" s="3">
        <f t="shared" si="0"/>
        <v>0.67915029534783533</v>
      </c>
      <c r="Q15" s="3">
        <f t="shared" si="1"/>
        <v>23.983988935120202</v>
      </c>
    </row>
    <row r="16" spans="1:17" x14ac:dyDescent="0.25">
      <c r="A16" t="s">
        <v>1314</v>
      </c>
      <c r="B16" t="s">
        <v>1315</v>
      </c>
      <c r="C16" t="s">
        <v>271</v>
      </c>
      <c r="D16" t="s">
        <v>272</v>
      </c>
      <c r="E16" t="s">
        <v>260</v>
      </c>
      <c r="F16" t="s">
        <v>26</v>
      </c>
      <c r="G16" s="5">
        <v>45.71</v>
      </c>
      <c r="H16" s="6">
        <v>1</v>
      </c>
      <c r="I16" s="5">
        <v>18.897600000000001</v>
      </c>
      <c r="J16" s="5">
        <v>10.629899999999999</v>
      </c>
      <c r="K16" s="5">
        <v>10.629899999999999</v>
      </c>
      <c r="L16">
        <v>237</v>
      </c>
      <c r="O16">
        <v>237</v>
      </c>
      <c r="P16" s="3">
        <f t="shared" si="0"/>
        <v>8.2930542414755166</v>
      </c>
      <c r="Q16" s="3">
        <f t="shared" si="1"/>
        <v>292.86672262143543</v>
      </c>
    </row>
    <row r="17" spans="1:17" x14ac:dyDescent="0.25">
      <c r="A17" t="s">
        <v>261</v>
      </c>
      <c r="B17" t="s">
        <v>262</v>
      </c>
      <c r="C17" t="s">
        <v>263</v>
      </c>
      <c r="D17" t="s">
        <v>264</v>
      </c>
      <c r="E17" t="s">
        <v>260</v>
      </c>
      <c r="F17" t="s">
        <v>35</v>
      </c>
      <c r="G17" s="5">
        <v>32</v>
      </c>
      <c r="H17" s="6">
        <v>1</v>
      </c>
      <c r="I17" s="5">
        <v>9.4488199999999996</v>
      </c>
      <c r="J17" s="5">
        <v>11.41732</v>
      </c>
      <c r="K17" s="5">
        <v>4.3307099999999998</v>
      </c>
      <c r="L17">
        <v>6</v>
      </c>
      <c r="O17">
        <v>6</v>
      </c>
      <c r="P17" s="3">
        <f t="shared" si="0"/>
        <v>4.5936008152796796E-2</v>
      </c>
      <c r="Q17" s="3">
        <f t="shared" si="1"/>
        <v>1.6222163471135731</v>
      </c>
    </row>
    <row r="18" spans="1:17" x14ac:dyDescent="0.25">
      <c r="A18" t="s">
        <v>265</v>
      </c>
      <c r="B18" t="s">
        <v>266</v>
      </c>
      <c r="C18" t="s">
        <v>258</v>
      </c>
      <c r="D18" t="s">
        <v>267</v>
      </c>
      <c r="E18" t="s">
        <v>268</v>
      </c>
      <c r="F18" t="s">
        <v>26</v>
      </c>
      <c r="G18" s="5">
        <v>36.57</v>
      </c>
      <c r="H18" s="6">
        <v>1</v>
      </c>
      <c r="I18" s="5">
        <v>9.4488199999999996</v>
      </c>
      <c r="J18" s="5">
        <v>11.41732</v>
      </c>
      <c r="K18" s="5">
        <v>5.1181099999999997</v>
      </c>
      <c r="L18">
        <v>1</v>
      </c>
      <c r="O18">
        <v>1</v>
      </c>
      <c r="P18" s="3">
        <f t="shared" si="0"/>
        <v>9.0479983915997906E-3</v>
      </c>
      <c r="Q18" s="3">
        <f t="shared" si="1"/>
        <v>0.31952734879982914</v>
      </c>
    </row>
    <row r="19" spans="1:17" x14ac:dyDescent="0.25">
      <c r="A19" t="s">
        <v>269</v>
      </c>
      <c r="B19" t="s">
        <v>270</v>
      </c>
      <c r="C19" t="s">
        <v>271</v>
      </c>
      <c r="D19" t="s">
        <v>272</v>
      </c>
      <c r="E19" t="s">
        <v>260</v>
      </c>
      <c r="F19" t="s">
        <v>26</v>
      </c>
      <c r="G19" s="5">
        <v>32</v>
      </c>
      <c r="H19" s="6">
        <v>1</v>
      </c>
      <c r="I19" s="5">
        <v>12.795299999999999</v>
      </c>
      <c r="J19" s="5">
        <v>10.8268</v>
      </c>
      <c r="K19" s="5">
        <v>4.9212999999999996</v>
      </c>
      <c r="L19">
        <v>1</v>
      </c>
      <c r="O19">
        <v>1</v>
      </c>
      <c r="P19" s="3">
        <f t="shared" si="0"/>
        <v>1.1172016725468387E-2</v>
      </c>
      <c r="Q19" s="3">
        <f t="shared" si="1"/>
        <v>0.39453641905489845</v>
      </c>
    </row>
    <row r="20" spans="1:17" x14ac:dyDescent="0.25">
      <c r="A20" t="s">
        <v>1344</v>
      </c>
      <c r="B20" t="s">
        <v>1345</v>
      </c>
      <c r="C20" t="s">
        <v>1346</v>
      </c>
      <c r="D20" t="s">
        <v>1347</v>
      </c>
      <c r="E20" t="s">
        <v>260</v>
      </c>
      <c r="F20" t="s">
        <v>26</v>
      </c>
      <c r="G20" s="5">
        <v>41.14</v>
      </c>
      <c r="H20" s="6">
        <v>1</v>
      </c>
      <c r="I20" s="5">
        <v>18.897600000000001</v>
      </c>
      <c r="J20" s="5">
        <v>15.747999999999999</v>
      </c>
      <c r="K20" s="5">
        <v>6.8898000000000001</v>
      </c>
      <c r="L20">
        <v>187</v>
      </c>
      <c r="O20">
        <v>187</v>
      </c>
      <c r="P20" s="3">
        <f t="shared" si="0"/>
        <v>6.2832078987730045</v>
      </c>
      <c r="Q20" s="3">
        <f t="shared" si="1"/>
        <v>221.88960198279904</v>
      </c>
    </row>
    <row r="21" spans="1:17" x14ac:dyDescent="0.25">
      <c r="A21" t="s">
        <v>1348</v>
      </c>
      <c r="B21" t="s">
        <v>1349</v>
      </c>
      <c r="C21" t="s">
        <v>1346</v>
      </c>
      <c r="D21" t="s">
        <v>1347</v>
      </c>
      <c r="E21" t="s">
        <v>260</v>
      </c>
      <c r="F21" t="s">
        <v>36</v>
      </c>
      <c r="G21" s="5">
        <v>41.14</v>
      </c>
      <c r="H21" s="6">
        <v>1</v>
      </c>
      <c r="I21" s="5">
        <v>17.72</v>
      </c>
      <c r="J21" s="5">
        <v>15.35</v>
      </c>
      <c r="K21" s="5">
        <v>6.3</v>
      </c>
      <c r="L21">
        <v>54</v>
      </c>
      <c r="O21">
        <v>54</v>
      </c>
      <c r="P21" s="3">
        <f t="shared" si="0"/>
        <v>1.5163782847599454</v>
      </c>
      <c r="Q21" s="3">
        <f t="shared" si="1"/>
        <v>53.550444212812046</v>
      </c>
    </row>
    <row r="22" spans="1:17" x14ac:dyDescent="0.25">
      <c r="A22" t="s">
        <v>981</v>
      </c>
      <c r="B22" t="s">
        <v>982</v>
      </c>
      <c r="C22" t="s">
        <v>983</v>
      </c>
      <c r="D22" t="s">
        <v>984</v>
      </c>
      <c r="E22" t="s">
        <v>225</v>
      </c>
      <c r="F22" t="s">
        <v>124</v>
      </c>
      <c r="G22" s="5">
        <v>23.19</v>
      </c>
      <c r="H22" s="6">
        <v>1</v>
      </c>
      <c r="I22" s="5">
        <v>18.7</v>
      </c>
      <c r="J22" s="5">
        <v>13.58</v>
      </c>
      <c r="K22" s="5">
        <v>7.09</v>
      </c>
      <c r="L22">
        <v>12</v>
      </c>
      <c r="O22">
        <v>12</v>
      </c>
      <c r="P22" s="3">
        <f t="shared" ref="P22:P29" si="2">(O22/H22)*I22*J22*K22*0.0254*0.0254*0.0254</f>
        <v>0.35405440948460348</v>
      </c>
      <c r="Q22" s="3">
        <f t="shared" ref="Q22:Q29" si="3">P22*35.3147</f>
        <v>12.503325254625928</v>
      </c>
    </row>
    <row r="23" spans="1:17" x14ac:dyDescent="0.25">
      <c r="A23" t="s">
        <v>985</v>
      </c>
      <c r="B23" t="s">
        <v>986</v>
      </c>
      <c r="C23" t="s">
        <v>983</v>
      </c>
      <c r="D23" t="s">
        <v>987</v>
      </c>
      <c r="E23" t="s">
        <v>988</v>
      </c>
      <c r="F23" t="s">
        <v>124</v>
      </c>
      <c r="G23" s="5">
        <v>26.09</v>
      </c>
      <c r="H23" s="6">
        <v>1</v>
      </c>
      <c r="I23" s="5">
        <v>18.7</v>
      </c>
      <c r="J23" s="5">
        <v>13.58</v>
      </c>
      <c r="K23" s="5">
        <v>8.66</v>
      </c>
      <c r="L23">
        <v>8</v>
      </c>
      <c r="O23">
        <v>8</v>
      </c>
      <c r="P23" s="3">
        <f t="shared" si="2"/>
        <v>0.28830382568280827</v>
      </c>
      <c r="Q23" s="3">
        <f t="shared" si="3"/>
        <v>10.181363112840669</v>
      </c>
    </row>
    <row r="24" spans="1:17" x14ac:dyDescent="0.25">
      <c r="A24" t="s">
        <v>831</v>
      </c>
      <c r="B24" t="s">
        <v>832</v>
      </c>
      <c r="C24" t="s">
        <v>833</v>
      </c>
      <c r="D24" t="s">
        <v>834</v>
      </c>
      <c r="E24" t="s">
        <v>835</v>
      </c>
      <c r="F24" t="s">
        <v>29</v>
      </c>
      <c r="G24" s="5">
        <v>90.65</v>
      </c>
      <c r="H24" s="6">
        <v>1</v>
      </c>
      <c r="I24" s="5">
        <v>23.031500000000001</v>
      </c>
      <c r="J24" s="5">
        <v>17.913399999999999</v>
      </c>
      <c r="K24" s="5">
        <v>7.6772</v>
      </c>
      <c r="L24">
        <v>2</v>
      </c>
      <c r="O24">
        <v>2</v>
      </c>
      <c r="P24" s="3">
        <f t="shared" si="2"/>
        <v>0.10380881834746478</v>
      </c>
      <c r="Q24" s="3">
        <f t="shared" si="3"/>
        <v>3.6659772772952146</v>
      </c>
    </row>
    <row r="25" spans="1:17" x14ac:dyDescent="0.25">
      <c r="A25" t="s">
        <v>1407</v>
      </c>
      <c r="B25" t="s">
        <v>1408</v>
      </c>
      <c r="C25" t="s">
        <v>1409</v>
      </c>
      <c r="D25" t="s">
        <v>1410</v>
      </c>
      <c r="E25" t="s">
        <v>858</v>
      </c>
      <c r="F25" t="s">
        <v>46</v>
      </c>
      <c r="G25" s="5">
        <v>47.25</v>
      </c>
      <c r="H25" s="6">
        <v>2</v>
      </c>
      <c r="I25" s="5">
        <v>12.007899999999999</v>
      </c>
      <c r="J25" s="5">
        <v>10.8268</v>
      </c>
      <c r="K25" s="5">
        <v>10.039400000000001</v>
      </c>
      <c r="L25">
        <v>29</v>
      </c>
      <c r="O25">
        <v>29</v>
      </c>
      <c r="P25" s="3">
        <f t="shared" si="2"/>
        <v>0.31013021987592715</v>
      </c>
      <c r="Q25" s="3">
        <f t="shared" si="3"/>
        <v>10.952155675852405</v>
      </c>
    </row>
    <row r="26" spans="1:17" x14ac:dyDescent="0.25">
      <c r="A26" t="s">
        <v>1237</v>
      </c>
      <c r="B26" t="s">
        <v>1238</v>
      </c>
      <c r="C26" t="s">
        <v>1239</v>
      </c>
      <c r="D26" t="s">
        <v>1240</v>
      </c>
      <c r="E26" t="s">
        <v>47</v>
      </c>
      <c r="F26" t="s">
        <v>33</v>
      </c>
      <c r="G26" s="5">
        <v>100</v>
      </c>
      <c r="H26" s="6">
        <v>1</v>
      </c>
      <c r="I26" s="5">
        <v>22.83</v>
      </c>
      <c r="J26" s="5">
        <v>20.87</v>
      </c>
      <c r="K26" s="5">
        <v>11.02</v>
      </c>
      <c r="L26">
        <v>39</v>
      </c>
      <c r="O26">
        <v>39</v>
      </c>
      <c r="P26" s="3">
        <f t="shared" si="2"/>
        <v>3.355642699014211</v>
      </c>
      <c r="Q26" s="3">
        <f t="shared" si="3"/>
        <v>118.50351522287717</v>
      </c>
    </row>
    <row r="27" spans="1:17" x14ac:dyDescent="0.25">
      <c r="A27" t="s">
        <v>739</v>
      </c>
      <c r="B27" t="s">
        <v>740</v>
      </c>
      <c r="C27" t="s">
        <v>741</v>
      </c>
      <c r="D27" t="s">
        <v>742</v>
      </c>
      <c r="E27" t="s">
        <v>228</v>
      </c>
      <c r="F27" t="s">
        <v>35</v>
      </c>
      <c r="G27" s="5">
        <v>75</v>
      </c>
      <c r="H27" s="6">
        <v>1</v>
      </c>
      <c r="I27" s="5">
        <v>22.44</v>
      </c>
      <c r="J27" s="5">
        <v>21.26</v>
      </c>
      <c r="K27" s="5">
        <v>10.24</v>
      </c>
      <c r="L27">
        <v>82</v>
      </c>
      <c r="O27">
        <v>82</v>
      </c>
      <c r="P27" s="3">
        <f t="shared" si="2"/>
        <v>6.5644912178795645</v>
      </c>
      <c r="Q27" s="3">
        <f t="shared" si="3"/>
        <v>231.82303801205146</v>
      </c>
    </row>
    <row r="28" spans="1:17" x14ac:dyDescent="0.25">
      <c r="A28" t="s">
        <v>1384</v>
      </c>
      <c r="B28" t="s">
        <v>1385</v>
      </c>
      <c r="C28" t="s">
        <v>1386</v>
      </c>
      <c r="D28" t="s">
        <v>1387</v>
      </c>
      <c r="E28" t="s">
        <v>743</v>
      </c>
      <c r="F28" t="s">
        <v>18</v>
      </c>
      <c r="G28" s="5">
        <v>78.5</v>
      </c>
      <c r="H28" s="6">
        <v>1</v>
      </c>
      <c r="I28" s="5">
        <v>12.6</v>
      </c>
      <c r="J28" s="5">
        <v>11.81</v>
      </c>
      <c r="K28" s="5">
        <v>18.899999999999999</v>
      </c>
      <c r="L28">
        <v>224</v>
      </c>
      <c r="O28">
        <v>224</v>
      </c>
      <c r="P28" s="3">
        <f t="shared" si="2"/>
        <v>10.323605851224421</v>
      </c>
      <c r="Q28" s="3">
        <f t="shared" si="3"/>
        <v>364.57504355423509</v>
      </c>
    </row>
    <row r="29" spans="1:17" x14ac:dyDescent="0.25">
      <c r="A29" t="s">
        <v>1388</v>
      </c>
      <c r="B29" t="s">
        <v>1389</v>
      </c>
      <c r="C29" t="s">
        <v>1386</v>
      </c>
      <c r="D29" t="s">
        <v>1390</v>
      </c>
      <c r="E29" t="s">
        <v>228</v>
      </c>
      <c r="F29" t="s">
        <v>18</v>
      </c>
      <c r="G29" s="5">
        <v>93.8</v>
      </c>
      <c r="H29" s="6">
        <v>1</v>
      </c>
      <c r="I29" s="5">
        <v>12.6</v>
      </c>
      <c r="J29" s="5">
        <v>12.6</v>
      </c>
      <c r="K29" s="5">
        <v>18.899999999999999</v>
      </c>
      <c r="L29">
        <v>77</v>
      </c>
      <c r="O29">
        <v>77</v>
      </c>
      <c r="P29" s="3">
        <f t="shared" si="2"/>
        <v>3.7861234414153908</v>
      </c>
      <c r="Q29" s="3">
        <f t="shared" si="3"/>
        <v>133.70581349655211</v>
      </c>
    </row>
    <row r="30" spans="1:17" x14ac:dyDescent="0.25">
      <c r="A30" t="s">
        <v>744</v>
      </c>
      <c r="B30" t="s">
        <v>745</v>
      </c>
      <c r="C30" t="s">
        <v>741</v>
      </c>
      <c r="D30" t="s">
        <v>746</v>
      </c>
      <c r="E30" t="s">
        <v>228</v>
      </c>
      <c r="F30" t="s">
        <v>28</v>
      </c>
      <c r="G30" s="5">
        <v>65</v>
      </c>
      <c r="H30" s="6">
        <v>1</v>
      </c>
      <c r="I30" s="5">
        <v>12.204700000000001</v>
      </c>
      <c r="J30" s="5">
        <v>10.2362</v>
      </c>
      <c r="K30" s="5">
        <v>5.9055</v>
      </c>
      <c r="L30">
        <v>75</v>
      </c>
      <c r="O30">
        <v>75</v>
      </c>
      <c r="P30" s="3">
        <f t="shared" ref="P30:P48" si="4">(O30/H30)*I30*J30*K30*0.0254*0.0254*0.0254</f>
        <v>0.90674455951088084</v>
      </c>
      <c r="Q30" s="3">
        <f t="shared" ref="Q30:Q48" si="5">P30*35.3147</f>
        <v>32.021412095758905</v>
      </c>
    </row>
    <row r="31" spans="1:17" x14ac:dyDescent="0.25">
      <c r="A31" t="s">
        <v>1411</v>
      </c>
      <c r="B31" t="s">
        <v>1412</v>
      </c>
      <c r="C31" t="s">
        <v>1413</v>
      </c>
      <c r="D31" t="s">
        <v>1414</v>
      </c>
      <c r="E31" t="s">
        <v>1250</v>
      </c>
      <c r="F31" t="s">
        <v>35</v>
      </c>
      <c r="G31" s="5">
        <v>58.57</v>
      </c>
      <c r="H31" s="6">
        <v>1</v>
      </c>
      <c r="I31" s="5">
        <v>11.811019999999999</v>
      </c>
      <c r="J31" s="5">
        <v>9.8425200000000004</v>
      </c>
      <c r="K31" s="5">
        <v>5.5118099999999997</v>
      </c>
      <c r="L31">
        <v>43</v>
      </c>
      <c r="O31">
        <v>43</v>
      </c>
      <c r="P31" s="3">
        <f t="shared" si="4"/>
        <v>0.45149979213801839</v>
      </c>
      <c r="Q31" s="3">
        <f t="shared" si="5"/>
        <v>15.944579709416479</v>
      </c>
    </row>
    <row r="32" spans="1:17" x14ac:dyDescent="0.25">
      <c r="A32" t="s">
        <v>1415</v>
      </c>
      <c r="B32" t="s">
        <v>1416</v>
      </c>
      <c r="C32" t="s">
        <v>1413</v>
      </c>
      <c r="D32" t="s">
        <v>1417</v>
      </c>
      <c r="E32" t="s">
        <v>1280</v>
      </c>
      <c r="F32" t="s">
        <v>35</v>
      </c>
      <c r="G32" s="5">
        <v>71.569999999999993</v>
      </c>
      <c r="H32" s="6">
        <v>1</v>
      </c>
      <c r="I32" s="5">
        <v>11.811019999999999</v>
      </c>
      <c r="J32" s="5">
        <v>9.8425200000000004</v>
      </c>
      <c r="K32" s="5">
        <v>5.5118099999999997</v>
      </c>
      <c r="L32">
        <v>58</v>
      </c>
      <c r="O32">
        <v>58</v>
      </c>
      <c r="P32" s="3">
        <f t="shared" si="4"/>
        <v>0.60899971962802502</v>
      </c>
      <c r="Q32" s="3">
        <f t="shared" si="5"/>
        <v>21.506642398747815</v>
      </c>
    </row>
    <row r="33" spans="1:17" x14ac:dyDescent="0.25">
      <c r="A33" t="s">
        <v>747</v>
      </c>
      <c r="B33" t="s">
        <v>748</v>
      </c>
      <c r="C33" t="s">
        <v>749</v>
      </c>
      <c r="D33" t="s">
        <v>750</v>
      </c>
      <c r="E33" t="s">
        <v>751</v>
      </c>
      <c r="F33" t="s">
        <v>18</v>
      </c>
      <c r="G33" s="5">
        <v>49</v>
      </c>
      <c r="H33" s="6">
        <v>1</v>
      </c>
      <c r="I33" s="5">
        <v>11.81</v>
      </c>
      <c r="J33" s="5">
        <v>9.84</v>
      </c>
      <c r="K33" s="5">
        <v>5.9055</v>
      </c>
      <c r="L33">
        <v>47</v>
      </c>
      <c r="O33">
        <v>47</v>
      </c>
      <c r="P33" s="3">
        <f t="shared" si="4"/>
        <v>0.52856776959354645</v>
      </c>
      <c r="Q33" s="3">
        <f t="shared" si="5"/>
        <v>18.666212212865215</v>
      </c>
    </row>
    <row r="34" spans="1:17" x14ac:dyDescent="0.25">
      <c r="A34" t="s">
        <v>825</v>
      </c>
      <c r="B34" t="s">
        <v>826</v>
      </c>
      <c r="C34" t="s">
        <v>827</v>
      </c>
      <c r="D34" t="s">
        <v>828</v>
      </c>
      <c r="E34" t="s">
        <v>743</v>
      </c>
      <c r="F34" t="s">
        <v>35</v>
      </c>
      <c r="G34" s="5">
        <v>63.7</v>
      </c>
      <c r="H34" s="6">
        <v>1</v>
      </c>
      <c r="I34" s="5">
        <v>18.309999999999999</v>
      </c>
      <c r="J34" s="5">
        <v>16.54</v>
      </c>
      <c r="K34" s="5">
        <v>7.28</v>
      </c>
      <c r="L34">
        <v>1</v>
      </c>
      <c r="O34">
        <v>1</v>
      </c>
      <c r="P34" s="3">
        <f t="shared" si="4"/>
        <v>3.6129036405524596E-2</v>
      </c>
      <c r="Q34" s="3">
        <f t="shared" si="5"/>
        <v>1.2758860819501796</v>
      </c>
    </row>
    <row r="35" spans="1:17" x14ac:dyDescent="0.25">
      <c r="A35" t="s">
        <v>1281</v>
      </c>
      <c r="B35" t="s">
        <v>1282</v>
      </c>
      <c r="C35" t="s">
        <v>827</v>
      </c>
      <c r="D35" t="s">
        <v>1283</v>
      </c>
      <c r="E35" t="s">
        <v>228</v>
      </c>
      <c r="F35" t="s">
        <v>35</v>
      </c>
      <c r="G35" s="5">
        <v>73.5</v>
      </c>
      <c r="H35" s="6">
        <v>1</v>
      </c>
      <c r="I35" s="5">
        <v>18.309999999999999</v>
      </c>
      <c r="J35" s="5">
        <v>16.54</v>
      </c>
      <c r="K35" s="5">
        <v>8.4600000000000009</v>
      </c>
      <c r="L35">
        <v>39</v>
      </c>
      <c r="O35">
        <v>39</v>
      </c>
      <c r="P35" s="3">
        <f t="shared" si="4"/>
        <v>1.6374195428075256</v>
      </c>
      <c r="Q35" s="3">
        <f t="shared" si="5"/>
        <v>57.824979928384927</v>
      </c>
    </row>
    <row r="36" spans="1:17" x14ac:dyDescent="0.25">
      <c r="A36" t="s">
        <v>1252</v>
      </c>
      <c r="B36" t="s">
        <v>1253</v>
      </c>
      <c r="C36" t="s">
        <v>1254</v>
      </c>
      <c r="D36" t="s">
        <v>1255</v>
      </c>
      <c r="E36" t="s">
        <v>1251</v>
      </c>
      <c r="F36" t="s">
        <v>1256</v>
      </c>
      <c r="G36" s="5">
        <v>13.5</v>
      </c>
      <c r="H36" s="6">
        <v>1</v>
      </c>
      <c r="I36" s="5">
        <v>18.11</v>
      </c>
      <c r="J36" s="5">
        <v>11.02</v>
      </c>
      <c r="K36" s="5">
        <v>4.72</v>
      </c>
      <c r="L36">
        <v>55</v>
      </c>
      <c r="O36">
        <v>55</v>
      </c>
      <c r="P36" s="3">
        <f t="shared" si="4"/>
        <v>0.84899646667979967</v>
      </c>
      <c r="Q36" s="3">
        <f t="shared" si="5"/>
        <v>29.982055521857124</v>
      </c>
    </row>
    <row r="37" spans="1:17" x14ac:dyDescent="0.25">
      <c r="A37" t="s">
        <v>1356</v>
      </c>
      <c r="B37" t="s">
        <v>1357</v>
      </c>
      <c r="C37" t="s">
        <v>1358</v>
      </c>
      <c r="D37" t="s">
        <v>1359</v>
      </c>
      <c r="E37" t="s">
        <v>1251</v>
      </c>
      <c r="F37" t="s">
        <v>1360</v>
      </c>
      <c r="G37" s="5">
        <v>11.88</v>
      </c>
      <c r="H37" s="6">
        <v>1</v>
      </c>
      <c r="I37" s="5">
        <v>18.309999999999999</v>
      </c>
      <c r="J37" s="5">
        <v>10.039999999999999</v>
      </c>
      <c r="K37" s="5">
        <v>5.71</v>
      </c>
      <c r="L37">
        <v>48</v>
      </c>
      <c r="O37">
        <v>48</v>
      </c>
      <c r="P37" s="3">
        <f t="shared" si="4"/>
        <v>0.82565868318049207</v>
      </c>
      <c r="Q37" s="3">
        <f t="shared" si="5"/>
        <v>29.157888698914125</v>
      </c>
    </row>
    <row r="38" spans="1:17" x14ac:dyDescent="0.25">
      <c r="A38" t="s">
        <v>1262</v>
      </c>
      <c r="B38" t="s">
        <v>1263</v>
      </c>
      <c r="C38" t="s">
        <v>76</v>
      </c>
      <c r="D38" t="s">
        <v>1264</v>
      </c>
      <c r="E38" t="s">
        <v>55</v>
      </c>
      <c r="F38" t="s">
        <v>26</v>
      </c>
      <c r="G38" s="5">
        <v>61.96</v>
      </c>
      <c r="H38" s="6">
        <v>1</v>
      </c>
      <c r="I38" s="5">
        <v>23.622</v>
      </c>
      <c r="J38" s="5">
        <v>19.2913</v>
      </c>
      <c r="K38" s="5">
        <v>11.0236</v>
      </c>
      <c r="L38">
        <v>1</v>
      </c>
      <c r="O38">
        <v>1</v>
      </c>
      <c r="P38" s="3">
        <f t="shared" si="4"/>
        <v>8.2319506080987828E-2</v>
      </c>
      <c r="Q38" s="3">
        <f t="shared" si="5"/>
        <v>2.9070886613982609</v>
      </c>
    </row>
    <row r="39" spans="1:17" x14ac:dyDescent="0.25">
      <c r="A39" t="s">
        <v>1265</v>
      </c>
      <c r="B39" t="s">
        <v>1266</v>
      </c>
      <c r="C39" t="s">
        <v>76</v>
      </c>
      <c r="D39" t="s">
        <v>1264</v>
      </c>
      <c r="E39" t="s">
        <v>56</v>
      </c>
      <c r="F39" t="s">
        <v>26</v>
      </c>
      <c r="G39" s="5">
        <v>71.14</v>
      </c>
      <c r="H39" s="6">
        <v>1</v>
      </c>
      <c r="I39" s="5">
        <v>23.622</v>
      </c>
      <c r="J39" s="5">
        <v>19.2913</v>
      </c>
      <c r="K39" s="5">
        <v>12.204700000000001</v>
      </c>
      <c r="L39">
        <v>84</v>
      </c>
      <c r="O39">
        <v>84</v>
      </c>
      <c r="P39" s="3">
        <f t="shared" si="4"/>
        <v>7.6557140655318676</v>
      </c>
      <c r="Q39" s="3">
        <f t="shared" si="5"/>
        <v>270.35924551003825</v>
      </c>
    </row>
    <row r="40" spans="1:17" x14ac:dyDescent="0.25">
      <c r="A40" t="s">
        <v>1267</v>
      </c>
      <c r="B40" t="s">
        <v>1268</v>
      </c>
      <c r="C40" t="s">
        <v>76</v>
      </c>
      <c r="D40" t="s">
        <v>1264</v>
      </c>
      <c r="E40" t="s">
        <v>1269</v>
      </c>
      <c r="F40" t="s">
        <v>26</v>
      </c>
      <c r="G40" s="5">
        <v>71.14</v>
      </c>
      <c r="H40" s="6">
        <v>1</v>
      </c>
      <c r="I40" s="5">
        <v>24.02</v>
      </c>
      <c r="J40" s="5">
        <v>19.09</v>
      </c>
      <c r="K40" s="5">
        <v>17.32</v>
      </c>
      <c r="L40">
        <v>23</v>
      </c>
      <c r="O40">
        <v>23</v>
      </c>
      <c r="P40" s="3">
        <f t="shared" si="4"/>
        <v>2.9933383170399082</v>
      </c>
      <c r="Q40" s="3">
        <f t="shared" si="5"/>
        <v>105.70884466476925</v>
      </c>
    </row>
    <row r="41" spans="1:17" x14ac:dyDescent="0.25">
      <c r="A41" t="s">
        <v>1391</v>
      </c>
      <c r="B41" t="s">
        <v>1392</v>
      </c>
      <c r="C41" t="s">
        <v>1316</v>
      </c>
      <c r="D41" t="s">
        <v>1393</v>
      </c>
      <c r="E41" t="s">
        <v>61</v>
      </c>
      <c r="F41" t="s">
        <v>20</v>
      </c>
      <c r="G41" s="5">
        <v>67.2</v>
      </c>
      <c r="H41" s="6">
        <v>1</v>
      </c>
      <c r="I41" s="5">
        <v>23.6</v>
      </c>
      <c r="J41" s="5">
        <v>19.690000000000001</v>
      </c>
      <c r="K41" s="5">
        <v>14.96</v>
      </c>
      <c r="L41">
        <v>7</v>
      </c>
      <c r="O41">
        <v>7</v>
      </c>
      <c r="P41" s="3">
        <f t="shared" si="4"/>
        <v>0.79742253121110285</v>
      </c>
      <c r="Q41" s="3">
        <f t="shared" si="5"/>
        <v>28.160737462960736</v>
      </c>
    </row>
    <row r="42" spans="1:17" x14ac:dyDescent="0.25">
      <c r="A42" t="s">
        <v>419</v>
      </c>
      <c r="B42" t="s">
        <v>420</v>
      </c>
      <c r="C42" t="s">
        <v>76</v>
      </c>
      <c r="D42" t="s">
        <v>421</v>
      </c>
      <c r="E42" t="s">
        <v>61</v>
      </c>
      <c r="F42" t="s">
        <v>48</v>
      </c>
      <c r="G42" s="5">
        <v>61.96</v>
      </c>
      <c r="H42" s="6">
        <v>1</v>
      </c>
      <c r="I42" s="5">
        <v>24.02</v>
      </c>
      <c r="J42" s="5">
        <v>18.897600000000001</v>
      </c>
      <c r="K42" s="5">
        <v>15.3543</v>
      </c>
      <c r="L42">
        <v>5</v>
      </c>
      <c r="O42">
        <v>5</v>
      </c>
      <c r="P42" s="3">
        <f t="shared" si="4"/>
        <v>0.57105880375793217</v>
      </c>
      <c r="Q42" s="3">
        <f t="shared" si="5"/>
        <v>20.166770337070247</v>
      </c>
    </row>
    <row r="43" spans="1:17" x14ac:dyDescent="0.25">
      <c r="A43" t="s">
        <v>422</v>
      </c>
      <c r="B43" t="s">
        <v>423</v>
      </c>
      <c r="C43" t="s">
        <v>76</v>
      </c>
      <c r="D43" t="s">
        <v>424</v>
      </c>
      <c r="E43" t="s">
        <v>60</v>
      </c>
      <c r="F43" t="s">
        <v>80</v>
      </c>
      <c r="G43" s="5">
        <v>71.14</v>
      </c>
      <c r="H43" s="6">
        <v>1</v>
      </c>
      <c r="I43" s="5">
        <v>18.7</v>
      </c>
      <c r="J43" s="5">
        <v>13.98</v>
      </c>
      <c r="K43" s="5">
        <v>12.8</v>
      </c>
      <c r="L43">
        <v>11</v>
      </c>
      <c r="O43">
        <v>11</v>
      </c>
      <c r="P43" s="3">
        <f t="shared" si="4"/>
        <v>0.60318784673157111</v>
      </c>
      <c r="Q43" s="3">
        <f t="shared" si="5"/>
        <v>21.301397850971416</v>
      </c>
    </row>
    <row r="44" spans="1:17" x14ac:dyDescent="0.25">
      <c r="A44" t="s">
        <v>1270</v>
      </c>
      <c r="B44" t="s">
        <v>1271</v>
      </c>
      <c r="C44" t="s">
        <v>76</v>
      </c>
      <c r="D44" t="s">
        <v>1272</v>
      </c>
      <c r="E44" t="s">
        <v>234</v>
      </c>
      <c r="F44" t="s">
        <v>36</v>
      </c>
      <c r="G44" s="5">
        <v>53.99</v>
      </c>
      <c r="H44" s="6">
        <v>1</v>
      </c>
      <c r="I44" s="5">
        <v>23.622</v>
      </c>
      <c r="J44" s="5">
        <v>19.2913</v>
      </c>
      <c r="K44" s="5">
        <v>11.0236</v>
      </c>
      <c r="L44">
        <v>55</v>
      </c>
      <c r="O44">
        <v>55</v>
      </c>
      <c r="P44" s="3">
        <f t="shared" si="4"/>
        <v>4.5275728344543316</v>
      </c>
      <c r="Q44" s="3">
        <f t="shared" si="5"/>
        <v>159.8898763769044</v>
      </c>
    </row>
    <row r="45" spans="1:17" x14ac:dyDescent="0.25">
      <c r="A45" t="s">
        <v>686</v>
      </c>
      <c r="B45" t="s">
        <v>687</v>
      </c>
      <c r="C45" t="s">
        <v>76</v>
      </c>
      <c r="D45" t="s">
        <v>688</v>
      </c>
      <c r="E45" t="s">
        <v>234</v>
      </c>
      <c r="F45" t="s">
        <v>231</v>
      </c>
      <c r="G45" s="5">
        <v>53.99</v>
      </c>
      <c r="H45" s="6">
        <v>1</v>
      </c>
      <c r="I45" s="5">
        <v>23.622</v>
      </c>
      <c r="J45" s="5">
        <v>19.2913</v>
      </c>
      <c r="K45" s="5">
        <v>11.0236</v>
      </c>
      <c r="L45">
        <v>16</v>
      </c>
      <c r="O45">
        <v>16</v>
      </c>
      <c r="P45" s="3">
        <f t="shared" si="4"/>
        <v>1.3171120972958053</v>
      </c>
      <c r="Q45" s="3">
        <f t="shared" si="5"/>
        <v>46.513418582372175</v>
      </c>
    </row>
    <row r="46" spans="1:17" x14ac:dyDescent="0.25">
      <c r="A46" t="s">
        <v>232</v>
      </c>
      <c r="B46" t="s">
        <v>233</v>
      </c>
      <c r="C46" t="s">
        <v>76</v>
      </c>
      <c r="D46" t="s">
        <v>425</v>
      </c>
      <c r="E46" t="s">
        <v>234</v>
      </c>
      <c r="F46" t="s">
        <v>31</v>
      </c>
      <c r="G46" s="5">
        <v>53.99</v>
      </c>
      <c r="H46" s="6">
        <v>1</v>
      </c>
      <c r="I46" s="5">
        <v>23.622</v>
      </c>
      <c r="J46" s="5">
        <v>19.2913</v>
      </c>
      <c r="K46" s="5">
        <v>11.0236</v>
      </c>
      <c r="L46">
        <v>117</v>
      </c>
      <c r="O46">
        <v>117</v>
      </c>
      <c r="P46" s="3">
        <f t="shared" si="4"/>
        <v>9.6313822114755769</v>
      </c>
      <c r="Q46" s="3">
        <f t="shared" si="5"/>
        <v>340.1293733835966</v>
      </c>
    </row>
    <row r="47" spans="1:17" x14ac:dyDescent="0.25">
      <c r="A47" t="s">
        <v>1317</v>
      </c>
      <c r="B47" t="s">
        <v>1318</v>
      </c>
      <c r="C47" t="s">
        <v>1319</v>
      </c>
      <c r="D47" t="s">
        <v>1320</v>
      </c>
      <c r="E47" t="s">
        <v>57</v>
      </c>
      <c r="F47" t="s">
        <v>15</v>
      </c>
      <c r="G47" s="5">
        <v>93.1</v>
      </c>
      <c r="H47" s="6">
        <v>1</v>
      </c>
      <c r="I47" s="5">
        <v>23.228300000000001</v>
      </c>
      <c r="J47" s="5">
        <v>20.078700000000001</v>
      </c>
      <c r="K47" s="5">
        <v>12.5984</v>
      </c>
      <c r="L47">
        <v>81</v>
      </c>
      <c r="O47">
        <v>81</v>
      </c>
      <c r="P47" s="3">
        <f t="shared" si="4"/>
        <v>7.7992812041255917</v>
      </c>
      <c r="Q47" s="3">
        <f t="shared" si="5"/>
        <v>275.42927593933405</v>
      </c>
    </row>
    <row r="48" spans="1:17" x14ac:dyDescent="0.25">
      <c r="A48" t="s">
        <v>1321</v>
      </c>
      <c r="B48" t="s">
        <v>1322</v>
      </c>
      <c r="C48" t="s">
        <v>1323</v>
      </c>
      <c r="D48" t="s">
        <v>1324</v>
      </c>
      <c r="E48" t="s">
        <v>57</v>
      </c>
      <c r="F48" t="s">
        <v>26</v>
      </c>
      <c r="G48" s="5">
        <v>76.8</v>
      </c>
      <c r="H48" s="6">
        <v>1</v>
      </c>
      <c r="I48" s="5">
        <v>19.2913</v>
      </c>
      <c r="J48" s="5">
        <v>15.3543</v>
      </c>
      <c r="K48" s="5">
        <v>13.3858</v>
      </c>
      <c r="L48">
        <v>147</v>
      </c>
      <c r="O48">
        <v>147</v>
      </c>
      <c r="P48" s="3">
        <f t="shared" si="4"/>
        <v>9.551120693046613</v>
      </c>
      <c r="Q48" s="3">
        <f t="shared" si="5"/>
        <v>337.29496193873325</v>
      </c>
    </row>
    <row r="49" spans="1:17" x14ac:dyDescent="0.25">
      <c r="A49" t="s">
        <v>665</v>
      </c>
      <c r="B49" t="s">
        <v>666</v>
      </c>
      <c r="C49" t="s">
        <v>667</v>
      </c>
      <c r="D49" t="s">
        <v>668</v>
      </c>
      <c r="E49" t="s">
        <v>56</v>
      </c>
      <c r="F49" t="s">
        <v>26</v>
      </c>
      <c r="G49" s="5">
        <v>76.8</v>
      </c>
      <c r="H49" s="6">
        <v>1</v>
      </c>
      <c r="I49" s="5">
        <v>23.6</v>
      </c>
      <c r="J49" s="5">
        <v>18.897600000000001</v>
      </c>
      <c r="K49" s="5">
        <v>16.929099999999998</v>
      </c>
      <c r="L49">
        <v>20</v>
      </c>
      <c r="O49">
        <v>20</v>
      </c>
      <c r="P49" s="3">
        <f t="shared" ref="P49:P64" si="6">(O49/H49)*I49*J49*K49*0.0254*0.0254*0.0254</f>
        <v>2.4744784220566172</v>
      </c>
      <c r="Q49" s="3">
        <f t="shared" ref="Q49:Q64" si="7">P49*35.3147</f>
        <v>87.38546313140283</v>
      </c>
    </row>
    <row r="50" spans="1:17" x14ac:dyDescent="0.25">
      <c r="A50" t="s">
        <v>1069</v>
      </c>
      <c r="B50" t="s">
        <v>1070</v>
      </c>
      <c r="C50" t="s">
        <v>1071</v>
      </c>
      <c r="D50" t="s">
        <v>1072</v>
      </c>
      <c r="E50" t="s">
        <v>1073</v>
      </c>
      <c r="F50" t="s">
        <v>21</v>
      </c>
      <c r="G50" s="5">
        <v>72</v>
      </c>
      <c r="H50" s="6">
        <v>1</v>
      </c>
      <c r="I50" s="5">
        <v>23.82</v>
      </c>
      <c r="J50" s="5">
        <v>18.899999999999999</v>
      </c>
      <c r="K50" s="5">
        <v>13.78</v>
      </c>
      <c r="L50">
        <v>43</v>
      </c>
      <c r="O50">
        <v>43</v>
      </c>
      <c r="P50" s="3">
        <f t="shared" si="6"/>
        <v>4.3714184843507065</v>
      </c>
      <c r="Q50" s="3">
        <f t="shared" si="7"/>
        <v>154.3753323492999</v>
      </c>
    </row>
    <row r="51" spans="1:17" x14ac:dyDescent="0.25">
      <c r="A51" t="s">
        <v>1328</v>
      </c>
      <c r="B51" t="s">
        <v>1329</v>
      </c>
      <c r="C51" t="s">
        <v>1325</v>
      </c>
      <c r="D51" t="s">
        <v>1330</v>
      </c>
      <c r="E51" t="s">
        <v>1331</v>
      </c>
      <c r="F51" t="s">
        <v>1327</v>
      </c>
      <c r="G51" s="5">
        <v>82.67</v>
      </c>
      <c r="H51" s="6">
        <v>1</v>
      </c>
      <c r="I51" s="5">
        <v>23.622</v>
      </c>
      <c r="J51" s="5">
        <v>18.897600000000001</v>
      </c>
      <c r="K51" s="5">
        <v>10.2362</v>
      </c>
      <c r="L51">
        <v>3</v>
      </c>
      <c r="O51">
        <v>3</v>
      </c>
      <c r="P51" s="3">
        <f t="shared" si="6"/>
        <v>0.22463865216269568</v>
      </c>
      <c r="Q51" s="3">
        <f t="shared" si="7"/>
        <v>7.9330466095299501</v>
      </c>
    </row>
    <row r="52" spans="1:17" x14ac:dyDescent="0.25">
      <c r="A52" t="s">
        <v>712</v>
      </c>
      <c r="B52" t="s">
        <v>713</v>
      </c>
      <c r="C52" t="s">
        <v>714</v>
      </c>
      <c r="D52" t="s">
        <v>715</v>
      </c>
      <c r="E52" t="s">
        <v>65</v>
      </c>
      <c r="F52" t="s">
        <v>35</v>
      </c>
      <c r="G52" s="5">
        <v>66.66</v>
      </c>
      <c r="H52" s="6">
        <v>1</v>
      </c>
      <c r="I52" s="5">
        <v>24.015699999999999</v>
      </c>
      <c r="J52" s="5">
        <v>20.078700000000001</v>
      </c>
      <c r="K52" s="5">
        <v>10.2362</v>
      </c>
      <c r="L52">
        <v>1</v>
      </c>
      <c r="O52">
        <v>1</v>
      </c>
      <c r="P52" s="3">
        <f t="shared" si="6"/>
        <v>8.0885514684970614E-2</v>
      </c>
      <c r="Q52" s="3">
        <f t="shared" si="7"/>
        <v>2.8564476854453318</v>
      </c>
    </row>
    <row r="53" spans="1:17" x14ac:dyDescent="0.25">
      <c r="A53" t="s">
        <v>1394</v>
      </c>
      <c r="B53" t="s">
        <v>1395</v>
      </c>
      <c r="C53" t="s">
        <v>1396</v>
      </c>
      <c r="D53" t="s">
        <v>1397</v>
      </c>
      <c r="E53" t="s">
        <v>1361</v>
      </c>
      <c r="F53" t="s">
        <v>24</v>
      </c>
      <c r="G53" s="5">
        <v>66.66</v>
      </c>
      <c r="H53" s="6">
        <v>1</v>
      </c>
      <c r="I53" s="5">
        <v>18.503900000000002</v>
      </c>
      <c r="J53" s="5">
        <v>13.3858</v>
      </c>
      <c r="K53" s="5">
        <v>13.3858</v>
      </c>
      <c r="L53">
        <v>107</v>
      </c>
      <c r="O53">
        <v>107</v>
      </c>
      <c r="P53" s="3">
        <f t="shared" si="6"/>
        <v>5.8134891189257623</v>
      </c>
      <c r="Q53" s="3">
        <f t="shared" si="7"/>
        <v>205.30162418812762</v>
      </c>
    </row>
    <row r="54" spans="1:17" x14ac:dyDescent="0.25">
      <c r="A54" t="s">
        <v>426</v>
      </c>
      <c r="B54" t="s">
        <v>427</v>
      </c>
      <c r="C54" t="s">
        <v>428</v>
      </c>
      <c r="D54" t="s">
        <v>429</v>
      </c>
      <c r="E54" t="s">
        <v>430</v>
      </c>
      <c r="F54" t="s">
        <v>21</v>
      </c>
      <c r="G54" s="5">
        <v>54.99</v>
      </c>
      <c r="H54" s="6">
        <v>1</v>
      </c>
      <c r="I54" s="5">
        <v>15.747999999999999</v>
      </c>
      <c r="J54" s="5">
        <v>15.747999999999999</v>
      </c>
      <c r="K54" s="5">
        <v>4.7244000000000002</v>
      </c>
      <c r="L54">
        <v>17</v>
      </c>
      <c r="O54">
        <v>17</v>
      </c>
      <c r="P54" s="3">
        <f t="shared" si="6"/>
        <v>0.32639804160391683</v>
      </c>
      <c r="Q54" s="3">
        <f t="shared" si="7"/>
        <v>11.526648919829842</v>
      </c>
    </row>
    <row r="55" spans="1:17" x14ac:dyDescent="0.25">
      <c r="A55" t="s">
        <v>431</v>
      </c>
      <c r="B55" t="s">
        <v>432</v>
      </c>
      <c r="C55" t="s">
        <v>428</v>
      </c>
      <c r="D55" t="s">
        <v>433</v>
      </c>
      <c r="E55" t="s">
        <v>67</v>
      </c>
      <c r="F55" t="s">
        <v>21</v>
      </c>
      <c r="G55" s="5">
        <v>59.99</v>
      </c>
      <c r="H55" s="6">
        <v>1</v>
      </c>
      <c r="I55" s="5">
        <v>15.747999999999999</v>
      </c>
      <c r="J55" s="5">
        <v>15.747999999999999</v>
      </c>
      <c r="K55" s="5">
        <v>4.7244000000000002</v>
      </c>
      <c r="L55">
        <v>9</v>
      </c>
      <c r="O55">
        <v>9</v>
      </c>
      <c r="P55" s="3">
        <f t="shared" si="6"/>
        <v>0.17279896320207358</v>
      </c>
      <c r="Q55" s="3">
        <f t="shared" si="7"/>
        <v>6.1023435457922686</v>
      </c>
    </row>
    <row r="56" spans="1:17" x14ac:dyDescent="0.25">
      <c r="A56" t="s">
        <v>1421</v>
      </c>
      <c r="B56" t="s">
        <v>1422</v>
      </c>
      <c r="C56" t="s">
        <v>1423</v>
      </c>
      <c r="D56" t="s">
        <v>1424</v>
      </c>
      <c r="E56" t="s">
        <v>69</v>
      </c>
      <c r="F56" t="s">
        <v>29</v>
      </c>
      <c r="G56" s="5">
        <v>49.35</v>
      </c>
      <c r="H56" s="6">
        <v>1</v>
      </c>
      <c r="I56" s="5">
        <v>11.417299999999999</v>
      </c>
      <c r="J56" s="5">
        <v>9.4488000000000003</v>
      </c>
      <c r="K56" s="5">
        <v>4.3307000000000002</v>
      </c>
      <c r="L56">
        <v>1178</v>
      </c>
      <c r="O56" s="7">
        <f>1178/2</f>
        <v>589</v>
      </c>
      <c r="P56" s="25">
        <f t="shared" si="6"/>
        <v>4.5093569437501113</v>
      </c>
      <c r="Q56" s="25">
        <f t="shared" si="7"/>
        <v>159.24658766145205</v>
      </c>
    </row>
    <row r="57" spans="1:17" x14ac:dyDescent="0.25">
      <c r="A57" t="s">
        <v>1362</v>
      </c>
      <c r="B57" t="s">
        <v>1363</v>
      </c>
      <c r="C57" t="s">
        <v>1325</v>
      </c>
      <c r="D57" t="s">
        <v>1364</v>
      </c>
      <c r="E57" t="s">
        <v>1326</v>
      </c>
      <c r="F57" t="s">
        <v>1327</v>
      </c>
      <c r="G57" s="5">
        <v>55.78</v>
      </c>
      <c r="H57" s="6">
        <v>1</v>
      </c>
      <c r="I57" s="5">
        <v>11.811</v>
      </c>
      <c r="J57" s="5">
        <v>9.8424999999999994</v>
      </c>
      <c r="K57" s="5">
        <v>6.6928999999999998</v>
      </c>
      <c r="L57">
        <v>37</v>
      </c>
      <c r="O57">
        <v>37</v>
      </c>
      <c r="P57" s="3">
        <f t="shared" si="6"/>
        <v>0.47174716950566087</v>
      </c>
      <c r="Q57" s="3">
        <f t="shared" si="7"/>
        <v>16.659609766941564</v>
      </c>
    </row>
    <row r="58" spans="1:17" x14ac:dyDescent="0.25">
      <c r="A58" t="s">
        <v>1332</v>
      </c>
      <c r="B58" t="s">
        <v>1333</v>
      </c>
      <c r="C58" t="s">
        <v>1325</v>
      </c>
      <c r="D58" t="s">
        <v>1334</v>
      </c>
      <c r="E58" t="s">
        <v>1331</v>
      </c>
      <c r="F58" t="s">
        <v>1327</v>
      </c>
      <c r="G58" s="5">
        <v>60.85</v>
      </c>
      <c r="H58" s="6">
        <v>1</v>
      </c>
      <c r="I58" s="5">
        <v>11.811</v>
      </c>
      <c r="J58" s="5">
        <v>9.8424999999999994</v>
      </c>
      <c r="K58" s="5">
        <v>7.4802999999999997</v>
      </c>
      <c r="L58">
        <v>42</v>
      </c>
      <c r="O58">
        <v>42</v>
      </c>
      <c r="P58" s="3">
        <f t="shared" si="6"/>
        <v>0.59849640900718193</v>
      </c>
      <c r="Q58" s="3">
        <f t="shared" si="7"/>
        <v>21.13572113516593</v>
      </c>
    </row>
    <row r="59" spans="1:17" x14ac:dyDescent="0.25">
      <c r="A59" t="s">
        <v>963</v>
      </c>
      <c r="B59" t="s">
        <v>964</v>
      </c>
      <c r="C59" t="s">
        <v>965</v>
      </c>
      <c r="D59" t="s">
        <v>966</v>
      </c>
      <c r="E59" t="s">
        <v>967</v>
      </c>
      <c r="F59" t="s">
        <v>33</v>
      </c>
      <c r="G59" s="5">
        <v>65</v>
      </c>
      <c r="H59" s="6">
        <v>1</v>
      </c>
      <c r="I59" s="5">
        <v>23.228300000000001</v>
      </c>
      <c r="J59" s="5">
        <v>18.110199999999999</v>
      </c>
      <c r="K59" s="5">
        <v>11.811</v>
      </c>
      <c r="L59">
        <v>1</v>
      </c>
      <c r="O59">
        <v>1</v>
      </c>
      <c r="P59" s="3">
        <f t="shared" si="6"/>
        <v>8.1419511480977022E-2</v>
      </c>
      <c r="Q59" s="3">
        <f t="shared" si="7"/>
        <v>2.8753056220972595</v>
      </c>
    </row>
    <row r="60" spans="1:17" x14ac:dyDescent="0.25">
      <c r="A60" t="s">
        <v>1273</v>
      </c>
      <c r="B60" t="s">
        <v>1274</v>
      </c>
      <c r="C60" t="s">
        <v>108</v>
      </c>
      <c r="D60" t="s">
        <v>1275</v>
      </c>
      <c r="E60" t="s">
        <v>1276</v>
      </c>
      <c r="F60" t="s">
        <v>21</v>
      </c>
      <c r="G60" s="5">
        <v>52.8</v>
      </c>
      <c r="H60" s="6">
        <v>1</v>
      </c>
      <c r="I60" s="5">
        <v>15.747999999999999</v>
      </c>
      <c r="J60" s="5">
        <v>17.7165</v>
      </c>
      <c r="K60" s="5">
        <v>8.2676999999999996</v>
      </c>
      <c r="L60">
        <v>50</v>
      </c>
      <c r="O60">
        <v>50</v>
      </c>
      <c r="P60" s="3">
        <f t="shared" si="6"/>
        <v>1.8899886600226796</v>
      </c>
      <c r="Q60" s="3">
        <f t="shared" si="7"/>
        <v>66.744382532102932</v>
      </c>
    </row>
    <row r="61" spans="1:17" x14ac:dyDescent="0.25">
      <c r="A61" t="s">
        <v>734</v>
      </c>
      <c r="B61" t="s">
        <v>735</v>
      </c>
      <c r="C61" t="s">
        <v>736</v>
      </c>
      <c r="D61" t="s">
        <v>737</v>
      </c>
      <c r="E61" t="s">
        <v>738</v>
      </c>
      <c r="F61" t="s">
        <v>614</v>
      </c>
      <c r="G61" s="5">
        <v>57.14</v>
      </c>
      <c r="H61" s="6">
        <v>1</v>
      </c>
      <c r="I61" s="5">
        <v>17.7165</v>
      </c>
      <c r="J61" s="5">
        <v>15.5512</v>
      </c>
      <c r="K61" s="5">
        <v>8.0709</v>
      </c>
      <c r="L61">
        <v>1</v>
      </c>
      <c r="O61">
        <v>1</v>
      </c>
      <c r="P61" s="3">
        <f t="shared" si="6"/>
        <v>3.6438874267291463E-2</v>
      </c>
      <c r="Q61" s="3">
        <f t="shared" si="7"/>
        <v>1.2868279130871179</v>
      </c>
    </row>
    <row r="62" spans="1:17" x14ac:dyDescent="0.25">
      <c r="A62" t="s">
        <v>1398</v>
      </c>
      <c r="B62" t="s">
        <v>1399</v>
      </c>
      <c r="C62" t="s">
        <v>1400</v>
      </c>
      <c r="D62" t="s">
        <v>1401</v>
      </c>
      <c r="E62" t="s">
        <v>61</v>
      </c>
      <c r="F62" t="s">
        <v>66</v>
      </c>
      <c r="G62" s="5">
        <v>67.39</v>
      </c>
      <c r="H62" s="6">
        <v>1</v>
      </c>
      <c r="I62" s="5">
        <v>23.622</v>
      </c>
      <c r="J62" s="5">
        <v>18.897600000000001</v>
      </c>
      <c r="K62" s="5">
        <v>12.204700000000001</v>
      </c>
      <c r="L62">
        <v>74</v>
      </c>
      <c r="O62">
        <v>74</v>
      </c>
      <c r="P62" s="3">
        <f t="shared" si="6"/>
        <v>6.6066803597592818</v>
      </c>
      <c r="Q62" s="3">
        <f t="shared" si="7"/>
        <v>233.31293490079113</v>
      </c>
    </row>
    <row r="63" spans="1:17" x14ac:dyDescent="0.25">
      <c r="A63" t="s">
        <v>1371</v>
      </c>
      <c r="B63" t="s">
        <v>1372</v>
      </c>
      <c r="C63" t="s">
        <v>724</v>
      </c>
      <c r="D63" t="s">
        <v>1373</v>
      </c>
      <c r="E63" t="s">
        <v>1374</v>
      </c>
      <c r="F63" t="s">
        <v>21</v>
      </c>
      <c r="G63" s="5">
        <v>57.19</v>
      </c>
      <c r="H63" s="6">
        <v>1</v>
      </c>
      <c r="I63" s="5">
        <v>18.899999999999999</v>
      </c>
      <c r="J63" s="5">
        <v>13.78</v>
      </c>
      <c r="K63" s="5">
        <v>9.4499999999999993</v>
      </c>
      <c r="L63">
        <v>140</v>
      </c>
      <c r="O63">
        <v>140</v>
      </c>
      <c r="P63" s="3">
        <f t="shared" si="6"/>
        <v>5.6464048725870226</v>
      </c>
      <c r="Q63" s="3">
        <f t="shared" si="7"/>
        <v>199.40109415394895</v>
      </c>
    </row>
    <row r="64" spans="1:17" x14ac:dyDescent="0.25">
      <c r="A64" t="s">
        <v>1277</v>
      </c>
      <c r="B64" t="s">
        <v>1278</v>
      </c>
      <c r="C64" t="s">
        <v>724</v>
      </c>
      <c r="D64" t="s">
        <v>1279</v>
      </c>
      <c r="E64" t="s">
        <v>60</v>
      </c>
      <c r="F64" t="s">
        <v>21</v>
      </c>
      <c r="G64" s="5">
        <v>67.59</v>
      </c>
      <c r="H64" s="6">
        <v>1</v>
      </c>
      <c r="I64" s="5">
        <v>18.899999999999999</v>
      </c>
      <c r="J64" s="5">
        <v>13.78</v>
      </c>
      <c r="K64" s="5">
        <v>11.42</v>
      </c>
      <c r="L64">
        <v>44</v>
      </c>
      <c r="O64">
        <v>44</v>
      </c>
      <c r="P64" s="3">
        <f t="shared" si="6"/>
        <v>2.144524202855274</v>
      </c>
      <c r="Q64" s="3">
        <f t="shared" si="7"/>
        <v>75.733228866573143</v>
      </c>
    </row>
    <row r="65" spans="1:17" x14ac:dyDescent="0.25">
      <c r="A65" t="s">
        <v>722</v>
      </c>
      <c r="B65" t="s">
        <v>723</v>
      </c>
      <c r="C65" t="s">
        <v>724</v>
      </c>
      <c r="D65" t="s">
        <v>725</v>
      </c>
      <c r="E65" t="s">
        <v>61</v>
      </c>
      <c r="F65" t="s">
        <v>18</v>
      </c>
      <c r="G65" s="5">
        <v>62.39</v>
      </c>
      <c r="H65" s="6">
        <v>1</v>
      </c>
      <c r="I65" s="5">
        <v>18.899999999999999</v>
      </c>
      <c r="J65" s="5">
        <v>13.78</v>
      </c>
      <c r="K65" s="5">
        <v>10.63</v>
      </c>
      <c r="L65">
        <v>1</v>
      </c>
      <c r="O65">
        <v>1</v>
      </c>
      <c r="P65" s="3">
        <f t="shared" ref="P65:P84" si="8">(O65/H65)*I65*J65*K65*0.0254*0.0254*0.0254</f>
        <v>4.536756144792143E-2</v>
      </c>
      <c r="Q65" s="3">
        <f t="shared" ref="Q65:Q85" si="9">P65*35.3147</f>
        <v>1.6021418222649111</v>
      </c>
    </row>
    <row r="66" spans="1:17" x14ac:dyDescent="0.25">
      <c r="A66" t="s">
        <v>1402</v>
      </c>
      <c r="B66" t="s">
        <v>1403</v>
      </c>
      <c r="C66" t="s">
        <v>1404</v>
      </c>
      <c r="D66" t="s">
        <v>1405</v>
      </c>
      <c r="E66" t="s">
        <v>92</v>
      </c>
      <c r="F66" t="s">
        <v>1406</v>
      </c>
      <c r="G66" s="5">
        <v>57.19</v>
      </c>
      <c r="H66" s="6">
        <v>1</v>
      </c>
      <c r="I66" s="5">
        <v>23.62</v>
      </c>
      <c r="J66" s="5">
        <v>18.5</v>
      </c>
      <c r="K66" s="5">
        <v>10.2362</v>
      </c>
      <c r="L66">
        <v>137</v>
      </c>
      <c r="O66">
        <v>137</v>
      </c>
      <c r="P66" s="3">
        <f t="shared" si="8"/>
        <v>10.041812348759134</v>
      </c>
      <c r="Q66" s="3">
        <f t="shared" si="9"/>
        <v>354.62359055272418</v>
      </c>
    </row>
    <row r="67" spans="1:17" x14ac:dyDescent="0.25">
      <c r="A67" t="s">
        <v>1133</v>
      </c>
      <c r="B67" t="s">
        <v>1134</v>
      </c>
      <c r="C67" t="s">
        <v>1135</v>
      </c>
      <c r="D67" t="s">
        <v>1136</v>
      </c>
      <c r="E67" t="s">
        <v>1137</v>
      </c>
      <c r="F67" t="s">
        <v>1138</v>
      </c>
      <c r="G67" s="5">
        <v>40.71</v>
      </c>
      <c r="H67" s="6">
        <v>1</v>
      </c>
      <c r="I67" s="5">
        <v>23.62</v>
      </c>
      <c r="J67" s="5">
        <v>19.29</v>
      </c>
      <c r="K67" s="5">
        <v>11</v>
      </c>
      <c r="L67">
        <v>454</v>
      </c>
      <c r="O67">
        <v>454</v>
      </c>
      <c r="P67" s="3">
        <f t="shared" si="8"/>
        <v>37.287374856378555</v>
      </c>
      <c r="Q67" s="3">
        <f t="shared" si="9"/>
        <v>1316.7924568405519</v>
      </c>
    </row>
    <row r="68" spans="1:17" x14ac:dyDescent="0.25">
      <c r="A68" t="s">
        <v>752</v>
      </c>
      <c r="B68" t="s">
        <v>753</v>
      </c>
      <c r="C68" t="s">
        <v>754</v>
      </c>
      <c r="D68" t="s">
        <v>755</v>
      </c>
      <c r="E68" t="s">
        <v>756</v>
      </c>
      <c r="F68" t="s">
        <v>28</v>
      </c>
      <c r="G68" s="5">
        <v>197.59</v>
      </c>
      <c r="H68" s="6">
        <v>1</v>
      </c>
      <c r="I68" s="5">
        <v>23.23</v>
      </c>
      <c r="J68" s="5">
        <v>21.26</v>
      </c>
      <c r="K68" s="5">
        <v>22.83</v>
      </c>
      <c r="L68">
        <v>51</v>
      </c>
      <c r="O68">
        <v>51</v>
      </c>
      <c r="P68" s="3">
        <f t="shared" si="8"/>
        <v>9.4230112026777082</v>
      </c>
      <c r="Q68" s="3">
        <f t="shared" si="9"/>
        <v>332.77081371920247</v>
      </c>
    </row>
    <row r="69" spans="1:17" x14ac:dyDescent="0.25">
      <c r="A69" t="s">
        <v>494</v>
      </c>
      <c r="B69" t="s">
        <v>495</v>
      </c>
      <c r="C69" t="s">
        <v>496</v>
      </c>
      <c r="D69" t="s">
        <v>497</v>
      </c>
      <c r="E69" t="s">
        <v>63</v>
      </c>
      <c r="F69" t="s">
        <v>26</v>
      </c>
      <c r="G69" s="5">
        <v>150</v>
      </c>
      <c r="H69" s="6">
        <v>1</v>
      </c>
      <c r="I69" s="5">
        <v>23.23</v>
      </c>
      <c r="J69" s="5">
        <v>19.29</v>
      </c>
      <c r="K69" s="5">
        <v>22.83</v>
      </c>
      <c r="L69">
        <v>10</v>
      </c>
      <c r="O69">
        <v>10</v>
      </c>
      <c r="P69" s="3">
        <f t="shared" si="8"/>
        <v>1.6764418691056848</v>
      </c>
      <c r="Q69" s="3">
        <f t="shared" si="9"/>
        <v>59.20304167490653</v>
      </c>
    </row>
    <row r="70" spans="1:17" x14ac:dyDescent="0.25">
      <c r="A70" t="s">
        <v>498</v>
      </c>
      <c r="B70" t="s">
        <v>499</v>
      </c>
      <c r="C70" t="s">
        <v>496</v>
      </c>
      <c r="D70" t="s">
        <v>500</v>
      </c>
      <c r="E70" t="s">
        <v>14</v>
      </c>
      <c r="F70" t="s">
        <v>26</v>
      </c>
      <c r="G70" s="5">
        <v>175</v>
      </c>
      <c r="H70" s="6">
        <v>1</v>
      </c>
      <c r="I70" s="5">
        <v>23.23</v>
      </c>
      <c r="J70" s="5">
        <v>21.26</v>
      </c>
      <c r="K70" s="5">
        <v>22.83</v>
      </c>
      <c r="L70">
        <v>58</v>
      </c>
      <c r="O70">
        <v>58</v>
      </c>
      <c r="P70" s="3">
        <f t="shared" si="8"/>
        <v>10.716365681476608</v>
      </c>
      <c r="Q70" s="3">
        <f t="shared" si="9"/>
        <v>378.44523913164198</v>
      </c>
    </row>
    <row r="71" spans="1:17" x14ac:dyDescent="0.25">
      <c r="A71" t="s">
        <v>501</v>
      </c>
      <c r="B71" t="s">
        <v>502</v>
      </c>
      <c r="C71" t="s">
        <v>503</v>
      </c>
      <c r="D71" t="s">
        <v>504</v>
      </c>
      <c r="E71" t="s">
        <v>63</v>
      </c>
      <c r="F71" t="s">
        <v>29</v>
      </c>
      <c r="G71" s="5">
        <v>193.5</v>
      </c>
      <c r="H71" s="6">
        <v>1</v>
      </c>
      <c r="I71" s="5">
        <v>22.44</v>
      </c>
      <c r="J71" s="5">
        <v>19.29</v>
      </c>
      <c r="K71" s="5">
        <v>23.62</v>
      </c>
      <c r="L71">
        <v>31</v>
      </c>
      <c r="O71">
        <v>31</v>
      </c>
      <c r="P71" s="3">
        <f t="shared" si="8"/>
        <v>5.1939506297739646</v>
      </c>
      <c r="Q71" s="3">
        <f t="shared" si="9"/>
        <v>183.42280830527864</v>
      </c>
    </row>
    <row r="72" spans="1:17" x14ac:dyDescent="0.25">
      <c r="A72" t="s">
        <v>1418</v>
      </c>
      <c r="B72" t="s">
        <v>1419</v>
      </c>
      <c r="C72" t="s">
        <v>503</v>
      </c>
      <c r="D72" t="s">
        <v>1420</v>
      </c>
      <c r="E72" t="s">
        <v>14</v>
      </c>
      <c r="F72" t="s">
        <v>29</v>
      </c>
      <c r="G72" s="5">
        <v>216</v>
      </c>
      <c r="H72" s="6">
        <v>1</v>
      </c>
      <c r="I72" s="5">
        <v>22.44</v>
      </c>
      <c r="J72" s="5">
        <v>21.26</v>
      </c>
      <c r="K72" s="5">
        <v>23.62</v>
      </c>
      <c r="L72">
        <v>168</v>
      </c>
      <c r="O72">
        <v>168</v>
      </c>
      <c r="P72" s="3">
        <f t="shared" si="8"/>
        <v>31.02247459882452</v>
      </c>
      <c r="Q72" s="3">
        <f t="shared" si="9"/>
        <v>1095.5493837151084</v>
      </c>
    </row>
    <row r="73" spans="1:17" x14ac:dyDescent="0.25">
      <c r="A73" t="s">
        <v>941</v>
      </c>
      <c r="B73" t="s">
        <v>942</v>
      </c>
      <c r="C73" t="s">
        <v>943</v>
      </c>
      <c r="D73" t="s">
        <v>944</v>
      </c>
      <c r="E73" t="s">
        <v>945</v>
      </c>
      <c r="F73" t="s">
        <v>946</v>
      </c>
      <c r="G73" s="5">
        <v>23.83</v>
      </c>
      <c r="H73" s="6">
        <v>1</v>
      </c>
      <c r="I73" s="5">
        <v>18.503900000000002</v>
      </c>
      <c r="J73" s="5">
        <v>16.100000000000001</v>
      </c>
      <c r="K73" s="5">
        <v>7.8739999999999997</v>
      </c>
      <c r="M73">
        <v>8</v>
      </c>
      <c r="O73">
        <v>8</v>
      </c>
      <c r="P73" s="3">
        <f t="shared" si="8"/>
        <v>0.30752164990971004</v>
      </c>
      <c r="Q73" s="3">
        <f t="shared" si="9"/>
        <v>10.860034810066438</v>
      </c>
    </row>
    <row r="74" spans="1:17" x14ac:dyDescent="0.25">
      <c r="A74" t="s">
        <v>947</v>
      </c>
      <c r="B74" t="s">
        <v>948</v>
      </c>
      <c r="C74" t="s">
        <v>943</v>
      </c>
      <c r="D74" t="s">
        <v>949</v>
      </c>
      <c r="E74" t="s">
        <v>632</v>
      </c>
      <c r="F74" t="s">
        <v>946</v>
      </c>
      <c r="G74" s="5">
        <v>28.42</v>
      </c>
      <c r="H74" s="6">
        <v>1</v>
      </c>
      <c r="I74" s="5">
        <v>18.503900000000002</v>
      </c>
      <c r="J74" s="5">
        <v>16.100000000000001</v>
      </c>
      <c r="K74" s="5">
        <v>8.2676999999999996</v>
      </c>
      <c r="M74">
        <v>1</v>
      </c>
      <c r="O74">
        <v>1</v>
      </c>
      <c r="P74" s="3">
        <f t="shared" si="8"/>
        <v>4.0362216550649449E-2</v>
      </c>
      <c r="Q74" s="3">
        <f t="shared" si="9"/>
        <v>1.4253795688212201</v>
      </c>
    </row>
    <row r="75" spans="1:17" x14ac:dyDescent="0.25">
      <c r="A75" t="s">
        <v>950</v>
      </c>
      <c r="B75" t="s">
        <v>951</v>
      </c>
      <c r="C75" t="s">
        <v>630</v>
      </c>
      <c r="D75" t="s">
        <v>952</v>
      </c>
      <c r="E75" t="s">
        <v>945</v>
      </c>
      <c r="F75" t="s">
        <v>633</v>
      </c>
      <c r="G75" s="5">
        <v>21.29</v>
      </c>
      <c r="H75" s="6">
        <v>1</v>
      </c>
      <c r="I75" s="5">
        <v>18.897600000000001</v>
      </c>
      <c r="J75" s="5">
        <v>16.1417</v>
      </c>
      <c r="K75" s="5">
        <v>9.2520000000000007</v>
      </c>
      <c r="M75">
        <v>1</v>
      </c>
      <c r="O75">
        <v>1</v>
      </c>
      <c r="P75" s="3">
        <f t="shared" si="8"/>
        <v>4.6247972447555234E-2</v>
      </c>
      <c r="Q75" s="3">
        <f t="shared" si="9"/>
        <v>1.6332332725936789</v>
      </c>
    </row>
    <row r="76" spans="1:17" x14ac:dyDescent="0.25">
      <c r="A76" t="s">
        <v>628</v>
      </c>
      <c r="B76" t="s">
        <v>629</v>
      </c>
      <c r="C76" t="s">
        <v>630</v>
      </c>
      <c r="D76" t="s">
        <v>631</v>
      </c>
      <c r="E76" t="s">
        <v>632</v>
      </c>
      <c r="F76" t="s">
        <v>633</v>
      </c>
      <c r="G76" s="5">
        <v>25.39</v>
      </c>
      <c r="H76" s="6">
        <v>1</v>
      </c>
      <c r="I76" s="5">
        <v>18.897600000000001</v>
      </c>
      <c r="J76" s="5">
        <v>16.1417</v>
      </c>
      <c r="K76" s="5">
        <v>9.8424999999999994</v>
      </c>
      <c r="M76">
        <v>1</v>
      </c>
      <c r="O76">
        <v>1</v>
      </c>
      <c r="P76" s="3">
        <f t="shared" si="8"/>
        <v>4.9199704800590396E-2</v>
      </c>
      <c r="Q76" s="3">
        <f t="shared" si="9"/>
        <v>1.7374728151214098</v>
      </c>
    </row>
    <row r="77" spans="1:17" x14ac:dyDescent="0.25">
      <c r="A77" t="s">
        <v>1145</v>
      </c>
      <c r="B77" t="s">
        <v>1146</v>
      </c>
      <c r="C77" t="s">
        <v>1147</v>
      </c>
      <c r="D77" t="s">
        <v>1148</v>
      </c>
      <c r="E77" t="s">
        <v>111</v>
      </c>
      <c r="F77" t="s">
        <v>23</v>
      </c>
      <c r="G77" s="5">
        <v>12.2</v>
      </c>
      <c r="H77" s="6">
        <v>2</v>
      </c>
      <c r="I77" s="5">
        <v>16.535399999999999</v>
      </c>
      <c r="J77" s="5">
        <v>12.204700000000001</v>
      </c>
      <c r="K77" s="5">
        <v>21.26</v>
      </c>
      <c r="M77">
        <v>2</v>
      </c>
      <c r="O77">
        <v>2</v>
      </c>
      <c r="P77" s="3">
        <f t="shared" si="8"/>
        <v>7.0308239566198028E-2</v>
      </c>
      <c r="Q77" s="3">
        <f t="shared" si="9"/>
        <v>2.4829143878084134</v>
      </c>
    </row>
    <row r="78" spans="1:17" x14ac:dyDescent="0.25">
      <c r="A78" t="s">
        <v>1149</v>
      </c>
      <c r="B78" t="s">
        <v>1150</v>
      </c>
      <c r="C78" t="s">
        <v>1151</v>
      </c>
      <c r="D78" t="s">
        <v>1152</v>
      </c>
      <c r="E78" t="s">
        <v>1153</v>
      </c>
      <c r="F78" t="s">
        <v>21</v>
      </c>
      <c r="G78" s="5">
        <v>9.7899999999999991</v>
      </c>
      <c r="H78" s="6">
        <v>2</v>
      </c>
      <c r="I78" s="5">
        <v>16.535399999999999</v>
      </c>
      <c r="J78" s="5">
        <v>11.417299999999999</v>
      </c>
      <c r="K78" s="5">
        <v>18.110199999999999</v>
      </c>
      <c r="M78">
        <v>25</v>
      </c>
      <c r="O78">
        <v>25</v>
      </c>
      <c r="P78" s="3">
        <f t="shared" si="8"/>
        <v>0.70034579790840401</v>
      </c>
      <c r="Q78" s="3">
        <f t="shared" si="9"/>
        <v>24.732501749395915</v>
      </c>
    </row>
    <row r="79" spans="1:17" x14ac:dyDescent="0.25">
      <c r="A79" t="s">
        <v>1154</v>
      </c>
      <c r="B79" t="s">
        <v>1155</v>
      </c>
      <c r="C79" t="s">
        <v>1151</v>
      </c>
      <c r="D79" t="s">
        <v>1148</v>
      </c>
      <c r="E79" t="s">
        <v>111</v>
      </c>
      <c r="F79" t="s">
        <v>21</v>
      </c>
      <c r="G79" s="5">
        <v>12.2</v>
      </c>
      <c r="H79" s="6">
        <v>2</v>
      </c>
      <c r="I79" s="5">
        <v>16.535399999999999</v>
      </c>
      <c r="J79" s="5">
        <v>12.204700000000001</v>
      </c>
      <c r="K79" s="5">
        <v>21.26</v>
      </c>
      <c r="M79">
        <v>3</v>
      </c>
      <c r="O79">
        <v>3</v>
      </c>
      <c r="P79" s="3">
        <f t="shared" si="8"/>
        <v>0.10546235934929704</v>
      </c>
      <c r="Q79" s="3">
        <f t="shared" si="9"/>
        <v>3.7243715817126204</v>
      </c>
    </row>
    <row r="80" spans="1:17" x14ac:dyDescent="0.25">
      <c r="A80" t="s">
        <v>1156</v>
      </c>
      <c r="B80" t="s">
        <v>1157</v>
      </c>
      <c r="C80" t="s">
        <v>1158</v>
      </c>
      <c r="D80" t="s">
        <v>1159</v>
      </c>
      <c r="E80" t="s">
        <v>111</v>
      </c>
      <c r="F80" t="s">
        <v>26</v>
      </c>
      <c r="G80" s="5">
        <v>13.35</v>
      </c>
      <c r="H80" s="6">
        <v>2</v>
      </c>
      <c r="I80" s="5">
        <v>16.535399999999999</v>
      </c>
      <c r="J80" s="5">
        <v>12.204700000000001</v>
      </c>
      <c r="K80" s="5">
        <v>21.26</v>
      </c>
      <c r="M80">
        <v>1</v>
      </c>
      <c r="O80">
        <v>1</v>
      </c>
      <c r="P80" s="3">
        <f t="shared" si="8"/>
        <v>3.5154119783099014E-2</v>
      </c>
      <c r="Q80" s="3">
        <f t="shared" si="9"/>
        <v>1.2414571939042067</v>
      </c>
    </row>
    <row r="81" spans="1:17" x14ac:dyDescent="0.25">
      <c r="A81" t="s">
        <v>1051</v>
      </c>
      <c r="B81" t="s">
        <v>1052</v>
      </c>
      <c r="C81" t="s">
        <v>1053</v>
      </c>
      <c r="D81" t="s">
        <v>1054</v>
      </c>
      <c r="E81" t="s">
        <v>1055</v>
      </c>
      <c r="F81" t="s">
        <v>46</v>
      </c>
      <c r="G81" s="5">
        <v>21.34</v>
      </c>
      <c r="H81" s="6">
        <v>1</v>
      </c>
      <c r="I81" s="5">
        <v>18.899999999999999</v>
      </c>
      <c r="J81" s="5">
        <v>16.14</v>
      </c>
      <c r="K81" s="5">
        <v>7.87</v>
      </c>
      <c r="M81">
        <v>1</v>
      </c>
      <c r="O81">
        <v>1</v>
      </c>
      <c r="P81" s="3">
        <f t="shared" si="8"/>
        <v>3.9340621517309271E-2</v>
      </c>
      <c r="Q81" s="3">
        <f t="shared" si="9"/>
        <v>1.3893022466973217</v>
      </c>
    </row>
    <row r="82" spans="1:17" x14ac:dyDescent="0.25">
      <c r="A82" t="s">
        <v>634</v>
      </c>
      <c r="B82" t="s">
        <v>635</v>
      </c>
      <c r="C82" t="s">
        <v>636</v>
      </c>
      <c r="D82" t="s">
        <v>637</v>
      </c>
      <c r="E82" t="s">
        <v>339</v>
      </c>
      <c r="F82" t="s">
        <v>23</v>
      </c>
      <c r="G82" s="5">
        <v>31.64</v>
      </c>
      <c r="H82" s="6">
        <v>1</v>
      </c>
      <c r="I82" s="5">
        <v>24.409400000000002</v>
      </c>
      <c r="J82" s="5">
        <v>19.684999999999999</v>
      </c>
      <c r="K82" s="5">
        <v>9.2520000000000007</v>
      </c>
      <c r="M82">
        <v>1</v>
      </c>
      <c r="O82">
        <v>1</v>
      </c>
      <c r="P82" s="3">
        <f t="shared" si="8"/>
        <v>7.2849956599299395E-2</v>
      </c>
      <c r="Q82" s="3">
        <f t="shared" si="9"/>
        <v>2.5726743623172785</v>
      </c>
    </row>
    <row r="83" spans="1:17" x14ac:dyDescent="0.25">
      <c r="A83" t="s">
        <v>638</v>
      </c>
      <c r="B83" t="s">
        <v>639</v>
      </c>
      <c r="C83" t="s">
        <v>636</v>
      </c>
      <c r="D83" t="s">
        <v>640</v>
      </c>
      <c r="E83" t="s">
        <v>641</v>
      </c>
      <c r="F83" t="s">
        <v>23</v>
      </c>
      <c r="G83" s="5">
        <v>37.71</v>
      </c>
      <c r="H83" s="6">
        <v>1</v>
      </c>
      <c r="I83" s="5">
        <v>23.228300000000001</v>
      </c>
      <c r="J83" s="5">
        <v>20.4724</v>
      </c>
      <c r="K83" s="5">
        <v>6.1024000000000003</v>
      </c>
      <c r="M83">
        <v>1</v>
      </c>
      <c r="O83">
        <v>1</v>
      </c>
      <c r="P83" s="3">
        <f t="shared" si="8"/>
        <v>4.7554104311012098E-2</v>
      </c>
      <c r="Q83" s="3">
        <f t="shared" si="9"/>
        <v>1.679358927512099</v>
      </c>
    </row>
    <row r="84" spans="1:17" x14ac:dyDescent="0.25">
      <c r="A84" t="s">
        <v>642</v>
      </c>
      <c r="B84" t="s">
        <v>643</v>
      </c>
      <c r="C84" t="s">
        <v>636</v>
      </c>
      <c r="D84" t="s">
        <v>644</v>
      </c>
      <c r="E84" t="s">
        <v>63</v>
      </c>
      <c r="F84" t="s">
        <v>23</v>
      </c>
      <c r="G84" s="5">
        <v>39.590000000000003</v>
      </c>
      <c r="H84" s="6">
        <v>1</v>
      </c>
      <c r="I84" s="5">
        <v>23.228300000000001</v>
      </c>
      <c r="J84" s="5">
        <v>20.4724</v>
      </c>
      <c r="K84" s="5">
        <v>6.4961000000000002</v>
      </c>
      <c r="M84">
        <v>2</v>
      </c>
      <c r="O84">
        <v>2</v>
      </c>
      <c r="P84" s="3">
        <f t="shared" si="8"/>
        <v>0.10124417180609784</v>
      </c>
      <c r="Q84" s="3">
        <f t="shared" si="9"/>
        <v>3.5754075540808032</v>
      </c>
    </row>
    <row r="85" spans="1:17" x14ac:dyDescent="0.25">
      <c r="A85" t="s">
        <v>1430</v>
      </c>
      <c r="O85">
        <f>SUM(O5:O84)</f>
        <v>4505</v>
      </c>
      <c r="P85" s="34">
        <f>SUM(P5:P84)</f>
        <v>261.52607296649796</v>
      </c>
      <c r="Q85" s="34">
        <f t="shared" si="9"/>
        <v>9235.7148089899856</v>
      </c>
    </row>
  </sheetData>
  <autoFilter ref="A4:Q8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
  <sheetViews>
    <sheetView workbookViewId="0">
      <selection activeCell="D5" sqref="D5"/>
    </sheetView>
  </sheetViews>
  <sheetFormatPr defaultColWidth="8.6640625" defaultRowHeight="13.2" x14ac:dyDescent="0.25"/>
  <cols>
    <col min="1" max="1" width="13.109375" bestFit="1" customWidth="1"/>
    <col min="2" max="2" width="17" bestFit="1" customWidth="1"/>
    <col min="3" max="3" width="8.44140625" customWidth="1"/>
    <col min="4" max="4" width="27.6640625" bestFit="1" customWidth="1"/>
    <col min="5" max="5" width="5" bestFit="1" customWidth="1"/>
    <col min="6" max="6" width="4.44140625" bestFit="1" customWidth="1"/>
    <col min="7" max="7" width="7.6640625" customWidth="1"/>
    <col min="8" max="8" width="9.6640625" customWidth="1"/>
    <col min="9" max="9" width="9.109375" customWidth="1"/>
    <col min="10" max="10" width="9" customWidth="1"/>
    <col min="11" max="11" width="9.109375" customWidth="1"/>
    <col min="12" max="13" width="6.44140625" customWidth="1"/>
    <col min="14" max="14" width="9" customWidth="1"/>
    <col min="15" max="15" width="6.44140625" customWidth="1"/>
    <col min="16" max="16" width="5.6640625" bestFit="1" customWidth="1"/>
    <col min="17" max="17" width="23.33203125" bestFit="1" customWidth="1"/>
    <col min="18" max="18" width="11.6640625" bestFit="1" customWidth="1"/>
  </cols>
  <sheetData>
    <row r="1" spans="1:16" x14ac:dyDescent="0.25">
      <c r="A1" s="4" t="s">
        <v>13</v>
      </c>
      <c r="B1" t="s">
        <v>227</v>
      </c>
    </row>
    <row r="3" spans="1:16" x14ac:dyDescent="0.25">
      <c r="A3" s="4" t="s">
        <v>1431</v>
      </c>
      <c r="L3" s="4" t="s">
        <v>7</v>
      </c>
      <c r="O3" s="9"/>
    </row>
    <row r="4" spans="1:16" x14ac:dyDescent="0.25">
      <c r="A4" s="4" t="s">
        <v>0</v>
      </c>
      <c r="B4" s="4" t="s">
        <v>1</v>
      </c>
      <c r="C4" s="4" t="s">
        <v>2</v>
      </c>
      <c r="D4" s="4" t="s">
        <v>3</v>
      </c>
      <c r="E4" s="4" t="s">
        <v>4</v>
      </c>
      <c r="F4" s="4" t="s">
        <v>5</v>
      </c>
      <c r="G4" s="4" t="s">
        <v>8</v>
      </c>
      <c r="H4" s="4" t="s">
        <v>9</v>
      </c>
      <c r="I4" s="4" t="s">
        <v>10</v>
      </c>
      <c r="J4" s="4" t="s">
        <v>11</v>
      </c>
      <c r="K4" s="4" t="s">
        <v>12</v>
      </c>
      <c r="L4" t="s">
        <v>243</v>
      </c>
      <c r="M4" t="s">
        <v>590</v>
      </c>
      <c r="N4" s="7" t="s">
        <v>1430</v>
      </c>
      <c r="O4" s="1" t="s">
        <v>1428</v>
      </c>
      <c r="P4" s="2" t="s">
        <v>1429</v>
      </c>
    </row>
    <row r="5" spans="1:16" x14ac:dyDescent="0.25">
      <c r="A5" t="s">
        <v>975</v>
      </c>
      <c r="B5" t="s">
        <v>976</v>
      </c>
      <c r="C5" t="s">
        <v>977</v>
      </c>
      <c r="D5" t="s">
        <v>978</v>
      </c>
      <c r="E5" t="s">
        <v>230</v>
      </c>
      <c r="F5" t="s">
        <v>979</v>
      </c>
      <c r="G5" s="5">
        <v>11.78</v>
      </c>
      <c r="H5" s="6">
        <v>20</v>
      </c>
      <c r="I5" s="5">
        <v>13.779500000000001</v>
      </c>
      <c r="J5" s="5">
        <v>11.811</v>
      </c>
      <c r="K5" s="5">
        <v>5.5118</v>
      </c>
      <c r="L5">
        <v>2</v>
      </c>
      <c r="N5">
        <v>2</v>
      </c>
      <c r="O5" s="3">
        <f>(N5/H5)*K5*I5*J5*0.0254*0.0254*0.0254</f>
        <v>1.4699911800176396E-3</v>
      </c>
      <c r="P5" s="3">
        <f>O5*35.3147</f>
        <v>5.1912297524968939E-2</v>
      </c>
    </row>
    <row r="6" spans="1:16" x14ac:dyDescent="0.25">
      <c r="A6" t="s">
        <v>1284</v>
      </c>
      <c r="B6" t="s">
        <v>1285</v>
      </c>
      <c r="C6" t="s">
        <v>1286</v>
      </c>
      <c r="D6" t="s">
        <v>1287</v>
      </c>
      <c r="E6" t="s">
        <v>613</v>
      </c>
      <c r="F6" t="s">
        <v>1288</v>
      </c>
      <c r="G6" s="5">
        <v>13.56</v>
      </c>
      <c r="H6" s="6">
        <v>20</v>
      </c>
      <c r="I6" s="5">
        <v>13.779500000000001</v>
      </c>
      <c r="J6" s="5">
        <v>11.811</v>
      </c>
      <c r="K6" s="5">
        <v>12.5984</v>
      </c>
      <c r="L6">
        <v>17</v>
      </c>
      <c r="N6">
        <v>17</v>
      </c>
      <c r="O6" s="3">
        <f t="shared" ref="O6:O16" si="0">(N6/H6)*K6*I6*J6*0.0254*0.0254*0.0254</f>
        <v>2.8559828640342715E-2</v>
      </c>
      <c r="P6" s="3">
        <f t="shared" ref="P6:P17" si="1">O6*35.3147</f>
        <v>1.0085817804851109</v>
      </c>
    </row>
    <row r="7" spans="1:16" x14ac:dyDescent="0.25">
      <c r="A7" t="s">
        <v>1289</v>
      </c>
      <c r="B7" t="s">
        <v>1290</v>
      </c>
      <c r="C7" t="s">
        <v>1286</v>
      </c>
      <c r="D7" t="s">
        <v>1291</v>
      </c>
      <c r="E7" t="s">
        <v>230</v>
      </c>
      <c r="F7" t="s">
        <v>1288</v>
      </c>
      <c r="G7" s="5">
        <v>13.56</v>
      </c>
      <c r="H7" s="6">
        <v>20</v>
      </c>
      <c r="I7" s="5">
        <v>13.779500000000001</v>
      </c>
      <c r="J7" s="5">
        <v>11.811</v>
      </c>
      <c r="K7" s="5">
        <v>12.5984</v>
      </c>
      <c r="L7">
        <v>136</v>
      </c>
      <c r="N7">
        <v>136</v>
      </c>
      <c r="O7" s="3">
        <f t="shared" si="0"/>
        <v>0.22847862912274172</v>
      </c>
      <c r="P7" s="3">
        <f t="shared" si="1"/>
        <v>8.0686542438808875</v>
      </c>
    </row>
    <row r="8" spans="1:16" x14ac:dyDescent="0.25">
      <c r="A8" t="s">
        <v>1292</v>
      </c>
      <c r="B8" t="s">
        <v>1293</v>
      </c>
      <c r="C8" t="s">
        <v>1286</v>
      </c>
      <c r="D8" t="s">
        <v>1294</v>
      </c>
      <c r="E8" t="s">
        <v>226</v>
      </c>
      <c r="F8" t="s">
        <v>1288</v>
      </c>
      <c r="G8" s="5">
        <v>13.56</v>
      </c>
      <c r="H8" s="6">
        <v>20</v>
      </c>
      <c r="I8" s="5">
        <v>13.779500000000001</v>
      </c>
      <c r="J8" s="5">
        <v>11.811</v>
      </c>
      <c r="K8" s="5">
        <v>12.5984</v>
      </c>
      <c r="L8">
        <v>157</v>
      </c>
      <c r="N8">
        <v>157</v>
      </c>
      <c r="O8" s="3">
        <f t="shared" si="0"/>
        <v>0.26375841744316508</v>
      </c>
      <c r="P8" s="3">
        <f t="shared" si="1"/>
        <v>9.3145493844801432</v>
      </c>
    </row>
    <row r="9" spans="1:16" x14ac:dyDescent="0.25">
      <c r="A9" t="s">
        <v>1295</v>
      </c>
      <c r="B9" t="s">
        <v>1296</v>
      </c>
      <c r="C9" t="s">
        <v>1286</v>
      </c>
      <c r="D9" t="s">
        <v>1297</v>
      </c>
      <c r="E9" t="s">
        <v>229</v>
      </c>
      <c r="F9" t="s">
        <v>1288</v>
      </c>
      <c r="G9" s="5">
        <v>13.56</v>
      </c>
      <c r="H9" s="6">
        <v>20</v>
      </c>
      <c r="I9" s="5">
        <v>13.779500000000001</v>
      </c>
      <c r="J9" s="5">
        <v>11.811</v>
      </c>
      <c r="K9" s="5">
        <v>12.5984</v>
      </c>
      <c r="L9">
        <v>49</v>
      </c>
      <c r="N9">
        <v>49</v>
      </c>
      <c r="O9" s="3">
        <f t="shared" si="0"/>
        <v>8.2319506080987842E-2</v>
      </c>
      <c r="P9" s="3">
        <f t="shared" si="1"/>
        <v>2.9070886613982614</v>
      </c>
    </row>
    <row r="10" spans="1:16" x14ac:dyDescent="0.25">
      <c r="A10" t="s">
        <v>1298</v>
      </c>
      <c r="B10" t="s">
        <v>1299</v>
      </c>
      <c r="C10" t="s">
        <v>1286</v>
      </c>
      <c r="D10" t="s">
        <v>1287</v>
      </c>
      <c r="E10" t="s">
        <v>613</v>
      </c>
      <c r="F10" t="s">
        <v>1300</v>
      </c>
      <c r="G10" s="5">
        <v>13.56</v>
      </c>
      <c r="H10" s="6">
        <v>20</v>
      </c>
      <c r="I10" s="5">
        <v>13.779500000000001</v>
      </c>
      <c r="J10" s="5">
        <v>11.811</v>
      </c>
      <c r="K10" s="5">
        <v>12.5984</v>
      </c>
      <c r="L10">
        <v>90</v>
      </c>
      <c r="N10">
        <v>90</v>
      </c>
      <c r="O10" s="3">
        <f t="shared" si="0"/>
        <v>0.15119909280181437</v>
      </c>
      <c r="P10" s="3">
        <f t="shared" si="1"/>
        <v>5.3395506025682344</v>
      </c>
    </row>
    <row r="11" spans="1:16" x14ac:dyDescent="0.25">
      <c r="A11" t="s">
        <v>1301</v>
      </c>
      <c r="B11" t="s">
        <v>1302</v>
      </c>
      <c r="C11" t="s">
        <v>1286</v>
      </c>
      <c r="D11" t="s">
        <v>1291</v>
      </c>
      <c r="E11" t="s">
        <v>230</v>
      </c>
      <c r="F11" t="s">
        <v>1300</v>
      </c>
      <c r="G11" s="5">
        <v>13.56</v>
      </c>
      <c r="H11" s="6">
        <v>20</v>
      </c>
      <c r="I11" s="5">
        <v>13.779500000000001</v>
      </c>
      <c r="J11" s="5">
        <v>11.811</v>
      </c>
      <c r="K11" s="5">
        <v>12.5984</v>
      </c>
      <c r="L11">
        <v>264</v>
      </c>
      <c r="N11">
        <v>264</v>
      </c>
      <c r="O11" s="3">
        <f t="shared" si="0"/>
        <v>0.44351733888532224</v>
      </c>
      <c r="P11" s="3">
        <f t="shared" si="1"/>
        <v>15.66268176753349</v>
      </c>
    </row>
    <row r="12" spans="1:16" x14ac:dyDescent="0.25">
      <c r="A12" t="s">
        <v>1303</v>
      </c>
      <c r="B12" t="s">
        <v>1304</v>
      </c>
      <c r="C12" t="s">
        <v>1286</v>
      </c>
      <c r="D12" t="s">
        <v>1294</v>
      </c>
      <c r="E12" t="s">
        <v>226</v>
      </c>
      <c r="F12" t="s">
        <v>1300</v>
      </c>
      <c r="G12" s="5">
        <v>13.56</v>
      </c>
      <c r="H12" s="6">
        <v>20</v>
      </c>
      <c r="I12" s="5">
        <v>13.779500000000001</v>
      </c>
      <c r="J12" s="5">
        <v>11.811</v>
      </c>
      <c r="K12" s="5">
        <v>12.5984</v>
      </c>
      <c r="L12">
        <v>269</v>
      </c>
      <c r="N12">
        <v>269</v>
      </c>
      <c r="O12" s="3">
        <f t="shared" si="0"/>
        <v>0.45191728848542301</v>
      </c>
      <c r="P12" s="3">
        <f t="shared" si="1"/>
        <v>15.959323467676169</v>
      </c>
    </row>
    <row r="13" spans="1:16" x14ac:dyDescent="0.25">
      <c r="A13" t="s">
        <v>1305</v>
      </c>
      <c r="B13" t="s">
        <v>1306</v>
      </c>
      <c r="C13" t="s">
        <v>1286</v>
      </c>
      <c r="D13" t="s">
        <v>1297</v>
      </c>
      <c r="E13" t="s">
        <v>229</v>
      </c>
      <c r="F13" t="s">
        <v>1300</v>
      </c>
      <c r="G13" s="5">
        <v>13.56</v>
      </c>
      <c r="H13" s="6">
        <v>20</v>
      </c>
      <c r="I13" s="5">
        <v>13.779500000000001</v>
      </c>
      <c r="J13" s="5">
        <v>11.811</v>
      </c>
      <c r="K13" s="5">
        <v>12.5984</v>
      </c>
      <c r="L13">
        <v>116</v>
      </c>
      <c r="N13">
        <v>116</v>
      </c>
      <c r="O13" s="3">
        <f t="shared" si="0"/>
        <v>0.1948788307223385</v>
      </c>
      <c r="P13" s="3">
        <f t="shared" si="1"/>
        <v>6.8820874433101675</v>
      </c>
    </row>
    <row r="14" spans="1:16" x14ac:dyDescent="0.25">
      <c r="A14" t="s">
        <v>1307</v>
      </c>
      <c r="B14" t="s">
        <v>1308</v>
      </c>
      <c r="C14" t="s">
        <v>1286</v>
      </c>
      <c r="D14" t="s">
        <v>1291</v>
      </c>
      <c r="E14" t="s">
        <v>230</v>
      </c>
      <c r="F14" t="s">
        <v>1309</v>
      </c>
      <c r="G14" s="5">
        <v>13.56</v>
      </c>
      <c r="H14" s="6">
        <v>20</v>
      </c>
      <c r="I14" s="5">
        <v>13.779500000000001</v>
      </c>
      <c r="J14" s="5">
        <v>11.811</v>
      </c>
      <c r="K14" s="5">
        <v>12.5984</v>
      </c>
      <c r="L14">
        <v>92</v>
      </c>
      <c r="M14">
        <v>10</v>
      </c>
      <c r="N14">
        <v>102</v>
      </c>
      <c r="O14" s="3">
        <f t="shared" si="0"/>
        <v>0.17135897184205631</v>
      </c>
      <c r="P14" s="3">
        <f t="shared" si="1"/>
        <v>6.0514906829106661</v>
      </c>
    </row>
    <row r="15" spans="1:16" x14ac:dyDescent="0.25">
      <c r="A15" t="s">
        <v>1310</v>
      </c>
      <c r="B15" t="s">
        <v>1311</v>
      </c>
      <c r="C15" t="s">
        <v>1286</v>
      </c>
      <c r="D15" t="s">
        <v>1294</v>
      </c>
      <c r="E15" t="s">
        <v>226</v>
      </c>
      <c r="F15" t="s">
        <v>1309</v>
      </c>
      <c r="G15" s="5">
        <v>13.56</v>
      </c>
      <c r="H15" s="6">
        <v>20</v>
      </c>
      <c r="I15" s="5">
        <v>13.779500000000001</v>
      </c>
      <c r="J15" s="5">
        <v>11.811</v>
      </c>
      <c r="K15" s="5">
        <v>12.5984</v>
      </c>
      <c r="L15">
        <v>131</v>
      </c>
      <c r="N15">
        <v>131</v>
      </c>
      <c r="O15" s="3">
        <f t="shared" si="0"/>
        <v>0.22007867952264093</v>
      </c>
      <c r="P15" s="3">
        <f t="shared" si="1"/>
        <v>7.7720125437382084</v>
      </c>
    </row>
    <row r="16" spans="1:16" x14ac:dyDescent="0.25">
      <c r="A16" t="s">
        <v>1312</v>
      </c>
      <c r="B16" t="s">
        <v>1313</v>
      </c>
      <c r="C16" t="s">
        <v>1286</v>
      </c>
      <c r="D16" t="s">
        <v>1297</v>
      </c>
      <c r="E16" t="s">
        <v>229</v>
      </c>
      <c r="F16" t="s">
        <v>1309</v>
      </c>
      <c r="G16" s="5">
        <v>13.56</v>
      </c>
      <c r="H16" s="6">
        <v>20</v>
      </c>
      <c r="I16" s="5">
        <v>13.779500000000001</v>
      </c>
      <c r="J16" s="5">
        <v>11.811</v>
      </c>
      <c r="K16" s="5">
        <v>12.5984</v>
      </c>
      <c r="L16">
        <v>33</v>
      </c>
      <c r="N16">
        <v>33</v>
      </c>
      <c r="O16" s="3">
        <f t="shared" si="0"/>
        <v>5.543966736066528E-2</v>
      </c>
      <c r="P16" s="3">
        <f t="shared" si="1"/>
        <v>1.9578352209416863</v>
      </c>
    </row>
    <row r="17" spans="1:16" x14ac:dyDescent="0.25">
      <c r="A17" t="s">
        <v>1430</v>
      </c>
      <c r="L17">
        <v>1356</v>
      </c>
      <c r="M17">
        <v>10</v>
      </c>
      <c r="N17">
        <f>SUM(N5:N16)</f>
        <v>1366</v>
      </c>
      <c r="O17" s="8">
        <f>SUM(O5:O16)</f>
        <v>2.2929762420875157</v>
      </c>
      <c r="P17" s="8">
        <f t="shared" si="1"/>
        <v>80.975768096447993</v>
      </c>
    </row>
  </sheetData>
  <autoFilter ref="A4:Q4"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S17"/>
  <sheetViews>
    <sheetView zoomScale="85" zoomScaleNormal="85" workbookViewId="0">
      <selection activeCell="A7" sqref="A7"/>
    </sheetView>
  </sheetViews>
  <sheetFormatPr defaultColWidth="9" defaultRowHeight="13.2" x14ac:dyDescent="0.25"/>
  <cols>
    <col min="1" max="1" width="16.109375" customWidth="1"/>
    <col min="2" max="2" width="17" customWidth="1"/>
    <col min="3" max="3" width="13.6640625" customWidth="1"/>
    <col min="4" max="4" width="4.44140625" customWidth="1"/>
    <col min="5" max="5" width="5" customWidth="1"/>
    <col min="6" max="6" width="4.44140625" customWidth="1"/>
    <col min="7" max="7" width="7.109375" customWidth="1"/>
    <col min="8" max="8" width="9.109375" customWidth="1"/>
    <col min="9" max="9" width="10.6640625" customWidth="1"/>
    <col min="10" max="10" width="8.44140625" customWidth="1"/>
    <col min="11" max="11" width="9.109375" customWidth="1"/>
    <col min="12" max="12" width="6.44140625" customWidth="1"/>
    <col min="13" max="15" width="8.6640625" customWidth="1"/>
    <col min="16" max="123" width="9" style="10"/>
  </cols>
  <sheetData>
    <row r="1" spans="1:15" x14ac:dyDescent="0.25">
      <c r="A1" t="s">
        <v>13</v>
      </c>
      <c r="B1" t="s">
        <v>122</v>
      </c>
    </row>
    <row r="3" spans="1:15" x14ac:dyDescent="0.25">
      <c r="A3" t="s">
        <v>1431</v>
      </c>
      <c r="L3" t="s">
        <v>7</v>
      </c>
    </row>
    <row r="4" spans="1:15" x14ac:dyDescent="0.25">
      <c r="A4" t="s">
        <v>0</v>
      </c>
      <c r="B4" t="s">
        <v>1</v>
      </c>
      <c r="C4" t="s">
        <v>2</v>
      </c>
      <c r="D4" t="s">
        <v>3</v>
      </c>
      <c r="E4" t="s">
        <v>4</v>
      </c>
      <c r="F4" t="s">
        <v>5</v>
      </c>
      <c r="G4" t="s">
        <v>8</v>
      </c>
      <c r="H4" t="s">
        <v>9</v>
      </c>
      <c r="I4" t="s">
        <v>10</v>
      </c>
      <c r="J4" t="s">
        <v>11</v>
      </c>
      <c r="K4" t="s">
        <v>12</v>
      </c>
      <c r="L4" t="s">
        <v>590</v>
      </c>
      <c r="M4" t="s">
        <v>1430</v>
      </c>
      <c r="N4" s="13" t="s">
        <v>1428</v>
      </c>
      <c r="O4" s="12" t="s">
        <v>1429</v>
      </c>
    </row>
    <row r="5" spans="1:15" x14ac:dyDescent="0.25">
      <c r="A5" t="s">
        <v>599</v>
      </c>
      <c r="B5" t="s">
        <v>600</v>
      </c>
      <c r="C5" t="s">
        <v>601</v>
      </c>
      <c r="D5" t="s">
        <v>602</v>
      </c>
      <c r="E5" t="s">
        <v>603</v>
      </c>
      <c r="F5" t="s">
        <v>29</v>
      </c>
      <c r="G5" s="5">
        <v>35.58</v>
      </c>
      <c r="H5" s="6">
        <v>1</v>
      </c>
      <c r="I5" s="5">
        <v>33.86</v>
      </c>
      <c r="J5" s="5">
        <v>1.77</v>
      </c>
      <c r="K5" s="5">
        <v>22.83</v>
      </c>
      <c r="L5">
        <v>2</v>
      </c>
      <c r="M5">
        <v>2</v>
      </c>
      <c r="N5" s="3">
        <f t="shared" ref="N5:N16" si="0">(M5/H5)*J5*K5*I5*0.0254*0.0254*0.0254</f>
        <v>4.4843270313796119E-2</v>
      </c>
      <c r="O5" s="3">
        <f t="shared" ref="O5:O17" si="1">N5*35.3147</f>
        <v>1.5836266381506159</v>
      </c>
    </row>
    <row r="6" spans="1:15" x14ac:dyDescent="0.25">
      <c r="A6" t="s">
        <v>1218</v>
      </c>
      <c r="B6" t="s">
        <v>1219</v>
      </c>
      <c r="C6" t="s">
        <v>1220</v>
      </c>
      <c r="D6" t="s">
        <v>1221</v>
      </c>
      <c r="E6" t="s">
        <v>1222</v>
      </c>
      <c r="F6" t="s">
        <v>1223</v>
      </c>
      <c r="G6" s="5">
        <v>14.7</v>
      </c>
      <c r="H6" s="6">
        <v>15</v>
      </c>
      <c r="I6" s="5">
        <v>23.2</v>
      </c>
      <c r="J6" s="5">
        <v>9.8000000000000007</v>
      </c>
      <c r="K6" s="5">
        <v>18.100000000000001</v>
      </c>
      <c r="L6">
        <v>13</v>
      </c>
      <c r="M6">
        <v>13</v>
      </c>
      <c r="N6" s="3">
        <f t="shared" si="0"/>
        <v>5.844480023704747E-2</v>
      </c>
      <c r="O6" s="3">
        <f t="shared" si="1"/>
        <v>2.0639605869312603</v>
      </c>
    </row>
    <row r="7" spans="1:15" x14ac:dyDescent="0.25">
      <c r="A7" t="s">
        <v>604</v>
      </c>
      <c r="B7" t="s">
        <v>605</v>
      </c>
      <c r="C7" t="s">
        <v>606</v>
      </c>
      <c r="D7" t="s">
        <v>607</v>
      </c>
      <c r="E7" t="s">
        <v>608</v>
      </c>
      <c r="F7" t="s">
        <v>80</v>
      </c>
      <c r="G7" s="5">
        <v>18.829999999999998</v>
      </c>
      <c r="H7" s="6">
        <v>1</v>
      </c>
      <c r="I7" s="5">
        <v>16.732299999999999</v>
      </c>
      <c r="J7" s="5">
        <v>5.7087000000000003</v>
      </c>
      <c r="K7" s="5">
        <v>16.535399999999999</v>
      </c>
      <c r="L7">
        <v>634</v>
      </c>
      <c r="M7">
        <v>634</v>
      </c>
      <c r="N7" s="3">
        <f t="shared" si="0"/>
        <v>16.409599302917353</v>
      </c>
      <c r="O7" s="3">
        <f t="shared" si="1"/>
        <v>579.50007650273551</v>
      </c>
    </row>
    <row r="8" spans="1:15" x14ac:dyDescent="0.25">
      <c r="A8" t="s">
        <v>1101</v>
      </c>
      <c r="B8" t="s">
        <v>1102</v>
      </c>
      <c r="C8" t="s">
        <v>1103</v>
      </c>
      <c r="D8" t="s">
        <v>1104</v>
      </c>
      <c r="E8" t="s">
        <v>1105</v>
      </c>
      <c r="F8" t="s">
        <v>46</v>
      </c>
      <c r="G8" s="5">
        <v>19.62</v>
      </c>
      <c r="H8" s="6">
        <v>1</v>
      </c>
      <c r="I8" s="5">
        <v>23.03</v>
      </c>
      <c r="J8" s="5">
        <v>2.56</v>
      </c>
      <c r="K8" s="5">
        <v>26.38</v>
      </c>
      <c r="L8">
        <v>1</v>
      </c>
      <c r="M8">
        <v>1</v>
      </c>
      <c r="N8" s="3">
        <f t="shared" si="0"/>
        <v>2.5486479190552573E-2</v>
      </c>
      <c r="O8" s="3">
        <f t="shared" si="1"/>
        <v>0.90004736667060703</v>
      </c>
    </row>
    <row r="9" spans="1:15" x14ac:dyDescent="0.25">
      <c r="A9" t="s">
        <v>921</v>
      </c>
      <c r="B9" t="s">
        <v>922</v>
      </c>
      <c r="C9" t="s">
        <v>923</v>
      </c>
      <c r="D9" t="s">
        <v>924</v>
      </c>
      <c r="E9" t="s">
        <v>925</v>
      </c>
      <c r="F9" t="s">
        <v>20</v>
      </c>
      <c r="G9" s="5">
        <v>31.35</v>
      </c>
      <c r="H9" s="6">
        <v>1</v>
      </c>
      <c r="I9" s="5">
        <v>41.54</v>
      </c>
      <c r="J9" s="5">
        <v>2.56</v>
      </c>
      <c r="K9" s="5">
        <v>21.65</v>
      </c>
      <c r="L9">
        <v>17</v>
      </c>
      <c r="M9">
        <v>17</v>
      </c>
      <c r="N9" s="3">
        <f t="shared" si="0"/>
        <v>0.64137854700034036</v>
      </c>
      <c r="O9" s="3">
        <f t="shared" si="1"/>
        <v>22.650090973752921</v>
      </c>
    </row>
    <row r="10" spans="1:15" x14ac:dyDescent="0.25">
      <c r="A10" t="s">
        <v>926</v>
      </c>
      <c r="B10" t="s">
        <v>927</v>
      </c>
      <c r="C10" t="s">
        <v>928</v>
      </c>
      <c r="D10" t="s">
        <v>929</v>
      </c>
      <c r="E10" t="s">
        <v>930</v>
      </c>
      <c r="F10" t="s">
        <v>46</v>
      </c>
      <c r="G10" s="5">
        <v>67.66</v>
      </c>
      <c r="H10" s="6">
        <v>1</v>
      </c>
      <c r="I10" s="5">
        <v>64.19</v>
      </c>
      <c r="J10" s="5">
        <v>43.17</v>
      </c>
      <c r="K10" s="5">
        <v>4.33</v>
      </c>
      <c r="L10">
        <v>29</v>
      </c>
      <c r="M10">
        <v>29</v>
      </c>
      <c r="N10" s="3">
        <f t="shared" si="0"/>
        <v>5.7021215196305395</v>
      </c>
      <c r="O10" s="3">
        <f t="shared" si="1"/>
        <v>201.36871082929662</v>
      </c>
    </row>
    <row r="11" spans="1:15" x14ac:dyDescent="0.25">
      <c r="A11" t="s">
        <v>931</v>
      </c>
      <c r="B11" t="s">
        <v>932</v>
      </c>
      <c r="C11" t="s">
        <v>933</v>
      </c>
      <c r="D11" t="s">
        <v>934</v>
      </c>
      <c r="E11" t="s">
        <v>935</v>
      </c>
      <c r="F11" t="s">
        <v>26</v>
      </c>
      <c r="G11" s="5">
        <v>58.51</v>
      </c>
      <c r="H11" s="6">
        <v>1</v>
      </c>
      <c r="I11" s="5">
        <v>73.25</v>
      </c>
      <c r="J11" s="5">
        <v>37.299999999999997</v>
      </c>
      <c r="K11" s="5">
        <v>3.75</v>
      </c>
      <c r="L11">
        <v>9</v>
      </c>
      <c r="M11">
        <v>9</v>
      </c>
      <c r="N11" s="3">
        <f t="shared" si="0"/>
        <v>1.5110936753872499</v>
      </c>
      <c r="O11" s="3">
        <f t="shared" si="1"/>
        <v>53.363819818198117</v>
      </c>
    </row>
    <row r="12" spans="1:15" x14ac:dyDescent="0.25">
      <c r="A12" t="s">
        <v>936</v>
      </c>
      <c r="B12" t="s">
        <v>937</v>
      </c>
      <c r="C12" t="s">
        <v>938</v>
      </c>
      <c r="D12" t="s">
        <v>939</v>
      </c>
      <c r="E12" t="s">
        <v>940</v>
      </c>
      <c r="F12" t="s">
        <v>37</v>
      </c>
      <c r="G12" s="5">
        <v>49.37</v>
      </c>
      <c r="H12" s="6">
        <v>1</v>
      </c>
      <c r="I12" s="5">
        <v>35.85</v>
      </c>
      <c r="J12" s="5">
        <v>41.87</v>
      </c>
      <c r="K12" s="5">
        <v>4.58</v>
      </c>
      <c r="L12">
        <v>13</v>
      </c>
      <c r="M12">
        <v>13</v>
      </c>
      <c r="N12" s="3">
        <f t="shared" si="0"/>
        <v>1.4645429112192867</v>
      </c>
      <c r="O12" s="3">
        <f t="shared" si="1"/>
        <v>51.719893546835749</v>
      </c>
    </row>
    <row r="13" spans="1:15" x14ac:dyDescent="0.25">
      <c r="A13" t="s">
        <v>757</v>
      </c>
      <c r="B13" t="s">
        <v>758</v>
      </c>
      <c r="C13" t="s">
        <v>759</v>
      </c>
      <c r="D13" t="s">
        <v>760</v>
      </c>
      <c r="E13" t="s">
        <v>761</v>
      </c>
      <c r="F13" t="s">
        <v>762</v>
      </c>
      <c r="G13" s="5">
        <v>62.86</v>
      </c>
      <c r="H13" s="6">
        <v>1</v>
      </c>
      <c r="I13" s="5">
        <v>38.976399999999998</v>
      </c>
      <c r="J13" s="5">
        <v>29.3307</v>
      </c>
      <c r="K13" s="5">
        <v>3.7402000000000002</v>
      </c>
      <c r="L13">
        <v>29</v>
      </c>
      <c r="M13">
        <v>29</v>
      </c>
      <c r="N13" s="3">
        <f t="shared" si="0"/>
        <v>2.0319738994189054</v>
      </c>
      <c r="O13" s="3">
        <f t="shared" si="1"/>
        <v>71.758548665808817</v>
      </c>
    </row>
    <row r="14" spans="1:15" x14ac:dyDescent="0.25">
      <c r="A14" t="s">
        <v>1204</v>
      </c>
      <c r="B14" t="s">
        <v>1205</v>
      </c>
      <c r="C14" t="s">
        <v>1206</v>
      </c>
      <c r="D14" t="s">
        <v>1207</v>
      </c>
      <c r="E14" t="s">
        <v>1208</v>
      </c>
      <c r="F14" t="s">
        <v>1209</v>
      </c>
      <c r="G14" s="5">
        <v>109.92</v>
      </c>
      <c r="H14" s="6">
        <v>1</v>
      </c>
      <c r="I14" s="5">
        <v>38.19</v>
      </c>
      <c r="J14" s="5">
        <v>32.28</v>
      </c>
      <c r="K14" s="5">
        <v>3.25</v>
      </c>
      <c r="L14">
        <v>2</v>
      </c>
      <c r="M14">
        <v>2</v>
      </c>
      <c r="N14" s="3">
        <f t="shared" si="0"/>
        <v>0.13130996661825117</v>
      </c>
      <c r="O14" s="3">
        <f t="shared" si="1"/>
        <v>4.6371720781335553</v>
      </c>
    </row>
    <row r="15" spans="1:15" x14ac:dyDescent="0.25">
      <c r="A15" t="s">
        <v>645</v>
      </c>
      <c r="B15" t="s">
        <v>646</v>
      </c>
      <c r="C15" t="s">
        <v>647</v>
      </c>
      <c r="D15" t="s">
        <v>648</v>
      </c>
      <c r="E15" t="s">
        <v>649</v>
      </c>
      <c r="F15" t="s">
        <v>24</v>
      </c>
      <c r="G15" s="5">
        <v>27.2</v>
      </c>
      <c r="H15" s="6">
        <v>1</v>
      </c>
      <c r="I15" s="5">
        <v>20.078700000000001</v>
      </c>
      <c r="J15" s="5">
        <v>20.157499999999999</v>
      </c>
      <c r="K15" s="5">
        <v>5.7873999999999999</v>
      </c>
      <c r="L15">
        <v>27</v>
      </c>
      <c r="M15">
        <v>27</v>
      </c>
      <c r="N15" s="3">
        <f t="shared" si="0"/>
        <v>1.0363839373131043</v>
      </c>
      <c r="O15" s="3">
        <f t="shared" si="1"/>
        <v>36.599587831031087</v>
      </c>
    </row>
    <row r="16" spans="1:15" x14ac:dyDescent="0.25">
      <c r="A16" t="s">
        <v>763</v>
      </c>
      <c r="B16" t="s">
        <v>764</v>
      </c>
      <c r="C16" t="s">
        <v>765</v>
      </c>
      <c r="D16" t="s">
        <v>766</v>
      </c>
      <c r="E16" t="s">
        <v>767</v>
      </c>
      <c r="F16" t="s">
        <v>46</v>
      </c>
      <c r="G16" s="5">
        <v>25.13</v>
      </c>
      <c r="H16" s="6">
        <v>1</v>
      </c>
      <c r="I16" s="5">
        <v>22.44</v>
      </c>
      <c r="J16" s="5">
        <v>4.53</v>
      </c>
      <c r="K16" s="5">
        <v>22.95</v>
      </c>
      <c r="L16">
        <v>1</v>
      </c>
      <c r="M16">
        <v>1</v>
      </c>
      <c r="N16" s="3">
        <f t="shared" si="0"/>
        <v>3.8230052492000156E-2</v>
      </c>
      <c r="O16" s="3">
        <f t="shared" si="1"/>
        <v>1.350082834739238</v>
      </c>
    </row>
    <row r="17" spans="1:15" x14ac:dyDescent="0.25">
      <c r="A17" t="s">
        <v>1430</v>
      </c>
      <c r="M17">
        <f>SUM(M5:M16)</f>
        <v>777</v>
      </c>
      <c r="N17" s="11">
        <f>SUM(N5:N16)</f>
        <v>29.095408361738421</v>
      </c>
      <c r="O17" s="11">
        <f t="shared" si="1"/>
        <v>1027.495617672284</v>
      </c>
    </row>
  </sheetData>
  <autoFilter ref="A4:O17"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
  <sheetViews>
    <sheetView zoomScale="85" zoomScaleNormal="85" workbookViewId="0">
      <selection activeCell="C7" sqref="C7"/>
    </sheetView>
  </sheetViews>
  <sheetFormatPr defaultColWidth="8.6640625" defaultRowHeight="13.2" x14ac:dyDescent="0.25"/>
  <cols>
    <col min="1" max="1" width="13.109375" customWidth="1"/>
    <col min="2" max="2" width="17" bestFit="1" customWidth="1"/>
    <col min="3" max="3" width="17.44140625" customWidth="1"/>
    <col min="4" max="4" width="29.6640625" bestFit="1" customWidth="1"/>
    <col min="5" max="5" width="5" bestFit="1" customWidth="1"/>
    <col min="6" max="6" width="4.44140625" bestFit="1" customWidth="1"/>
    <col min="7" max="7" width="6.44140625" customWidth="1"/>
    <col min="8" max="8" width="9.109375" customWidth="1"/>
    <col min="9" max="9" width="7.109375" customWidth="1"/>
    <col min="10" max="10" width="8.109375" customWidth="1"/>
    <col min="11" max="11" width="9.109375" customWidth="1"/>
    <col min="12" max="13" width="6.44140625" customWidth="1"/>
    <col min="14" max="14" width="11.6640625" customWidth="1"/>
    <col min="15" max="15" width="6.44140625" customWidth="1"/>
    <col min="16" max="16" width="11.6640625" customWidth="1"/>
  </cols>
  <sheetData>
    <row r="1" spans="1:16" x14ac:dyDescent="0.25">
      <c r="A1" t="s">
        <v>13</v>
      </c>
      <c r="B1" t="s">
        <v>39</v>
      </c>
    </row>
    <row r="3" spans="1:16" x14ac:dyDescent="0.25">
      <c r="A3" t="s">
        <v>1431</v>
      </c>
      <c r="L3" t="s">
        <v>7</v>
      </c>
    </row>
    <row r="4" spans="1:16" x14ac:dyDescent="0.25">
      <c r="A4" t="s">
        <v>0</v>
      </c>
      <c r="B4" t="s">
        <v>1</v>
      </c>
      <c r="C4" t="s">
        <v>2</v>
      </c>
      <c r="D4" t="s">
        <v>3</v>
      </c>
      <c r="E4" t="s">
        <v>4</v>
      </c>
      <c r="F4" t="s">
        <v>5</v>
      </c>
      <c r="G4" t="s">
        <v>8</v>
      </c>
      <c r="H4" t="s">
        <v>9</v>
      </c>
      <c r="I4" t="s">
        <v>10</v>
      </c>
      <c r="J4" t="s">
        <v>11</v>
      </c>
      <c r="K4" t="s">
        <v>12</v>
      </c>
      <c r="L4" t="s">
        <v>243</v>
      </c>
      <c r="M4" t="s">
        <v>590</v>
      </c>
      <c r="N4" t="s">
        <v>1430</v>
      </c>
      <c r="O4" s="1" t="s">
        <v>1428</v>
      </c>
      <c r="P4" s="2" t="s">
        <v>1429</v>
      </c>
    </row>
    <row r="5" spans="1:16" x14ac:dyDescent="0.25">
      <c r="A5" t="s">
        <v>1340</v>
      </c>
      <c r="B5" t="s">
        <v>1341</v>
      </c>
      <c r="C5" t="s">
        <v>652</v>
      </c>
      <c r="D5" t="s">
        <v>1342</v>
      </c>
      <c r="E5" t="s">
        <v>1343</v>
      </c>
      <c r="F5" t="s">
        <v>20</v>
      </c>
      <c r="G5" s="5">
        <v>16.32</v>
      </c>
      <c r="H5" s="6">
        <v>4</v>
      </c>
      <c r="I5" s="5">
        <v>14.1732</v>
      </c>
      <c r="J5" s="5">
        <v>10.24</v>
      </c>
      <c r="K5" s="5">
        <v>7.8739999999999997</v>
      </c>
      <c r="L5">
        <v>37</v>
      </c>
      <c r="N5">
        <v>37</v>
      </c>
      <c r="O5" s="3">
        <f t="shared" ref="O5:O14" si="0">(N5/H5)*K5*I5*J5*0.0254*0.0254*0.0254</f>
        <v>0.17322324310494885</v>
      </c>
      <c r="P5" s="3">
        <f t="shared" ref="P5:P15" si="1">O5*35.3147</f>
        <v>6.117326863278338</v>
      </c>
    </row>
    <row r="6" spans="1:16" x14ac:dyDescent="0.25">
      <c r="A6" t="s">
        <v>650</v>
      </c>
      <c r="B6" t="s">
        <v>651</v>
      </c>
      <c r="C6" t="s">
        <v>652</v>
      </c>
      <c r="D6" t="s">
        <v>653</v>
      </c>
      <c r="E6" t="s">
        <v>654</v>
      </c>
      <c r="F6" t="s">
        <v>20</v>
      </c>
      <c r="G6" s="5">
        <v>21.83</v>
      </c>
      <c r="H6" s="6">
        <v>4</v>
      </c>
      <c r="I6" s="5">
        <v>14.1732</v>
      </c>
      <c r="J6" s="5">
        <v>10.2362</v>
      </c>
      <c r="K6" s="5">
        <v>11.0236</v>
      </c>
      <c r="L6">
        <v>1</v>
      </c>
      <c r="N6">
        <v>1</v>
      </c>
      <c r="O6" s="3">
        <f t="shared" si="0"/>
        <v>6.5519606880786235E-3</v>
      </c>
      <c r="P6" s="3">
        <f t="shared" si="1"/>
        <v>0.23138052611129017</v>
      </c>
    </row>
    <row r="7" spans="1:16" x14ac:dyDescent="0.25">
      <c r="A7" t="s">
        <v>703</v>
      </c>
      <c r="B7" t="s">
        <v>704</v>
      </c>
      <c r="C7" t="s">
        <v>705</v>
      </c>
      <c r="D7" t="s">
        <v>706</v>
      </c>
      <c r="E7" t="s">
        <v>41</v>
      </c>
      <c r="F7" t="s">
        <v>20</v>
      </c>
      <c r="G7" s="5">
        <v>22.85</v>
      </c>
      <c r="H7" s="6">
        <v>1</v>
      </c>
      <c r="I7" s="5">
        <v>16.535399999999999</v>
      </c>
      <c r="J7" s="5">
        <v>8.6614000000000004</v>
      </c>
      <c r="K7" s="5">
        <v>8.6614000000000004</v>
      </c>
      <c r="L7">
        <v>1</v>
      </c>
      <c r="N7">
        <v>1</v>
      </c>
      <c r="O7" s="3">
        <f t="shared" si="0"/>
        <v>2.0327878032243934E-2</v>
      </c>
      <c r="P7" s="3">
        <f t="shared" si="1"/>
        <v>0.71787291434528488</v>
      </c>
    </row>
    <row r="8" spans="1:16" x14ac:dyDescent="0.25">
      <c r="A8" t="s">
        <v>313</v>
      </c>
      <c r="B8" t="s">
        <v>314</v>
      </c>
      <c r="C8" t="s">
        <v>315</v>
      </c>
      <c r="D8" t="s">
        <v>316</v>
      </c>
      <c r="E8" t="s">
        <v>317</v>
      </c>
      <c r="F8" t="s">
        <v>31</v>
      </c>
      <c r="G8" s="5">
        <v>61.9</v>
      </c>
      <c r="H8" s="6">
        <v>1</v>
      </c>
      <c r="I8" s="5">
        <v>22.440899999999999</v>
      </c>
      <c r="J8" s="5">
        <v>12.007899999999999</v>
      </c>
      <c r="K8" s="5">
        <v>12.007899999999999</v>
      </c>
      <c r="L8">
        <v>74</v>
      </c>
      <c r="N8">
        <v>74</v>
      </c>
      <c r="O8" s="3">
        <f t="shared" si="0"/>
        <v>3.9238036340634088</v>
      </c>
      <c r="P8" s="3">
        <f t="shared" si="1"/>
        <v>138.56794819585906</v>
      </c>
    </row>
    <row r="9" spans="1:16" x14ac:dyDescent="0.25">
      <c r="A9" t="s">
        <v>318</v>
      </c>
      <c r="B9" t="s">
        <v>319</v>
      </c>
      <c r="C9" t="s">
        <v>315</v>
      </c>
      <c r="D9" t="s">
        <v>316</v>
      </c>
      <c r="E9" t="s">
        <v>320</v>
      </c>
      <c r="F9" t="s">
        <v>31</v>
      </c>
      <c r="G9" s="5">
        <v>80.95</v>
      </c>
      <c r="H9" s="6">
        <v>1</v>
      </c>
      <c r="I9" s="5">
        <v>21.062999999999999</v>
      </c>
      <c r="J9" s="5">
        <v>14.370100000000001</v>
      </c>
      <c r="K9" s="5">
        <v>14.370100000000001</v>
      </c>
      <c r="L9">
        <v>119</v>
      </c>
      <c r="N9">
        <v>119</v>
      </c>
      <c r="O9" s="3">
        <f t="shared" si="0"/>
        <v>8.4817978925259467</v>
      </c>
      <c r="P9" s="3">
        <f t="shared" si="1"/>
        <v>299.53214803518608</v>
      </c>
    </row>
    <row r="10" spans="1:16" x14ac:dyDescent="0.25">
      <c r="A10" t="s">
        <v>321</v>
      </c>
      <c r="B10" t="s">
        <v>322</v>
      </c>
      <c r="C10" t="s">
        <v>315</v>
      </c>
      <c r="D10" t="s">
        <v>316</v>
      </c>
      <c r="E10" t="s">
        <v>323</v>
      </c>
      <c r="F10" t="s">
        <v>31</v>
      </c>
      <c r="G10" s="5">
        <v>95.23</v>
      </c>
      <c r="H10" s="6">
        <v>1</v>
      </c>
      <c r="I10" s="5">
        <v>23.031500000000001</v>
      </c>
      <c r="J10" s="5">
        <v>14.960599999999999</v>
      </c>
      <c r="K10" s="5">
        <v>14.960599999999999</v>
      </c>
      <c r="L10">
        <v>8</v>
      </c>
      <c r="N10">
        <v>8</v>
      </c>
      <c r="O10" s="3">
        <f t="shared" si="0"/>
        <v>0.67578941235424095</v>
      </c>
      <c r="P10" s="3">
        <f t="shared" si="1"/>
        <v>23.865300360466314</v>
      </c>
    </row>
    <row r="11" spans="1:16" x14ac:dyDescent="0.25">
      <c r="A11" t="s">
        <v>324</v>
      </c>
      <c r="B11" t="s">
        <v>325</v>
      </c>
      <c r="C11" t="s">
        <v>315</v>
      </c>
      <c r="D11" t="s">
        <v>316</v>
      </c>
      <c r="E11" t="s">
        <v>326</v>
      </c>
      <c r="F11" t="s">
        <v>31</v>
      </c>
      <c r="G11" s="5">
        <v>119.04</v>
      </c>
      <c r="H11" s="6">
        <v>1</v>
      </c>
      <c r="I11" s="5">
        <v>22.2441</v>
      </c>
      <c r="J11" s="5">
        <v>17.126000000000001</v>
      </c>
      <c r="K11" s="5">
        <v>17.126000000000001</v>
      </c>
      <c r="L11">
        <v>167</v>
      </c>
      <c r="N11">
        <v>167</v>
      </c>
      <c r="O11" s="3">
        <f t="shared" si="0"/>
        <v>17.854362134643733</v>
      </c>
      <c r="P11" s="3">
        <f t="shared" si="1"/>
        <v>630.52144247630304</v>
      </c>
    </row>
    <row r="12" spans="1:16" x14ac:dyDescent="0.25">
      <c r="A12" t="s">
        <v>916</v>
      </c>
      <c r="B12" t="s">
        <v>917</v>
      </c>
      <c r="C12" t="s">
        <v>918</v>
      </c>
      <c r="D12" t="s">
        <v>919</v>
      </c>
      <c r="E12" t="s">
        <v>920</v>
      </c>
      <c r="F12" t="s">
        <v>20</v>
      </c>
      <c r="G12" s="5">
        <v>13.88</v>
      </c>
      <c r="H12" s="6">
        <v>2</v>
      </c>
      <c r="I12" s="5">
        <v>18.110199999999999</v>
      </c>
      <c r="J12" s="5">
        <v>14.960599999999999</v>
      </c>
      <c r="K12" s="5">
        <v>12.5984</v>
      </c>
      <c r="M12">
        <v>2</v>
      </c>
      <c r="N12">
        <v>2</v>
      </c>
      <c r="O12" s="3">
        <f t="shared" si="0"/>
        <v>5.5935664384671215E-2</v>
      </c>
      <c r="P12" s="3">
        <f t="shared" si="1"/>
        <v>1.9753512070453487</v>
      </c>
    </row>
    <row r="13" spans="1:16" x14ac:dyDescent="0.25">
      <c r="A13" t="s">
        <v>1092</v>
      </c>
      <c r="B13" t="s">
        <v>1093</v>
      </c>
      <c r="C13" t="s">
        <v>1094</v>
      </c>
      <c r="D13" t="s">
        <v>1095</v>
      </c>
      <c r="E13" t="s">
        <v>920</v>
      </c>
      <c r="F13" t="s">
        <v>20</v>
      </c>
      <c r="G13" s="5">
        <v>16.68</v>
      </c>
      <c r="H13" s="6">
        <v>2</v>
      </c>
      <c r="I13" s="5">
        <v>18.503900000000002</v>
      </c>
      <c r="J13" s="5">
        <v>14.960599999999999</v>
      </c>
      <c r="K13" s="5">
        <v>11.417299999999999</v>
      </c>
      <c r="M13">
        <v>2</v>
      </c>
      <c r="N13">
        <v>2</v>
      </c>
      <c r="O13" s="3">
        <f t="shared" si="0"/>
        <v>5.1793689236621518E-2</v>
      </c>
      <c r="P13" s="3">
        <f t="shared" si="1"/>
        <v>1.829078597284518</v>
      </c>
    </row>
    <row r="14" spans="1:16" x14ac:dyDescent="0.25">
      <c r="A14" t="s">
        <v>492</v>
      </c>
      <c r="B14" t="s">
        <v>493</v>
      </c>
      <c r="C14" t="s">
        <v>87</v>
      </c>
      <c r="D14" t="s">
        <v>88</v>
      </c>
      <c r="E14" t="s">
        <v>89</v>
      </c>
      <c r="F14" t="s">
        <v>93</v>
      </c>
      <c r="G14" s="5">
        <v>28.98</v>
      </c>
      <c r="H14" s="6">
        <v>1</v>
      </c>
      <c r="I14" s="5">
        <v>15.3543</v>
      </c>
      <c r="J14" s="5">
        <v>9.2520000000000007</v>
      </c>
      <c r="K14" s="5">
        <v>9.2520000000000007</v>
      </c>
      <c r="L14">
        <v>155</v>
      </c>
      <c r="N14">
        <v>155</v>
      </c>
      <c r="O14" s="3">
        <f t="shared" si="0"/>
        <v>3.3383673024907301</v>
      </c>
      <c r="P14" s="3">
        <f t="shared" si="1"/>
        <v>117.89343977726939</v>
      </c>
    </row>
    <row r="15" spans="1:16" x14ac:dyDescent="0.25">
      <c r="A15" t="s">
        <v>1430</v>
      </c>
      <c r="N15">
        <f>SUM(N5:N14)</f>
        <v>566</v>
      </c>
      <c r="O15" s="8">
        <f>SUM(O5:O14)</f>
        <v>34.581952811524623</v>
      </c>
      <c r="P15" s="8">
        <f t="shared" si="1"/>
        <v>1221.2512889531486</v>
      </c>
    </row>
  </sheetData>
  <autoFilter ref="A4:P15"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4"/>
  <sheetViews>
    <sheetView zoomScale="85" zoomScaleNormal="85" workbookViewId="0">
      <selection activeCell="J20" sqref="J20"/>
    </sheetView>
  </sheetViews>
  <sheetFormatPr defaultColWidth="8.6640625" defaultRowHeight="13.2" x14ac:dyDescent="0.25"/>
  <cols>
    <col min="1" max="1" width="17.44140625" customWidth="1"/>
    <col min="2" max="2" width="17" bestFit="1" customWidth="1"/>
    <col min="3" max="3" width="18.33203125" customWidth="1"/>
    <col min="4" max="4" width="4.44140625" bestFit="1" customWidth="1"/>
    <col min="5" max="5" width="9" customWidth="1"/>
    <col min="6" max="6" width="6.6640625" customWidth="1"/>
    <col min="7" max="7" width="7.6640625" customWidth="1"/>
    <col min="8" max="8" width="10.6640625" customWidth="1"/>
    <col min="9" max="9" width="9.33203125" customWidth="1"/>
    <col min="10" max="10" width="8.109375" bestFit="1" customWidth="1"/>
    <col min="11" max="11" width="9.109375" customWidth="1"/>
    <col min="12" max="13" width="6.44140625" customWidth="1"/>
    <col min="14" max="14" width="11.6640625" customWidth="1"/>
    <col min="15" max="15" width="10.44140625" customWidth="1"/>
    <col min="16" max="16" width="11.6640625" customWidth="1"/>
    <col min="17" max="17" width="11.6640625" bestFit="1" customWidth="1"/>
  </cols>
  <sheetData>
    <row r="1" spans="1:20" x14ac:dyDescent="0.25">
      <c r="A1" t="s">
        <v>13</v>
      </c>
      <c r="B1" t="s">
        <v>52</v>
      </c>
    </row>
    <row r="2" spans="1:20" x14ac:dyDescent="0.25">
      <c r="O2" s="9"/>
      <c r="P2" s="9"/>
      <c r="Q2" s="9"/>
      <c r="R2" s="9"/>
      <c r="S2" s="9"/>
      <c r="T2" s="9"/>
    </row>
    <row r="3" spans="1:20" ht="14.4" x14ac:dyDescent="0.3">
      <c r="A3" t="s">
        <v>1431</v>
      </c>
      <c r="L3" t="s">
        <v>7</v>
      </c>
      <c r="O3" s="43"/>
      <c r="P3" s="43"/>
    </row>
    <row r="4" spans="1:20" x14ac:dyDescent="0.25">
      <c r="A4" t="s">
        <v>0</v>
      </c>
      <c r="B4" t="s">
        <v>1</v>
      </c>
      <c r="C4" t="s">
        <v>2</v>
      </c>
      <c r="D4" t="s">
        <v>3</v>
      </c>
      <c r="E4" t="s">
        <v>4</v>
      </c>
      <c r="F4" t="s">
        <v>5</v>
      </c>
      <c r="G4" t="s">
        <v>8</v>
      </c>
      <c r="H4" t="s">
        <v>9</v>
      </c>
      <c r="I4" t="s">
        <v>10</v>
      </c>
      <c r="J4" t="s">
        <v>11</v>
      </c>
      <c r="K4" t="s">
        <v>12</v>
      </c>
      <c r="L4" t="s">
        <v>243</v>
      </c>
      <c r="M4" t="s">
        <v>590</v>
      </c>
      <c r="N4" t="s">
        <v>1430</v>
      </c>
      <c r="O4" s="1" t="s">
        <v>1428</v>
      </c>
      <c r="P4" s="2" t="s">
        <v>1429</v>
      </c>
    </row>
    <row r="5" spans="1:20" x14ac:dyDescent="0.25">
      <c r="A5" t="s">
        <v>239</v>
      </c>
      <c r="B5" t="s">
        <v>240</v>
      </c>
      <c r="C5" t="s">
        <v>241</v>
      </c>
      <c r="D5" t="s">
        <v>241</v>
      </c>
      <c r="E5" t="s">
        <v>91</v>
      </c>
      <c r="F5" t="s">
        <v>242</v>
      </c>
      <c r="G5" s="5">
        <v>8.93</v>
      </c>
      <c r="H5" s="6">
        <v>12</v>
      </c>
      <c r="I5" s="5">
        <v>31.102399999999999</v>
      </c>
      <c r="J5" s="5">
        <v>20.4724</v>
      </c>
      <c r="K5" s="5">
        <v>6.2991999999999999</v>
      </c>
      <c r="L5">
        <v>8</v>
      </c>
      <c r="N5">
        <v>8</v>
      </c>
      <c r="O5" s="3">
        <f>(N5/H5)*K5*I5*J5*0.0254*0.0254*0.0254</f>
        <v>4.3818544639962272E-2</v>
      </c>
      <c r="P5" s="3">
        <f>O5*35.3147</f>
        <v>1.5474387583968756</v>
      </c>
    </row>
    <row r="6" spans="1:20" x14ac:dyDescent="0.25">
      <c r="A6" t="s">
        <v>1168</v>
      </c>
      <c r="B6" t="s">
        <v>1169</v>
      </c>
      <c r="C6" t="s">
        <v>1170</v>
      </c>
      <c r="D6" t="s">
        <v>1171</v>
      </c>
      <c r="E6" t="s">
        <v>1172</v>
      </c>
      <c r="F6" t="s">
        <v>46</v>
      </c>
      <c r="G6" s="5">
        <v>12.25</v>
      </c>
      <c r="H6" s="6">
        <v>12</v>
      </c>
      <c r="I6" s="5">
        <v>18.503900000000002</v>
      </c>
      <c r="J6" s="5">
        <v>11.811</v>
      </c>
      <c r="K6" s="5">
        <v>11.811</v>
      </c>
      <c r="M6">
        <v>1</v>
      </c>
      <c r="N6">
        <v>1</v>
      </c>
      <c r="O6" s="3">
        <f t="shared" ref="O6:O23" si="0">(N6/H6)*K6*I6*J6*0.0254*0.0254*0.0254</f>
        <v>3.5249788500422994E-3</v>
      </c>
      <c r="P6" s="3">
        <f t="shared" ref="P6:P22" si="1">O6*35.3147</f>
        <v>0.1244835705955888</v>
      </c>
    </row>
    <row r="7" spans="1:20" x14ac:dyDescent="0.25">
      <c r="A7" s="38" t="s">
        <v>1438</v>
      </c>
      <c r="B7" s="38" t="s">
        <v>1439</v>
      </c>
      <c r="C7" s="38" t="s">
        <v>615</v>
      </c>
      <c r="D7" s="38" t="s">
        <v>616</v>
      </c>
      <c r="E7" s="38" t="s">
        <v>54</v>
      </c>
      <c r="F7" s="38" t="s">
        <v>29</v>
      </c>
      <c r="G7" s="39">
        <v>12.37</v>
      </c>
      <c r="H7" s="40">
        <v>8</v>
      </c>
      <c r="I7" s="39">
        <v>15.944900000000001</v>
      </c>
      <c r="J7" s="39">
        <v>13.189</v>
      </c>
      <c r="K7" s="39">
        <v>7.8739999999999997</v>
      </c>
      <c r="L7" s="38">
        <v>2200</v>
      </c>
      <c r="M7" s="38"/>
      <c r="N7" s="38">
        <v>2200</v>
      </c>
      <c r="O7" s="41">
        <f t="shared" si="0"/>
        <v>7.4621319162214981</v>
      </c>
      <c r="P7" s="41">
        <f t="shared" si="1"/>
        <v>263.52294998178735</v>
      </c>
    </row>
    <row r="8" spans="1:20" x14ac:dyDescent="0.25">
      <c r="A8" t="s">
        <v>1061</v>
      </c>
      <c r="B8" t="s">
        <v>1062</v>
      </c>
      <c r="C8" t="s">
        <v>615</v>
      </c>
      <c r="D8" t="s">
        <v>616</v>
      </c>
      <c r="E8" t="s">
        <v>54</v>
      </c>
      <c r="F8" t="s">
        <v>66</v>
      </c>
      <c r="G8" s="5">
        <v>12.37</v>
      </c>
      <c r="H8" s="6">
        <v>8</v>
      </c>
      <c r="I8" s="5">
        <v>15.944900000000001</v>
      </c>
      <c r="J8" s="5">
        <v>13.189</v>
      </c>
      <c r="K8" s="5">
        <v>7.8739999999999997</v>
      </c>
      <c r="L8">
        <v>2</v>
      </c>
      <c r="N8">
        <v>2</v>
      </c>
      <c r="O8" s="3">
        <f t="shared" si="0"/>
        <v>6.7837562874740898E-3</v>
      </c>
      <c r="P8" s="3">
        <f t="shared" si="1"/>
        <v>0.23956631816526125</v>
      </c>
    </row>
    <row r="9" spans="1:20" x14ac:dyDescent="0.25">
      <c r="A9" s="38" t="s">
        <v>1440</v>
      </c>
      <c r="B9" s="38" t="s">
        <v>1441</v>
      </c>
      <c r="C9" s="38" t="s">
        <v>1442</v>
      </c>
      <c r="D9" s="38" t="s">
        <v>1443</v>
      </c>
      <c r="E9" s="38" t="s">
        <v>54</v>
      </c>
      <c r="F9" s="38" t="s">
        <v>40</v>
      </c>
      <c r="G9" s="39">
        <v>12.37</v>
      </c>
      <c r="H9" s="40">
        <v>8</v>
      </c>
      <c r="I9" s="39">
        <v>15.944900000000001</v>
      </c>
      <c r="J9" s="39">
        <v>13.189</v>
      </c>
      <c r="K9" s="39">
        <v>3.9369999999999998</v>
      </c>
      <c r="L9" s="38">
        <v>1201</v>
      </c>
      <c r="M9" s="38"/>
      <c r="N9" s="38">
        <v>1201</v>
      </c>
      <c r="O9" s="41">
        <f t="shared" si="0"/>
        <v>2.0368228253140952</v>
      </c>
      <c r="P9" s="41">
        <f t="shared" si="1"/>
        <v>71.92978702911968</v>
      </c>
    </row>
    <row r="10" spans="1:20" x14ac:dyDescent="0.25">
      <c r="A10" s="38" t="s">
        <v>1444</v>
      </c>
      <c r="B10" s="38" t="s">
        <v>1445</v>
      </c>
      <c r="C10" s="38" t="s">
        <v>1442</v>
      </c>
      <c r="D10" s="38" t="s">
        <v>1443</v>
      </c>
      <c r="E10" s="38" t="s">
        <v>54</v>
      </c>
      <c r="F10" s="38" t="s">
        <v>34</v>
      </c>
      <c r="G10" s="39">
        <v>12.37</v>
      </c>
      <c r="H10" s="40">
        <v>8</v>
      </c>
      <c r="I10" s="39">
        <v>15.944900000000001</v>
      </c>
      <c r="J10" s="39">
        <v>13.189</v>
      </c>
      <c r="K10" s="39">
        <v>3.9369999999999998</v>
      </c>
      <c r="L10" s="38">
        <v>541</v>
      </c>
      <c r="M10" s="38"/>
      <c r="N10" s="38">
        <v>541</v>
      </c>
      <c r="O10" s="41">
        <f t="shared" si="0"/>
        <v>0.91750303788087062</v>
      </c>
      <c r="P10" s="41">
        <f t="shared" si="1"/>
        <v>32.401344531851585</v>
      </c>
    </row>
    <row r="11" spans="1:20" x14ac:dyDescent="0.25">
      <c r="A11" s="38" t="s">
        <v>1446</v>
      </c>
      <c r="B11" s="38" t="s">
        <v>1447</v>
      </c>
      <c r="C11" s="38" t="s">
        <v>1448</v>
      </c>
      <c r="D11" s="38" t="s">
        <v>1449</v>
      </c>
      <c r="E11" s="38" t="s">
        <v>90</v>
      </c>
      <c r="F11" s="38" t="s">
        <v>1450</v>
      </c>
      <c r="G11" s="39">
        <v>12.37</v>
      </c>
      <c r="H11" s="40">
        <v>8</v>
      </c>
      <c r="I11" s="39">
        <v>15.94</v>
      </c>
      <c r="J11" s="39">
        <v>13.19</v>
      </c>
      <c r="K11" s="39">
        <v>3.9369999999999998</v>
      </c>
      <c r="L11" s="38">
        <v>916</v>
      </c>
      <c r="M11" s="38"/>
      <c r="N11" s="38">
        <v>916</v>
      </c>
      <c r="O11" s="41">
        <f t="shared" si="0"/>
        <v>1.5531205423379026</v>
      </c>
      <c r="P11" s="41">
        <f t="shared" si="1"/>
        <v>54.847986016500336</v>
      </c>
    </row>
    <row r="12" spans="1:20" x14ac:dyDescent="0.25">
      <c r="A12" s="38" t="s">
        <v>1451</v>
      </c>
      <c r="B12" s="38" t="s">
        <v>1452</v>
      </c>
      <c r="C12" s="38" t="s">
        <v>1453</v>
      </c>
      <c r="D12" s="38" t="s">
        <v>1454</v>
      </c>
      <c r="E12" s="38" t="s">
        <v>54</v>
      </c>
      <c r="F12" s="38" t="s">
        <v>80</v>
      </c>
      <c r="G12" s="39">
        <v>12.5</v>
      </c>
      <c r="H12" s="40">
        <v>24</v>
      </c>
      <c r="I12" s="39">
        <v>18.503900000000002</v>
      </c>
      <c r="J12" s="39">
        <v>11.811</v>
      </c>
      <c r="K12" s="39">
        <v>13.3858</v>
      </c>
      <c r="L12" s="38">
        <v>110</v>
      </c>
      <c r="M12" s="38"/>
      <c r="N12" s="38">
        <v>110</v>
      </c>
      <c r="O12" s="41">
        <f t="shared" si="0"/>
        <v>0.21972368165263667</v>
      </c>
      <c r="P12" s="41">
        <f t="shared" si="1"/>
        <v>7.7594759004583684</v>
      </c>
    </row>
    <row r="13" spans="1:20" x14ac:dyDescent="0.25">
      <c r="A13" s="38" t="s">
        <v>1455</v>
      </c>
      <c r="B13" s="38" t="s">
        <v>1456</v>
      </c>
      <c r="C13" s="38" t="s">
        <v>1448</v>
      </c>
      <c r="D13" s="38" t="s">
        <v>1443</v>
      </c>
      <c r="E13" s="38" t="s">
        <v>90</v>
      </c>
      <c r="F13" s="38" t="s">
        <v>28</v>
      </c>
      <c r="G13" s="39">
        <v>12.86</v>
      </c>
      <c r="H13" s="40">
        <v>8</v>
      </c>
      <c r="I13" s="39">
        <v>15.747999999999999</v>
      </c>
      <c r="J13" s="39">
        <v>12.5984</v>
      </c>
      <c r="K13" s="39">
        <v>4.7244000000000002</v>
      </c>
      <c r="L13" s="38">
        <v>690</v>
      </c>
      <c r="M13" s="38"/>
      <c r="N13" s="38">
        <v>690</v>
      </c>
      <c r="O13" s="41">
        <f t="shared" si="0"/>
        <v>1.3247920512158977</v>
      </c>
      <c r="P13" s="41">
        <f t="shared" si="1"/>
        <v>46.784633851074062</v>
      </c>
    </row>
    <row r="14" spans="1:20" x14ac:dyDescent="0.25">
      <c r="A14" s="38" t="s">
        <v>1457</v>
      </c>
      <c r="B14" s="38" t="s">
        <v>1458</v>
      </c>
      <c r="C14" s="38" t="s">
        <v>1459</v>
      </c>
      <c r="D14" s="38" t="s">
        <v>1460</v>
      </c>
      <c r="E14" s="38" t="s">
        <v>1461</v>
      </c>
      <c r="F14" s="38" t="s">
        <v>536</v>
      </c>
      <c r="G14" s="39">
        <v>13.2</v>
      </c>
      <c r="H14" s="40">
        <v>4</v>
      </c>
      <c r="I14" s="39">
        <v>11.811</v>
      </c>
      <c r="J14" s="39">
        <v>9.6456999999999997</v>
      </c>
      <c r="K14" s="39">
        <v>4.3307000000000002</v>
      </c>
      <c r="L14" s="38">
        <v>665</v>
      </c>
      <c r="M14" s="38"/>
      <c r="N14" s="38">
        <v>665</v>
      </c>
      <c r="O14" s="41">
        <f t="shared" si="0"/>
        <v>1.3441301527382592</v>
      </c>
      <c r="P14" s="41">
        <f t="shared" si="1"/>
        <v>47.467553104905804</v>
      </c>
    </row>
    <row r="15" spans="1:20" x14ac:dyDescent="0.25">
      <c r="A15" s="38" t="s">
        <v>1462</v>
      </c>
      <c r="B15" s="38" t="s">
        <v>1463</v>
      </c>
      <c r="C15" s="38" t="s">
        <v>1464</v>
      </c>
      <c r="D15" s="38" t="s">
        <v>1465</v>
      </c>
      <c r="E15" s="38" t="s">
        <v>1466</v>
      </c>
      <c r="F15" s="38" t="s">
        <v>34</v>
      </c>
      <c r="G15" s="39">
        <v>28.99</v>
      </c>
      <c r="H15" s="40">
        <v>1</v>
      </c>
      <c r="I15" s="39">
        <v>13.779529999999999</v>
      </c>
      <c r="J15" s="39">
        <v>9.8425200000000004</v>
      </c>
      <c r="K15" s="39">
        <v>6.6929100000000004</v>
      </c>
      <c r="L15" s="38">
        <v>362</v>
      </c>
      <c r="M15" s="38"/>
      <c r="N15" s="38">
        <v>362</v>
      </c>
      <c r="O15" s="41">
        <f t="shared" si="0"/>
        <v>5.3847484021314598</v>
      </c>
      <c r="P15" s="41">
        <f t="shared" si="1"/>
        <v>190.16077439675186</v>
      </c>
    </row>
    <row r="16" spans="1:20" x14ac:dyDescent="0.25">
      <c r="A16" t="s">
        <v>1088</v>
      </c>
      <c r="B16" t="s">
        <v>1089</v>
      </c>
      <c r="C16" t="s">
        <v>1090</v>
      </c>
      <c r="D16" t="s">
        <v>1091</v>
      </c>
      <c r="E16" t="s">
        <v>54</v>
      </c>
      <c r="F16" t="s">
        <v>121</v>
      </c>
      <c r="G16" s="5">
        <v>8.0299999999999994</v>
      </c>
      <c r="H16" s="6">
        <v>3</v>
      </c>
      <c r="I16" s="5">
        <v>9.8424999999999994</v>
      </c>
      <c r="J16" s="5">
        <v>8.2676999999999996</v>
      </c>
      <c r="K16" s="5">
        <v>8.2676999999999996</v>
      </c>
      <c r="M16">
        <v>3</v>
      </c>
      <c r="N16">
        <v>3</v>
      </c>
      <c r="O16" s="3">
        <f t="shared" si="0"/>
        <v>1.1024933850132295E-2</v>
      </c>
      <c r="P16" s="3">
        <f t="shared" si="1"/>
        <v>0.38934223143726698</v>
      </c>
    </row>
    <row r="17" spans="1:16" x14ac:dyDescent="0.25">
      <c r="A17" t="s">
        <v>1189</v>
      </c>
      <c r="B17" t="s">
        <v>1190</v>
      </c>
      <c r="C17" t="s">
        <v>1191</v>
      </c>
      <c r="D17" t="s">
        <v>1192</v>
      </c>
      <c r="E17" t="s">
        <v>1193</v>
      </c>
      <c r="F17" t="s">
        <v>20</v>
      </c>
      <c r="G17" s="5">
        <v>4.68</v>
      </c>
      <c r="H17" s="6">
        <v>6</v>
      </c>
      <c r="I17" s="5">
        <v>9.5</v>
      </c>
      <c r="J17" s="5">
        <v>10.629899999999999</v>
      </c>
      <c r="K17" s="5">
        <v>5.5118</v>
      </c>
      <c r="M17">
        <v>6</v>
      </c>
      <c r="N17">
        <v>6</v>
      </c>
      <c r="O17" s="3">
        <f t="shared" si="0"/>
        <v>9.1211035154764829E-3</v>
      </c>
      <c r="P17" s="3">
        <f t="shared" si="1"/>
        <v>0.32210903431799737</v>
      </c>
    </row>
    <row r="18" spans="1:16" x14ac:dyDescent="0.25">
      <c r="A18" t="s">
        <v>1096</v>
      </c>
      <c r="B18" t="s">
        <v>1097</v>
      </c>
      <c r="C18" t="s">
        <v>1098</v>
      </c>
      <c r="D18" t="s">
        <v>1099</v>
      </c>
      <c r="E18" t="s">
        <v>1100</v>
      </c>
      <c r="F18" t="s">
        <v>20</v>
      </c>
      <c r="G18" s="5">
        <v>7.77</v>
      </c>
      <c r="H18" s="6">
        <v>6</v>
      </c>
      <c r="I18" s="5">
        <v>12.6</v>
      </c>
      <c r="J18" s="5">
        <v>11.02</v>
      </c>
      <c r="K18" s="5">
        <v>6.3</v>
      </c>
      <c r="M18">
        <v>6</v>
      </c>
      <c r="N18">
        <v>6</v>
      </c>
      <c r="O18" s="3">
        <f t="shared" si="0"/>
        <v>1.4334872646326397E-2</v>
      </c>
      <c r="P18" s="3">
        <f t="shared" si="1"/>
        <v>0.50623172704322283</v>
      </c>
    </row>
    <row r="19" spans="1:16" x14ac:dyDescent="0.25">
      <c r="A19" t="s">
        <v>617</v>
      </c>
      <c r="B19" t="s">
        <v>618</v>
      </c>
      <c r="C19" t="s">
        <v>619</v>
      </c>
      <c r="D19" t="s">
        <v>620</v>
      </c>
      <c r="E19" t="s">
        <v>90</v>
      </c>
      <c r="F19" t="s">
        <v>29</v>
      </c>
      <c r="G19" s="5">
        <v>18.8</v>
      </c>
      <c r="H19" s="6">
        <v>4</v>
      </c>
      <c r="I19" s="5">
        <v>12.6</v>
      </c>
      <c r="J19" s="5">
        <v>7.09</v>
      </c>
      <c r="K19" s="5">
        <v>11.81</v>
      </c>
      <c r="L19">
        <v>114</v>
      </c>
      <c r="N19">
        <v>114</v>
      </c>
      <c r="O19" s="3">
        <f t="shared" si="0"/>
        <v>0.49273417808193093</v>
      </c>
      <c r="P19" s="3">
        <f t="shared" si="1"/>
        <v>17.400759678709967</v>
      </c>
    </row>
    <row r="20" spans="1:16" x14ac:dyDescent="0.25">
      <c r="A20" t="s">
        <v>621</v>
      </c>
      <c r="B20" t="s">
        <v>622</v>
      </c>
      <c r="C20" t="s">
        <v>619</v>
      </c>
      <c r="D20" t="s">
        <v>620</v>
      </c>
      <c r="E20" t="s">
        <v>90</v>
      </c>
      <c r="F20" t="s">
        <v>35</v>
      </c>
      <c r="G20" s="5">
        <v>18.8</v>
      </c>
      <c r="H20" s="6">
        <v>4</v>
      </c>
      <c r="I20" s="5">
        <v>12.6</v>
      </c>
      <c r="J20" s="5">
        <v>7.09</v>
      </c>
      <c r="K20" s="5">
        <v>11.81</v>
      </c>
      <c r="L20">
        <v>134</v>
      </c>
      <c r="N20">
        <v>134</v>
      </c>
      <c r="O20" s="3">
        <f t="shared" si="0"/>
        <v>0.5791787707278836</v>
      </c>
      <c r="P20" s="3">
        <f t="shared" si="1"/>
        <v>20.453524534623991</v>
      </c>
    </row>
    <row r="21" spans="1:16" x14ac:dyDescent="0.25">
      <c r="A21" t="s">
        <v>623</v>
      </c>
      <c r="B21" t="s">
        <v>624</v>
      </c>
      <c r="C21" t="s">
        <v>625</v>
      </c>
      <c r="D21" t="s">
        <v>626</v>
      </c>
      <c r="E21" t="s">
        <v>627</v>
      </c>
      <c r="F21" t="s">
        <v>20</v>
      </c>
      <c r="G21" s="5">
        <v>21.6</v>
      </c>
      <c r="H21" s="6">
        <v>4</v>
      </c>
      <c r="I21" s="5">
        <v>36.22</v>
      </c>
      <c r="J21" s="5">
        <v>22.05</v>
      </c>
      <c r="K21" s="5">
        <v>5.91</v>
      </c>
      <c r="L21">
        <v>22</v>
      </c>
      <c r="N21">
        <v>22</v>
      </c>
      <c r="O21" s="3">
        <f t="shared" si="0"/>
        <v>0.4254106518718333</v>
      </c>
      <c r="P21" s="3">
        <f t="shared" si="1"/>
        <v>15.023249547658232</v>
      </c>
    </row>
    <row r="22" spans="1:16" x14ac:dyDescent="0.25">
      <c r="A22" t="s">
        <v>1063</v>
      </c>
      <c r="B22" t="s">
        <v>1064</v>
      </c>
      <c r="C22" t="s">
        <v>1065</v>
      </c>
      <c r="D22" t="s">
        <v>1066</v>
      </c>
      <c r="E22" t="s">
        <v>54</v>
      </c>
      <c r="F22" t="s">
        <v>40</v>
      </c>
      <c r="G22" s="5">
        <v>6.5</v>
      </c>
      <c r="H22" s="6">
        <v>3</v>
      </c>
      <c r="I22" s="5">
        <v>11.811</v>
      </c>
      <c r="J22" s="5">
        <v>7.8739999999999997</v>
      </c>
      <c r="K22" s="5">
        <v>8.2676999999999996</v>
      </c>
      <c r="M22">
        <v>3</v>
      </c>
      <c r="N22">
        <v>3</v>
      </c>
      <c r="O22" s="3">
        <f t="shared" si="0"/>
        <v>1.2599924400151197E-2</v>
      </c>
      <c r="P22" s="3">
        <f t="shared" si="1"/>
        <v>0.44496255021401948</v>
      </c>
    </row>
    <row r="23" spans="1:16" x14ac:dyDescent="0.25">
      <c r="A23" t="s">
        <v>1175</v>
      </c>
      <c r="B23" t="s">
        <v>1176</v>
      </c>
      <c r="C23" t="s">
        <v>1177</v>
      </c>
      <c r="D23" t="s">
        <v>1178</v>
      </c>
      <c r="E23" t="s">
        <v>90</v>
      </c>
      <c r="F23" t="s">
        <v>1179</v>
      </c>
      <c r="G23" s="5">
        <v>19.3</v>
      </c>
      <c r="H23" s="6">
        <v>4</v>
      </c>
      <c r="I23" s="5">
        <v>10</v>
      </c>
      <c r="J23" s="5">
        <v>12.00787</v>
      </c>
      <c r="K23" s="5">
        <v>11.023619999999999</v>
      </c>
      <c r="L23">
        <v>1</v>
      </c>
      <c r="N23">
        <v>1</v>
      </c>
      <c r="O23" s="3">
        <f t="shared" si="0"/>
        <v>5.4228971793303356E-3</v>
      </c>
      <c r="P23" s="3">
        <f>O23*35.3147</f>
        <v>0.19150798701889701</v>
      </c>
    </row>
    <row r="24" spans="1:16" x14ac:dyDescent="0.25">
      <c r="A24" t="s">
        <v>1430</v>
      </c>
      <c r="L24">
        <v>6966</v>
      </c>
      <c r="M24">
        <v>19</v>
      </c>
      <c r="N24">
        <f>SUM(N5:N23)</f>
        <v>6985</v>
      </c>
      <c r="O24" s="8">
        <f>SUM(O5:O23)</f>
        <v>21.846927221543162</v>
      </c>
      <c r="P24" s="8">
        <f>O24*35.3147</f>
        <v>771.51768075063035</v>
      </c>
    </row>
  </sheetData>
  <autoFilter ref="A4:Q16" xr:uid="{00000000-0009-0000-0000-000005000000}"/>
  <mergeCells count="1">
    <mergeCell ref="O3:P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8"/>
  <sheetViews>
    <sheetView topLeftCell="D1" zoomScaleNormal="100" workbookViewId="0">
      <pane ySplit="4" topLeftCell="A137" activePane="bottomLeft" state="frozen"/>
      <selection pane="bottomLeft" activeCell="O137" sqref="O137"/>
    </sheetView>
  </sheetViews>
  <sheetFormatPr defaultColWidth="8.6640625" defaultRowHeight="13.2" x14ac:dyDescent="0.25"/>
  <cols>
    <col min="1" max="1" width="15.6640625" customWidth="1"/>
    <col min="2" max="2" width="17" hidden="1" customWidth="1"/>
    <col min="3" max="3" width="12.6640625" customWidth="1"/>
    <col min="4" max="4" width="31.109375" bestFit="1" customWidth="1"/>
    <col min="5" max="5" width="12.6640625" customWidth="1"/>
    <col min="6" max="6" width="11" customWidth="1"/>
    <col min="7" max="7" width="11.109375" customWidth="1"/>
    <col min="8" max="8" width="6.109375" customWidth="1"/>
    <col min="9" max="9" width="14.44140625" bestFit="1" customWidth="1"/>
    <col min="10" max="10" width="8.109375" bestFit="1" customWidth="1"/>
    <col min="11" max="11" width="9.109375" customWidth="1"/>
    <col min="12" max="13" width="6.44140625" customWidth="1"/>
    <col min="14" max="14" width="11.6640625" style="7" customWidth="1"/>
    <col min="15" max="15" width="10" bestFit="1" customWidth="1"/>
    <col min="16" max="16" width="7.6640625" customWidth="1"/>
  </cols>
  <sheetData>
    <row r="1" spans="1:16" x14ac:dyDescent="0.25">
      <c r="A1" t="s">
        <v>13</v>
      </c>
      <c r="B1" t="s">
        <v>51</v>
      </c>
    </row>
    <row r="3" spans="1:16" x14ac:dyDescent="0.25">
      <c r="A3" t="s">
        <v>1431</v>
      </c>
      <c r="L3" t="s">
        <v>7</v>
      </c>
    </row>
    <row r="4" spans="1:16" x14ac:dyDescent="0.25">
      <c r="A4" s="14" t="s">
        <v>0</v>
      </c>
      <c r="B4" s="14" t="s">
        <v>1</v>
      </c>
      <c r="C4" s="14" t="s">
        <v>2</v>
      </c>
      <c r="D4" s="14" t="s">
        <v>3</v>
      </c>
      <c r="E4" s="14" t="s">
        <v>4</v>
      </c>
      <c r="F4" s="14" t="s">
        <v>5</v>
      </c>
      <c r="G4" s="14" t="s">
        <v>8</v>
      </c>
      <c r="H4" s="14" t="s">
        <v>9</v>
      </c>
      <c r="I4" s="14" t="s">
        <v>10</v>
      </c>
      <c r="J4" s="14" t="s">
        <v>11</v>
      </c>
      <c r="K4" s="14" t="s">
        <v>12</v>
      </c>
      <c r="L4" s="14" t="s">
        <v>243</v>
      </c>
      <c r="M4" s="14" t="s">
        <v>590</v>
      </c>
      <c r="N4" s="15" t="s">
        <v>1430</v>
      </c>
      <c r="O4" s="1" t="s">
        <v>1428</v>
      </c>
      <c r="P4" s="1" t="s">
        <v>1429</v>
      </c>
    </row>
    <row r="5" spans="1:16" x14ac:dyDescent="0.25">
      <c r="A5" t="s">
        <v>1048</v>
      </c>
      <c r="B5" t="s">
        <v>1049</v>
      </c>
      <c r="C5" t="s">
        <v>960</v>
      </c>
      <c r="D5" t="s">
        <v>1014</v>
      </c>
      <c r="E5" t="s">
        <v>1050</v>
      </c>
      <c r="F5" t="s">
        <v>29</v>
      </c>
      <c r="G5" s="5">
        <v>24.99</v>
      </c>
      <c r="H5" s="6">
        <v>4</v>
      </c>
      <c r="I5" s="5">
        <v>12.007899999999999</v>
      </c>
      <c r="J5" s="5">
        <v>10.039400000000001</v>
      </c>
      <c r="K5" s="5">
        <v>10.8268</v>
      </c>
      <c r="M5">
        <v>8</v>
      </c>
      <c r="N5" s="7">
        <v>8</v>
      </c>
      <c r="O5" s="3">
        <f t="shared" ref="O5:O49" si="0">(N5/H5)*K5*J5*I5*0.0254*0.0254*0.0254</f>
        <v>4.2776582051852016E-2</v>
      </c>
      <c r="P5" s="3">
        <f t="shared" ref="P5:P49" si="1">O5*35.3147</f>
        <v>1.5106421621865385</v>
      </c>
    </row>
    <row r="6" spans="1:16" x14ac:dyDescent="0.25">
      <c r="A6" t="s">
        <v>1210</v>
      </c>
      <c r="B6" t="s">
        <v>1211</v>
      </c>
      <c r="C6" t="s">
        <v>1200</v>
      </c>
      <c r="D6" t="s">
        <v>1201</v>
      </c>
      <c r="E6" t="s">
        <v>1131</v>
      </c>
      <c r="F6" t="s">
        <v>1212</v>
      </c>
      <c r="G6" s="5">
        <v>4.74</v>
      </c>
      <c r="H6" s="6">
        <v>24</v>
      </c>
      <c r="I6" s="5">
        <v>25</v>
      </c>
      <c r="J6" s="5">
        <v>16.93</v>
      </c>
      <c r="K6" s="5">
        <v>8.66</v>
      </c>
      <c r="M6">
        <v>3</v>
      </c>
      <c r="N6" s="7">
        <v>3</v>
      </c>
      <c r="O6" s="3">
        <f t="shared" si="0"/>
        <v>7.5080303871349983E-3</v>
      </c>
      <c r="P6" s="3">
        <f t="shared" si="1"/>
        <v>0.26514384071255631</v>
      </c>
    </row>
    <row r="7" spans="1:16" x14ac:dyDescent="0.25">
      <c r="A7" t="s">
        <v>1198</v>
      </c>
      <c r="B7" t="s">
        <v>1199</v>
      </c>
      <c r="C7" t="s">
        <v>1200</v>
      </c>
      <c r="D7" t="s">
        <v>1201</v>
      </c>
      <c r="E7" t="s">
        <v>1202</v>
      </c>
      <c r="F7" t="s">
        <v>1203</v>
      </c>
      <c r="G7" s="5">
        <v>4.3099999999999996</v>
      </c>
      <c r="H7" s="6">
        <v>24</v>
      </c>
      <c r="I7" s="5">
        <v>25</v>
      </c>
      <c r="J7" s="5">
        <v>16.93</v>
      </c>
      <c r="K7" s="5">
        <v>8.6614000000000004</v>
      </c>
      <c r="M7">
        <v>48</v>
      </c>
      <c r="N7" s="7">
        <v>48</v>
      </c>
      <c r="O7" s="3">
        <f t="shared" si="0"/>
        <v>0.12014790650370639</v>
      </c>
      <c r="P7" s="3">
        <f t="shared" si="1"/>
        <v>4.24298727380644</v>
      </c>
    </row>
    <row r="8" spans="1:16" x14ac:dyDescent="0.25">
      <c r="A8" t="s">
        <v>1127</v>
      </c>
      <c r="B8" t="s">
        <v>1128</v>
      </c>
      <c r="C8" t="s">
        <v>1129</v>
      </c>
      <c r="D8" t="s">
        <v>1130</v>
      </c>
      <c r="E8" t="s">
        <v>1131</v>
      </c>
      <c r="F8" t="s">
        <v>1132</v>
      </c>
      <c r="G8" s="5">
        <v>4.74</v>
      </c>
      <c r="H8" s="6">
        <v>24</v>
      </c>
      <c r="I8" s="5">
        <v>24.803100000000001</v>
      </c>
      <c r="J8" s="5">
        <v>16.929099999999998</v>
      </c>
      <c r="K8" s="5">
        <v>8.6614000000000004</v>
      </c>
      <c r="M8">
        <v>3</v>
      </c>
      <c r="N8" s="7">
        <v>3</v>
      </c>
      <c r="O8" s="3">
        <f t="shared" si="0"/>
        <v>7.449705301589395E-3</v>
      </c>
      <c r="P8" s="3">
        <f t="shared" si="1"/>
        <v>0.26308410781403901</v>
      </c>
    </row>
    <row r="9" spans="1:16" x14ac:dyDescent="0.25">
      <c r="A9" t="s">
        <v>908</v>
      </c>
      <c r="B9" t="s">
        <v>909</v>
      </c>
      <c r="C9" t="s">
        <v>910</v>
      </c>
      <c r="D9" t="s">
        <v>911</v>
      </c>
      <c r="E9" t="s">
        <v>912</v>
      </c>
      <c r="F9" t="s">
        <v>22</v>
      </c>
      <c r="G9" s="5">
        <v>10</v>
      </c>
      <c r="H9" s="6">
        <v>24</v>
      </c>
      <c r="I9" s="5">
        <v>22.440899999999999</v>
      </c>
      <c r="J9" s="5">
        <v>15.747999999999999</v>
      </c>
      <c r="K9" s="5">
        <v>15.3543</v>
      </c>
      <c r="M9">
        <v>47</v>
      </c>
      <c r="N9" s="7">
        <v>47</v>
      </c>
      <c r="O9" s="3">
        <f t="shared" si="0"/>
        <v>0.17413395519208957</v>
      </c>
      <c r="P9" s="3">
        <f t="shared" si="1"/>
        <v>6.1494883874220863</v>
      </c>
    </row>
    <row r="10" spans="1:16" x14ac:dyDescent="0.25">
      <c r="A10" t="s">
        <v>913</v>
      </c>
      <c r="B10" t="s">
        <v>914</v>
      </c>
      <c r="C10" t="s">
        <v>128</v>
      </c>
      <c r="D10" t="s">
        <v>915</v>
      </c>
      <c r="E10" t="s">
        <v>912</v>
      </c>
      <c r="F10" t="s">
        <v>23</v>
      </c>
      <c r="G10" s="5">
        <v>9.75</v>
      </c>
      <c r="H10" s="6">
        <v>24</v>
      </c>
      <c r="I10" s="5">
        <v>22.440899999999999</v>
      </c>
      <c r="J10" s="5">
        <v>15.747999999999999</v>
      </c>
      <c r="K10" s="5">
        <v>15.3543</v>
      </c>
      <c r="M10">
        <v>5</v>
      </c>
      <c r="N10" s="7">
        <v>5</v>
      </c>
      <c r="O10" s="3">
        <f t="shared" si="0"/>
        <v>1.8524888850222299E-2</v>
      </c>
      <c r="P10" s="3">
        <f t="shared" si="1"/>
        <v>0.6542008922789454</v>
      </c>
    </row>
    <row r="11" spans="1:16" x14ac:dyDescent="0.25">
      <c r="A11" t="s">
        <v>769</v>
      </c>
      <c r="B11" t="s">
        <v>770</v>
      </c>
      <c r="C11" t="s">
        <v>771</v>
      </c>
      <c r="D11" t="s">
        <v>772</v>
      </c>
      <c r="E11" t="s">
        <v>773</v>
      </c>
      <c r="F11" t="s">
        <v>45</v>
      </c>
      <c r="G11" s="5">
        <v>28.15</v>
      </c>
      <c r="H11" s="6">
        <v>4</v>
      </c>
      <c r="I11" s="5">
        <v>21.26</v>
      </c>
      <c r="J11" s="5">
        <v>12.99</v>
      </c>
      <c r="K11" s="5">
        <v>7.09</v>
      </c>
      <c r="L11">
        <v>5</v>
      </c>
      <c r="N11" s="7">
        <v>5</v>
      </c>
      <c r="O11" s="3">
        <f t="shared" si="0"/>
        <v>4.0107889458576788E-2</v>
      </c>
      <c r="P11" s="3">
        <f t="shared" si="1"/>
        <v>1.4163980838628019</v>
      </c>
    </row>
    <row r="12" spans="1:16" x14ac:dyDescent="0.25">
      <c r="A12" t="s">
        <v>774</v>
      </c>
      <c r="B12" t="s">
        <v>775</v>
      </c>
      <c r="C12" t="s">
        <v>776</v>
      </c>
      <c r="D12" t="s">
        <v>772</v>
      </c>
      <c r="E12" t="s">
        <v>777</v>
      </c>
      <c r="F12" t="s">
        <v>22</v>
      </c>
      <c r="G12" s="5">
        <v>34.5</v>
      </c>
      <c r="H12" s="6">
        <v>4</v>
      </c>
      <c r="I12" s="5">
        <v>21.259799999999998</v>
      </c>
      <c r="J12" s="5">
        <v>12.992100000000001</v>
      </c>
      <c r="K12" s="5">
        <v>7.8739999999999997</v>
      </c>
      <c r="L12">
        <v>3</v>
      </c>
      <c r="N12" s="7">
        <v>3</v>
      </c>
      <c r="O12" s="3">
        <f t="shared" si="0"/>
        <v>2.6729839620320762E-2</v>
      </c>
      <c r="P12" s="3">
        <f t="shared" si="1"/>
        <v>0.94395626723974169</v>
      </c>
    </row>
    <row r="13" spans="1:16" x14ac:dyDescent="0.25">
      <c r="A13" t="s">
        <v>309</v>
      </c>
      <c r="B13" t="s">
        <v>310</v>
      </c>
      <c r="C13" t="s">
        <v>305</v>
      </c>
      <c r="D13" t="s">
        <v>306</v>
      </c>
      <c r="E13" t="s">
        <v>307</v>
      </c>
      <c r="F13" t="s">
        <v>106</v>
      </c>
      <c r="G13" s="5">
        <v>30</v>
      </c>
      <c r="H13" s="6">
        <v>4</v>
      </c>
      <c r="I13" s="5">
        <v>11.811019999999999</v>
      </c>
      <c r="J13" s="5">
        <v>9.4488199999999996</v>
      </c>
      <c r="K13" s="5">
        <v>12.59843</v>
      </c>
      <c r="L13">
        <v>27</v>
      </c>
      <c r="N13" s="7">
        <v>27</v>
      </c>
      <c r="O13" s="3">
        <f t="shared" si="0"/>
        <v>0.15552002974318313</v>
      </c>
      <c r="P13" s="3">
        <f t="shared" si="1"/>
        <v>5.4921431943715895</v>
      </c>
    </row>
    <row r="14" spans="1:16" x14ac:dyDescent="0.25">
      <c r="A14" t="s">
        <v>311</v>
      </c>
      <c r="B14" t="s">
        <v>312</v>
      </c>
      <c r="C14" t="s">
        <v>305</v>
      </c>
      <c r="D14" t="s">
        <v>306</v>
      </c>
      <c r="E14" t="s">
        <v>308</v>
      </c>
      <c r="F14" t="s">
        <v>106</v>
      </c>
      <c r="G14" s="5">
        <v>30</v>
      </c>
      <c r="H14" s="6">
        <v>4</v>
      </c>
      <c r="I14" s="5">
        <v>11.811019999999999</v>
      </c>
      <c r="J14" s="5">
        <v>9.4488199999999996</v>
      </c>
      <c r="K14" s="5">
        <v>13.38583</v>
      </c>
      <c r="L14">
        <v>22</v>
      </c>
      <c r="N14" s="7">
        <v>22</v>
      </c>
      <c r="O14" s="3">
        <f t="shared" si="0"/>
        <v>0.13464000689038902</v>
      </c>
      <c r="P14" s="3">
        <f t="shared" si="1"/>
        <v>4.7547714513320214</v>
      </c>
    </row>
    <row r="15" spans="1:16" x14ac:dyDescent="0.25">
      <c r="A15" t="s">
        <v>958</v>
      </c>
      <c r="B15" t="s">
        <v>959</v>
      </c>
      <c r="C15" t="s">
        <v>960</v>
      </c>
      <c r="D15" t="s">
        <v>961</v>
      </c>
      <c r="E15" t="s">
        <v>962</v>
      </c>
      <c r="F15" t="s">
        <v>29</v>
      </c>
      <c r="G15" s="5">
        <v>19.53</v>
      </c>
      <c r="H15" s="6">
        <v>8</v>
      </c>
      <c r="I15" s="5">
        <v>20.078700000000001</v>
      </c>
      <c r="J15" s="5">
        <v>12.204700000000001</v>
      </c>
      <c r="K15" s="5">
        <v>11.811</v>
      </c>
      <c r="L15">
        <v>1</v>
      </c>
      <c r="N15" s="7">
        <v>1</v>
      </c>
      <c r="O15" s="3">
        <f t="shared" si="0"/>
        <v>5.9287144275711441E-3</v>
      </c>
      <c r="P15" s="3">
        <f t="shared" si="1"/>
        <v>0.20937077139534668</v>
      </c>
    </row>
    <row r="16" spans="1:16" x14ac:dyDescent="0.25">
      <c r="A16" t="s">
        <v>414</v>
      </c>
      <c r="B16" t="s">
        <v>415</v>
      </c>
      <c r="C16" t="s">
        <v>126</v>
      </c>
      <c r="D16" t="s">
        <v>127</v>
      </c>
      <c r="E16" t="s">
        <v>72</v>
      </c>
      <c r="F16" t="s">
        <v>21</v>
      </c>
      <c r="G16" s="5">
        <v>14</v>
      </c>
      <c r="H16" s="6">
        <v>4</v>
      </c>
      <c r="I16" s="5">
        <v>11.811</v>
      </c>
      <c r="J16" s="5">
        <v>9.4499999999999993</v>
      </c>
      <c r="K16" s="5">
        <v>5.9055</v>
      </c>
      <c r="L16">
        <v>6</v>
      </c>
      <c r="N16" s="7">
        <v>6</v>
      </c>
      <c r="O16" s="3">
        <f t="shared" si="0"/>
        <v>1.6201960191964803E-2</v>
      </c>
      <c r="P16" s="3">
        <f t="shared" si="1"/>
        <v>0.57216736359117948</v>
      </c>
    </row>
    <row r="17" spans="1:16" x14ac:dyDescent="0.25">
      <c r="A17" t="s">
        <v>416</v>
      </c>
      <c r="B17" t="s">
        <v>417</v>
      </c>
      <c r="C17" t="s">
        <v>103</v>
      </c>
      <c r="D17" t="s">
        <v>418</v>
      </c>
      <c r="E17" t="s">
        <v>72</v>
      </c>
      <c r="F17" t="s">
        <v>113</v>
      </c>
      <c r="G17" s="5">
        <v>19.2</v>
      </c>
      <c r="H17" s="6">
        <v>4</v>
      </c>
      <c r="I17" s="5">
        <v>11.81</v>
      </c>
      <c r="J17" s="5">
        <v>9.4499999999999993</v>
      </c>
      <c r="K17" s="5">
        <v>7.87</v>
      </c>
      <c r="L17">
        <v>34</v>
      </c>
      <c r="N17" s="7">
        <v>34</v>
      </c>
      <c r="O17" s="3">
        <f t="shared" si="0"/>
        <v>0.12234226428175625</v>
      </c>
      <c r="P17" s="3">
        <f t="shared" si="1"/>
        <v>4.3204803604309374</v>
      </c>
    </row>
    <row r="18" spans="1:16" x14ac:dyDescent="0.25">
      <c r="A18" t="s">
        <v>1019</v>
      </c>
      <c r="B18" t="s">
        <v>1020</v>
      </c>
      <c r="C18" t="s">
        <v>49</v>
      </c>
      <c r="D18" t="s">
        <v>1021</v>
      </c>
      <c r="E18" t="s">
        <v>137</v>
      </c>
      <c r="F18" t="s">
        <v>21</v>
      </c>
      <c r="G18" s="5">
        <v>13</v>
      </c>
      <c r="H18" s="6">
        <v>4</v>
      </c>
      <c r="I18" s="5">
        <v>12.20472</v>
      </c>
      <c r="J18" s="5">
        <v>10.236219999999999</v>
      </c>
      <c r="K18" s="5">
        <v>8.6614000000000004</v>
      </c>
      <c r="L18">
        <v>1</v>
      </c>
      <c r="N18" s="7">
        <v>1</v>
      </c>
      <c r="O18" s="3">
        <f t="shared" si="0"/>
        <v>4.4329893278036861E-3</v>
      </c>
      <c r="P18" s="3">
        <f t="shared" si="1"/>
        <v>0.15654968821458884</v>
      </c>
    </row>
    <row r="19" spans="1:16" x14ac:dyDescent="0.25">
      <c r="A19" t="s">
        <v>131</v>
      </c>
      <c r="B19" t="s">
        <v>132</v>
      </c>
      <c r="C19" t="s">
        <v>129</v>
      </c>
      <c r="D19" t="s">
        <v>129</v>
      </c>
      <c r="E19" t="s">
        <v>130</v>
      </c>
      <c r="F19" t="s">
        <v>28</v>
      </c>
      <c r="G19" s="5">
        <v>19.45</v>
      </c>
      <c r="H19" s="6">
        <v>4</v>
      </c>
      <c r="I19" s="5">
        <v>12.59843</v>
      </c>
      <c r="J19" s="5">
        <v>8.6614199999999997</v>
      </c>
      <c r="K19" s="5">
        <v>15.74803</v>
      </c>
      <c r="L19">
        <v>2</v>
      </c>
      <c r="N19" s="7">
        <v>2</v>
      </c>
      <c r="O19" s="3">
        <f t="shared" si="0"/>
        <v>1.4080008382400732E-2</v>
      </c>
      <c r="P19" s="3">
        <f t="shared" si="1"/>
        <v>0.49723127202196715</v>
      </c>
    </row>
    <row r="20" spans="1:16" x14ac:dyDescent="0.25">
      <c r="A20" t="s">
        <v>133</v>
      </c>
      <c r="B20" t="s">
        <v>134</v>
      </c>
      <c r="C20" t="s">
        <v>129</v>
      </c>
      <c r="D20" t="s">
        <v>129</v>
      </c>
      <c r="E20" t="s">
        <v>130</v>
      </c>
      <c r="F20" t="s">
        <v>27</v>
      </c>
      <c r="G20" s="5">
        <v>19.45</v>
      </c>
      <c r="H20" s="6">
        <v>4</v>
      </c>
      <c r="I20" s="5">
        <v>12.59843</v>
      </c>
      <c r="J20" s="5">
        <v>8.6614199999999997</v>
      </c>
      <c r="K20" s="5">
        <v>15.74803</v>
      </c>
      <c r="L20">
        <v>6</v>
      </c>
      <c r="N20" s="7">
        <v>6</v>
      </c>
      <c r="O20" s="3">
        <f t="shared" si="0"/>
        <v>4.2240025147202195E-2</v>
      </c>
      <c r="P20" s="3">
        <f t="shared" si="1"/>
        <v>1.4916938160659015</v>
      </c>
    </row>
    <row r="21" spans="1:16" x14ac:dyDescent="0.25">
      <c r="A21" t="s">
        <v>1257</v>
      </c>
      <c r="B21" t="s">
        <v>1258</v>
      </c>
      <c r="C21" t="s">
        <v>1259</v>
      </c>
      <c r="D21" t="s">
        <v>1259</v>
      </c>
      <c r="E21" t="s">
        <v>130</v>
      </c>
      <c r="F21" t="s">
        <v>35</v>
      </c>
      <c r="G21" s="5">
        <v>25.45</v>
      </c>
      <c r="H21" s="6">
        <v>4</v>
      </c>
      <c r="I21" s="5">
        <v>12.59843</v>
      </c>
      <c r="J21" s="5">
        <v>8.6614199999999997</v>
      </c>
      <c r="K21" s="5">
        <v>12.20472</v>
      </c>
      <c r="L21">
        <v>4</v>
      </c>
      <c r="N21" s="7">
        <v>4</v>
      </c>
      <c r="O21" s="3">
        <f t="shared" si="0"/>
        <v>2.1824007181197126E-2</v>
      </c>
      <c r="P21" s="3">
        <f t="shared" si="1"/>
        <v>0.77070826640182222</v>
      </c>
    </row>
    <row r="22" spans="1:16" x14ac:dyDescent="0.25">
      <c r="A22" t="s">
        <v>1260</v>
      </c>
      <c r="B22" t="s">
        <v>1261</v>
      </c>
      <c r="C22" t="s">
        <v>1259</v>
      </c>
      <c r="D22" t="s">
        <v>1259</v>
      </c>
      <c r="E22" t="s">
        <v>130</v>
      </c>
      <c r="F22" t="s">
        <v>20</v>
      </c>
      <c r="G22" s="5">
        <v>25.45</v>
      </c>
      <c r="H22" s="6">
        <v>4</v>
      </c>
      <c r="I22" s="5">
        <v>12.59843</v>
      </c>
      <c r="J22" s="5">
        <v>8.6614199999999997</v>
      </c>
      <c r="K22" s="5">
        <v>12.20472</v>
      </c>
      <c r="L22">
        <v>2</v>
      </c>
      <c r="N22" s="7">
        <v>2</v>
      </c>
      <c r="O22" s="3">
        <f t="shared" si="0"/>
        <v>1.0912003590598563E-2</v>
      </c>
      <c r="P22" s="3">
        <f t="shared" si="1"/>
        <v>0.38535413320091111</v>
      </c>
    </row>
    <row r="23" spans="1:16" x14ac:dyDescent="0.25">
      <c r="A23" t="s">
        <v>1022</v>
      </c>
      <c r="B23" t="s">
        <v>1023</v>
      </c>
      <c r="C23" t="s">
        <v>1024</v>
      </c>
      <c r="D23" t="s">
        <v>1025</v>
      </c>
      <c r="E23" t="s">
        <v>215</v>
      </c>
      <c r="F23" t="s">
        <v>21</v>
      </c>
      <c r="G23" s="5">
        <v>20.25</v>
      </c>
      <c r="H23" s="6">
        <v>4</v>
      </c>
      <c r="I23" s="5">
        <v>14.96</v>
      </c>
      <c r="J23" s="5">
        <v>11.02</v>
      </c>
      <c r="K23" s="5">
        <v>9.84</v>
      </c>
      <c r="L23">
        <v>1</v>
      </c>
      <c r="N23" s="7">
        <v>1</v>
      </c>
      <c r="O23" s="3">
        <f t="shared" si="0"/>
        <v>6.6458333230164464E-3</v>
      </c>
      <c r="P23" s="3">
        <f t="shared" si="1"/>
        <v>0.23469561005232892</v>
      </c>
    </row>
    <row r="24" spans="1:16" x14ac:dyDescent="0.25">
      <c r="A24" t="s">
        <v>1026</v>
      </c>
      <c r="B24" t="s">
        <v>1027</v>
      </c>
      <c r="C24" t="s">
        <v>1028</v>
      </c>
      <c r="D24" t="s">
        <v>1029</v>
      </c>
      <c r="E24" t="s">
        <v>1030</v>
      </c>
      <c r="F24" t="s">
        <v>23</v>
      </c>
      <c r="G24" s="5">
        <v>13.5</v>
      </c>
      <c r="H24" s="6">
        <v>1</v>
      </c>
      <c r="I24" s="5">
        <v>14.57</v>
      </c>
      <c r="J24" s="5">
        <v>20.47</v>
      </c>
      <c r="K24" s="5">
        <v>4.72</v>
      </c>
      <c r="L24">
        <v>1</v>
      </c>
      <c r="N24" s="7">
        <v>1</v>
      </c>
      <c r="O24" s="3">
        <f t="shared" si="0"/>
        <v>2.3068563046781627E-2</v>
      </c>
      <c r="P24" s="3">
        <f t="shared" si="1"/>
        <v>0.81465938342817923</v>
      </c>
    </row>
    <row r="25" spans="1:16" x14ac:dyDescent="0.25">
      <c r="A25" t="s">
        <v>1213</v>
      </c>
      <c r="B25" t="s">
        <v>1214</v>
      </c>
      <c r="C25" t="s">
        <v>1215</v>
      </c>
      <c r="D25" t="s">
        <v>1216</v>
      </c>
      <c r="E25" t="s">
        <v>1217</v>
      </c>
      <c r="F25" t="s">
        <v>80</v>
      </c>
      <c r="G25" s="5">
        <v>12.6</v>
      </c>
      <c r="H25" s="6">
        <v>4</v>
      </c>
      <c r="I25" s="5">
        <v>12</v>
      </c>
      <c r="J25" s="5">
        <v>10</v>
      </c>
      <c r="K25" s="5">
        <v>5.9055</v>
      </c>
      <c r="L25">
        <v>1</v>
      </c>
      <c r="N25" s="7">
        <v>1</v>
      </c>
      <c r="O25" s="3">
        <f t="shared" si="0"/>
        <v>2.9032141935599995E-3</v>
      </c>
      <c r="P25" s="3">
        <f t="shared" si="1"/>
        <v>0.10252613828131332</v>
      </c>
    </row>
    <row r="26" spans="1:16" x14ac:dyDescent="0.25">
      <c r="A26" t="s">
        <v>140</v>
      </c>
      <c r="B26" t="s">
        <v>141</v>
      </c>
      <c r="C26" t="s">
        <v>135</v>
      </c>
      <c r="D26" t="s">
        <v>136</v>
      </c>
      <c r="E26" t="s">
        <v>137</v>
      </c>
      <c r="F26" t="s">
        <v>125</v>
      </c>
      <c r="G26" s="5">
        <v>13.5</v>
      </c>
      <c r="H26" s="6">
        <v>4</v>
      </c>
      <c r="I26" s="5">
        <v>11.811</v>
      </c>
      <c r="J26" s="5">
        <v>10.039400000000001</v>
      </c>
      <c r="K26" s="5">
        <v>7.4802999999999997</v>
      </c>
      <c r="L26">
        <v>83</v>
      </c>
      <c r="N26" s="7">
        <v>83</v>
      </c>
      <c r="O26" s="3">
        <f t="shared" si="0"/>
        <v>0.30160094248261082</v>
      </c>
      <c r="P26" s="3">
        <f t="shared" si="1"/>
        <v>10.650946803490656</v>
      </c>
    </row>
    <row r="27" spans="1:16" x14ac:dyDescent="0.25">
      <c r="A27" t="s">
        <v>669</v>
      </c>
      <c r="B27" t="s">
        <v>670</v>
      </c>
      <c r="C27" t="s">
        <v>135</v>
      </c>
      <c r="D27" t="s">
        <v>136</v>
      </c>
      <c r="E27" t="s">
        <v>137</v>
      </c>
      <c r="F27" t="s">
        <v>436</v>
      </c>
      <c r="G27" s="5">
        <v>13.5</v>
      </c>
      <c r="H27" s="6">
        <v>4</v>
      </c>
      <c r="I27" s="5">
        <v>11.811</v>
      </c>
      <c r="J27" s="5">
        <v>10.039400000000001</v>
      </c>
      <c r="K27" s="5">
        <v>7.4802999999999997</v>
      </c>
      <c r="L27">
        <v>88</v>
      </c>
      <c r="N27" s="7">
        <v>88</v>
      </c>
      <c r="O27" s="3">
        <f t="shared" si="0"/>
        <v>0.31976967395746692</v>
      </c>
      <c r="P27" s="3">
        <f t="shared" si="1"/>
        <v>11.292570104905758</v>
      </c>
    </row>
    <row r="28" spans="1:16" x14ac:dyDescent="0.25">
      <c r="A28" t="s">
        <v>434</v>
      </c>
      <c r="B28" t="s">
        <v>435</v>
      </c>
      <c r="C28" t="s">
        <v>135</v>
      </c>
      <c r="D28" t="s">
        <v>136</v>
      </c>
      <c r="E28" t="s">
        <v>78</v>
      </c>
      <c r="F28" t="s">
        <v>436</v>
      </c>
      <c r="G28" s="5">
        <v>18.399999999999999</v>
      </c>
      <c r="H28" s="6">
        <v>4</v>
      </c>
      <c r="I28" s="5">
        <v>11.811</v>
      </c>
      <c r="J28" s="5">
        <v>10.039400000000001</v>
      </c>
      <c r="K28" s="5">
        <v>9.4488000000000003</v>
      </c>
      <c r="L28">
        <v>2</v>
      </c>
      <c r="N28" s="7">
        <v>2</v>
      </c>
      <c r="O28" s="3">
        <f t="shared" si="0"/>
        <v>9.1799906399272803E-3</v>
      </c>
      <c r="P28" s="3">
        <f t="shared" si="1"/>
        <v>0.32418861545183997</v>
      </c>
    </row>
    <row r="29" spans="1:16" x14ac:dyDescent="0.25">
      <c r="A29" t="s">
        <v>437</v>
      </c>
      <c r="B29" t="s">
        <v>438</v>
      </c>
      <c r="C29" t="s">
        <v>135</v>
      </c>
      <c r="D29" t="s">
        <v>136</v>
      </c>
      <c r="E29" t="s">
        <v>137</v>
      </c>
      <c r="F29" t="s">
        <v>439</v>
      </c>
      <c r="G29" s="5">
        <v>13.5</v>
      </c>
      <c r="H29" s="6">
        <v>4</v>
      </c>
      <c r="I29" s="5">
        <v>11.811</v>
      </c>
      <c r="J29" s="5">
        <v>9.8424999999999994</v>
      </c>
      <c r="K29" s="5">
        <v>7.4802999999999997</v>
      </c>
      <c r="L29">
        <v>16</v>
      </c>
      <c r="N29" s="7">
        <v>16</v>
      </c>
      <c r="O29" s="3">
        <f t="shared" si="0"/>
        <v>5.6999658000683982E-2</v>
      </c>
      <c r="P29" s="3">
        <f t="shared" si="1"/>
        <v>2.0129258223967548</v>
      </c>
    </row>
    <row r="30" spans="1:16" x14ac:dyDescent="0.25">
      <c r="A30" t="s">
        <v>440</v>
      </c>
      <c r="B30" t="s">
        <v>441</v>
      </c>
      <c r="C30" t="s">
        <v>135</v>
      </c>
      <c r="D30" t="s">
        <v>136</v>
      </c>
      <c r="E30" t="s">
        <v>72</v>
      </c>
      <c r="F30" t="s">
        <v>439</v>
      </c>
      <c r="G30" s="5">
        <v>15.75</v>
      </c>
      <c r="H30" s="6">
        <v>4</v>
      </c>
      <c r="I30" s="5">
        <v>11.811</v>
      </c>
      <c r="J30" s="5">
        <v>10.039400000000001</v>
      </c>
      <c r="K30" s="5">
        <v>8.6614000000000004</v>
      </c>
      <c r="L30">
        <v>34</v>
      </c>
      <c r="N30" s="7">
        <v>34</v>
      </c>
      <c r="O30" s="3">
        <f t="shared" si="0"/>
        <v>0.14305485413886679</v>
      </c>
      <c r="P30" s="3">
        <f t="shared" si="1"/>
        <v>5.051939257457839</v>
      </c>
    </row>
    <row r="31" spans="1:16" x14ac:dyDescent="0.25">
      <c r="A31" t="s">
        <v>836</v>
      </c>
      <c r="B31" t="s">
        <v>837</v>
      </c>
      <c r="C31" t="s">
        <v>135</v>
      </c>
      <c r="D31" t="s">
        <v>136</v>
      </c>
      <c r="E31" t="s">
        <v>78</v>
      </c>
      <c r="F31" t="s">
        <v>439</v>
      </c>
      <c r="G31" s="5">
        <v>18.399999999999999</v>
      </c>
      <c r="H31" s="6">
        <v>4</v>
      </c>
      <c r="I31" s="5">
        <v>11.811</v>
      </c>
      <c r="J31" s="5">
        <v>9.8424999999999994</v>
      </c>
      <c r="K31" s="5">
        <v>9.4488000000000003</v>
      </c>
      <c r="L31">
        <v>10</v>
      </c>
      <c r="N31" s="7">
        <v>10</v>
      </c>
      <c r="O31" s="3">
        <f t="shared" si="0"/>
        <v>4.4999730000539993E-2</v>
      </c>
      <c r="P31" s="3">
        <f t="shared" si="1"/>
        <v>1.5891519650500698</v>
      </c>
    </row>
    <row r="32" spans="1:16" x14ac:dyDescent="0.25">
      <c r="A32" t="s">
        <v>838</v>
      </c>
      <c r="B32" t="s">
        <v>839</v>
      </c>
      <c r="C32" t="s">
        <v>135</v>
      </c>
      <c r="D32" t="s">
        <v>788</v>
      </c>
      <c r="E32" t="s">
        <v>99</v>
      </c>
      <c r="F32" t="s">
        <v>21</v>
      </c>
      <c r="G32" s="5">
        <v>27</v>
      </c>
      <c r="H32" s="6">
        <v>4</v>
      </c>
      <c r="I32" s="5">
        <v>12.007899999999999</v>
      </c>
      <c r="J32" s="5">
        <v>10.039400000000001</v>
      </c>
      <c r="K32" s="5">
        <v>13.189</v>
      </c>
      <c r="L32">
        <v>3</v>
      </c>
      <c r="N32" s="7">
        <v>3</v>
      </c>
      <c r="O32" s="3">
        <f t="shared" si="0"/>
        <v>1.954110427418107E-2</v>
      </c>
      <c r="P32" s="3">
        <f t="shared" si="1"/>
        <v>0.69008823511142225</v>
      </c>
    </row>
    <row r="33" spans="1:16" x14ac:dyDescent="0.25">
      <c r="A33" t="s">
        <v>840</v>
      </c>
      <c r="B33" t="s">
        <v>841</v>
      </c>
      <c r="C33" t="s">
        <v>135</v>
      </c>
      <c r="D33" t="s">
        <v>788</v>
      </c>
      <c r="E33" t="s">
        <v>99</v>
      </c>
      <c r="F33" t="s">
        <v>38</v>
      </c>
      <c r="G33" s="5">
        <v>27</v>
      </c>
      <c r="H33" s="6">
        <v>4</v>
      </c>
      <c r="I33" s="5">
        <v>11.811</v>
      </c>
      <c r="J33" s="5">
        <v>9.8424999999999994</v>
      </c>
      <c r="K33" s="5">
        <v>12.992100000000001</v>
      </c>
      <c r="L33">
        <v>4</v>
      </c>
      <c r="N33" s="7">
        <v>4</v>
      </c>
      <c r="O33" s="3">
        <f t="shared" si="0"/>
        <v>2.4749851500296998E-2</v>
      </c>
      <c r="P33" s="3">
        <f t="shared" si="1"/>
        <v>0.87403358077753845</v>
      </c>
    </row>
    <row r="34" spans="1:16" x14ac:dyDescent="0.25">
      <c r="A34" t="s">
        <v>786</v>
      </c>
      <c r="B34" t="s">
        <v>787</v>
      </c>
      <c r="C34" t="s">
        <v>135</v>
      </c>
      <c r="D34" t="s">
        <v>788</v>
      </c>
      <c r="E34" t="s">
        <v>99</v>
      </c>
      <c r="F34" t="s">
        <v>80</v>
      </c>
      <c r="G34" s="5">
        <v>27</v>
      </c>
      <c r="H34" s="6">
        <v>4</v>
      </c>
      <c r="I34" s="5">
        <v>11.811</v>
      </c>
      <c r="J34" s="5">
        <v>9.8424999999999994</v>
      </c>
      <c r="K34" s="5">
        <v>12.992100000000001</v>
      </c>
      <c r="L34">
        <v>1</v>
      </c>
      <c r="N34" s="7">
        <v>1</v>
      </c>
      <c r="O34" s="3">
        <f t="shared" si="0"/>
        <v>6.1874628750742495E-3</v>
      </c>
      <c r="P34" s="3">
        <f t="shared" si="1"/>
        <v>0.21850839519438461</v>
      </c>
    </row>
    <row r="35" spans="1:16" x14ac:dyDescent="0.25">
      <c r="A35" t="s">
        <v>842</v>
      </c>
      <c r="B35" t="s">
        <v>843</v>
      </c>
      <c r="C35" t="s">
        <v>135</v>
      </c>
      <c r="D35" t="s">
        <v>788</v>
      </c>
      <c r="E35" t="s">
        <v>99</v>
      </c>
      <c r="F35" t="s">
        <v>26</v>
      </c>
      <c r="G35" s="5">
        <v>27</v>
      </c>
      <c r="H35" s="6">
        <v>4</v>
      </c>
      <c r="I35" s="5">
        <v>11.811</v>
      </c>
      <c r="J35" s="5">
        <v>10.039400000000001</v>
      </c>
      <c r="K35" s="5">
        <v>12.992100000000001</v>
      </c>
      <c r="L35">
        <v>1</v>
      </c>
      <c r="N35" s="7">
        <v>1</v>
      </c>
      <c r="O35" s="3">
        <f t="shared" si="0"/>
        <v>6.3112435649500054E-3</v>
      </c>
      <c r="P35" s="3">
        <f t="shared" si="1"/>
        <v>0.22287967312313997</v>
      </c>
    </row>
    <row r="36" spans="1:16" x14ac:dyDescent="0.25">
      <c r="A36" t="s">
        <v>844</v>
      </c>
      <c r="B36" t="s">
        <v>845</v>
      </c>
      <c r="C36" t="s">
        <v>135</v>
      </c>
      <c r="D36" t="s">
        <v>788</v>
      </c>
      <c r="E36" t="s">
        <v>99</v>
      </c>
      <c r="F36" t="s">
        <v>144</v>
      </c>
      <c r="G36" s="5">
        <v>27</v>
      </c>
      <c r="H36" s="6">
        <v>4</v>
      </c>
      <c r="I36" s="5">
        <v>11.811</v>
      </c>
      <c r="J36" s="5">
        <v>9.8424999999999994</v>
      </c>
      <c r="K36" s="5">
        <v>13.189</v>
      </c>
      <c r="L36">
        <v>2</v>
      </c>
      <c r="N36" s="7">
        <v>2</v>
      </c>
      <c r="O36" s="3">
        <f t="shared" si="0"/>
        <v>1.2562472249960247E-2</v>
      </c>
      <c r="P36" s="3">
        <f t="shared" si="1"/>
        <v>0.44363993876567115</v>
      </c>
    </row>
    <row r="37" spans="1:16" x14ac:dyDescent="0.25">
      <c r="A37" t="s">
        <v>846</v>
      </c>
      <c r="B37" t="s">
        <v>847</v>
      </c>
      <c r="C37" t="s">
        <v>135</v>
      </c>
      <c r="D37" t="s">
        <v>136</v>
      </c>
      <c r="E37" t="s">
        <v>75</v>
      </c>
      <c r="F37" t="s">
        <v>439</v>
      </c>
      <c r="G37" s="5">
        <v>20.7</v>
      </c>
      <c r="H37" s="6">
        <v>4</v>
      </c>
      <c r="I37" s="5">
        <v>11.811</v>
      </c>
      <c r="J37" s="5">
        <v>10.039400000000001</v>
      </c>
      <c r="K37" s="5">
        <v>10.039400000000001</v>
      </c>
      <c r="L37">
        <v>9</v>
      </c>
      <c r="N37" s="7">
        <v>9</v>
      </c>
      <c r="O37" s="3">
        <f t="shared" si="0"/>
        <v>4.3892048846116624E-2</v>
      </c>
      <c r="P37" s="3">
        <f t="shared" si="1"/>
        <v>1.5500345373859548</v>
      </c>
    </row>
    <row r="38" spans="1:16" x14ac:dyDescent="0.25">
      <c r="A38" t="s">
        <v>848</v>
      </c>
      <c r="B38" t="s">
        <v>849</v>
      </c>
      <c r="C38" t="s">
        <v>135</v>
      </c>
      <c r="D38" t="s">
        <v>788</v>
      </c>
      <c r="E38" t="s">
        <v>99</v>
      </c>
      <c r="F38" t="s">
        <v>29</v>
      </c>
      <c r="G38" s="5">
        <v>27</v>
      </c>
      <c r="H38" s="6">
        <v>4</v>
      </c>
      <c r="I38" s="5">
        <v>11.811</v>
      </c>
      <c r="J38" s="5">
        <v>10.039400000000001</v>
      </c>
      <c r="K38" s="5">
        <v>12.992100000000001</v>
      </c>
      <c r="L38">
        <v>4</v>
      </c>
      <c r="N38" s="7">
        <v>4</v>
      </c>
      <c r="O38" s="3">
        <f t="shared" si="0"/>
        <v>2.5244974259800022E-2</v>
      </c>
      <c r="P38" s="3">
        <f t="shared" si="1"/>
        <v>0.89151869249255988</v>
      </c>
    </row>
    <row r="39" spans="1:16" x14ac:dyDescent="0.25">
      <c r="A39" t="s">
        <v>850</v>
      </c>
      <c r="B39" t="s">
        <v>851</v>
      </c>
      <c r="C39" t="s">
        <v>135</v>
      </c>
      <c r="D39" t="s">
        <v>136</v>
      </c>
      <c r="E39" t="s">
        <v>72</v>
      </c>
      <c r="F39" t="s">
        <v>491</v>
      </c>
      <c r="G39" s="5">
        <v>15.75</v>
      </c>
      <c r="H39" s="6">
        <v>4</v>
      </c>
      <c r="I39" s="5">
        <v>11.811</v>
      </c>
      <c r="J39" s="5">
        <v>9.8424999999999994</v>
      </c>
      <c r="K39" s="5">
        <v>8.6614000000000004</v>
      </c>
      <c r="L39">
        <v>37</v>
      </c>
      <c r="N39" s="7">
        <v>37</v>
      </c>
      <c r="O39" s="3">
        <f t="shared" si="0"/>
        <v>0.15262408425183149</v>
      </c>
      <c r="P39" s="3">
        <f t="shared" si="1"/>
        <v>5.3898737481281538</v>
      </c>
    </row>
    <row r="40" spans="1:16" x14ac:dyDescent="0.25">
      <c r="A40" t="s">
        <v>142</v>
      </c>
      <c r="B40" t="s">
        <v>143</v>
      </c>
      <c r="C40" t="s">
        <v>135</v>
      </c>
      <c r="D40" t="s">
        <v>136</v>
      </c>
      <c r="E40" t="s">
        <v>78</v>
      </c>
      <c r="F40" t="s">
        <v>491</v>
      </c>
      <c r="G40" s="5">
        <v>18.399999999999999</v>
      </c>
      <c r="H40" s="6">
        <v>4</v>
      </c>
      <c r="I40" s="5">
        <v>11.81</v>
      </c>
      <c r="J40" s="5">
        <v>9.84</v>
      </c>
      <c r="K40" s="5">
        <v>9.8424999999999994</v>
      </c>
      <c r="L40">
        <v>18</v>
      </c>
      <c r="N40" s="7">
        <v>18</v>
      </c>
      <c r="O40" s="3">
        <f t="shared" si="0"/>
        <v>8.434592067982126E-2</v>
      </c>
      <c r="P40" s="3">
        <f t="shared" si="1"/>
        <v>2.978650885031684</v>
      </c>
    </row>
    <row r="41" spans="1:16" x14ac:dyDescent="0.25">
      <c r="A41" t="s">
        <v>789</v>
      </c>
      <c r="B41" t="s">
        <v>790</v>
      </c>
      <c r="C41" t="s">
        <v>73</v>
      </c>
      <c r="D41" t="s">
        <v>77</v>
      </c>
      <c r="E41" t="s">
        <v>75</v>
      </c>
      <c r="F41" t="s">
        <v>144</v>
      </c>
      <c r="G41" s="5">
        <v>21</v>
      </c>
      <c r="H41" s="6">
        <v>4</v>
      </c>
      <c r="I41" s="5">
        <v>11.81</v>
      </c>
      <c r="J41" s="5">
        <v>10.039999999999999</v>
      </c>
      <c r="K41" s="5">
        <v>9.06</v>
      </c>
      <c r="L41">
        <v>37</v>
      </c>
      <c r="N41" s="7">
        <v>37</v>
      </c>
      <c r="O41" s="3">
        <f t="shared" si="0"/>
        <v>0.16283759919047283</v>
      </c>
      <c r="P41" s="3">
        <f t="shared" si="1"/>
        <v>5.7505609641317914</v>
      </c>
    </row>
    <row r="42" spans="1:16" x14ac:dyDescent="0.25">
      <c r="A42" t="s">
        <v>1067</v>
      </c>
      <c r="B42" t="s">
        <v>1068</v>
      </c>
      <c r="C42" t="s">
        <v>856</v>
      </c>
      <c r="D42" t="s">
        <v>857</v>
      </c>
      <c r="E42" t="s">
        <v>997</v>
      </c>
      <c r="F42" t="s">
        <v>40</v>
      </c>
      <c r="G42" s="5">
        <v>20.7</v>
      </c>
      <c r="H42" s="6">
        <v>4</v>
      </c>
      <c r="I42" s="5">
        <v>12.5984</v>
      </c>
      <c r="J42" s="5">
        <v>10.629899999999999</v>
      </c>
      <c r="K42" s="5">
        <v>6.2991999999999999</v>
      </c>
      <c r="L42">
        <v>2</v>
      </c>
      <c r="N42" s="7">
        <v>2</v>
      </c>
      <c r="O42" s="3">
        <f t="shared" si="0"/>
        <v>6.9119585280829421E-3</v>
      </c>
      <c r="P42" s="3">
        <f t="shared" si="1"/>
        <v>0.24409374183169069</v>
      </c>
    </row>
    <row r="43" spans="1:16" x14ac:dyDescent="0.25">
      <c r="A43" t="s">
        <v>1112</v>
      </c>
      <c r="B43" t="s">
        <v>1113</v>
      </c>
      <c r="C43" t="s">
        <v>856</v>
      </c>
      <c r="D43" t="s">
        <v>857</v>
      </c>
      <c r="E43" t="s">
        <v>858</v>
      </c>
      <c r="F43" t="s">
        <v>40</v>
      </c>
      <c r="G43" s="5">
        <v>23.5</v>
      </c>
      <c r="H43" s="6">
        <v>4</v>
      </c>
      <c r="I43" s="5">
        <v>12.5984</v>
      </c>
      <c r="J43" s="5">
        <v>10.629899999999999</v>
      </c>
      <c r="K43" s="5">
        <v>7.4802999999999997</v>
      </c>
      <c r="L43">
        <v>5</v>
      </c>
      <c r="N43" s="7">
        <v>5</v>
      </c>
      <c r="O43" s="3">
        <f t="shared" si="0"/>
        <v>2.0519876880246236E-2</v>
      </c>
      <c r="P43" s="3">
        <f t="shared" si="1"/>
        <v>0.7246532960628318</v>
      </c>
    </row>
    <row r="44" spans="1:16" x14ac:dyDescent="0.25">
      <c r="A44" t="s">
        <v>852</v>
      </c>
      <c r="B44" t="s">
        <v>853</v>
      </c>
      <c r="C44" t="s">
        <v>73</v>
      </c>
      <c r="D44" t="s">
        <v>77</v>
      </c>
      <c r="E44" t="s">
        <v>72</v>
      </c>
      <c r="F44" t="s">
        <v>70</v>
      </c>
      <c r="G44" s="5">
        <v>16</v>
      </c>
      <c r="H44" s="6">
        <v>4</v>
      </c>
      <c r="I44" s="5">
        <v>11.811</v>
      </c>
      <c r="J44" s="5">
        <v>9.4488000000000003</v>
      </c>
      <c r="K44" s="5">
        <v>7.5590999999999999</v>
      </c>
      <c r="L44">
        <v>20</v>
      </c>
      <c r="N44" s="7">
        <v>20</v>
      </c>
      <c r="O44" s="3">
        <f t="shared" si="0"/>
        <v>6.9120133918634863E-2</v>
      </c>
      <c r="P44" s="3">
        <f t="shared" si="1"/>
        <v>2.4409567932964147</v>
      </c>
    </row>
    <row r="45" spans="1:16" x14ac:dyDescent="0.25">
      <c r="A45" t="s">
        <v>689</v>
      </c>
      <c r="B45" t="s">
        <v>690</v>
      </c>
      <c r="C45" t="s">
        <v>73</v>
      </c>
      <c r="D45" t="s">
        <v>77</v>
      </c>
      <c r="E45" t="s">
        <v>75</v>
      </c>
      <c r="F45" t="s">
        <v>70</v>
      </c>
      <c r="G45" s="5">
        <v>21</v>
      </c>
      <c r="H45" s="6">
        <v>4</v>
      </c>
      <c r="I45" s="5">
        <v>12.01</v>
      </c>
      <c r="J45" s="5">
        <v>9.4488000000000003</v>
      </c>
      <c r="K45" s="5">
        <v>8.6614000000000004</v>
      </c>
      <c r="L45">
        <v>2</v>
      </c>
      <c r="N45" s="7">
        <v>2</v>
      </c>
      <c r="O45" s="3">
        <f t="shared" si="0"/>
        <v>8.0533933863298126E-3</v>
      </c>
      <c r="P45" s="3">
        <f t="shared" si="1"/>
        <v>0.28440317142022142</v>
      </c>
    </row>
    <row r="46" spans="1:16" x14ac:dyDescent="0.25">
      <c r="A46" t="s">
        <v>683</v>
      </c>
      <c r="B46" t="s">
        <v>684</v>
      </c>
      <c r="C46" t="s">
        <v>73</v>
      </c>
      <c r="D46" t="s">
        <v>77</v>
      </c>
      <c r="E46" t="s">
        <v>78</v>
      </c>
      <c r="F46" t="s">
        <v>34</v>
      </c>
      <c r="G46" s="5">
        <v>17.100000000000001</v>
      </c>
      <c r="H46" s="6">
        <v>4</v>
      </c>
      <c r="I46" s="5">
        <v>12.007899999999999</v>
      </c>
      <c r="J46" s="5">
        <v>10.039400000000001</v>
      </c>
      <c r="K46" s="5">
        <v>7.8739999999999997</v>
      </c>
      <c r="L46">
        <v>2</v>
      </c>
      <c r="N46" s="7">
        <v>2</v>
      </c>
      <c r="O46" s="3">
        <f t="shared" si="0"/>
        <v>7.7775244549701398E-3</v>
      </c>
      <c r="P46" s="3">
        <f t="shared" si="1"/>
        <v>0.27466094286993403</v>
      </c>
    </row>
    <row r="47" spans="1:16" x14ac:dyDescent="0.25">
      <c r="A47" t="s">
        <v>791</v>
      </c>
      <c r="B47" t="s">
        <v>792</v>
      </c>
      <c r="C47" t="s">
        <v>73</v>
      </c>
      <c r="D47" t="s">
        <v>77</v>
      </c>
      <c r="E47" t="s">
        <v>444</v>
      </c>
      <c r="F47" t="s">
        <v>34</v>
      </c>
      <c r="G47" s="5">
        <v>23.1</v>
      </c>
      <c r="H47" s="6">
        <v>4</v>
      </c>
      <c r="I47" s="5">
        <v>11.81</v>
      </c>
      <c r="J47" s="5">
        <v>10.039999999999999</v>
      </c>
      <c r="K47" s="5">
        <v>10.24</v>
      </c>
      <c r="L47">
        <v>34</v>
      </c>
      <c r="N47" s="7">
        <v>34</v>
      </c>
      <c r="O47" s="3">
        <f t="shared" si="0"/>
        <v>0.16912337728702054</v>
      </c>
      <c r="P47" s="3">
        <f t="shared" si="1"/>
        <v>5.9725413318779443</v>
      </c>
    </row>
    <row r="48" spans="1:16" x14ac:dyDescent="0.25">
      <c r="A48" t="s">
        <v>442</v>
      </c>
      <c r="B48" t="s">
        <v>443</v>
      </c>
      <c r="C48" t="s">
        <v>73</v>
      </c>
      <c r="D48" t="s">
        <v>77</v>
      </c>
      <c r="E48" t="s">
        <v>444</v>
      </c>
      <c r="F48" t="s">
        <v>144</v>
      </c>
      <c r="G48" s="5">
        <v>23.1</v>
      </c>
      <c r="H48" s="6">
        <v>4</v>
      </c>
      <c r="I48" s="5">
        <v>12.007899999999999</v>
      </c>
      <c r="J48" s="5">
        <v>10.039400000000001</v>
      </c>
      <c r="K48" s="5">
        <v>10.2362</v>
      </c>
      <c r="L48">
        <v>1</v>
      </c>
      <c r="N48" s="7">
        <v>1</v>
      </c>
      <c r="O48" s="3">
        <f t="shared" si="0"/>
        <v>5.0553908957305894E-3</v>
      </c>
      <c r="P48" s="3">
        <f t="shared" si="1"/>
        <v>0.17852961286545704</v>
      </c>
    </row>
    <row r="49" spans="1:16" x14ac:dyDescent="0.25">
      <c r="A49" t="s">
        <v>1365</v>
      </c>
      <c r="B49" t="s">
        <v>1366</v>
      </c>
      <c r="C49" t="s">
        <v>145</v>
      </c>
      <c r="D49" t="s">
        <v>146</v>
      </c>
      <c r="E49" t="s">
        <v>72</v>
      </c>
      <c r="F49" t="s">
        <v>21</v>
      </c>
      <c r="G49" s="5">
        <v>13.2</v>
      </c>
      <c r="H49" s="6">
        <v>4</v>
      </c>
      <c r="I49" s="5">
        <v>11.81</v>
      </c>
      <c r="J49" s="5">
        <v>9.84</v>
      </c>
      <c r="K49" s="5">
        <v>5.51</v>
      </c>
      <c r="M49">
        <v>2</v>
      </c>
      <c r="N49" s="7">
        <v>2</v>
      </c>
      <c r="O49" s="3">
        <f t="shared" si="0"/>
        <v>5.2464767075417274E-3</v>
      </c>
      <c r="P49" s="3">
        <f t="shared" si="1"/>
        <v>0.18527775098382385</v>
      </c>
    </row>
    <row r="50" spans="1:16" x14ac:dyDescent="0.25">
      <c r="A50" t="s">
        <v>1367</v>
      </c>
      <c r="B50" t="s">
        <v>1368</v>
      </c>
      <c r="C50" t="s">
        <v>145</v>
      </c>
      <c r="D50" t="s">
        <v>146</v>
      </c>
      <c r="E50" t="s">
        <v>78</v>
      </c>
      <c r="F50" t="s">
        <v>21</v>
      </c>
      <c r="G50" s="5">
        <v>15.75</v>
      </c>
      <c r="H50" s="6">
        <v>4</v>
      </c>
      <c r="I50" s="5">
        <v>11.81</v>
      </c>
      <c r="J50" s="5">
        <v>9.84</v>
      </c>
      <c r="K50" s="5">
        <v>5.51</v>
      </c>
      <c r="L50">
        <v>46</v>
      </c>
      <c r="N50" s="7">
        <v>46</v>
      </c>
      <c r="O50" s="3">
        <f t="shared" ref="O50:O106" si="2">(N50/H50)*K50*J50*I50*0.0254*0.0254*0.0254</f>
        <v>0.12066896427345972</v>
      </c>
      <c r="P50" s="3">
        <f t="shared" ref="P50:P106" si="3">O50*35.3147</f>
        <v>4.2613882726279479</v>
      </c>
    </row>
    <row r="51" spans="1:16" x14ac:dyDescent="0.25">
      <c r="A51" t="s">
        <v>995</v>
      </c>
      <c r="B51" t="s">
        <v>996</v>
      </c>
      <c r="C51" t="s">
        <v>856</v>
      </c>
      <c r="D51" t="s">
        <v>857</v>
      </c>
      <c r="E51" t="s">
        <v>997</v>
      </c>
      <c r="F51" t="s">
        <v>18</v>
      </c>
      <c r="G51" s="5">
        <v>20.7</v>
      </c>
      <c r="H51" s="6">
        <v>4</v>
      </c>
      <c r="I51" s="5">
        <v>12.5984</v>
      </c>
      <c r="J51" s="5">
        <v>10.629899999999999</v>
      </c>
      <c r="K51" s="5">
        <v>6.2991999999999999</v>
      </c>
      <c r="L51">
        <v>5</v>
      </c>
      <c r="N51" s="7">
        <v>5</v>
      </c>
      <c r="O51" s="3">
        <f t="shared" si="2"/>
        <v>1.7279896320207357E-2</v>
      </c>
      <c r="P51" s="3">
        <f t="shared" si="3"/>
        <v>0.61023435457922681</v>
      </c>
    </row>
    <row r="52" spans="1:16" x14ac:dyDescent="0.25">
      <c r="A52" t="s">
        <v>854</v>
      </c>
      <c r="B52" t="s">
        <v>855</v>
      </c>
      <c r="C52" t="s">
        <v>856</v>
      </c>
      <c r="D52" t="s">
        <v>857</v>
      </c>
      <c r="E52" t="s">
        <v>858</v>
      </c>
      <c r="F52" t="s">
        <v>18</v>
      </c>
      <c r="G52" s="5">
        <v>23.5</v>
      </c>
      <c r="H52" s="6">
        <v>4</v>
      </c>
      <c r="I52" s="5">
        <v>12.5984</v>
      </c>
      <c r="J52" s="5">
        <v>10.629899999999999</v>
      </c>
      <c r="K52" s="5">
        <v>7.4802999999999997</v>
      </c>
      <c r="L52">
        <v>5</v>
      </c>
      <c r="N52" s="7">
        <v>5</v>
      </c>
      <c r="O52" s="3">
        <f t="shared" si="2"/>
        <v>2.0519876880246236E-2</v>
      </c>
      <c r="P52" s="3">
        <f t="shared" si="3"/>
        <v>0.7246532960628318</v>
      </c>
    </row>
    <row r="53" spans="1:16" x14ac:dyDescent="0.25">
      <c r="A53" t="s">
        <v>998</v>
      </c>
      <c r="B53" t="s">
        <v>999</v>
      </c>
      <c r="C53" t="s">
        <v>62</v>
      </c>
      <c r="D53" t="s">
        <v>1000</v>
      </c>
      <c r="E53" t="s">
        <v>1001</v>
      </c>
      <c r="F53" t="s">
        <v>40</v>
      </c>
      <c r="G53" s="5">
        <v>13.2</v>
      </c>
      <c r="H53" s="6">
        <v>8</v>
      </c>
      <c r="I53" s="5">
        <v>12.6</v>
      </c>
      <c r="J53" s="5">
        <v>10.63</v>
      </c>
      <c r="K53" s="5">
        <v>7.48</v>
      </c>
      <c r="L53">
        <v>2</v>
      </c>
      <c r="N53" s="7">
        <v>2</v>
      </c>
      <c r="O53" s="3">
        <f t="shared" si="2"/>
        <v>4.1043705809198404E-3</v>
      </c>
      <c r="P53" s="3">
        <f t="shared" si="3"/>
        <v>0.14494461575400991</v>
      </c>
    </row>
    <row r="54" spans="1:16" x14ac:dyDescent="0.25">
      <c r="A54" t="s">
        <v>793</v>
      </c>
      <c r="B54" t="s">
        <v>794</v>
      </c>
      <c r="C54" t="s">
        <v>795</v>
      </c>
      <c r="D54" t="s">
        <v>796</v>
      </c>
      <c r="E54" t="s">
        <v>137</v>
      </c>
      <c r="F54" t="s">
        <v>21</v>
      </c>
      <c r="G54" s="5">
        <v>13.76</v>
      </c>
      <c r="H54" s="6">
        <v>4</v>
      </c>
      <c r="I54" s="5">
        <v>11.811</v>
      </c>
      <c r="J54" s="5">
        <v>9.4499999999999993</v>
      </c>
      <c r="K54" s="5">
        <v>7.8739999999999997</v>
      </c>
      <c r="L54">
        <v>2</v>
      </c>
      <c r="N54" s="7">
        <v>2</v>
      </c>
      <c r="O54" s="3">
        <f t="shared" si="2"/>
        <v>7.2008711964288005E-3</v>
      </c>
      <c r="P54" s="3">
        <f t="shared" si="3"/>
        <v>0.25429660604052418</v>
      </c>
    </row>
    <row r="55" spans="1:16" x14ac:dyDescent="0.25">
      <c r="A55" t="s">
        <v>150</v>
      </c>
      <c r="B55" t="s">
        <v>151</v>
      </c>
      <c r="C55" t="s">
        <v>147</v>
      </c>
      <c r="D55" t="s">
        <v>148</v>
      </c>
      <c r="E55" t="s">
        <v>152</v>
      </c>
      <c r="F55" t="s">
        <v>40</v>
      </c>
      <c r="G55" s="5">
        <v>20.25</v>
      </c>
      <c r="H55" s="6">
        <v>4</v>
      </c>
      <c r="I55" s="5">
        <v>11.0236</v>
      </c>
      <c r="J55" s="5">
        <v>8.6614000000000004</v>
      </c>
      <c r="K55" s="5">
        <v>7.8739999999999997</v>
      </c>
      <c r="L55">
        <v>8</v>
      </c>
      <c r="N55" s="7">
        <v>8</v>
      </c>
      <c r="O55" s="3">
        <f t="shared" si="2"/>
        <v>2.463985216029568E-2</v>
      </c>
      <c r="P55" s="3">
        <f t="shared" si="3"/>
        <v>0.87014898708519384</v>
      </c>
    </row>
    <row r="56" spans="1:16" x14ac:dyDescent="0.25">
      <c r="A56" t="s">
        <v>859</v>
      </c>
      <c r="B56" t="s">
        <v>860</v>
      </c>
      <c r="C56" t="s">
        <v>147</v>
      </c>
      <c r="D56" t="s">
        <v>148</v>
      </c>
      <c r="E56" t="s">
        <v>149</v>
      </c>
      <c r="F56" t="s">
        <v>144</v>
      </c>
      <c r="G56" s="5">
        <v>17.600000000000001</v>
      </c>
      <c r="H56" s="6">
        <v>4</v>
      </c>
      <c r="I56" s="5">
        <v>11.811</v>
      </c>
      <c r="J56" s="5">
        <v>9.4488000000000003</v>
      </c>
      <c r="K56" s="5">
        <v>6.2991999999999999</v>
      </c>
      <c r="L56">
        <v>8</v>
      </c>
      <c r="N56" s="7">
        <v>8</v>
      </c>
      <c r="O56" s="3">
        <f t="shared" si="2"/>
        <v>2.3039861760276475E-2</v>
      </c>
      <c r="P56" s="3">
        <f t="shared" si="3"/>
        <v>0.81364580610563575</v>
      </c>
    </row>
    <row r="57" spans="1:16" x14ac:dyDescent="0.25">
      <c r="A57" t="s">
        <v>445</v>
      </c>
      <c r="B57" t="s">
        <v>446</v>
      </c>
      <c r="C57" t="s">
        <v>147</v>
      </c>
      <c r="D57" t="s">
        <v>148</v>
      </c>
      <c r="E57" t="s">
        <v>152</v>
      </c>
      <c r="F57" t="s">
        <v>144</v>
      </c>
      <c r="G57" s="5">
        <v>20.25</v>
      </c>
      <c r="H57" s="6">
        <v>4</v>
      </c>
      <c r="I57" s="5">
        <v>11.0236</v>
      </c>
      <c r="J57" s="5">
        <v>8.6614000000000004</v>
      </c>
      <c r="K57" s="5">
        <v>7.8739999999999997</v>
      </c>
      <c r="L57">
        <v>10</v>
      </c>
      <c r="N57" s="7">
        <v>10</v>
      </c>
      <c r="O57" s="3">
        <f t="shared" si="2"/>
        <v>3.0799815200369594E-2</v>
      </c>
      <c r="P57" s="3">
        <f t="shared" si="3"/>
        <v>1.0876862338564921</v>
      </c>
    </row>
    <row r="58" spans="1:16" x14ac:dyDescent="0.25">
      <c r="A58" t="s">
        <v>155</v>
      </c>
      <c r="B58" t="s">
        <v>156</v>
      </c>
      <c r="C58" t="s">
        <v>147</v>
      </c>
      <c r="D58" t="s">
        <v>153</v>
      </c>
      <c r="E58" t="s">
        <v>157</v>
      </c>
      <c r="F58" t="s">
        <v>40</v>
      </c>
      <c r="G58" s="5">
        <v>20.25</v>
      </c>
      <c r="H58" s="6">
        <v>4</v>
      </c>
      <c r="I58" s="5">
        <v>11.811</v>
      </c>
      <c r="J58" s="5">
        <v>9.4488000000000003</v>
      </c>
      <c r="K58" s="5">
        <v>6.6928999999999998</v>
      </c>
      <c r="L58">
        <v>13</v>
      </c>
      <c r="N58" s="7">
        <v>13</v>
      </c>
      <c r="O58" s="3">
        <f t="shared" si="2"/>
        <v>3.977976132047735E-2</v>
      </c>
      <c r="P58" s="3">
        <f t="shared" si="3"/>
        <v>1.4048103371042615</v>
      </c>
    </row>
    <row r="59" spans="1:16" x14ac:dyDescent="0.25">
      <c r="A59" t="s">
        <v>861</v>
      </c>
      <c r="B59" t="s">
        <v>862</v>
      </c>
      <c r="C59" t="s">
        <v>147</v>
      </c>
      <c r="D59" t="s">
        <v>153</v>
      </c>
      <c r="E59" t="s">
        <v>154</v>
      </c>
      <c r="F59" t="s">
        <v>144</v>
      </c>
      <c r="G59" s="5">
        <v>15.05</v>
      </c>
      <c r="H59" s="6">
        <v>4</v>
      </c>
      <c r="I59" s="5">
        <v>11.811</v>
      </c>
      <c r="J59" s="5">
        <v>9.4488000000000003</v>
      </c>
      <c r="K59" s="5">
        <v>5.9055</v>
      </c>
      <c r="L59">
        <v>13</v>
      </c>
      <c r="N59" s="7">
        <v>13</v>
      </c>
      <c r="O59" s="3">
        <f t="shared" si="2"/>
        <v>3.5099789400421195E-2</v>
      </c>
      <c r="P59" s="3">
        <f t="shared" si="3"/>
        <v>1.2395385327390545</v>
      </c>
    </row>
    <row r="60" spans="1:16" x14ac:dyDescent="0.25">
      <c r="A60" t="s">
        <v>447</v>
      </c>
      <c r="B60" t="s">
        <v>448</v>
      </c>
      <c r="C60" t="s">
        <v>147</v>
      </c>
      <c r="D60" t="s">
        <v>153</v>
      </c>
      <c r="E60" t="s">
        <v>157</v>
      </c>
      <c r="F60" t="s">
        <v>144</v>
      </c>
      <c r="G60" s="5">
        <v>20.25</v>
      </c>
      <c r="H60" s="6">
        <v>4</v>
      </c>
      <c r="I60" s="5">
        <v>11.0236</v>
      </c>
      <c r="J60" s="5">
        <v>8.6614000000000004</v>
      </c>
      <c r="K60" s="5">
        <v>9.8424999999999994</v>
      </c>
      <c r="L60">
        <v>6</v>
      </c>
      <c r="N60" s="7">
        <v>6</v>
      </c>
      <c r="O60" s="3">
        <f t="shared" si="2"/>
        <v>2.3099861400277196E-2</v>
      </c>
      <c r="P60" s="3">
        <f t="shared" si="3"/>
        <v>0.81576467539236919</v>
      </c>
    </row>
    <row r="61" spans="1:16" x14ac:dyDescent="0.25">
      <c r="A61" t="s">
        <v>1186</v>
      </c>
      <c r="B61" t="s">
        <v>1187</v>
      </c>
      <c r="C61" t="s">
        <v>147</v>
      </c>
      <c r="D61" t="s">
        <v>158</v>
      </c>
      <c r="E61" t="s">
        <v>1188</v>
      </c>
      <c r="F61" t="s">
        <v>19</v>
      </c>
      <c r="G61" s="5">
        <v>15.05</v>
      </c>
      <c r="H61" s="6">
        <v>4</v>
      </c>
      <c r="I61" s="5">
        <v>11.0236</v>
      </c>
      <c r="J61" s="5">
        <v>8.6614000000000004</v>
      </c>
      <c r="K61" s="5">
        <v>6.2991999999999999</v>
      </c>
      <c r="L61">
        <v>4</v>
      </c>
      <c r="N61" s="7">
        <v>4</v>
      </c>
      <c r="O61" s="3">
        <f t="shared" si="2"/>
        <v>9.8559408641182705E-3</v>
      </c>
      <c r="P61" s="3">
        <f t="shared" si="3"/>
        <v>0.3480595948340775</v>
      </c>
    </row>
    <row r="62" spans="1:16" x14ac:dyDescent="0.25">
      <c r="A62" t="s">
        <v>161</v>
      </c>
      <c r="B62" t="s">
        <v>162</v>
      </c>
      <c r="C62" t="s">
        <v>159</v>
      </c>
      <c r="D62" t="s">
        <v>160</v>
      </c>
      <c r="E62" t="s">
        <v>79</v>
      </c>
      <c r="F62" t="s">
        <v>21</v>
      </c>
      <c r="G62" s="5">
        <v>13.5</v>
      </c>
      <c r="H62" s="6">
        <v>4</v>
      </c>
      <c r="I62" s="5">
        <v>12.204700000000001</v>
      </c>
      <c r="J62" s="5">
        <v>10.2362</v>
      </c>
      <c r="K62" s="5">
        <v>7.4802999999999997</v>
      </c>
      <c r="L62">
        <v>8</v>
      </c>
      <c r="N62" s="7">
        <v>8</v>
      </c>
      <c r="O62" s="3">
        <f t="shared" si="2"/>
        <v>3.0627816232367537E-2</v>
      </c>
      <c r="P62" s="3">
        <f t="shared" si="3"/>
        <v>1.0816121419011899</v>
      </c>
    </row>
    <row r="63" spans="1:16" x14ac:dyDescent="0.25">
      <c r="A63" t="s">
        <v>1139</v>
      </c>
      <c r="B63" t="s">
        <v>1140</v>
      </c>
      <c r="C63" t="s">
        <v>203</v>
      </c>
      <c r="D63" t="s">
        <v>1116</v>
      </c>
      <c r="E63" t="s">
        <v>1117</v>
      </c>
      <c r="F63" t="s">
        <v>29</v>
      </c>
      <c r="G63" s="5">
        <v>20.25</v>
      </c>
      <c r="H63" s="6">
        <v>4</v>
      </c>
      <c r="I63" s="5">
        <v>11.81</v>
      </c>
      <c r="J63" s="5">
        <v>9.84</v>
      </c>
      <c r="K63" s="5">
        <v>9.4499999999999993</v>
      </c>
      <c r="L63">
        <v>2</v>
      </c>
      <c r="N63" s="7">
        <v>2</v>
      </c>
      <c r="O63" s="3">
        <f t="shared" si="2"/>
        <v>8.9980408142049575E-3</v>
      </c>
      <c r="P63" s="3">
        <f t="shared" si="3"/>
        <v>0.31776311194140383</v>
      </c>
    </row>
    <row r="64" spans="1:16" x14ac:dyDescent="0.25">
      <c r="A64" t="s">
        <v>1114</v>
      </c>
      <c r="B64" t="s">
        <v>1115</v>
      </c>
      <c r="C64" t="s">
        <v>203</v>
      </c>
      <c r="D64" t="s">
        <v>1116</v>
      </c>
      <c r="E64" t="s">
        <v>1117</v>
      </c>
      <c r="F64" t="s">
        <v>21</v>
      </c>
      <c r="G64" s="5">
        <v>20.25</v>
      </c>
      <c r="H64" s="6">
        <v>4</v>
      </c>
      <c r="I64" s="5">
        <v>11.81</v>
      </c>
      <c r="J64" s="5">
        <v>9.84</v>
      </c>
      <c r="K64" s="5">
        <v>10.24</v>
      </c>
      <c r="L64">
        <v>6</v>
      </c>
      <c r="N64" s="7">
        <v>6</v>
      </c>
      <c r="O64" s="3">
        <f t="shared" si="2"/>
        <v>2.925077394839961E-2</v>
      </c>
      <c r="P64" s="3">
        <f t="shared" si="3"/>
        <v>1.0329823067555477</v>
      </c>
    </row>
    <row r="65" spans="1:16" x14ac:dyDescent="0.25">
      <c r="A65" t="s">
        <v>863</v>
      </c>
      <c r="B65" t="s">
        <v>864</v>
      </c>
      <c r="C65" t="s">
        <v>73</v>
      </c>
      <c r="D65" t="s">
        <v>74</v>
      </c>
      <c r="E65" t="s">
        <v>444</v>
      </c>
      <c r="F65" t="s">
        <v>70</v>
      </c>
      <c r="G65" s="5">
        <v>23.1</v>
      </c>
      <c r="H65" s="6">
        <v>4</v>
      </c>
      <c r="I65" s="5">
        <v>11.81</v>
      </c>
      <c r="J65" s="5">
        <v>9.4488000000000003</v>
      </c>
      <c r="K65" s="5">
        <v>8.6614000000000004</v>
      </c>
      <c r="L65">
        <v>12</v>
      </c>
      <c r="N65" s="7">
        <v>12</v>
      </c>
      <c r="O65" s="3">
        <f t="shared" si="2"/>
        <v>4.7515691536663664E-2</v>
      </c>
      <c r="P65" s="3">
        <f t="shared" si="3"/>
        <v>1.6780023919098164</v>
      </c>
    </row>
    <row r="66" spans="1:16" x14ac:dyDescent="0.25">
      <c r="A66" t="s">
        <v>1164</v>
      </c>
      <c r="B66" t="s">
        <v>1165</v>
      </c>
      <c r="C66" t="s">
        <v>1166</v>
      </c>
      <c r="D66" t="s">
        <v>1167</v>
      </c>
      <c r="E66" t="s">
        <v>53</v>
      </c>
      <c r="F66" t="s">
        <v>66</v>
      </c>
      <c r="G66" s="5">
        <v>15.91</v>
      </c>
      <c r="H66" s="6">
        <v>4</v>
      </c>
      <c r="I66" s="5">
        <v>11.811</v>
      </c>
      <c r="J66" s="5">
        <v>9.8424999999999994</v>
      </c>
      <c r="K66" s="5">
        <v>8.2676999999999996</v>
      </c>
      <c r="L66">
        <v>1</v>
      </c>
      <c r="N66" s="7">
        <v>1</v>
      </c>
      <c r="O66" s="3">
        <f t="shared" si="2"/>
        <v>3.937476375047249E-3</v>
      </c>
      <c r="P66" s="3">
        <f t="shared" si="3"/>
        <v>0.13905079694188111</v>
      </c>
    </row>
    <row r="67" spans="1:16" x14ac:dyDescent="0.25">
      <c r="A67" t="s">
        <v>865</v>
      </c>
      <c r="B67" t="s">
        <v>866</v>
      </c>
      <c r="C67" t="s">
        <v>856</v>
      </c>
      <c r="D67" t="s">
        <v>857</v>
      </c>
      <c r="E67" t="s">
        <v>867</v>
      </c>
      <c r="F67" t="s">
        <v>18</v>
      </c>
      <c r="G67" s="5">
        <v>28.2</v>
      </c>
      <c r="H67" s="6">
        <v>4</v>
      </c>
      <c r="I67" s="5">
        <v>12.5984</v>
      </c>
      <c r="J67" s="5">
        <v>10.629899999999999</v>
      </c>
      <c r="K67" s="5">
        <v>8.6614000000000004</v>
      </c>
      <c r="L67">
        <v>2</v>
      </c>
      <c r="N67" s="7">
        <v>2</v>
      </c>
      <c r="O67" s="3">
        <f t="shared" si="2"/>
        <v>9.5039429761140468E-3</v>
      </c>
      <c r="P67" s="3">
        <f t="shared" si="3"/>
        <v>0.33562889501857474</v>
      </c>
    </row>
    <row r="68" spans="1:16" x14ac:dyDescent="0.25">
      <c r="A68" t="s">
        <v>1141</v>
      </c>
      <c r="B68" t="s">
        <v>1142</v>
      </c>
      <c r="C68" t="s">
        <v>1143</v>
      </c>
      <c r="D68" t="s">
        <v>1144</v>
      </c>
      <c r="E68" t="s">
        <v>72</v>
      </c>
      <c r="F68" t="s">
        <v>71</v>
      </c>
      <c r="G68" s="5">
        <v>18</v>
      </c>
      <c r="H68" s="6">
        <v>4</v>
      </c>
      <c r="I68" s="5">
        <v>11.811</v>
      </c>
      <c r="J68" s="5">
        <v>9.4488000000000003</v>
      </c>
      <c r="K68" s="5">
        <v>9.4488000000000003</v>
      </c>
      <c r="L68">
        <v>1</v>
      </c>
      <c r="N68" s="7">
        <v>1</v>
      </c>
      <c r="O68" s="3">
        <f t="shared" si="2"/>
        <v>4.3199740800518392E-3</v>
      </c>
      <c r="P68" s="3">
        <f t="shared" si="3"/>
        <v>0.1525585886448067</v>
      </c>
    </row>
    <row r="69" spans="1:16" x14ac:dyDescent="0.25">
      <c r="A69" t="s">
        <v>797</v>
      </c>
      <c r="B69" t="s">
        <v>798</v>
      </c>
      <c r="C69" t="s">
        <v>451</v>
      </c>
      <c r="D69" t="s">
        <v>452</v>
      </c>
      <c r="E69" t="s">
        <v>78</v>
      </c>
      <c r="F69" t="s">
        <v>21</v>
      </c>
      <c r="G69" s="5">
        <v>15.75</v>
      </c>
      <c r="H69" s="6">
        <v>4</v>
      </c>
      <c r="I69" s="5">
        <v>12.795299999999999</v>
      </c>
      <c r="J69" s="5">
        <v>10.2362</v>
      </c>
      <c r="K69" s="5">
        <v>3.5432999999999999</v>
      </c>
      <c r="L69">
        <v>58</v>
      </c>
      <c r="N69" s="7">
        <v>58</v>
      </c>
      <c r="O69" s="3">
        <f t="shared" si="2"/>
        <v>0.11027226927559959</v>
      </c>
      <c r="P69" s="3">
        <f t="shared" si="3"/>
        <v>3.8942321077870172</v>
      </c>
    </row>
    <row r="70" spans="1:16" x14ac:dyDescent="0.25">
      <c r="A70" t="s">
        <v>449</v>
      </c>
      <c r="B70" t="s">
        <v>450</v>
      </c>
      <c r="C70" t="s">
        <v>451</v>
      </c>
      <c r="D70" t="s">
        <v>452</v>
      </c>
      <c r="E70" t="s">
        <v>72</v>
      </c>
      <c r="F70" t="s">
        <v>21</v>
      </c>
      <c r="G70" s="5">
        <v>11.34</v>
      </c>
      <c r="H70" s="6">
        <v>4</v>
      </c>
      <c r="I70" s="5">
        <v>12.795299999999999</v>
      </c>
      <c r="J70" s="5">
        <v>10.2362</v>
      </c>
      <c r="K70" s="5">
        <v>3.5432999999999999</v>
      </c>
      <c r="L70">
        <v>10</v>
      </c>
      <c r="N70" s="7">
        <v>10</v>
      </c>
      <c r="O70" s="3">
        <f t="shared" si="2"/>
        <v>1.9012460219930968E-2</v>
      </c>
      <c r="P70" s="3">
        <f t="shared" si="3"/>
        <v>0.67141932892879619</v>
      </c>
    </row>
    <row r="71" spans="1:16" x14ac:dyDescent="0.25">
      <c r="A71" t="s">
        <v>1369</v>
      </c>
      <c r="B71" t="s">
        <v>1370</v>
      </c>
      <c r="C71" t="s">
        <v>451</v>
      </c>
      <c r="D71" t="s">
        <v>452</v>
      </c>
      <c r="E71" t="s">
        <v>78</v>
      </c>
      <c r="F71" t="s">
        <v>21</v>
      </c>
      <c r="G71" s="5">
        <v>13.2</v>
      </c>
      <c r="H71" s="6">
        <v>4</v>
      </c>
      <c r="I71" s="5">
        <v>12.99</v>
      </c>
      <c r="J71" s="5">
        <v>10.24</v>
      </c>
      <c r="K71" s="5">
        <v>3.54</v>
      </c>
      <c r="L71">
        <v>29</v>
      </c>
      <c r="N71" s="7">
        <v>29</v>
      </c>
      <c r="O71" s="3">
        <f t="shared" si="2"/>
        <v>5.5943743777837049E-2</v>
      </c>
      <c r="P71" s="3">
        <f t="shared" si="3"/>
        <v>1.9756365283911821</v>
      </c>
    </row>
    <row r="72" spans="1:16" x14ac:dyDescent="0.25">
      <c r="A72" t="s">
        <v>868</v>
      </c>
      <c r="B72" t="s">
        <v>869</v>
      </c>
      <c r="C72" t="s">
        <v>451</v>
      </c>
      <c r="D72" t="s">
        <v>457</v>
      </c>
      <c r="E72" t="s">
        <v>157</v>
      </c>
      <c r="F72" t="s">
        <v>21</v>
      </c>
      <c r="G72" s="5">
        <v>17.02</v>
      </c>
      <c r="H72" s="6">
        <v>4</v>
      </c>
      <c r="I72" s="5">
        <v>12.99</v>
      </c>
      <c r="J72" s="5">
        <v>10.24</v>
      </c>
      <c r="K72" s="5">
        <v>3.94</v>
      </c>
      <c r="L72">
        <v>7</v>
      </c>
      <c r="N72" s="7">
        <v>7</v>
      </c>
      <c r="O72" s="3">
        <f t="shared" si="2"/>
        <v>1.5029499838230527E-2</v>
      </c>
      <c r="P72" s="3">
        <f t="shared" si="3"/>
        <v>0.53076227793715958</v>
      </c>
    </row>
    <row r="73" spans="1:16" x14ac:dyDescent="0.25">
      <c r="A73" t="s">
        <v>453</v>
      </c>
      <c r="B73" t="s">
        <v>454</v>
      </c>
      <c r="C73" t="s">
        <v>451</v>
      </c>
      <c r="D73" t="s">
        <v>452</v>
      </c>
      <c r="E73" t="s">
        <v>72</v>
      </c>
      <c r="F73" t="s">
        <v>18</v>
      </c>
      <c r="G73" s="5">
        <v>13.5</v>
      </c>
      <c r="H73" s="6">
        <v>4</v>
      </c>
      <c r="I73" s="5">
        <v>12.99</v>
      </c>
      <c r="J73" s="5">
        <v>10.24</v>
      </c>
      <c r="K73" s="5">
        <v>3.54</v>
      </c>
      <c r="L73">
        <v>54</v>
      </c>
      <c r="N73" s="7">
        <v>54</v>
      </c>
      <c r="O73" s="3">
        <f t="shared" si="2"/>
        <v>0.10417110910355862</v>
      </c>
      <c r="P73" s="3">
        <f t="shared" si="3"/>
        <v>3.6787714666594415</v>
      </c>
    </row>
    <row r="74" spans="1:16" x14ac:dyDescent="0.25">
      <c r="A74" t="s">
        <v>799</v>
      </c>
      <c r="B74" t="s">
        <v>800</v>
      </c>
      <c r="C74" t="s">
        <v>451</v>
      </c>
      <c r="D74" t="s">
        <v>452</v>
      </c>
      <c r="E74" t="s">
        <v>78</v>
      </c>
      <c r="F74" t="s">
        <v>18</v>
      </c>
      <c r="G74" s="5">
        <v>15.75</v>
      </c>
      <c r="H74" s="6">
        <v>4</v>
      </c>
      <c r="I74" s="5">
        <v>12.99</v>
      </c>
      <c r="J74" s="5">
        <v>10.24</v>
      </c>
      <c r="K74" s="5">
        <v>3.54</v>
      </c>
      <c r="L74">
        <v>13</v>
      </c>
      <c r="N74" s="7">
        <v>13</v>
      </c>
      <c r="O74" s="3">
        <f t="shared" si="2"/>
        <v>2.507822996937523E-2</v>
      </c>
      <c r="P74" s="3">
        <f t="shared" si="3"/>
        <v>0.88563016789949545</v>
      </c>
    </row>
    <row r="75" spans="1:16" x14ac:dyDescent="0.25">
      <c r="A75" t="s">
        <v>455</v>
      </c>
      <c r="B75" t="s">
        <v>456</v>
      </c>
      <c r="C75" t="s">
        <v>451</v>
      </c>
      <c r="D75" t="s">
        <v>457</v>
      </c>
      <c r="E75" t="s">
        <v>157</v>
      </c>
      <c r="F75" t="s">
        <v>18</v>
      </c>
      <c r="G75" s="5">
        <v>17.02</v>
      </c>
      <c r="H75" s="6">
        <v>4</v>
      </c>
      <c r="I75" s="5">
        <v>12.795299999999999</v>
      </c>
      <c r="J75" s="5">
        <v>10.2362</v>
      </c>
      <c r="K75" s="5">
        <v>3.9369999999999998</v>
      </c>
      <c r="L75">
        <v>2</v>
      </c>
      <c r="N75" s="7">
        <v>2</v>
      </c>
      <c r="O75" s="3">
        <f t="shared" si="2"/>
        <v>4.2249911599846592E-3</v>
      </c>
      <c r="P75" s="3">
        <f t="shared" si="3"/>
        <v>0.14920429531751025</v>
      </c>
    </row>
    <row r="76" spans="1:16" x14ac:dyDescent="0.25">
      <c r="A76" t="s">
        <v>968</v>
      </c>
      <c r="B76" t="s">
        <v>969</v>
      </c>
      <c r="C76" t="s">
        <v>167</v>
      </c>
      <c r="D76" t="s">
        <v>168</v>
      </c>
      <c r="E76" t="s">
        <v>72</v>
      </c>
      <c r="F76" t="s">
        <v>21</v>
      </c>
      <c r="G76" s="5">
        <v>15.75</v>
      </c>
      <c r="H76" s="6">
        <v>4</v>
      </c>
      <c r="I76" s="5">
        <v>12.5984</v>
      </c>
      <c r="J76" s="5">
        <v>9.8424999999999994</v>
      </c>
      <c r="K76" s="5">
        <v>7.8739999999999997</v>
      </c>
      <c r="L76">
        <v>13</v>
      </c>
      <c r="N76" s="7">
        <v>13</v>
      </c>
      <c r="O76" s="3">
        <f t="shared" si="2"/>
        <v>5.1999688000623975E-2</v>
      </c>
      <c r="P76" s="3">
        <f t="shared" si="3"/>
        <v>1.8363533818356357</v>
      </c>
    </row>
    <row r="77" spans="1:16" x14ac:dyDescent="0.25">
      <c r="A77" t="s">
        <v>870</v>
      </c>
      <c r="B77" t="s">
        <v>871</v>
      </c>
      <c r="C77" t="s">
        <v>167</v>
      </c>
      <c r="D77" t="s">
        <v>168</v>
      </c>
      <c r="E77" t="s">
        <v>78</v>
      </c>
      <c r="F77" t="s">
        <v>37</v>
      </c>
      <c r="G77" s="5">
        <v>17.600000000000001</v>
      </c>
      <c r="H77" s="6">
        <v>4</v>
      </c>
      <c r="I77" s="5">
        <v>12.5984</v>
      </c>
      <c r="J77" s="5">
        <v>9.8424999999999994</v>
      </c>
      <c r="K77" s="5">
        <v>8.6614000000000004</v>
      </c>
      <c r="L77">
        <v>3</v>
      </c>
      <c r="N77" s="7">
        <v>3</v>
      </c>
      <c r="O77" s="3">
        <f t="shared" si="2"/>
        <v>1.3199920800158398E-2</v>
      </c>
      <c r="P77" s="3">
        <f t="shared" si="3"/>
        <v>0.46615124308135381</v>
      </c>
    </row>
    <row r="78" spans="1:16" x14ac:dyDescent="0.25">
      <c r="A78" t="s">
        <v>1074</v>
      </c>
      <c r="B78" t="s">
        <v>1075</v>
      </c>
      <c r="C78" t="s">
        <v>169</v>
      </c>
      <c r="D78" t="s">
        <v>170</v>
      </c>
      <c r="E78" t="s">
        <v>72</v>
      </c>
      <c r="F78" t="s">
        <v>26</v>
      </c>
      <c r="G78" s="5">
        <v>18.239999999999998</v>
      </c>
      <c r="H78" s="6">
        <v>4</v>
      </c>
      <c r="I78" s="5">
        <v>11.81</v>
      </c>
      <c r="J78" s="5">
        <v>10.039400000000001</v>
      </c>
      <c r="K78" s="5">
        <v>15.944900000000001</v>
      </c>
      <c r="L78">
        <v>1</v>
      </c>
      <c r="N78" s="7">
        <v>1</v>
      </c>
      <c r="O78" s="3">
        <f t="shared" si="2"/>
        <v>7.744985592263067E-3</v>
      </c>
      <c r="P78" s="3">
        <f t="shared" si="3"/>
        <v>0.27351184269509254</v>
      </c>
    </row>
    <row r="79" spans="1:16" x14ac:dyDescent="0.25">
      <c r="A79" t="s">
        <v>458</v>
      </c>
      <c r="B79" t="s">
        <v>459</v>
      </c>
      <c r="C79" t="s">
        <v>451</v>
      </c>
      <c r="D79" t="s">
        <v>452</v>
      </c>
      <c r="E79" t="s">
        <v>72</v>
      </c>
      <c r="F79" t="s">
        <v>20</v>
      </c>
      <c r="G79" s="5">
        <v>13.5</v>
      </c>
      <c r="H79" s="6">
        <v>4</v>
      </c>
      <c r="I79" s="5">
        <v>12.99</v>
      </c>
      <c r="J79" s="5">
        <v>10.24</v>
      </c>
      <c r="K79" s="5">
        <v>3.54</v>
      </c>
      <c r="L79">
        <v>67</v>
      </c>
      <c r="N79" s="7">
        <v>67</v>
      </c>
      <c r="O79" s="3">
        <f t="shared" si="2"/>
        <v>0.12924933907293387</v>
      </c>
      <c r="P79" s="3">
        <f t="shared" si="3"/>
        <v>4.564401634558938</v>
      </c>
    </row>
    <row r="80" spans="1:16" x14ac:dyDescent="0.25">
      <c r="A80" t="s">
        <v>872</v>
      </c>
      <c r="B80" t="s">
        <v>873</v>
      </c>
      <c r="C80" t="s">
        <v>451</v>
      </c>
      <c r="D80" t="s">
        <v>452</v>
      </c>
      <c r="E80" t="s">
        <v>78</v>
      </c>
      <c r="F80" t="s">
        <v>20</v>
      </c>
      <c r="G80" s="5">
        <v>15.75</v>
      </c>
      <c r="H80" s="6">
        <v>4</v>
      </c>
      <c r="I80" s="5">
        <v>12.99</v>
      </c>
      <c r="J80" s="5">
        <v>10.24</v>
      </c>
      <c r="K80" s="5">
        <v>3.54</v>
      </c>
      <c r="L80">
        <v>2</v>
      </c>
      <c r="N80" s="7">
        <v>2</v>
      </c>
      <c r="O80" s="3">
        <f t="shared" si="2"/>
        <v>3.8581892260577274E-3</v>
      </c>
      <c r="P80" s="3">
        <f t="shared" si="3"/>
        <v>0.13625079506146084</v>
      </c>
    </row>
    <row r="81" spans="1:16" x14ac:dyDescent="0.25">
      <c r="A81" t="s">
        <v>801</v>
      </c>
      <c r="B81" t="s">
        <v>802</v>
      </c>
      <c r="C81" t="s">
        <v>451</v>
      </c>
      <c r="D81" t="s">
        <v>452</v>
      </c>
      <c r="E81" t="s">
        <v>72</v>
      </c>
      <c r="F81" t="s">
        <v>20</v>
      </c>
      <c r="G81" s="5">
        <v>11.34</v>
      </c>
      <c r="H81" s="6">
        <v>4</v>
      </c>
      <c r="I81" s="5">
        <v>12.99</v>
      </c>
      <c r="J81" s="5">
        <v>10.24</v>
      </c>
      <c r="K81" s="5">
        <v>3.54</v>
      </c>
      <c r="L81">
        <v>21</v>
      </c>
      <c r="N81" s="7">
        <v>21</v>
      </c>
      <c r="O81" s="3">
        <f t="shared" si="2"/>
        <v>4.0510986873606145E-2</v>
      </c>
      <c r="P81" s="3">
        <f t="shared" si="3"/>
        <v>1.430633348145339</v>
      </c>
    </row>
    <row r="82" spans="1:16" x14ac:dyDescent="0.25">
      <c r="A82" t="s">
        <v>460</v>
      </c>
      <c r="B82" t="s">
        <v>461</v>
      </c>
      <c r="C82" t="s">
        <v>451</v>
      </c>
      <c r="D82" t="s">
        <v>457</v>
      </c>
      <c r="E82" t="s">
        <v>154</v>
      </c>
      <c r="F82" t="s">
        <v>20</v>
      </c>
      <c r="G82" s="5">
        <v>14.85</v>
      </c>
      <c r="H82" s="6">
        <v>4</v>
      </c>
      <c r="I82" s="5">
        <v>12.99</v>
      </c>
      <c r="J82" s="5">
        <v>10.24</v>
      </c>
      <c r="K82" s="5">
        <v>3.54</v>
      </c>
      <c r="L82">
        <v>4</v>
      </c>
      <c r="N82" s="7">
        <v>4</v>
      </c>
      <c r="O82" s="3">
        <f t="shared" si="2"/>
        <v>7.7163784521154547E-3</v>
      </c>
      <c r="P82" s="3">
        <f t="shared" si="3"/>
        <v>0.27250159012292169</v>
      </c>
    </row>
    <row r="83" spans="1:16" x14ac:dyDescent="0.25">
      <c r="A83" t="s">
        <v>874</v>
      </c>
      <c r="B83" t="s">
        <v>875</v>
      </c>
      <c r="C83" t="s">
        <v>451</v>
      </c>
      <c r="D83" t="s">
        <v>457</v>
      </c>
      <c r="E83" t="s">
        <v>157</v>
      </c>
      <c r="F83" t="s">
        <v>20</v>
      </c>
      <c r="G83" s="5">
        <v>17.02</v>
      </c>
      <c r="H83" s="6">
        <v>4</v>
      </c>
      <c r="I83" s="5">
        <v>12.99</v>
      </c>
      <c r="J83" s="5">
        <v>10.24</v>
      </c>
      <c r="K83" s="5">
        <v>3.94</v>
      </c>
      <c r="L83">
        <v>4</v>
      </c>
      <c r="N83" s="7">
        <v>4</v>
      </c>
      <c r="O83" s="3">
        <f t="shared" si="2"/>
        <v>8.588285621846015E-3</v>
      </c>
      <c r="P83" s="3">
        <f t="shared" si="3"/>
        <v>0.30329273024980546</v>
      </c>
    </row>
    <row r="84" spans="1:16" x14ac:dyDescent="0.25">
      <c r="A84" t="s">
        <v>726</v>
      </c>
      <c r="B84" t="s">
        <v>727</v>
      </c>
      <c r="C84" t="s">
        <v>138</v>
      </c>
      <c r="D84" t="s">
        <v>139</v>
      </c>
      <c r="E84" t="s">
        <v>78</v>
      </c>
      <c r="F84" t="s">
        <v>59</v>
      </c>
      <c r="G84" s="5">
        <v>19.350000000000001</v>
      </c>
      <c r="H84" s="6">
        <v>4</v>
      </c>
      <c r="I84" s="5">
        <v>11.811</v>
      </c>
      <c r="J84" s="5">
        <v>9.4488000000000003</v>
      </c>
      <c r="K84" s="5">
        <v>8.6614000000000004</v>
      </c>
      <c r="L84">
        <v>6</v>
      </c>
      <c r="N84" s="7">
        <v>6</v>
      </c>
      <c r="O84" s="3">
        <f t="shared" si="2"/>
        <v>2.375985744028512E-2</v>
      </c>
      <c r="P84" s="3">
        <f t="shared" si="3"/>
        <v>0.83907223754643701</v>
      </c>
    </row>
    <row r="85" spans="1:16" x14ac:dyDescent="0.25">
      <c r="A85" t="s">
        <v>462</v>
      </c>
      <c r="B85" t="s">
        <v>463</v>
      </c>
      <c r="C85" t="s">
        <v>159</v>
      </c>
      <c r="D85" t="s">
        <v>172</v>
      </c>
      <c r="E85" t="s">
        <v>78</v>
      </c>
      <c r="F85" t="s">
        <v>24</v>
      </c>
      <c r="G85" s="5">
        <v>13.5</v>
      </c>
      <c r="H85" s="6">
        <v>4</v>
      </c>
      <c r="I85" s="5">
        <v>12.204700000000001</v>
      </c>
      <c r="J85" s="5">
        <v>10.2362</v>
      </c>
      <c r="K85" s="5">
        <v>7.8739999999999997</v>
      </c>
      <c r="L85">
        <v>8</v>
      </c>
      <c r="N85" s="7">
        <v>8</v>
      </c>
      <c r="O85" s="3">
        <f t="shared" si="2"/>
        <v>3.2239806560386872E-2</v>
      </c>
      <c r="P85" s="3">
        <f t="shared" si="3"/>
        <v>1.1385390967380944</v>
      </c>
    </row>
    <row r="86" spans="1:16" x14ac:dyDescent="0.25">
      <c r="A86" t="s">
        <v>464</v>
      </c>
      <c r="B86" t="s">
        <v>465</v>
      </c>
      <c r="C86" t="s">
        <v>173</v>
      </c>
      <c r="D86" t="s">
        <v>174</v>
      </c>
      <c r="E86" t="s">
        <v>114</v>
      </c>
      <c r="F86" t="s">
        <v>21</v>
      </c>
      <c r="G86" s="5">
        <v>27</v>
      </c>
      <c r="H86" s="6">
        <v>6</v>
      </c>
      <c r="I86" s="5">
        <v>30.31</v>
      </c>
      <c r="J86" s="5">
        <v>11.42</v>
      </c>
      <c r="K86" s="5">
        <v>7.48</v>
      </c>
      <c r="L86">
        <v>6</v>
      </c>
      <c r="N86" s="7">
        <v>6</v>
      </c>
      <c r="O86" s="3">
        <f t="shared" si="2"/>
        <v>4.2428217645588531E-2</v>
      </c>
      <c r="P86" s="3">
        <f t="shared" si="3"/>
        <v>1.4983397776886653</v>
      </c>
    </row>
    <row r="87" spans="1:16" x14ac:dyDescent="0.25">
      <c r="A87" t="s">
        <v>699</v>
      </c>
      <c r="B87" t="s">
        <v>700</v>
      </c>
      <c r="C87" t="s">
        <v>173</v>
      </c>
      <c r="D87" t="s">
        <v>174</v>
      </c>
      <c r="E87" t="s">
        <v>116</v>
      </c>
      <c r="F87" t="s">
        <v>21</v>
      </c>
      <c r="G87" s="5">
        <v>29.25</v>
      </c>
      <c r="H87" s="6">
        <v>6</v>
      </c>
      <c r="I87" s="5">
        <v>34.25</v>
      </c>
      <c r="J87" s="5">
        <v>11.42</v>
      </c>
      <c r="K87" s="5">
        <v>7.48</v>
      </c>
      <c r="L87">
        <v>2</v>
      </c>
      <c r="N87" s="7">
        <v>2</v>
      </c>
      <c r="O87" s="3">
        <f t="shared" si="2"/>
        <v>1.5981155332249065E-2</v>
      </c>
      <c r="P87" s="3">
        <f t="shared" si="3"/>
        <v>0.56436970621177607</v>
      </c>
    </row>
    <row r="88" spans="1:16" x14ac:dyDescent="0.25">
      <c r="A88" t="s">
        <v>466</v>
      </c>
      <c r="B88" t="s">
        <v>467</v>
      </c>
      <c r="C88" t="s">
        <v>173</v>
      </c>
      <c r="D88" t="s">
        <v>174</v>
      </c>
      <c r="E88" t="s">
        <v>166</v>
      </c>
      <c r="F88" t="s">
        <v>21</v>
      </c>
      <c r="G88" s="5">
        <v>32.200000000000003</v>
      </c>
      <c r="H88" s="6">
        <v>6</v>
      </c>
      <c r="I88" s="5">
        <v>36.22</v>
      </c>
      <c r="J88" s="5">
        <v>11.42</v>
      </c>
      <c r="K88" s="5">
        <v>7.48</v>
      </c>
      <c r="L88">
        <v>5</v>
      </c>
      <c r="N88" s="7">
        <v>5</v>
      </c>
      <c r="O88" s="3">
        <f t="shared" si="2"/>
        <v>4.225090847693877E-2</v>
      </c>
      <c r="P88" s="3">
        <f t="shared" si="3"/>
        <v>1.4920781575905497</v>
      </c>
    </row>
    <row r="89" spans="1:16" x14ac:dyDescent="0.25">
      <c r="A89" t="s">
        <v>468</v>
      </c>
      <c r="B89" t="s">
        <v>469</v>
      </c>
      <c r="C89" t="s">
        <v>173</v>
      </c>
      <c r="D89" t="s">
        <v>174</v>
      </c>
      <c r="E89" t="s">
        <v>171</v>
      </c>
      <c r="F89" t="s">
        <v>21</v>
      </c>
      <c r="G89" s="5">
        <v>38.4</v>
      </c>
      <c r="H89" s="6">
        <v>6</v>
      </c>
      <c r="I89" s="5">
        <v>42.13</v>
      </c>
      <c r="J89" s="5">
        <v>11.42</v>
      </c>
      <c r="K89" s="5">
        <v>7.48</v>
      </c>
      <c r="L89">
        <v>6</v>
      </c>
      <c r="N89" s="7">
        <v>6</v>
      </c>
      <c r="O89" s="3">
        <f t="shared" si="2"/>
        <v>5.8973962699064512E-2</v>
      </c>
      <c r="P89" s="3">
        <f t="shared" si="3"/>
        <v>2.0826478005286537</v>
      </c>
    </row>
    <row r="90" spans="1:16" x14ac:dyDescent="0.25">
      <c r="A90" t="s">
        <v>1118</v>
      </c>
      <c r="B90" t="s">
        <v>1119</v>
      </c>
      <c r="C90" t="s">
        <v>175</v>
      </c>
      <c r="D90" t="s">
        <v>176</v>
      </c>
      <c r="E90" t="s">
        <v>72</v>
      </c>
      <c r="F90" t="s">
        <v>21</v>
      </c>
      <c r="G90" s="5">
        <v>15.5</v>
      </c>
      <c r="H90" s="6">
        <v>4</v>
      </c>
      <c r="I90" s="5">
        <v>9.84</v>
      </c>
      <c r="J90" s="5">
        <v>11.81</v>
      </c>
      <c r="K90" s="5">
        <v>10.63</v>
      </c>
      <c r="L90">
        <v>2</v>
      </c>
      <c r="N90" s="7">
        <v>2</v>
      </c>
      <c r="O90" s="3">
        <f t="shared" si="2"/>
        <v>1.0121605698941664E-2</v>
      </c>
      <c r="P90" s="3">
        <f t="shared" si="3"/>
        <v>0.35744146877641519</v>
      </c>
    </row>
    <row r="91" spans="1:16" x14ac:dyDescent="0.25">
      <c r="A91" t="s">
        <v>803</v>
      </c>
      <c r="B91" t="s">
        <v>804</v>
      </c>
      <c r="C91" t="s">
        <v>175</v>
      </c>
      <c r="D91" t="s">
        <v>176</v>
      </c>
      <c r="E91" t="s">
        <v>78</v>
      </c>
      <c r="F91" t="s">
        <v>21</v>
      </c>
      <c r="G91" s="5">
        <v>17.5</v>
      </c>
      <c r="H91" s="6">
        <v>4</v>
      </c>
      <c r="I91" s="5">
        <v>9.84</v>
      </c>
      <c r="J91" s="5">
        <v>11.81</v>
      </c>
      <c r="K91" s="5">
        <v>11.81</v>
      </c>
      <c r="L91">
        <v>2</v>
      </c>
      <c r="N91" s="7">
        <v>2</v>
      </c>
      <c r="O91" s="3">
        <f t="shared" si="2"/>
        <v>1.1245170583678367E-2</v>
      </c>
      <c r="P91" s="3">
        <f t="shared" si="3"/>
        <v>0.39711982561142645</v>
      </c>
    </row>
    <row r="92" spans="1:16" x14ac:dyDescent="0.25">
      <c r="A92" t="s">
        <v>876</v>
      </c>
      <c r="B92" t="s">
        <v>877</v>
      </c>
      <c r="C92" t="s">
        <v>878</v>
      </c>
      <c r="D92" t="s">
        <v>879</v>
      </c>
      <c r="E92" t="s">
        <v>685</v>
      </c>
      <c r="F92" t="s">
        <v>23</v>
      </c>
      <c r="G92" s="5">
        <v>12.75</v>
      </c>
      <c r="H92" s="6">
        <v>4</v>
      </c>
      <c r="I92" s="5">
        <v>12.204700000000001</v>
      </c>
      <c r="J92" s="5">
        <v>10.2362</v>
      </c>
      <c r="K92" s="5">
        <v>7.0865999999999998</v>
      </c>
      <c r="L92">
        <v>1</v>
      </c>
      <c r="N92" s="7">
        <v>1</v>
      </c>
      <c r="O92" s="3">
        <f t="shared" si="2"/>
        <v>3.6269782380435236E-3</v>
      </c>
      <c r="P92" s="3">
        <f t="shared" si="3"/>
        <v>0.12808564838303563</v>
      </c>
    </row>
    <row r="93" spans="1:16" x14ac:dyDescent="0.25">
      <c r="A93" t="s">
        <v>1180</v>
      </c>
      <c r="B93" t="s">
        <v>1181</v>
      </c>
      <c r="C93" t="s">
        <v>451</v>
      </c>
      <c r="D93" t="s">
        <v>452</v>
      </c>
      <c r="E93" t="s">
        <v>154</v>
      </c>
      <c r="F93" t="s">
        <v>23</v>
      </c>
      <c r="G93" s="5">
        <v>14.85</v>
      </c>
      <c r="H93" s="6">
        <v>4</v>
      </c>
      <c r="I93" s="5">
        <v>12.99</v>
      </c>
      <c r="J93" s="5">
        <v>10.24</v>
      </c>
      <c r="K93" s="5">
        <v>3.54</v>
      </c>
      <c r="L93">
        <v>1</v>
      </c>
      <c r="N93" s="7">
        <v>1</v>
      </c>
      <c r="O93" s="3">
        <f t="shared" si="2"/>
        <v>1.9290946130288637E-3</v>
      </c>
      <c r="P93" s="3">
        <f t="shared" si="3"/>
        <v>6.8125397530730422E-2</v>
      </c>
    </row>
    <row r="94" spans="1:16" x14ac:dyDescent="0.25">
      <c r="A94" t="s">
        <v>1031</v>
      </c>
      <c r="B94" t="s">
        <v>1032</v>
      </c>
      <c r="C94" t="s">
        <v>1033</v>
      </c>
      <c r="D94" t="s">
        <v>1034</v>
      </c>
      <c r="E94" t="s">
        <v>118</v>
      </c>
      <c r="F94" t="s">
        <v>66</v>
      </c>
      <c r="G94" s="5">
        <v>34.5</v>
      </c>
      <c r="H94" s="6">
        <v>6</v>
      </c>
      <c r="I94" s="5">
        <v>38.5</v>
      </c>
      <c r="J94" s="5">
        <v>10.5</v>
      </c>
      <c r="K94" s="5">
        <v>7.5</v>
      </c>
      <c r="L94">
        <v>1</v>
      </c>
      <c r="N94" s="7">
        <v>1</v>
      </c>
      <c r="O94" s="3">
        <f t="shared" si="2"/>
        <v>8.2805882774999989E-3</v>
      </c>
      <c r="P94" s="3">
        <f t="shared" si="3"/>
        <v>0.2924264908434292</v>
      </c>
    </row>
    <row r="95" spans="1:16" x14ac:dyDescent="0.25">
      <c r="A95" t="s">
        <v>1076</v>
      </c>
      <c r="B95" t="s">
        <v>1077</v>
      </c>
      <c r="C95" t="s">
        <v>177</v>
      </c>
      <c r="D95" t="s">
        <v>178</v>
      </c>
      <c r="E95" t="s">
        <v>114</v>
      </c>
      <c r="F95" t="s">
        <v>36</v>
      </c>
      <c r="G95" s="5">
        <v>25.85</v>
      </c>
      <c r="H95" s="6">
        <v>4</v>
      </c>
      <c r="I95" s="5">
        <v>31.1</v>
      </c>
      <c r="J95" s="5">
        <v>7.87</v>
      </c>
      <c r="K95" s="5">
        <v>7.87</v>
      </c>
      <c r="L95">
        <v>1</v>
      </c>
      <c r="N95" s="7">
        <v>1</v>
      </c>
      <c r="O95" s="3">
        <f t="shared" si="2"/>
        <v>7.8913446666339388E-3</v>
      </c>
      <c r="P95" s="3">
        <f t="shared" si="3"/>
        <v>0.27868046949877756</v>
      </c>
    </row>
    <row r="96" spans="1:16" x14ac:dyDescent="0.25">
      <c r="A96" t="s">
        <v>1035</v>
      </c>
      <c r="B96" t="s">
        <v>1036</v>
      </c>
      <c r="C96" t="s">
        <v>177</v>
      </c>
      <c r="D96" t="s">
        <v>178</v>
      </c>
      <c r="E96" t="s">
        <v>116</v>
      </c>
      <c r="F96" t="s">
        <v>36</v>
      </c>
      <c r="G96" s="5">
        <v>29.4</v>
      </c>
      <c r="H96" s="6">
        <v>4</v>
      </c>
      <c r="I96" s="5">
        <v>37.01</v>
      </c>
      <c r="J96" s="5">
        <v>7.87</v>
      </c>
      <c r="K96" s="5">
        <v>7.87</v>
      </c>
      <c r="L96">
        <v>4</v>
      </c>
      <c r="N96" s="7">
        <v>4</v>
      </c>
      <c r="O96" s="3">
        <f t="shared" si="2"/>
        <v>3.7563815577121816E-2</v>
      </c>
      <c r="P96" s="3">
        <f t="shared" si="3"/>
        <v>1.3265548779613838</v>
      </c>
    </row>
    <row r="97" spans="1:16" x14ac:dyDescent="0.25">
      <c r="A97" t="s">
        <v>470</v>
      </c>
      <c r="B97" t="s">
        <v>471</v>
      </c>
      <c r="C97" t="s">
        <v>177</v>
      </c>
      <c r="D97" t="s">
        <v>178</v>
      </c>
      <c r="E97" t="s">
        <v>114</v>
      </c>
      <c r="F97" t="s">
        <v>20</v>
      </c>
      <c r="G97" s="5">
        <v>25.85</v>
      </c>
      <c r="H97" s="6">
        <v>4</v>
      </c>
      <c r="I97" s="5">
        <v>31.1</v>
      </c>
      <c r="J97" s="5">
        <v>7.87</v>
      </c>
      <c r="K97" s="5">
        <v>7.87</v>
      </c>
      <c r="L97">
        <v>1</v>
      </c>
      <c r="N97" s="7">
        <v>1</v>
      </c>
      <c r="O97" s="3">
        <f t="shared" si="2"/>
        <v>7.8913446666339388E-3</v>
      </c>
      <c r="P97" s="3">
        <f t="shared" si="3"/>
        <v>0.27868046949877756</v>
      </c>
    </row>
    <row r="98" spans="1:16" x14ac:dyDescent="0.25">
      <c r="A98" t="s">
        <v>472</v>
      </c>
      <c r="B98" t="s">
        <v>473</v>
      </c>
      <c r="C98" t="s">
        <v>177</v>
      </c>
      <c r="D98" t="s">
        <v>178</v>
      </c>
      <c r="E98" t="s">
        <v>116</v>
      </c>
      <c r="F98" t="s">
        <v>20</v>
      </c>
      <c r="G98" s="5">
        <v>29.4</v>
      </c>
      <c r="H98" s="6">
        <v>4</v>
      </c>
      <c r="I98" s="5">
        <v>37.01</v>
      </c>
      <c r="J98" s="5">
        <v>7.87</v>
      </c>
      <c r="K98" s="5">
        <v>7.87</v>
      </c>
      <c r="L98">
        <v>3</v>
      </c>
      <c r="N98" s="7">
        <v>3</v>
      </c>
      <c r="O98" s="3">
        <f t="shared" si="2"/>
        <v>2.8172861682841357E-2</v>
      </c>
      <c r="P98" s="3">
        <f t="shared" si="3"/>
        <v>0.99491615847103776</v>
      </c>
    </row>
    <row r="99" spans="1:16" x14ac:dyDescent="0.25">
      <c r="A99" t="s">
        <v>179</v>
      </c>
      <c r="B99" t="s">
        <v>180</v>
      </c>
      <c r="C99" t="s">
        <v>181</v>
      </c>
      <c r="D99" t="s">
        <v>182</v>
      </c>
      <c r="E99" t="s">
        <v>114</v>
      </c>
      <c r="F99" t="s">
        <v>183</v>
      </c>
      <c r="G99" s="5">
        <v>23.2</v>
      </c>
      <c r="H99" s="6">
        <v>4</v>
      </c>
      <c r="I99" s="5">
        <v>31.1</v>
      </c>
      <c r="J99" s="5">
        <v>7.87</v>
      </c>
      <c r="K99" s="5">
        <v>7.87</v>
      </c>
      <c r="L99">
        <v>1</v>
      </c>
      <c r="N99" s="7">
        <v>1</v>
      </c>
      <c r="O99" s="3">
        <f t="shared" si="2"/>
        <v>7.8913446666339388E-3</v>
      </c>
      <c r="P99" s="3">
        <f t="shared" si="3"/>
        <v>0.27868046949877756</v>
      </c>
    </row>
    <row r="100" spans="1:16" x14ac:dyDescent="0.25">
      <c r="A100" t="s">
        <v>184</v>
      </c>
      <c r="B100" t="s">
        <v>185</v>
      </c>
      <c r="C100" t="s">
        <v>181</v>
      </c>
      <c r="D100" t="s">
        <v>182</v>
      </c>
      <c r="E100" t="s">
        <v>115</v>
      </c>
      <c r="F100" t="s">
        <v>183</v>
      </c>
      <c r="G100" s="5">
        <v>25.75</v>
      </c>
      <c r="H100" s="6">
        <v>4</v>
      </c>
      <c r="I100" s="5">
        <v>37.01</v>
      </c>
      <c r="J100" s="5">
        <v>7.87</v>
      </c>
      <c r="K100" s="5">
        <v>7.87</v>
      </c>
      <c r="L100">
        <v>42</v>
      </c>
      <c r="N100" s="7">
        <v>42</v>
      </c>
      <c r="O100" s="3">
        <f t="shared" si="2"/>
        <v>0.39442006355977904</v>
      </c>
      <c r="P100" s="3">
        <f t="shared" si="3"/>
        <v>13.92882621859453</v>
      </c>
    </row>
    <row r="101" spans="1:16" x14ac:dyDescent="0.25">
      <c r="A101" t="s">
        <v>186</v>
      </c>
      <c r="B101" t="s">
        <v>187</v>
      </c>
      <c r="C101" t="s">
        <v>181</v>
      </c>
      <c r="D101" t="s">
        <v>182</v>
      </c>
      <c r="E101" t="s">
        <v>166</v>
      </c>
      <c r="F101" t="s">
        <v>183</v>
      </c>
      <c r="G101" s="5">
        <v>27.95</v>
      </c>
      <c r="H101" s="6">
        <v>4</v>
      </c>
      <c r="I101" s="5">
        <v>40.159999999999997</v>
      </c>
      <c r="J101" s="5">
        <v>7.87</v>
      </c>
      <c r="K101" s="5">
        <v>7.87</v>
      </c>
      <c r="L101">
        <v>4</v>
      </c>
      <c r="N101" s="7">
        <v>4</v>
      </c>
      <c r="O101" s="3">
        <f t="shared" si="2"/>
        <v>4.0760952001545843E-2</v>
      </c>
      <c r="P101" s="3">
        <f t="shared" si="3"/>
        <v>1.439460791648991</v>
      </c>
    </row>
    <row r="102" spans="1:16" x14ac:dyDescent="0.25">
      <c r="A102" t="s">
        <v>1078</v>
      </c>
      <c r="B102" t="s">
        <v>1079</v>
      </c>
      <c r="C102" t="s">
        <v>181</v>
      </c>
      <c r="D102" t="s">
        <v>182</v>
      </c>
      <c r="E102" t="s">
        <v>118</v>
      </c>
      <c r="F102" t="s">
        <v>183</v>
      </c>
      <c r="G102" s="5">
        <v>29.3</v>
      </c>
      <c r="H102" s="6">
        <v>4</v>
      </c>
      <c r="I102" s="5">
        <v>40.159999999999997</v>
      </c>
      <c r="J102" s="5">
        <v>7.87</v>
      </c>
      <c r="K102" s="5">
        <v>7.87</v>
      </c>
      <c r="L102">
        <v>1</v>
      </c>
      <c r="N102" s="7">
        <v>1</v>
      </c>
      <c r="O102" s="3">
        <f t="shared" si="2"/>
        <v>1.0190238000386461E-2</v>
      </c>
      <c r="P102" s="3">
        <f t="shared" si="3"/>
        <v>0.35986519791224775</v>
      </c>
    </row>
    <row r="103" spans="1:16" x14ac:dyDescent="0.25">
      <c r="A103" t="s">
        <v>188</v>
      </c>
      <c r="B103" t="s">
        <v>189</v>
      </c>
      <c r="C103" t="s">
        <v>173</v>
      </c>
      <c r="D103" t="s">
        <v>174</v>
      </c>
      <c r="E103" t="s">
        <v>114</v>
      </c>
      <c r="F103" t="s">
        <v>26</v>
      </c>
      <c r="G103" s="5">
        <v>27</v>
      </c>
      <c r="H103" s="6">
        <v>6</v>
      </c>
      <c r="I103" s="5">
        <v>31.102360000000001</v>
      </c>
      <c r="J103" s="5">
        <v>3.9370099999999999</v>
      </c>
      <c r="K103" s="5">
        <v>3.9370099999999999</v>
      </c>
      <c r="L103">
        <v>28</v>
      </c>
      <c r="N103" s="7">
        <v>28</v>
      </c>
      <c r="O103" s="3">
        <f t="shared" si="2"/>
        <v>3.6866703869341259E-2</v>
      </c>
      <c r="P103" s="3">
        <f t="shared" si="3"/>
        <v>1.3019365871346258</v>
      </c>
    </row>
    <row r="104" spans="1:16" x14ac:dyDescent="0.25">
      <c r="A104" t="s">
        <v>716</v>
      </c>
      <c r="B104" t="s">
        <v>717</v>
      </c>
      <c r="C104" t="s">
        <v>173</v>
      </c>
      <c r="D104" t="s">
        <v>174</v>
      </c>
      <c r="E104" t="s">
        <v>116</v>
      </c>
      <c r="F104" t="s">
        <v>26</v>
      </c>
      <c r="G104" s="5">
        <v>29.25</v>
      </c>
      <c r="H104" s="6">
        <v>6</v>
      </c>
      <c r="I104" s="5">
        <v>37.007869999999997</v>
      </c>
      <c r="J104" s="5">
        <v>3.9370099999999999</v>
      </c>
      <c r="K104" s="5">
        <v>3.9370099999999999</v>
      </c>
      <c r="L104">
        <v>2</v>
      </c>
      <c r="N104" s="7">
        <v>2</v>
      </c>
      <c r="O104" s="3">
        <f t="shared" si="2"/>
        <v>3.133336377333879E-3</v>
      </c>
      <c r="P104" s="3">
        <f t="shared" si="3"/>
        <v>0.11065283416463274</v>
      </c>
    </row>
    <row r="105" spans="1:16" x14ac:dyDescent="0.25">
      <c r="A105" t="s">
        <v>474</v>
      </c>
      <c r="B105" t="s">
        <v>475</v>
      </c>
      <c r="C105" t="s">
        <v>190</v>
      </c>
      <c r="D105" t="s">
        <v>191</v>
      </c>
      <c r="E105" t="s">
        <v>130</v>
      </c>
      <c r="F105" t="s">
        <v>20</v>
      </c>
      <c r="G105" s="5">
        <v>19</v>
      </c>
      <c r="H105" s="6">
        <v>4</v>
      </c>
      <c r="I105" s="5">
        <v>29.33</v>
      </c>
      <c r="J105" s="5">
        <v>15.55</v>
      </c>
      <c r="K105" s="5">
        <v>4.41</v>
      </c>
      <c r="L105">
        <v>72</v>
      </c>
      <c r="N105" s="7">
        <v>72</v>
      </c>
      <c r="O105" s="3">
        <f t="shared" si="2"/>
        <v>0.59327315960485583</v>
      </c>
      <c r="P105" s="3">
        <f t="shared" si="3"/>
        <v>20.951263649497605</v>
      </c>
    </row>
    <row r="106" spans="1:16" x14ac:dyDescent="0.25">
      <c r="A106" t="s">
        <v>880</v>
      </c>
      <c r="B106" t="s">
        <v>881</v>
      </c>
      <c r="C106" t="s">
        <v>190</v>
      </c>
      <c r="D106" t="s">
        <v>191</v>
      </c>
      <c r="E106" t="s">
        <v>882</v>
      </c>
      <c r="F106" t="s">
        <v>29</v>
      </c>
      <c r="G106" s="5">
        <v>19</v>
      </c>
      <c r="H106" s="6">
        <v>4</v>
      </c>
      <c r="I106" s="5">
        <v>29.33</v>
      </c>
      <c r="J106" s="5">
        <v>15.55</v>
      </c>
      <c r="K106" s="5">
        <v>4.41</v>
      </c>
      <c r="L106">
        <v>5</v>
      </c>
      <c r="N106" s="7">
        <v>5</v>
      </c>
      <c r="O106" s="3">
        <f t="shared" si="2"/>
        <v>4.1199524972559451E-2</v>
      </c>
      <c r="P106" s="3">
        <f t="shared" si="3"/>
        <v>1.4549488645484454</v>
      </c>
    </row>
    <row r="107" spans="1:16" x14ac:dyDescent="0.25">
      <c r="A107" t="s">
        <v>691</v>
      </c>
      <c r="B107" t="s">
        <v>692</v>
      </c>
      <c r="C107" t="s">
        <v>164</v>
      </c>
      <c r="D107" t="s">
        <v>165</v>
      </c>
      <c r="E107" t="s">
        <v>114</v>
      </c>
      <c r="F107" t="s">
        <v>29</v>
      </c>
      <c r="G107" s="5">
        <v>28.5</v>
      </c>
      <c r="H107" s="6">
        <v>6</v>
      </c>
      <c r="I107" s="5">
        <v>38.189</v>
      </c>
      <c r="J107" s="5">
        <v>7.4802999999999997</v>
      </c>
      <c r="K107" s="5">
        <v>11.417299999999999</v>
      </c>
      <c r="L107">
        <v>3</v>
      </c>
      <c r="N107" s="7">
        <v>3</v>
      </c>
      <c r="O107" s="3">
        <f t="shared" ref="O107:O155" si="4">(N107/H107)*K107*J107*I107*0.0254*0.0254*0.0254</f>
        <v>2.6723409636040765E-2</v>
      </c>
      <c r="P107" s="3">
        <f t="shared" ref="P107:P155" si="5">O107*35.3147</f>
        <v>0.94372919427388891</v>
      </c>
    </row>
    <row r="108" spans="1:16" x14ac:dyDescent="0.25">
      <c r="A108" t="s">
        <v>718</v>
      </c>
      <c r="B108" t="s">
        <v>719</v>
      </c>
      <c r="C108" t="s">
        <v>164</v>
      </c>
      <c r="D108" t="s">
        <v>165</v>
      </c>
      <c r="E108" t="s">
        <v>114</v>
      </c>
      <c r="F108" t="s">
        <v>37</v>
      </c>
      <c r="G108" s="5">
        <v>27</v>
      </c>
      <c r="H108" s="6">
        <v>6</v>
      </c>
      <c r="I108" s="5">
        <v>29.92126</v>
      </c>
      <c r="J108" s="5">
        <v>15.74803</v>
      </c>
      <c r="K108" s="5">
        <v>10.236219999999999</v>
      </c>
      <c r="L108">
        <v>8</v>
      </c>
      <c r="N108" s="7">
        <v>8</v>
      </c>
      <c r="O108" s="3">
        <f t="shared" si="4"/>
        <v>0.10538665234560034</v>
      </c>
      <c r="P108" s="3">
        <f t="shared" si="5"/>
        <v>3.7216980115891722</v>
      </c>
    </row>
    <row r="109" spans="1:16" x14ac:dyDescent="0.25">
      <c r="A109" t="s">
        <v>476</v>
      </c>
      <c r="B109" t="s">
        <v>477</v>
      </c>
      <c r="C109" t="s">
        <v>164</v>
      </c>
      <c r="D109" t="s">
        <v>165</v>
      </c>
      <c r="E109" t="s">
        <v>117</v>
      </c>
      <c r="F109" t="s">
        <v>37</v>
      </c>
      <c r="G109" s="5">
        <v>33.5</v>
      </c>
      <c r="H109" s="6">
        <v>6</v>
      </c>
      <c r="I109" s="5">
        <v>37.007869999999997</v>
      </c>
      <c r="J109" s="5">
        <v>15.74803</v>
      </c>
      <c r="K109" s="5">
        <v>10.236219999999999</v>
      </c>
      <c r="L109">
        <v>5</v>
      </c>
      <c r="N109" s="7">
        <v>5</v>
      </c>
      <c r="O109" s="3">
        <f t="shared" si="4"/>
        <v>8.1466646327334913E-2</v>
      </c>
      <c r="P109" s="3">
        <f t="shared" si="5"/>
        <v>2.8769701750559342</v>
      </c>
    </row>
    <row r="110" spans="1:16" x14ac:dyDescent="0.25">
      <c r="A110" t="s">
        <v>192</v>
      </c>
      <c r="B110" t="s">
        <v>193</v>
      </c>
      <c r="C110" t="s">
        <v>164</v>
      </c>
      <c r="D110" t="s">
        <v>165</v>
      </c>
      <c r="E110" t="s">
        <v>118</v>
      </c>
      <c r="F110" t="s">
        <v>37</v>
      </c>
      <c r="G110" s="5">
        <v>34.5</v>
      </c>
      <c r="H110" s="6">
        <v>6</v>
      </c>
      <c r="I110" s="5">
        <v>37.795279999999998</v>
      </c>
      <c r="J110" s="5">
        <v>15.74803</v>
      </c>
      <c r="K110" s="5">
        <v>10.236219999999999</v>
      </c>
      <c r="L110">
        <v>2</v>
      </c>
      <c r="N110" s="7">
        <v>2</v>
      </c>
      <c r="O110" s="3">
        <f t="shared" si="4"/>
        <v>3.3279999185066252E-2</v>
      </c>
      <c r="P110" s="3">
        <f t="shared" si="5"/>
        <v>1.1752731872208593</v>
      </c>
    </row>
    <row r="111" spans="1:16" x14ac:dyDescent="0.25">
      <c r="A111" t="s">
        <v>478</v>
      </c>
      <c r="B111" t="s">
        <v>479</v>
      </c>
      <c r="C111" t="s">
        <v>164</v>
      </c>
      <c r="D111" t="s">
        <v>165</v>
      </c>
      <c r="E111" t="s">
        <v>117</v>
      </c>
      <c r="F111" t="s">
        <v>480</v>
      </c>
      <c r="G111" s="5">
        <v>33.5</v>
      </c>
      <c r="H111" s="6">
        <v>6</v>
      </c>
      <c r="I111" s="5">
        <v>37.401600000000002</v>
      </c>
      <c r="J111" s="5">
        <v>11.417299999999999</v>
      </c>
      <c r="K111" s="5">
        <v>7.4802999999999997</v>
      </c>
      <c r="L111">
        <v>1</v>
      </c>
      <c r="N111" s="7">
        <v>1</v>
      </c>
      <c r="O111" s="3">
        <f t="shared" si="4"/>
        <v>8.7241376473447176E-3</v>
      </c>
      <c r="P111" s="3">
        <f t="shared" si="5"/>
        <v>0.30809030377468449</v>
      </c>
    </row>
    <row r="112" spans="1:16" x14ac:dyDescent="0.25">
      <c r="A112" t="s">
        <v>481</v>
      </c>
      <c r="B112" t="s">
        <v>482</v>
      </c>
      <c r="C112" t="s">
        <v>164</v>
      </c>
      <c r="D112" t="s">
        <v>165</v>
      </c>
      <c r="E112" t="s">
        <v>116</v>
      </c>
      <c r="F112" t="s">
        <v>31</v>
      </c>
      <c r="G112" s="5">
        <v>29.25</v>
      </c>
      <c r="H112" s="6">
        <v>6</v>
      </c>
      <c r="I112" s="5">
        <v>33.858269999999997</v>
      </c>
      <c r="J112" s="5">
        <v>15.74803</v>
      </c>
      <c r="K112" s="5">
        <v>10.236219999999999</v>
      </c>
      <c r="L112">
        <v>2</v>
      </c>
      <c r="N112" s="7">
        <v>2</v>
      </c>
      <c r="O112" s="3">
        <f t="shared" si="4"/>
        <v>2.981333113573317E-2</v>
      </c>
      <c r="P112" s="3">
        <f t="shared" si="5"/>
        <v>1.0528488450590763</v>
      </c>
    </row>
    <row r="113" spans="1:16" x14ac:dyDescent="0.25">
      <c r="A113" t="s">
        <v>883</v>
      </c>
      <c r="B113" t="s">
        <v>884</v>
      </c>
      <c r="C113" t="s">
        <v>164</v>
      </c>
      <c r="D113" t="s">
        <v>165</v>
      </c>
      <c r="E113" t="s">
        <v>117</v>
      </c>
      <c r="F113" t="s">
        <v>31</v>
      </c>
      <c r="G113" s="5">
        <v>33.5</v>
      </c>
      <c r="H113" s="6">
        <v>6</v>
      </c>
      <c r="I113" s="5">
        <v>37.007869999999997</v>
      </c>
      <c r="J113" s="5">
        <v>15.74803</v>
      </c>
      <c r="K113" s="5">
        <v>10.236219999999999</v>
      </c>
      <c r="L113">
        <v>6</v>
      </c>
      <c r="N113" s="7">
        <v>6</v>
      </c>
      <c r="O113" s="3">
        <f t="shared" si="4"/>
        <v>9.7759975592801904E-2</v>
      </c>
      <c r="P113" s="3">
        <f t="shared" si="5"/>
        <v>3.4523642100671217</v>
      </c>
    </row>
    <row r="114" spans="1:16" x14ac:dyDescent="0.25">
      <c r="A114" t="s">
        <v>483</v>
      </c>
      <c r="B114" t="s">
        <v>484</v>
      </c>
      <c r="C114" t="s">
        <v>164</v>
      </c>
      <c r="D114" t="s">
        <v>165</v>
      </c>
      <c r="E114" t="s">
        <v>118</v>
      </c>
      <c r="F114" t="s">
        <v>31</v>
      </c>
      <c r="G114" s="5">
        <v>34.5</v>
      </c>
      <c r="H114" s="6">
        <v>6</v>
      </c>
      <c r="I114" s="5">
        <v>37.795279999999998</v>
      </c>
      <c r="J114" s="5">
        <v>15.74803</v>
      </c>
      <c r="K114" s="5">
        <v>10.236219999999999</v>
      </c>
      <c r="L114">
        <v>2</v>
      </c>
      <c r="N114" s="7">
        <v>2</v>
      </c>
      <c r="O114" s="3">
        <f t="shared" si="4"/>
        <v>3.3279999185066252E-2</v>
      </c>
      <c r="P114" s="3">
        <f t="shared" si="5"/>
        <v>1.1752731872208593</v>
      </c>
    </row>
    <row r="115" spans="1:16" x14ac:dyDescent="0.25">
      <c r="A115" t="s">
        <v>885</v>
      </c>
      <c r="B115" t="s">
        <v>886</v>
      </c>
      <c r="C115" t="s">
        <v>196</v>
      </c>
      <c r="D115" t="s">
        <v>197</v>
      </c>
      <c r="E115" t="s">
        <v>130</v>
      </c>
      <c r="F115" t="s">
        <v>26</v>
      </c>
      <c r="G115" s="5">
        <v>10.75</v>
      </c>
      <c r="H115" s="6">
        <v>4</v>
      </c>
      <c r="I115" s="5">
        <v>20.472439999999999</v>
      </c>
      <c r="J115" s="5">
        <v>15.74803</v>
      </c>
      <c r="K115" s="5">
        <v>3.54331</v>
      </c>
      <c r="L115">
        <v>16</v>
      </c>
      <c r="N115" s="7">
        <v>16</v>
      </c>
      <c r="O115" s="3">
        <f t="shared" si="4"/>
        <v>7.4880050998391623E-2</v>
      </c>
      <c r="P115" s="3">
        <f t="shared" si="5"/>
        <v>2.6443665369929006</v>
      </c>
    </row>
    <row r="116" spans="1:16" x14ac:dyDescent="0.25">
      <c r="A116" t="s">
        <v>485</v>
      </c>
      <c r="B116" t="s">
        <v>486</v>
      </c>
      <c r="C116" t="s">
        <v>196</v>
      </c>
      <c r="D116" t="s">
        <v>197</v>
      </c>
      <c r="E116" t="s">
        <v>130</v>
      </c>
      <c r="F116" t="s">
        <v>24</v>
      </c>
      <c r="G116" s="5">
        <v>10.75</v>
      </c>
      <c r="H116" s="6">
        <v>4</v>
      </c>
      <c r="I116" s="5">
        <v>20.472439999999999</v>
      </c>
      <c r="J116" s="5">
        <v>15.74803</v>
      </c>
      <c r="K116" s="5">
        <v>3.54331</v>
      </c>
      <c r="L116">
        <v>16</v>
      </c>
      <c r="N116" s="7">
        <v>16</v>
      </c>
      <c r="O116" s="3">
        <f t="shared" si="4"/>
        <v>7.4880050998391623E-2</v>
      </c>
      <c r="P116" s="3">
        <f t="shared" si="5"/>
        <v>2.6443665369929006</v>
      </c>
    </row>
    <row r="117" spans="1:16" x14ac:dyDescent="0.25">
      <c r="A117" t="s">
        <v>194</v>
      </c>
      <c r="B117" t="s">
        <v>195</v>
      </c>
      <c r="C117" t="s">
        <v>196</v>
      </c>
      <c r="D117" t="s">
        <v>197</v>
      </c>
      <c r="E117" t="s">
        <v>130</v>
      </c>
      <c r="F117" t="s">
        <v>31</v>
      </c>
      <c r="G117" s="5">
        <v>10.75</v>
      </c>
      <c r="H117" s="6">
        <v>4</v>
      </c>
      <c r="I117" s="5">
        <v>20.472439999999999</v>
      </c>
      <c r="J117" s="5">
        <v>15.74803</v>
      </c>
      <c r="K117" s="5">
        <v>3.54331</v>
      </c>
      <c r="L117">
        <v>4</v>
      </c>
      <c r="N117" s="7">
        <v>4</v>
      </c>
      <c r="O117" s="3">
        <f t="shared" si="4"/>
        <v>1.8720012749597906E-2</v>
      </c>
      <c r="P117" s="3">
        <f t="shared" si="5"/>
        <v>0.66109163424822515</v>
      </c>
    </row>
    <row r="118" spans="1:16" x14ac:dyDescent="0.25">
      <c r="A118" t="s">
        <v>701</v>
      </c>
      <c r="B118" t="s">
        <v>702</v>
      </c>
      <c r="C118" t="s">
        <v>451</v>
      </c>
      <c r="D118" t="s">
        <v>452</v>
      </c>
      <c r="E118" t="s">
        <v>72</v>
      </c>
      <c r="F118" t="s">
        <v>28</v>
      </c>
      <c r="G118" s="5">
        <v>13.5</v>
      </c>
      <c r="H118" s="6">
        <v>4</v>
      </c>
      <c r="I118" s="5">
        <v>12.795299999999999</v>
      </c>
      <c r="J118" s="5">
        <v>10.2362</v>
      </c>
      <c r="K118" s="5">
        <v>3.5432999999999999</v>
      </c>
      <c r="L118">
        <v>7</v>
      </c>
      <c r="N118" s="7">
        <v>7</v>
      </c>
      <c r="O118" s="3">
        <f t="shared" si="4"/>
        <v>1.3308722153951676E-2</v>
      </c>
      <c r="P118" s="3">
        <f t="shared" si="5"/>
        <v>0.46999353025015728</v>
      </c>
    </row>
    <row r="119" spans="1:16" x14ac:dyDescent="0.25">
      <c r="A119" t="s">
        <v>487</v>
      </c>
      <c r="B119" t="s">
        <v>488</v>
      </c>
      <c r="C119" t="s">
        <v>451</v>
      </c>
      <c r="D119" t="s">
        <v>452</v>
      </c>
      <c r="E119" t="s">
        <v>78</v>
      </c>
      <c r="F119" t="s">
        <v>28</v>
      </c>
      <c r="G119" s="5">
        <v>15.75</v>
      </c>
      <c r="H119" s="6">
        <v>4</v>
      </c>
      <c r="I119" s="5">
        <v>12.99</v>
      </c>
      <c r="J119" s="5">
        <v>10.24</v>
      </c>
      <c r="K119" s="5">
        <v>3.54</v>
      </c>
      <c r="L119">
        <v>22</v>
      </c>
      <c r="N119" s="7">
        <v>22</v>
      </c>
      <c r="O119" s="3">
        <f t="shared" si="4"/>
        <v>4.2440081486635008E-2</v>
      </c>
      <c r="P119" s="3">
        <f t="shared" si="5"/>
        <v>1.4987587456760694</v>
      </c>
    </row>
    <row r="120" spans="1:16" x14ac:dyDescent="0.25">
      <c r="A120" t="s">
        <v>720</v>
      </c>
      <c r="B120" t="s">
        <v>721</v>
      </c>
      <c r="C120" t="s">
        <v>451</v>
      </c>
      <c r="D120" t="s">
        <v>452</v>
      </c>
      <c r="E120" t="s">
        <v>157</v>
      </c>
      <c r="F120" t="s">
        <v>28</v>
      </c>
      <c r="G120" s="5">
        <v>17.02</v>
      </c>
      <c r="H120" s="6">
        <v>4</v>
      </c>
      <c r="I120" s="5">
        <v>12.795299999999999</v>
      </c>
      <c r="J120" s="5">
        <v>10.2362</v>
      </c>
      <c r="K120" s="5">
        <v>3.9369999999999998</v>
      </c>
      <c r="L120">
        <v>5</v>
      </c>
      <c r="N120" s="7">
        <v>5</v>
      </c>
      <c r="O120" s="3">
        <f t="shared" si="4"/>
        <v>1.0562477899961649E-2</v>
      </c>
      <c r="P120" s="3">
        <f t="shared" si="5"/>
        <v>0.37301073829377568</v>
      </c>
    </row>
    <row r="121" spans="1:16" x14ac:dyDescent="0.25">
      <c r="A121" t="s">
        <v>805</v>
      </c>
      <c r="B121" t="s">
        <v>806</v>
      </c>
      <c r="C121" t="s">
        <v>200</v>
      </c>
      <c r="D121" t="s">
        <v>201</v>
      </c>
      <c r="E121" t="s">
        <v>114</v>
      </c>
      <c r="F121" t="s">
        <v>21</v>
      </c>
      <c r="G121" s="5">
        <v>35.1</v>
      </c>
      <c r="H121" s="6">
        <v>4</v>
      </c>
      <c r="I121" s="5">
        <v>30.13</v>
      </c>
      <c r="J121" s="5">
        <v>10.88</v>
      </c>
      <c r="K121" s="5">
        <v>5.75</v>
      </c>
      <c r="L121">
        <v>17</v>
      </c>
      <c r="N121" s="7">
        <v>17</v>
      </c>
      <c r="O121" s="3">
        <f t="shared" si="4"/>
        <v>0.13127618632452157</v>
      </c>
      <c r="P121" s="3">
        <f t="shared" si="5"/>
        <v>4.6359791371945818</v>
      </c>
    </row>
    <row r="122" spans="1:16" x14ac:dyDescent="0.25">
      <c r="A122" t="s">
        <v>807</v>
      </c>
      <c r="B122" t="s">
        <v>808</v>
      </c>
      <c r="C122" t="s">
        <v>200</v>
      </c>
      <c r="D122" t="s">
        <v>201</v>
      </c>
      <c r="E122" t="s">
        <v>166</v>
      </c>
      <c r="F122" t="s">
        <v>21</v>
      </c>
      <c r="G122" s="5">
        <v>43.5</v>
      </c>
      <c r="H122" s="6">
        <v>4</v>
      </c>
      <c r="I122" s="5">
        <v>36.130000000000003</v>
      </c>
      <c r="J122" s="5">
        <v>10.88</v>
      </c>
      <c r="K122" s="5">
        <v>5.75</v>
      </c>
      <c r="L122">
        <v>44</v>
      </c>
      <c r="N122" s="7">
        <v>44</v>
      </c>
      <c r="O122" s="3">
        <f t="shared" si="4"/>
        <v>0.40743519049573124</v>
      </c>
      <c r="P122" s="3">
        <f t="shared" si="5"/>
        <v>14.388451521799601</v>
      </c>
    </row>
    <row r="123" spans="1:16" x14ac:dyDescent="0.25">
      <c r="A123" t="s">
        <v>809</v>
      </c>
      <c r="B123" t="s">
        <v>810</v>
      </c>
      <c r="C123" t="s">
        <v>200</v>
      </c>
      <c r="D123" t="s">
        <v>201</v>
      </c>
      <c r="E123" t="s">
        <v>118</v>
      </c>
      <c r="F123" t="s">
        <v>21</v>
      </c>
      <c r="G123" s="5">
        <v>44.8</v>
      </c>
      <c r="H123" s="6">
        <v>4</v>
      </c>
      <c r="I123" s="5">
        <v>38.130000000000003</v>
      </c>
      <c r="J123" s="5">
        <v>10.88</v>
      </c>
      <c r="K123" s="5">
        <v>5.75</v>
      </c>
      <c r="L123">
        <v>20</v>
      </c>
      <c r="N123" s="7">
        <v>20</v>
      </c>
      <c r="O123" s="3">
        <f t="shared" si="4"/>
        <v>0.19544956110009601</v>
      </c>
      <c r="P123" s="3">
        <f t="shared" si="5"/>
        <v>6.902242615381561</v>
      </c>
    </row>
    <row r="124" spans="1:16" x14ac:dyDescent="0.25">
      <c r="A124" t="s">
        <v>198</v>
      </c>
      <c r="B124" t="s">
        <v>199</v>
      </c>
      <c r="C124" t="s">
        <v>200</v>
      </c>
      <c r="D124" t="s">
        <v>201</v>
      </c>
      <c r="E124" t="s">
        <v>166</v>
      </c>
      <c r="F124" t="s">
        <v>36</v>
      </c>
      <c r="G124" s="5">
        <v>43.5</v>
      </c>
      <c r="H124" s="6">
        <v>4</v>
      </c>
      <c r="I124" s="5">
        <v>36.130000000000003</v>
      </c>
      <c r="J124" s="5">
        <v>10.88</v>
      </c>
      <c r="K124" s="5">
        <v>5.75</v>
      </c>
      <c r="L124">
        <v>11</v>
      </c>
      <c r="N124" s="7">
        <v>11</v>
      </c>
      <c r="O124" s="3">
        <f t="shared" si="4"/>
        <v>0.10185879762393281</v>
      </c>
      <c r="P124" s="3">
        <f t="shared" si="5"/>
        <v>3.5971128804499002</v>
      </c>
    </row>
    <row r="125" spans="1:16" x14ac:dyDescent="0.25">
      <c r="A125" t="s">
        <v>1002</v>
      </c>
      <c r="B125" t="s">
        <v>1003</v>
      </c>
      <c r="C125" t="s">
        <v>135</v>
      </c>
      <c r="D125" t="s">
        <v>202</v>
      </c>
      <c r="E125" t="s">
        <v>81</v>
      </c>
      <c r="F125" t="s">
        <v>436</v>
      </c>
      <c r="G125" s="5">
        <v>11.25</v>
      </c>
      <c r="H125" s="6">
        <v>4</v>
      </c>
      <c r="I125" s="5">
        <v>11.81</v>
      </c>
      <c r="J125" s="5">
        <v>10.039999999999999</v>
      </c>
      <c r="K125" s="5">
        <v>4.33</v>
      </c>
      <c r="L125">
        <v>5</v>
      </c>
      <c r="N125" s="7">
        <v>5</v>
      </c>
      <c r="O125" s="3">
        <f t="shared" si="4"/>
        <v>1.0516777108984358E-2</v>
      </c>
      <c r="P125" s="3">
        <f t="shared" si="5"/>
        <v>0.37139682857064993</v>
      </c>
    </row>
    <row r="126" spans="1:16" x14ac:dyDescent="0.25">
      <c r="A126" t="s">
        <v>728</v>
      </c>
      <c r="B126" t="s">
        <v>729</v>
      </c>
      <c r="C126" t="s">
        <v>135</v>
      </c>
      <c r="D126" t="s">
        <v>202</v>
      </c>
      <c r="E126" t="s">
        <v>81</v>
      </c>
      <c r="F126" t="s">
        <v>439</v>
      </c>
      <c r="G126" s="5">
        <v>11.25</v>
      </c>
      <c r="H126" s="6">
        <v>4</v>
      </c>
      <c r="I126" s="5">
        <v>9.4488000000000003</v>
      </c>
      <c r="J126" s="5">
        <v>7.0865999999999998</v>
      </c>
      <c r="K126" s="5">
        <v>5.5118</v>
      </c>
      <c r="L126">
        <v>21</v>
      </c>
      <c r="N126" s="7">
        <v>21</v>
      </c>
      <c r="O126" s="3">
        <f t="shared" si="4"/>
        <v>3.1751809488381022E-2</v>
      </c>
      <c r="P126" s="3">
        <f t="shared" si="5"/>
        <v>1.1213056265393293</v>
      </c>
    </row>
    <row r="127" spans="1:16" x14ac:dyDescent="0.25">
      <c r="A127" t="s">
        <v>1194</v>
      </c>
      <c r="B127" t="s">
        <v>1195</v>
      </c>
      <c r="C127" t="s">
        <v>1196</v>
      </c>
      <c r="D127" t="s">
        <v>1197</v>
      </c>
      <c r="E127" t="s">
        <v>81</v>
      </c>
      <c r="F127" t="s">
        <v>20</v>
      </c>
      <c r="G127" s="5">
        <v>10</v>
      </c>
      <c r="H127" s="6">
        <v>8</v>
      </c>
      <c r="I127" s="5">
        <v>12.01</v>
      </c>
      <c r="J127" s="5">
        <v>10.039999999999999</v>
      </c>
      <c r="K127" s="5">
        <v>3.94</v>
      </c>
      <c r="L127">
        <v>4</v>
      </c>
      <c r="N127" s="7">
        <v>4</v>
      </c>
      <c r="O127" s="3">
        <f t="shared" si="4"/>
        <v>3.8926387019328308E-3</v>
      </c>
      <c r="P127" s="3">
        <f t="shared" si="5"/>
        <v>0.13746736796714734</v>
      </c>
    </row>
    <row r="128" spans="1:16" x14ac:dyDescent="0.25">
      <c r="A128" t="s">
        <v>489</v>
      </c>
      <c r="B128" t="s">
        <v>490</v>
      </c>
      <c r="C128" t="s">
        <v>135</v>
      </c>
      <c r="D128" t="s">
        <v>202</v>
      </c>
      <c r="E128" t="s">
        <v>81</v>
      </c>
      <c r="F128" t="s">
        <v>491</v>
      </c>
      <c r="G128" s="5">
        <v>11.25</v>
      </c>
      <c r="H128" s="6">
        <v>4</v>
      </c>
      <c r="I128" s="5">
        <v>11.81</v>
      </c>
      <c r="J128" s="5">
        <v>9.84</v>
      </c>
      <c r="K128" s="5">
        <v>4.33</v>
      </c>
      <c r="L128">
        <v>29</v>
      </c>
      <c r="N128" s="7">
        <v>29</v>
      </c>
      <c r="O128" s="3">
        <f t="shared" si="4"/>
        <v>5.9782221430672841E-2</v>
      </c>
      <c r="P128" s="3">
        <f t="shared" si="5"/>
        <v>2.1111912151577825</v>
      </c>
    </row>
    <row r="129" spans="1:16" x14ac:dyDescent="0.25">
      <c r="A129" t="s">
        <v>887</v>
      </c>
      <c r="B129" t="s">
        <v>888</v>
      </c>
      <c r="C129" t="s">
        <v>73</v>
      </c>
      <c r="D129" t="s">
        <v>82</v>
      </c>
      <c r="E129" t="s">
        <v>83</v>
      </c>
      <c r="F129" t="s">
        <v>70</v>
      </c>
      <c r="G129" s="5">
        <v>12.6</v>
      </c>
      <c r="H129" s="6">
        <v>8</v>
      </c>
      <c r="I129" s="5">
        <v>10.2362</v>
      </c>
      <c r="J129" s="5">
        <v>7.0865999999999998</v>
      </c>
      <c r="K129" s="5">
        <v>12.007899999999999</v>
      </c>
      <c r="L129">
        <v>10</v>
      </c>
      <c r="N129" s="7">
        <v>10</v>
      </c>
      <c r="O129" s="3">
        <f t="shared" si="4"/>
        <v>1.7842467239916931E-2</v>
      </c>
      <c r="P129" s="3">
        <f t="shared" si="5"/>
        <v>0.63010137783749443</v>
      </c>
    </row>
    <row r="130" spans="1:16" x14ac:dyDescent="0.25">
      <c r="A130" t="s">
        <v>889</v>
      </c>
      <c r="B130" t="s">
        <v>890</v>
      </c>
      <c r="C130" t="s">
        <v>138</v>
      </c>
      <c r="D130" t="s">
        <v>891</v>
      </c>
      <c r="E130" t="s">
        <v>204</v>
      </c>
      <c r="F130" t="s">
        <v>59</v>
      </c>
      <c r="G130" s="5">
        <v>11.76</v>
      </c>
      <c r="H130" s="6">
        <v>8</v>
      </c>
      <c r="I130" s="5">
        <v>9.4488000000000003</v>
      </c>
      <c r="J130" s="5">
        <v>8.6614000000000004</v>
      </c>
      <c r="K130" s="5">
        <v>6.6928999999999998</v>
      </c>
      <c r="L130">
        <v>13</v>
      </c>
      <c r="N130" s="7">
        <v>13</v>
      </c>
      <c r="O130" s="3">
        <f t="shared" si="4"/>
        <v>1.4585912484175029E-2</v>
      </c>
      <c r="P130" s="3">
        <f t="shared" si="5"/>
        <v>0.5150971236048959</v>
      </c>
    </row>
    <row r="131" spans="1:16" x14ac:dyDescent="0.25">
      <c r="A131" t="s">
        <v>205</v>
      </c>
      <c r="B131" t="s">
        <v>206</v>
      </c>
      <c r="C131" t="s">
        <v>84</v>
      </c>
      <c r="D131" t="s">
        <v>85</v>
      </c>
      <c r="E131" t="s">
        <v>86</v>
      </c>
      <c r="F131" t="s">
        <v>37</v>
      </c>
      <c r="G131" s="5">
        <v>12.42</v>
      </c>
      <c r="H131" s="6">
        <v>8</v>
      </c>
      <c r="I131" s="5">
        <v>11.811</v>
      </c>
      <c r="J131" s="5">
        <v>9.4488000000000003</v>
      </c>
      <c r="K131" s="5">
        <v>4.9212999999999996</v>
      </c>
      <c r="L131">
        <v>3</v>
      </c>
      <c r="N131" s="7">
        <v>3</v>
      </c>
      <c r="O131" s="3">
        <f t="shared" si="4"/>
        <v>3.3750140399033397E-3</v>
      </c>
      <c r="P131" s="3">
        <f t="shared" si="5"/>
        <v>0.11918760831497448</v>
      </c>
    </row>
    <row r="132" spans="1:16" x14ac:dyDescent="0.25">
      <c r="A132" t="s">
        <v>1080</v>
      </c>
      <c r="B132" t="s">
        <v>1081</v>
      </c>
      <c r="C132" t="s">
        <v>210</v>
      </c>
      <c r="D132" t="s">
        <v>211</v>
      </c>
      <c r="E132" t="s">
        <v>163</v>
      </c>
      <c r="F132" t="s">
        <v>21</v>
      </c>
      <c r="G132" s="5">
        <v>13.76</v>
      </c>
      <c r="H132" s="6">
        <v>4</v>
      </c>
      <c r="I132" s="5">
        <v>12.204700000000001</v>
      </c>
      <c r="J132" s="5">
        <v>10.2362</v>
      </c>
      <c r="K132" s="5">
        <v>7.8739999999999997</v>
      </c>
      <c r="L132">
        <v>5</v>
      </c>
      <c r="N132" s="7">
        <v>5</v>
      </c>
      <c r="O132" s="3">
        <f t="shared" si="4"/>
        <v>2.0149879100241797E-2</v>
      </c>
      <c r="P132" s="3">
        <f t="shared" si="5"/>
        <v>0.71158693546130902</v>
      </c>
    </row>
    <row r="133" spans="1:16" x14ac:dyDescent="0.25">
      <c r="A133" t="s">
        <v>1004</v>
      </c>
      <c r="B133" t="s">
        <v>1005</v>
      </c>
      <c r="C133" t="s">
        <v>210</v>
      </c>
      <c r="D133" t="s">
        <v>211</v>
      </c>
      <c r="E133" t="s">
        <v>79</v>
      </c>
      <c r="F133" t="s">
        <v>21</v>
      </c>
      <c r="G133" s="5">
        <v>18</v>
      </c>
      <c r="H133" s="6">
        <v>4</v>
      </c>
      <c r="I133" s="5">
        <v>12.2</v>
      </c>
      <c r="J133" s="5">
        <v>10.24</v>
      </c>
      <c r="K133" s="5">
        <v>8.66</v>
      </c>
      <c r="L133">
        <v>1</v>
      </c>
      <c r="N133" s="7">
        <v>1</v>
      </c>
      <c r="O133" s="3">
        <f t="shared" si="4"/>
        <v>4.4321947794636789E-3</v>
      </c>
      <c r="P133" s="3">
        <f t="shared" si="5"/>
        <v>0.156521628978326</v>
      </c>
    </row>
    <row r="134" spans="1:16" x14ac:dyDescent="0.25">
      <c r="A134" t="s">
        <v>1120</v>
      </c>
      <c r="B134" t="s">
        <v>1121</v>
      </c>
      <c r="C134" t="s">
        <v>210</v>
      </c>
      <c r="D134" t="s">
        <v>211</v>
      </c>
      <c r="E134" t="s">
        <v>163</v>
      </c>
      <c r="F134" t="s">
        <v>40</v>
      </c>
      <c r="G134" s="5">
        <v>13.76</v>
      </c>
      <c r="H134" s="6">
        <v>4</v>
      </c>
      <c r="I134" s="5">
        <v>12.204700000000001</v>
      </c>
      <c r="J134" s="5">
        <v>10.2362</v>
      </c>
      <c r="K134" s="5">
        <v>7.8739999999999997</v>
      </c>
      <c r="L134">
        <v>3</v>
      </c>
      <c r="N134" s="7">
        <v>3</v>
      </c>
      <c r="O134" s="3">
        <f t="shared" si="4"/>
        <v>1.2089927460145079E-2</v>
      </c>
      <c r="P134" s="3">
        <f t="shared" si="5"/>
        <v>0.42695216127678542</v>
      </c>
    </row>
    <row r="135" spans="1:16" x14ac:dyDescent="0.25">
      <c r="A135" t="s">
        <v>1037</v>
      </c>
      <c r="B135" t="s">
        <v>1038</v>
      </c>
      <c r="C135" t="s">
        <v>507</v>
      </c>
      <c r="D135" t="s">
        <v>508</v>
      </c>
      <c r="E135" t="s">
        <v>53</v>
      </c>
      <c r="F135" t="s">
        <v>66</v>
      </c>
      <c r="G135" s="5">
        <v>18.920000000000002</v>
      </c>
      <c r="H135" s="6">
        <v>4</v>
      </c>
      <c r="I135" s="5">
        <v>11.811</v>
      </c>
      <c r="J135" s="5">
        <v>9.8424999999999994</v>
      </c>
      <c r="K135" s="5">
        <v>11.0236</v>
      </c>
      <c r="L135">
        <v>2</v>
      </c>
      <c r="N135" s="7">
        <v>2</v>
      </c>
      <c r="O135" s="3">
        <f t="shared" si="4"/>
        <v>1.0499937000125997E-2</v>
      </c>
      <c r="P135" s="3">
        <f t="shared" si="5"/>
        <v>0.3708021251783496</v>
      </c>
    </row>
    <row r="136" spans="1:16" x14ac:dyDescent="0.25">
      <c r="A136" t="s">
        <v>1082</v>
      </c>
      <c r="B136" t="s">
        <v>1083</v>
      </c>
      <c r="C136" t="s">
        <v>507</v>
      </c>
      <c r="D136" t="s">
        <v>508</v>
      </c>
      <c r="E136" t="s">
        <v>163</v>
      </c>
      <c r="F136" t="s">
        <v>21</v>
      </c>
      <c r="G136" s="5">
        <v>16.72</v>
      </c>
      <c r="H136" s="6">
        <v>4</v>
      </c>
      <c r="I136" s="5">
        <v>11.811</v>
      </c>
      <c r="J136" s="5">
        <v>9.8424999999999994</v>
      </c>
      <c r="K136" s="5">
        <v>10.2362</v>
      </c>
      <c r="L136">
        <v>2</v>
      </c>
      <c r="N136" s="7">
        <v>2</v>
      </c>
      <c r="O136" s="3">
        <f t="shared" si="4"/>
        <v>9.749941500116998E-3</v>
      </c>
      <c r="P136" s="3">
        <f t="shared" si="5"/>
        <v>0.34431625909418179</v>
      </c>
    </row>
    <row r="137" spans="1:16" x14ac:dyDescent="0.25">
      <c r="A137" t="s">
        <v>829</v>
      </c>
      <c r="B137" t="s">
        <v>830</v>
      </c>
      <c r="C137" t="s">
        <v>507</v>
      </c>
      <c r="D137" t="s">
        <v>508</v>
      </c>
      <c r="E137" t="s">
        <v>53</v>
      </c>
      <c r="F137" t="s">
        <v>21</v>
      </c>
      <c r="G137" s="5">
        <v>18.920000000000002</v>
      </c>
      <c r="H137" s="6">
        <v>4</v>
      </c>
      <c r="I137" s="5">
        <v>11.81</v>
      </c>
      <c r="J137" s="5">
        <v>9.84</v>
      </c>
      <c r="K137" s="5">
        <v>11.02</v>
      </c>
      <c r="L137">
        <v>1</v>
      </c>
      <c r="N137" s="7">
        <v>1</v>
      </c>
      <c r="O137" s="3">
        <f t="shared" si="4"/>
        <v>5.2464767075417274E-3</v>
      </c>
      <c r="P137" s="3">
        <f t="shared" si="5"/>
        <v>0.18527775098382385</v>
      </c>
    </row>
    <row r="138" spans="1:16" x14ac:dyDescent="0.25">
      <c r="A138" t="s">
        <v>505</v>
      </c>
      <c r="B138" t="s">
        <v>506</v>
      </c>
      <c r="C138" t="s">
        <v>507</v>
      </c>
      <c r="D138" t="s">
        <v>508</v>
      </c>
      <c r="E138" t="s">
        <v>79</v>
      </c>
      <c r="F138" t="s">
        <v>21</v>
      </c>
      <c r="G138" s="5">
        <v>21.6</v>
      </c>
      <c r="H138" s="6">
        <v>4</v>
      </c>
      <c r="I138" s="5">
        <v>11.811</v>
      </c>
      <c r="J138" s="5">
        <v>9.8424999999999994</v>
      </c>
      <c r="K138" s="5">
        <v>11.811</v>
      </c>
      <c r="L138">
        <v>31</v>
      </c>
      <c r="N138" s="7">
        <v>31</v>
      </c>
      <c r="O138" s="3">
        <f t="shared" si="4"/>
        <v>0.17437395375209247</v>
      </c>
      <c r="P138" s="3">
        <f t="shared" si="5"/>
        <v>6.1579638645690205</v>
      </c>
    </row>
    <row r="139" spans="1:16" x14ac:dyDescent="0.25">
      <c r="A139" t="s">
        <v>509</v>
      </c>
      <c r="B139" t="s">
        <v>510</v>
      </c>
      <c r="C139" t="s">
        <v>511</v>
      </c>
      <c r="D139" t="s">
        <v>512</v>
      </c>
      <c r="E139" t="s">
        <v>53</v>
      </c>
      <c r="F139" t="s">
        <v>21</v>
      </c>
      <c r="G139" s="5">
        <v>20.25</v>
      </c>
      <c r="H139" s="6">
        <v>4</v>
      </c>
      <c r="I139" s="5">
        <v>12.204700000000001</v>
      </c>
      <c r="J139" s="5">
        <v>10.2362</v>
      </c>
      <c r="K139" s="5">
        <v>9.8424999999999994</v>
      </c>
      <c r="L139">
        <v>19</v>
      </c>
      <c r="N139" s="7">
        <v>19</v>
      </c>
      <c r="O139" s="3">
        <f t="shared" si="4"/>
        <v>9.5711925726148547E-2</v>
      </c>
      <c r="P139" s="3">
        <f t="shared" si="5"/>
        <v>3.3800379434412182</v>
      </c>
    </row>
    <row r="140" spans="1:16" x14ac:dyDescent="0.25">
      <c r="A140" t="s">
        <v>892</v>
      </c>
      <c r="B140" t="s">
        <v>893</v>
      </c>
      <c r="C140" t="s">
        <v>511</v>
      </c>
      <c r="D140" t="s">
        <v>512</v>
      </c>
      <c r="E140" t="s">
        <v>79</v>
      </c>
      <c r="F140" t="s">
        <v>21</v>
      </c>
      <c r="G140" s="5">
        <v>22.5</v>
      </c>
      <c r="H140" s="6">
        <v>4</v>
      </c>
      <c r="I140" s="5">
        <v>12.204700000000001</v>
      </c>
      <c r="J140" s="5">
        <v>10.2362</v>
      </c>
      <c r="K140" s="5">
        <v>10.2362</v>
      </c>
      <c r="L140">
        <v>12</v>
      </c>
      <c r="N140" s="7">
        <v>12</v>
      </c>
      <c r="O140" s="3">
        <f t="shared" si="4"/>
        <v>6.2867622792754416E-2</v>
      </c>
      <c r="P140" s="3">
        <f t="shared" si="5"/>
        <v>2.2201512386392843</v>
      </c>
    </row>
    <row r="141" spans="1:16" x14ac:dyDescent="0.25">
      <c r="A141" t="s">
        <v>513</v>
      </c>
      <c r="B141" t="s">
        <v>514</v>
      </c>
      <c r="C141" t="s">
        <v>511</v>
      </c>
      <c r="D141" t="s">
        <v>512</v>
      </c>
      <c r="E141" t="s">
        <v>96</v>
      </c>
      <c r="F141" t="s">
        <v>21</v>
      </c>
      <c r="G141" s="5">
        <v>24.75</v>
      </c>
      <c r="H141" s="6">
        <v>4</v>
      </c>
      <c r="I141" s="5">
        <v>12.204700000000001</v>
      </c>
      <c r="J141" s="5">
        <v>10.2362</v>
      </c>
      <c r="K141" s="5">
        <v>10.2362</v>
      </c>
      <c r="L141">
        <v>1</v>
      </c>
      <c r="N141" s="7">
        <v>1</v>
      </c>
      <c r="O141" s="3">
        <f t="shared" si="4"/>
        <v>5.2389685660628677E-3</v>
      </c>
      <c r="P141" s="3">
        <f t="shared" si="5"/>
        <v>0.18501260321994037</v>
      </c>
    </row>
    <row r="142" spans="1:16" x14ac:dyDescent="0.25">
      <c r="A142" t="s">
        <v>212</v>
      </c>
      <c r="B142" t="s">
        <v>213</v>
      </c>
      <c r="C142" t="s">
        <v>210</v>
      </c>
      <c r="D142" t="s">
        <v>211</v>
      </c>
      <c r="E142" t="s">
        <v>53</v>
      </c>
      <c r="F142" t="s">
        <v>18</v>
      </c>
      <c r="G142" s="5">
        <v>16.28</v>
      </c>
      <c r="H142" s="6">
        <v>4</v>
      </c>
      <c r="I142" s="5">
        <v>12.204700000000001</v>
      </c>
      <c r="J142" s="5">
        <v>10.2362</v>
      </c>
      <c r="K142" s="5">
        <v>8.6614000000000004</v>
      </c>
      <c r="L142">
        <v>1</v>
      </c>
      <c r="N142" s="7">
        <v>1</v>
      </c>
      <c r="O142" s="3">
        <f t="shared" si="4"/>
        <v>4.4329734020531961E-3</v>
      </c>
      <c r="P142" s="3">
        <f t="shared" si="5"/>
        <v>0.156549125801488</v>
      </c>
    </row>
    <row r="143" spans="1:16" x14ac:dyDescent="0.25">
      <c r="A143" t="s">
        <v>1182</v>
      </c>
      <c r="B143" t="s">
        <v>1183</v>
      </c>
      <c r="C143" t="s">
        <v>1086</v>
      </c>
      <c r="D143" t="s">
        <v>1087</v>
      </c>
      <c r="E143" t="s">
        <v>72</v>
      </c>
      <c r="F143" t="s">
        <v>32</v>
      </c>
      <c r="G143" s="5">
        <v>19.8</v>
      </c>
      <c r="H143" s="6">
        <v>4</v>
      </c>
      <c r="I143" s="5">
        <v>12.2</v>
      </c>
      <c r="J143" s="5">
        <v>10.24</v>
      </c>
      <c r="K143" s="5">
        <v>9.8424999999999994</v>
      </c>
      <c r="L143">
        <v>2</v>
      </c>
      <c r="N143" s="7">
        <v>2</v>
      </c>
      <c r="O143" s="3">
        <f t="shared" si="4"/>
        <v>1.007479841036288E-2</v>
      </c>
      <c r="P143" s="3">
        <f t="shared" si="5"/>
        <v>0.35578848342244201</v>
      </c>
    </row>
    <row r="144" spans="1:16" x14ac:dyDescent="0.25">
      <c r="A144" t="s">
        <v>1084</v>
      </c>
      <c r="B144" t="s">
        <v>1085</v>
      </c>
      <c r="C144" t="s">
        <v>1086</v>
      </c>
      <c r="D144" t="s">
        <v>1087</v>
      </c>
      <c r="E144" t="s">
        <v>72</v>
      </c>
      <c r="F144" t="s">
        <v>37</v>
      </c>
      <c r="G144" s="5">
        <v>19.8</v>
      </c>
      <c r="H144" s="6">
        <v>4</v>
      </c>
      <c r="I144" s="5">
        <v>12.2</v>
      </c>
      <c r="J144" s="5">
        <v>10.24</v>
      </c>
      <c r="K144" s="5">
        <v>9.8424999999999994</v>
      </c>
      <c r="L144">
        <v>3</v>
      </c>
      <c r="N144" s="7">
        <v>3</v>
      </c>
      <c r="O144" s="3">
        <f t="shared" si="4"/>
        <v>1.5112197615544314E-2</v>
      </c>
      <c r="P144" s="3">
        <f t="shared" si="5"/>
        <v>0.53368272513366277</v>
      </c>
    </row>
    <row r="145" spans="1:16" x14ac:dyDescent="0.25">
      <c r="A145" t="s">
        <v>217</v>
      </c>
      <c r="B145" t="s">
        <v>218</v>
      </c>
      <c r="C145" t="s">
        <v>210</v>
      </c>
      <c r="D145" t="s">
        <v>211</v>
      </c>
      <c r="E145" t="s">
        <v>515</v>
      </c>
      <c r="F145" t="s">
        <v>18</v>
      </c>
      <c r="G145" s="5">
        <v>25.85</v>
      </c>
      <c r="H145" s="6">
        <v>4</v>
      </c>
      <c r="I145" s="5">
        <v>12.2</v>
      </c>
      <c r="J145" s="5">
        <v>10.24</v>
      </c>
      <c r="K145" s="5">
        <v>14.17</v>
      </c>
      <c r="L145">
        <v>5</v>
      </c>
      <c r="N145" s="7">
        <v>5</v>
      </c>
      <c r="O145" s="3">
        <f t="shared" si="4"/>
        <v>3.6261085464780789E-2</v>
      </c>
      <c r="P145" s="3">
        <f t="shared" si="5"/>
        <v>1.2805493548630942</v>
      </c>
    </row>
    <row r="146" spans="1:16" x14ac:dyDescent="0.25">
      <c r="A146" t="s">
        <v>811</v>
      </c>
      <c r="B146" t="s">
        <v>812</v>
      </c>
      <c r="C146" t="s">
        <v>94</v>
      </c>
      <c r="D146" t="s">
        <v>813</v>
      </c>
      <c r="E146" t="s">
        <v>75</v>
      </c>
      <c r="F146" t="s">
        <v>18</v>
      </c>
      <c r="G146" s="5">
        <v>21</v>
      </c>
      <c r="H146" s="6">
        <v>4</v>
      </c>
      <c r="I146" s="5">
        <v>12.2</v>
      </c>
      <c r="J146" s="5">
        <v>10.24</v>
      </c>
      <c r="K146" s="5">
        <v>11.02</v>
      </c>
      <c r="L146">
        <v>1</v>
      </c>
      <c r="N146" s="7">
        <v>1</v>
      </c>
      <c r="O146" s="3">
        <f t="shared" si="4"/>
        <v>5.6400446269849582E-3</v>
      </c>
      <c r="P146" s="3">
        <f t="shared" si="5"/>
        <v>0.1991764839885857</v>
      </c>
    </row>
    <row r="147" spans="1:16" x14ac:dyDescent="0.25">
      <c r="A147" t="s">
        <v>894</v>
      </c>
      <c r="B147" t="s">
        <v>895</v>
      </c>
      <c r="C147" t="s">
        <v>516</v>
      </c>
      <c r="D147" t="s">
        <v>304</v>
      </c>
      <c r="E147" t="s">
        <v>215</v>
      </c>
      <c r="F147" t="s">
        <v>35</v>
      </c>
      <c r="G147" s="5">
        <v>14.19</v>
      </c>
      <c r="H147" s="6">
        <v>4</v>
      </c>
      <c r="I147" s="5">
        <v>16.54</v>
      </c>
      <c r="J147" s="5">
        <v>12.4</v>
      </c>
      <c r="K147" s="5">
        <v>3.15</v>
      </c>
      <c r="L147">
        <v>4</v>
      </c>
      <c r="N147" s="7">
        <v>4</v>
      </c>
      <c r="O147" s="3">
        <f t="shared" si="4"/>
        <v>1.0586902026153599E-2</v>
      </c>
      <c r="P147" s="3">
        <f t="shared" si="5"/>
        <v>0.37387326898300655</v>
      </c>
    </row>
    <row r="148" spans="1:16" x14ac:dyDescent="0.25">
      <c r="A148" t="s">
        <v>816</v>
      </c>
      <c r="B148" t="s">
        <v>817</v>
      </c>
      <c r="C148" t="s">
        <v>516</v>
      </c>
      <c r="D148" t="s">
        <v>304</v>
      </c>
      <c r="E148" t="s">
        <v>215</v>
      </c>
      <c r="F148" t="s">
        <v>38</v>
      </c>
      <c r="G148" s="5">
        <v>14.19</v>
      </c>
      <c r="H148" s="6">
        <v>4</v>
      </c>
      <c r="I148" s="5">
        <v>16.54</v>
      </c>
      <c r="J148" s="5">
        <v>12.4</v>
      </c>
      <c r="K148" s="5">
        <v>3.15</v>
      </c>
      <c r="M148">
        <v>1</v>
      </c>
      <c r="N148" s="7">
        <v>1</v>
      </c>
      <c r="O148" s="3">
        <f t="shared" si="4"/>
        <v>2.6467255065383997E-3</v>
      </c>
      <c r="P148" s="3">
        <f t="shared" si="5"/>
        <v>9.3468317245751636E-2</v>
      </c>
    </row>
    <row r="149" spans="1:16" x14ac:dyDescent="0.25">
      <c r="A149" t="s">
        <v>1006</v>
      </c>
      <c r="B149" t="s">
        <v>1007</v>
      </c>
      <c r="C149" t="s">
        <v>516</v>
      </c>
      <c r="D149" t="s">
        <v>304</v>
      </c>
      <c r="E149" t="s">
        <v>216</v>
      </c>
      <c r="F149" t="s">
        <v>38</v>
      </c>
      <c r="G149" s="5">
        <v>16.170000000000002</v>
      </c>
      <c r="H149" s="6">
        <v>4</v>
      </c>
      <c r="I149" s="5">
        <v>16.54</v>
      </c>
      <c r="J149" s="5">
        <v>12.4</v>
      </c>
      <c r="K149" s="5">
        <v>3.15</v>
      </c>
      <c r="L149">
        <v>1</v>
      </c>
      <c r="N149" s="7">
        <v>1</v>
      </c>
      <c r="O149" s="3">
        <f t="shared" si="4"/>
        <v>2.6467255065383997E-3</v>
      </c>
      <c r="P149" s="3">
        <f t="shared" si="5"/>
        <v>9.3468317245751636E-2</v>
      </c>
    </row>
    <row r="150" spans="1:16" x14ac:dyDescent="0.25">
      <c r="A150" t="s">
        <v>818</v>
      </c>
      <c r="B150" t="s">
        <v>819</v>
      </c>
      <c r="C150" t="s">
        <v>516</v>
      </c>
      <c r="D150" t="s">
        <v>304</v>
      </c>
      <c r="E150" t="s">
        <v>215</v>
      </c>
      <c r="F150" t="s">
        <v>18</v>
      </c>
      <c r="G150" s="5">
        <v>14.19</v>
      </c>
      <c r="H150" s="6">
        <v>4</v>
      </c>
      <c r="I150" s="5">
        <v>16.54</v>
      </c>
      <c r="J150" s="5">
        <v>12.4</v>
      </c>
      <c r="K150" s="5">
        <v>3.15</v>
      </c>
      <c r="M150">
        <v>5</v>
      </c>
      <c r="N150" s="7">
        <v>5</v>
      </c>
      <c r="O150" s="3">
        <f t="shared" si="4"/>
        <v>1.3233627532691998E-2</v>
      </c>
      <c r="P150" s="3">
        <f t="shared" si="5"/>
        <v>0.4673415862287581</v>
      </c>
    </row>
    <row r="151" spans="1:16" x14ac:dyDescent="0.25">
      <c r="A151" t="s">
        <v>1160</v>
      </c>
      <c r="B151" t="s">
        <v>1161</v>
      </c>
      <c r="C151" t="s">
        <v>1162</v>
      </c>
      <c r="D151" t="s">
        <v>1163</v>
      </c>
      <c r="E151" t="s">
        <v>78</v>
      </c>
      <c r="F151" t="s">
        <v>24</v>
      </c>
      <c r="G151" s="5">
        <v>16</v>
      </c>
      <c r="H151" s="6">
        <v>4</v>
      </c>
      <c r="I151" s="5">
        <v>11.811019999999999</v>
      </c>
      <c r="J151" s="5">
        <v>9.8425200000000004</v>
      </c>
      <c r="K151" s="5">
        <v>7.8740199999999998</v>
      </c>
      <c r="L151">
        <v>2</v>
      </c>
      <c r="N151" s="7">
        <v>2</v>
      </c>
      <c r="O151" s="3">
        <f t="shared" si="4"/>
        <v>7.5000019899988122E-3</v>
      </c>
      <c r="P151" s="3">
        <f t="shared" si="5"/>
        <v>0.26486032027621109</v>
      </c>
    </row>
    <row r="152" spans="1:16" x14ac:dyDescent="0.25">
      <c r="A152" t="s">
        <v>1122</v>
      </c>
      <c r="B152" t="s">
        <v>1123</v>
      </c>
      <c r="C152" t="s">
        <v>1124</v>
      </c>
      <c r="D152" t="s">
        <v>1125</v>
      </c>
      <c r="E152" t="s">
        <v>1126</v>
      </c>
      <c r="F152" t="s">
        <v>24</v>
      </c>
      <c r="G152" s="5">
        <v>16.8</v>
      </c>
      <c r="H152" s="6">
        <v>4</v>
      </c>
      <c r="I152" s="5">
        <v>13.78</v>
      </c>
      <c r="J152" s="5">
        <v>12.6</v>
      </c>
      <c r="K152" s="5">
        <v>9.06</v>
      </c>
      <c r="L152">
        <v>2</v>
      </c>
      <c r="N152" s="7">
        <v>2</v>
      </c>
      <c r="O152" s="3">
        <f t="shared" si="4"/>
        <v>1.2888996761309758E-2</v>
      </c>
      <c r="P152" s="3">
        <f t="shared" si="5"/>
        <v>0.45517105392662571</v>
      </c>
    </row>
    <row r="153" spans="1:16" x14ac:dyDescent="0.25">
      <c r="A153" t="s">
        <v>1184</v>
      </c>
      <c r="B153" t="s">
        <v>1185</v>
      </c>
      <c r="C153" t="s">
        <v>97</v>
      </c>
      <c r="D153" t="s">
        <v>98</v>
      </c>
      <c r="E153" t="s">
        <v>163</v>
      </c>
      <c r="F153" t="s">
        <v>18</v>
      </c>
      <c r="G153" s="5">
        <v>13.44</v>
      </c>
      <c r="H153" s="6">
        <v>4</v>
      </c>
      <c r="I153" s="5">
        <v>12.2</v>
      </c>
      <c r="J153" s="5">
        <v>10.24</v>
      </c>
      <c r="K153" s="5">
        <v>7.87</v>
      </c>
      <c r="L153">
        <v>1</v>
      </c>
      <c r="N153" s="7">
        <v>1</v>
      </c>
      <c r="O153" s="3">
        <f t="shared" si="4"/>
        <v>4.0278721610137597E-3</v>
      </c>
      <c r="P153" s="3">
        <f t="shared" si="5"/>
        <v>0.14224309700455262</v>
      </c>
    </row>
    <row r="154" spans="1:16" x14ac:dyDescent="0.25">
      <c r="A154" t="s">
        <v>517</v>
      </c>
      <c r="B154" t="s">
        <v>518</v>
      </c>
      <c r="C154" t="s">
        <v>97</v>
      </c>
      <c r="D154" t="s">
        <v>98</v>
      </c>
      <c r="E154" t="s">
        <v>53</v>
      </c>
      <c r="F154" t="s">
        <v>18</v>
      </c>
      <c r="G154" s="5">
        <v>16.649999999999999</v>
      </c>
      <c r="H154" s="6">
        <v>4</v>
      </c>
      <c r="I154" s="5">
        <v>12.2</v>
      </c>
      <c r="J154" s="5">
        <v>10.24</v>
      </c>
      <c r="K154" s="5">
        <v>8.66</v>
      </c>
      <c r="L154">
        <v>21</v>
      </c>
      <c r="N154" s="7">
        <v>21</v>
      </c>
      <c r="O154" s="3">
        <f t="shared" si="4"/>
        <v>9.3076090368737263E-2</v>
      </c>
      <c r="P154" s="3">
        <f t="shared" si="5"/>
        <v>3.286954208544846</v>
      </c>
    </row>
    <row r="155" spans="1:16" x14ac:dyDescent="0.25">
      <c r="A155" t="s">
        <v>519</v>
      </c>
      <c r="B155" t="s">
        <v>520</v>
      </c>
      <c r="C155" t="s">
        <v>97</v>
      </c>
      <c r="D155" t="s">
        <v>98</v>
      </c>
      <c r="E155" t="s">
        <v>79</v>
      </c>
      <c r="F155" t="s">
        <v>18</v>
      </c>
      <c r="G155" s="5">
        <v>18</v>
      </c>
      <c r="H155" s="6">
        <v>4</v>
      </c>
      <c r="I155" s="5">
        <v>12.2</v>
      </c>
      <c r="J155" s="5">
        <v>10.24</v>
      </c>
      <c r="K155" s="5">
        <v>8.66</v>
      </c>
      <c r="L155">
        <v>4</v>
      </c>
      <c r="N155" s="7">
        <v>4</v>
      </c>
      <c r="O155" s="3">
        <f t="shared" si="4"/>
        <v>1.7728779117854716E-2</v>
      </c>
      <c r="P155" s="3">
        <f t="shared" si="5"/>
        <v>0.626086515913304</v>
      </c>
    </row>
    <row r="156" spans="1:16" x14ac:dyDescent="0.25">
      <c r="A156" t="s">
        <v>521</v>
      </c>
      <c r="B156" t="s">
        <v>522</v>
      </c>
      <c r="C156" t="s">
        <v>97</v>
      </c>
      <c r="D156" t="s">
        <v>98</v>
      </c>
      <c r="E156" t="s">
        <v>523</v>
      </c>
      <c r="F156" t="s">
        <v>18</v>
      </c>
      <c r="G156" s="5">
        <v>25.65</v>
      </c>
      <c r="H156" s="6">
        <v>4</v>
      </c>
      <c r="I156" s="5">
        <v>14.17</v>
      </c>
      <c r="J156" s="5">
        <v>10.24</v>
      </c>
      <c r="K156" s="5">
        <v>12.2</v>
      </c>
      <c r="L156">
        <v>10</v>
      </c>
      <c r="N156" s="7">
        <v>10</v>
      </c>
      <c r="O156" s="3">
        <f t="shared" ref="O156:O177" si="6">(N156/H156)*K156*J156*I156*0.0254*0.0254*0.0254</f>
        <v>7.2522170929561577E-2</v>
      </c>
      <c r="P156" s="3">
        <f t="shared" ref="P156:P178" si="7">O156*35.3147</f>
        <v>2.5610987097261884</v>
      </c>
    </row>
    <row r="157" spans="1:16" x14ac:dyDescent="0.25">
      <c r="A157" t="s">
        <v>1039</v>
      </c>
      <c r="B157" t="s">
        <v>1040</v>
      </c>
      <c r="C157" t="s">
        <v>97</v>
      </c>
      <c r="D157" t="s">
        <v>98</v>
      </c>
      <c r="E157" t="s">
        <v>79</v>
      </c>
      <c r="F157" t="s">
        <v>80</v>
      </c>
      <c r="G157" s="5">
        <v>18</v>
      </c>
      <c r="H157" s="6">
        <v>4</v>
      </c>
      <c r="I157" s="5">
        <v>12.2</v>
      </c>
      <c r="J157" s="5">
        <v>10.24</v>
      </c>
      <c r="K157" s="5">
        <v>8.66</v>
      </c>
      <c r="L157">
        <v>6</v>
      </c>
      <c r="N157" s="7">
        <v>6</v>
      </c>
      <c r="O157" s="3">
        <f t="shared" si="6"/>
        <v>2.6593168676782079E-2</v>
      </c>
      <c r="P157" s="3">
        <f t="shared" si="7"/>
        <v>0.93912977386995611</v>
      </c>
    </row>
    <row r="158" spans="1:16" x14ac:dyDescent="0.25">
      <c r="A158" t="s">
        <v>1173</v>
      </c>
      <c r="B158" t="s">
        <v>1174</v>
      </c>
      <c r="C158" t="s">
        <v>97</v>
      </c>
      <c r="D158" t="s">
        <v>98</v>
      </c>
      <c r="E158" t="s">
        <v>523</v>
      </c>
      <c r="F158" t="s">
        <v>80</v>
      </c>
      <c r="G158" s="5">
        <v>25.65</v>
      </c>
      <c r="H158" s="6">
        <v>4</v>
      </c>
      <c r="I158" s="5">
        <v>14.17</v>
      </c>
      <c r="J158" s="5">
        <v>10.24</v>
      </c>
      <c r="K158" s="5">
        <v>12.2</v>
      </c>
      <c r="L158">
        <v>1</v>
      </c>
      <c r="N158" s="7">
        <v>1</v>
      </c>
      <c r="O158" s="3">
        <f t="shared" si="6"/>
        <v>7.2522170929561593E-3</v>
      </c>
      <c r="P158" s="3">
        <f t="shared" si="7"/>
        <v>0.25610987097261889</v>
      </c>
    </row>
    <row r="159" spans="1:16" x14ac:dyDescent="0.25">
      <c r="A159" t="s">
        <v>219</v>
      </c>
      <c r="B159" t="s">
        <v>220</v>
      </c>
      <c r="C159" t="s">
        <v>221</v>
      </c>
      <c r="D159" t="s">
        <v>222</v>
      </c>
      <c r="E159" t="s">
        <v>79</v>
      </c>
      <c r="F159" t="s">
        <v>21</v>
      </c>
      <c r="G159" s="5">
        <v>18.5</v>
      </c>
      <c r="H159" s="6">
        <v>4</v>
      </c>
      <c r="I159" s="5">
        <v>12.5984</v>
      </c>
      <c r="J159" s="5">
        <v>10.629899999999999</v>
      </c>
      <c r="K159" s="5">
        <v>10.2362</v>
      </c>
      <c r="L159">
        <v>21</v>
      </c>
      <c r="N159" s="7">
        <v>21</v>
      </c>
      <c r="O159" s="3">
        <f t="shared" si="6"/>
        <v>0.11793529238541522</v>
      </c>
      <c r="P159" s="3">
        <f t="shared" si="7"/>
        <v>4.1648494700032233</v>
      </c>
    </row>
    <row r="160" spans="1:16" x14ac:dyDescent="0.25">
      <c r="A160" t="s">
        <v>524</v>
      </c>
      <c r="B160" t="s">
        <v>525</v>
      </c>
      <c r="C160" t="s">
        <v>221</v>
      </c>
      <c r="D160" t="s">
        <v>222</v>
      </c>
      <c r="E160" t="s">
        <v>96</v>
      </c>
      <c r="F160" t="s">
        <v>18</v>
      </c>
      <c r="G160" s="5">
        <v>21</v>
      </c>
      <c r="H160" s="6">
        <v>4</v>
      </c>
      <c r="I160" s="5">
        <v>9.8425200000000004</v>
      </c>
      <c r="J160" s="5">
        <v>11.811019999999999</v>
      </c>
      <c r="K160" s="5">
        <v>12.99213</v>
      </c>
      <c r="L160">
        <v>2</v>
      </c>
      <c r="N160" s="7">
        <v>2</v>
      </c>
      <c r="O160" s="3">
        <f t="shared" si="6"/>
        <v>1.2375000425998825E-2</v>
      </c>
      <c r="P160" s="3">
        <f t="shared" si="7"/>
        <v>0.43701942754402073</v>
      </c>
    </row>
    <row r="161" spans="1:16" x14ac:dyDescent="0.25">
      <c r="A161" t="s">
        <v>1008</v>
      </c>
      <c r="B161" t="s">
        <v>1009</v>
      </c>
      <c r="C161" t="s">
        <v>94</v>
      </c>
      <c r="D161" t="s">
        <v>95</v>
      </c>
      <c r="E161" t="s">
        <v>53</v>
      </c>
      <c r="F161" t="s">
        <v>110</v>
      </c>
      <c r="G161" s="5">
        <v>16.8</v>
      </c>
      <c r="H161" s="6">
        <v>4</v>
      </c>
      <c r="I161" s="5">
        <v>9.84</v>
      </c>
      <c r="J161" s="5">
        <v>11.81</v>
      </c>
      <c r="K161" s="5">
        <v>10.63</v>
      </c>
      <c r="L161">
        <v>1</v>
      </c>
      <c r="N161" s="7">
        <v>1</v>
      </c>
      <c r="O161" s="3">
        <f t="shared" si="6"/>
        <v>5.0608028494708319E-3</v>
      </c>
      <c r="P161" s="3">
        <f t="shared" si="7"/>
        <v>0.1787207343882076</v>
      </c>
    </row>
    <row r="162" spans="1:16" x14ac:dyDescent="0.25">
      <c r="A162" t="s">
        <v>671</v>
      </c>
      <c r="B162" t="s">
        <v>672</v>
      </c>
      <c r="C162" t="s">
        <v>94</v>
      </c>
      <c r="D162" t="s">
        <v>95</v>
      </c>
      <c r="E162" t="s">
        <v>79</v>
      </c>
      <c r="F162" t="s">
        <v>110</v>
      </c>
      <c r="G162" s="5">
        <v>18.899999999999999</v>
      </c>
      <c r="H162" s="6">
        <v>4</v>
      </c>
      <c r="I162" s="5">
        <v>9.84</v>
      </c>
      <c r="J162" s="5">
        <v>11.81</v>
      </c>
      <c r="K162" s="5">
        <v>11.81</v>
      </c>
      <c r="L162">
        <v>1</v>
      </c>
      <c r="N162" s="7">
        <v>1</v>
      </c>
      <c r="O162" s="3">
        <f t="shared" si="6"/>
        <v>5.6225852918391833E-3</v>
      </c>
      <c r="P162" s="3">
        <f t="shared" si="7"/>
        <v>0.19855991280571322</v>
      </c>
    </row>
    <row r="163" spans="1:16" x14ac:dyDescent="0.25">
      <c r="A163" t="s">
        <v>526</v>
      </c>
      <c r="B163" t="s">
        <v>527</v>
      </c>
      <c r="C163" t="s">
        <v>208</v>
      </c>
      <c r="D163" t="s">
        <v>209</v>
      </c>
      <c r="E163" t="s">
        <v>53</v>
      </c>
      <c r="F163" t="s">
        <v>80</v>
      </c>
      <c r="G163" s="5">
        <v>15.05</v>
      </c>
      <c r="H163" s="6">
        <v>4</v>
      </c>
      <c r="I163" s="5">
        <v>12.204700000000001</v>
      </c>
      <c r="J163" s="5">
        <v>10.629899999999999</v>
      </c>
      <c r="K163" s="5">
        <v>9.8424999999999994</v>
      </c>
      <c r="L163">
        <v>1</v>
      </c>
      <c r="N163" s="7">
        <v>1</v>
      </c>
      <c r="O163" s="3">
        <f t="shared" si="6"/>
        <v>5.2312186125627741E-3</v>
      </c>
      <c r="P163" s="3">
        <f t="shared" si="7"/>
        <v>0.18473891593707062</v>
      </c>
    </row>
    <row r="164" spans="1:16" x14ac:dyDescent="0.25">
      <c r="A164" t="s">
        <v>528</v>
      </c>
      <c r="B164" t="s">
        <v>529</v>
      </c>
      <c r="C164" t="s">
        <v>208</v>
      </c>
      <c r="D164" t="s">
        <v>209</v>
      </c>
      <c r="E164" t="s">
        <v>79</v>
      </c>
      <c r="F164" t="s">
        <v>80</v>
      </c>
      <c r="G164" s="5">
        <v>17.2</v>
      </c>
      <c r="H164" s="6">
        <v>4</v>
      </c>
      <c r="I164" s="5">
        <v>11.81</v>
      </c>
      <c r="J164" s="5">
        <v>9.4499999999999993</v>
      </c>
      <c r="K164" s="5">
        <v>8.27</v>
      </c>
      <c r="L164">
        <v>79</v>
      </c>
      <c r="N164" s="7">
        <v>79</v>
      </c>
      <c r="O164" s="3">
        <f t="shared" si="6"/>
        <v>0.29871392302563643</v>
      </c>
      <c r="P164" s="3">
        <f t="shared" si="7"/>
        <v>10.548992577473443</v>
      </c>
    </row>
    <row r="165" spans="1:16" x14ac:dyDescent="0.25">
      <c r="A165" t="s">
        <v>1041</v>
      </c>
      <c r="B165" t="s">
        <v>1042</v>
      </c>
      <c r="C165" t="s">
        <v>1033</v>
      </c>
      <c r="D165" t="s">
        <v>1043</v>
      </c>
      <c r="E165" t="s">
        <v>78</v>
      </c>
      <c r="F165" t="s">
        <v>21</v>
      </c>
      <c r="G165" s="5">
        <v>20.5</v>
      </c>
      <c r="H165" s="6">
        <v>4</v>
      </c>
      <c r="I165" s="5">
        <v>11.811019999999999</v>
      </c>
      <c r="J165" s="5">
        <v>9.8425200000000004</v>
      </c>
      <c r="K165" s="5">
        <v>10.62992</v>
      </c>
      <c r="L165">
        <v>2</v>
      </c>
      <c r="N165" s="7">
        <v>2</v>
      </c>
      <c r="O165" s="3">
        <f t="shared" si="6"/>
        <v>1.0124996019000227E-2</v>
      </c>
      <c r="P165" s="3">
        <f t="shared" si="7"/>
        <v>0.35756119691218735</v>
      </c>
    </row>
    <row r="166" spans="1:16" x14ac:dyDescent="0.25">
      <c r="A166" t="s">
        <v>896</v>
      </c>
      <c r="B166" t="s">
        <v>897</v>
      </c>
      <c r="C166" t="s">
        <v>173</v>
      </c>
      <c r="D166" t="s">
        <v>214</v>
      </c>
      <c r="E166" t="s">
        <v>215</v>
      </c>
      <c r="F166" t="s">
        <v>31</v>
      </c>
      <c r="G166" s="5">
        <v>23.65</v>
      </c>
      <c r="H166" s="6">
        <v>4</v>
      </c>
      <c r="I166" s="5">
        <v>26.37</v>
      </c>
      <c r="J166" s="5">
        <v>16.14</v>
      </c>
      <c r="K166" s="5">
        <v>6.69</v>
      </c>
      <c r="L166">
        <v>12</v>
      </c>
      <c r="N166" s="7">
        <v>12</v>
      </c>
      <c r="O166" s="3">
        <f t="shared" si="6"/>
        <v>0.13997877306150683</v>
      </c>
      <c r="P166" s="3">
        <f t="shared" si="7"/>
        <v>4.9433083770351951</v>
      </c>
    </row>
    <row r="167" spans="1:16" x14ac:dyDescent="0.25">
      <c r="A167" t="s">
        <v>814</v>
      </c>
      <c r="B167" t="s">
        <v>815</v>
      </c>
      <c r="C167" t="s">
        <v>173</v>
      </c>
      <c r="D167" t="s">
        <v>214</v>
      </c>
      <c r="E167" t="s">
        <v>216</v>
      </c>
      <c r="F167" t="s">
        <v>31</v>
      </c>
      <c r="G167" s="5">
        <v>25.8</v>
      </c>
      <c r="H167" s="6">
        <v>4</v>
      </c>
      <c r="I167" s="5">
        <v>26.37</v>
      </c>
      <c r="J167" s="5">
        <v>16.14</v>
      </c>
      <c r="K167" s="5">
        <v>7.48</v>
      </c>
      <c r="L167">
        <v>1</v>
      </c>
      <c r="N167" s="7">
        <v>1</v>
      </c>
      <c r="O167" s="3">
        <f t="shared" si="6"/>
        <v>1.3042366996762223E-2</v>
      </c>
      <c r="P167" s="3">
        <f t="shared" si="7"/>
        <v>0.46058727778055891</v>
      </c>
    </row>
    <row r="168" spans="1:16" x14ac:dyDescent="0.25">
      <c r="A168" t="s">
        <v>898</v>
      </c>
      <c r="B168" t="s">
        <v>899</v>
      </c>
      <c r="C168" t="s">
        <v>207</v>
      </c>
      <c r="D168" t="s">
        <v>532</v>
      </c>
      <c r="E168" t="s">
        <v>53</v>
      </c>
      <c r="F168" t="s">
        <v>20</v>
      </c>
      <c r="G168" s="5">
        <v>22.5</v>
      </c>
      <c r="H168" s="6">
        <v>4</v>
      </c>
      <c r="I168" s="5">
        <v>12.2</v>
      </c>
      <c r="J168" s="5">
        <v>10.63</v>
      </c>
      <c r="K168" s="5">
        <v>9.84</v>
      </c>
      <c r="L168">
        <v>6</v>
      </c>
      <c r="N168" s="7">
        <v>6</v>
      </c>
      <c r="O168" s="3">
        <f t="shared" si="6"/>
        <v>3.1367550260903036E-2</v>
      </c>
      <c r="P168" s="3">
        <f t="shared" si="7"/>
        <v>1.1077356271987124</v>
      </c>
    </row>
    <row r="169" spans="1:16" x14ac:dyDescent="0.25">
      <c r="A169" t="s">
        <v>530</v>
      </c>
      <c r="B169" t="s">
        <v>531</v>
      </c>
      <c r="C169" t="s">
        <v>207</v>
      </c>
      <c r="D169" t="s">
        <v>532</v>
      </c>
      <c r="E169" t="s">
        <v>96</v>
      </c>
      <c r="F169" t="s">
        <v>20</v>
      </c>
      <c r="G169" s="5">
        <v>27</v>
      </c>
      <c r="H169" s="6">
        <v>4</v>
      </c>
      <c r="I169" s="5">
        <v>12.2</v>
      </c>
      <c r="J169" s="5">
        <v>10.63</v>
      </c>
      <c r="K169" s="5">
        <v>13</v>
      </c>
      <c r="L169">
        <v>1</v>
      </c>
      <c r="N169" s="7">
        <v>1</v>
      </c>
      <c r="O169" s="3">
        <f t="shared" si="6"/>
        <v>6.9068115411879986E-3</v>
      </c>
      <c r="P169" s="3">
        <f t="shared" si="7"/>
        <v>0.24391197753359184</v>
      </c>
    </row>
    <row r="170" spans="1:16" x14ac:dyDescent="0.25">
      <c r="A170" t="s">
        <v>533</v>
      </c>
      <c r="B170" t="s">
        <v>534</v>
      </c>
      <c r="C170" t="s">
        <v>207</v>
      </c>
      <c r="D170" t="s">
        <v>535</v>
      </c>
      <c r="E170" t="s">
        <v>238</v>
      </c>
      <c r="F170" t="s">
        <v>536</v>
      </c>
      <c r="G170" s="5">
        <v>17.100000000000001</v>
      </c>
      <c r="H170" s="6">
        <v>8</v>
      </c>
      <c r="I170" s="5">
        <v>12.2</v>
      </c>
      <c r="J170" s="5">
        <v>10.63</v>
      </c>
      <c r="K170" s="5">
        <v>5.12</v>
      </c>
      <c r="L170">
        <v>18</v>
      </c>
      <c r="N170" s="7">
        <v>18</v>
      </c>
      <c r="O170" s="3">
        <f t="shared" si="6"/>
        <v>2.4481990447534074E-2</v>
      </c>
      <c r="P170" s="3">
        <f t="shared" si="7"/>
        <v>0.86457414805753163</v>
      </c>
    </row>
    <row r="171" spans="1:16" x14ac:dyDescent="0.25">
      <c r="A171" t="s">
        <v>235</v>
      </c>
      <c r="B171" t="s">
        <v>236</v>
      </c>
      <c r="C171" t="s">
        <v>207</v>
      </c>
      <c r="D171" t="s">
        <v>237</v>
      </c>
      <c r="E171" t="s">
        <v>238</v>
      </c>
      <c r="F171" t="s">
        <v>20</v>
      </c>
      <c r="G171" s="5">
        <v>17.100000000000001</v>
      </c>
      <c r="H171" s="6">
        <v>8</v>
      </c>
      <c r="I171" s="5">
        <v>12.2</v>
      </c>
      <c r="J171" s="5">
        <v>10.63</v>
      </c>
      <c r="K171" s="5">
        <v>5.12</v>
      </c>
      <c r="L171">
        <v>6</v>
      </c>
      <c r="N171" s="7">
        <v>6</v>
      </c>
      <c r="O171" s="3">
        <f t="shared" si="6"/>
        <v>8.1606634825113593E-3</v>
      </c>
      <c r="P171" s="3">
        <f t="shared" si="7"/>
        <v>0.28819138268584393</v>
      </c>
    </row>
    <row r="172" spans="1:16" x14ac:dyDescent="0.25">
      <c r="A172" t="s">
        <v>1044</v>
      </c>
      <c r="B172" t="s">
        <v>1045</v>
      </c>
      <c r="C172" t="s">
        <v>902</v>
      </c>
      <c r="D172" t="s">
        <v>1046</v>
      </c>
      <c r="E172" t="s">
        <v>1047</v>
      </c>
      <c r="F172" t="s">
        <v>37</v>
      </c>
      <c r="G172" s="5">
        <v>10.8</v>
      </c>
      <c r="H172" s="6">
        <v>1</v>
      </c>
      <c r="I172" s="5">
        <v>18.110240000000001</v>
      </c>
      <c r="J172" s="5">
        <v>13.779529999999999</v>
      </c>
      <c r="K172" s="5">
        <v>3.9370099999999999</v>
      </c>
      <c r="L172">
        <v>76</v>
      </c>
      <c r="N172" s="7">
        <v>76</v>
      </c>
      <c r="O172" s="3">
        <f t="shared" si="6"/>
        <v>1.2236011328562999</v>
      </c>
      <c r="P172" s="3">
        <f t="shared" si="7"/>
        <v>43.211106926480376</v>
      </c>
    </row>
    <row r="173" spans="1:16" x14ac:dyDescent="0.25">
      <c r="A173" t="s">
        <v>1010</v>
      </c>
      <c r="B173" t="s">
        <v>1011</v>
      </c>
      <c r="C173" t="s">
        <v>1012</v>
      </c>
      <c r="D173" t="s">
        <v>1013</v>
      </c>
      <c r="E173" t="s">
        <v>72</v>
      </c>
      <c r="F173" t="s">
        <v>21</v>
      </c>
      <c r="G173" s="5">
        <v>12.6</v>
      </c>
      <c r="H173" s="6">
        <v>4</v>
      </c>
      <c r="I173" s="5">
        <v>11.811</v>
      </c>
      <c r="J173" s="5">
        <v>9.0550999999999995</v>
      </c>
      <c r="K173" s="5">
        <v>6.2991999999999999</v>
      </c>
      <c r="L173">
        <v>2</v>
      </c>
      <c r="N173" s="7">
        <v>2</v>
      </c>
      <c r="O173" s="3">
        <f t="shared" si="6"/>
        <v>5.519966880066238E-3</v>
      </c>
      <c r="P173" s="3">
        <f t="shared" si="7"/>
        <v>0.19493597437947519</v>
      </c>
    </row>
    <row r="174" spans="1:16" x14ac:dyDescent="0.25">
      <c r="A174" t="s">
        <v>900</v>
      </c>
      <c r="B174" t="s">
        <v>901</v>
      </c>
      <c r="C174" t="s">
        <v>902</v>
      </c>
      <c r="D174" t="s">
        <v>903</v>
      </c>
      <c r="E174" t="s">
        <v>904</v>
      </c>
      <c r="F174" t="s">
        <v>29</v>
      </c>
      <c r="G174" s="5">
        <v>15.18</v>
      </c>
      <c r="H174" s="6">
        <v>4</v>
      </c>
      <c r="I174" s="5">
        <v>12.2</v>
      </c>
      <c r="J174" s="5">
        <v>10.24</v>
      </c>
      <c r="K174" s="5">
        <v>5.51</v>
      </c>
      <c r="L174">
        <v>2</v>
      </c>
      <c r="N174" s="7">
        <v>2</v>
      </c>
      <c r="O174" s="3">
        <f t="shared" si="6"/>
        <v>5.6400446269849582E-3</v>
      </c>
      <c r="P174" s="3">
        <f t="shared" si="7"/>
        <v>0.1991764839885857</v>
      </c>
    </row>
    <row r="175" spans="1:16" x14ac:dyDescent="0.25">
      <c r="A175" t="s">
        <v>905</v>
      </c>
      <c r="B175" t="s">
        <v>906</v>
      </c>
      <c r="C175" t="s">
        <v>902</v>
      </c>
      <c r="D175" t="s">
        <v>907</v>
      </c>
      <c r="E175" t="s">
        <v>204</v>
      </c>
      <c r="F175" t="s">
        <v>30</v>
      </c>
      <c r="G175" s="5">
        <v>12.15</v>
      </c>
      <c r="H175" s="6">
        <v>8</v>
      </c>
      <c r="I175" s="5">
        <v>13.3858</v>
      </c>
      <c r="J175" s="5">
        <v>10.2362</v>
      </c>
      <c r="K175" s="5">
        <v>4.7244000000000002</v>
      </c>
      <c r="L175">
        <v>1</v>
      </c>
      <c r="N175" s="7">
        <v>1</v>
      </c>
      <c r="O175" s="3">
        <f t="shared" si="6"/>
        <v>1.325992044015912E-3</v>
      </c>
      <c r="P175" s="3">
        <f t="shared" si="7"/>
        <v>4.6827011236808734E-2</v>
      </c>
    </row>
    <row r="176" spans="1:16" x14ac:dyDescent="0.25">
      <c r="A176" t="s">
        <v>223</v>
      </c>
      <c r="B176" t="s">
        <v>224</v>
      </c>
      <c r="C176" t="s">
        <v>138</v>
      </c>
      <c r="D176" t="s">
        <v>139</v>
      </c>
      <c r="E176" t="s">
        <v>72</v>
      </c>
      <c r="F176" t="s">
        <v>59</v>
      </c>
      <c r="G176" s="5">
        <v>16.649999999999999</v>
      </c>
      <c r="H176" s="6">
        <v>4</v>
      </c>
      <c r="I176" s="5">
        <v>11.811</v>
      </c>
      <c r="J176" s="5">
        <v>9.4488000000000003</v>
      </c>
      <c r="K176" s="5">
        <v>7.6772</v>
      </c>
      <c r="L176">
        <v>1</v>
      </c>
      <c r="N176" s="7">
        <v>1</v>
      </c>
      <c r="O176" s="3">
        <f t="shared" si="6"/>
        <v>3.5100017999506799E-3</v>
      </c>
      <c r="P176" s="3">
        <f t="shared" si="7"/>
        <v>0.12395466056471828</v>
      </c>
    </row>
    <row r="177" spans="1:16" x14ac:dyDescent="0.25">
      <c r="A177" t="s">
        <v>609</v>
      </c>
      <c r="B177" t="s">
        <v>610</v>
      </c>
      <c r="C177" t="s">
        <v>611</v>
      </c>
      <c r="D177" t="s">
        <v>612</v>
      </c>
      <c r="E177" t="s">
        <v>78</v>
      </c>
      <c r="F177" t="s">
        <v>18</v>
      </c>
      <c r="G177" s="5">
        <v>3.12</v>
      </c>
      <c r="H177" s="6">
        <v>4</v>
      </c>
      <c r="I177" s="5">
        <v>12.5984</v>
      </c>
      <c r="J177" s="5">
        <v>9.0591000000000008</v>
      </c>
      <c r="K177" s="5">
        <v>4.7205000000000004</v>
      </c>
      <c r="M177">
        <v>4</v>
      </c>
      <c r="N177" s="7">
        <v>4</v>
      </c>
      <c r="O177" s="3">
        <f t="shared" si="6"/>
        <v>8.8285544250311949E-3</v>
      </c>
      <c r="P177" s="3">
        <f t="shared" si="7"/>
        <v>0.31177775095364918</v>
      </c>
    </row>
    <row r="178" spans="1:16" x14ac:dyDescent="0.25">
      <c r="A178" t="s">
        <v>1430</v>
      </c>
      <c r="N178" s="7">
        <f>SUM(N5:N177)</f>
        <v>1953</v>
      </c>
      <c r="O178" s="8">
        <f>SUM(O5:O177)</f>
        <v>9.5497678445673166</v>
      </c>
      <c r="P178" s="8">
        <f t="shared" si="7"/>
        <v>337.24718650054143</v>
      </c>
    </row>
  </sheetData>
  <autoFilter ref="A4:P178"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6"/>
  <sheetViews>
    <sheetView zoomScale="85" zoomScaleNormal="85" workbookViewId="0">
      <pane ySplit="4" topLeftCell="A64" activePane="bottomLeft" state="frozen"/>
      <selection pane="bottomLeft" activeCell="G67" sqref="G67"/>
    </sheetView>
  </sheetViews>
  <sheetFormatPr defaultColWidth="9" defaultRowHeight="13.2" x14ac:dyDescent="0.25"/>
  <cols>
    <col min="1" max="1" width="15.6640625" customWidth="1"/>
    <col min="2" max="2" width="13.109375" customWidth="1"/>
    <col min="3" max="3" width="17.6640625" customWidth="1"/>
    <col min="4" max="4" width="4.44140625" customWidth="1"/>
    <col min="5" max="5" width="5" customWidth="1"/>
    <col min="6" max="6" width="4.44140625" customWidth="1"/>
    <col min="7" max="7" width="10.6640625" bestFit="1" customWidth="1"/>
    <col min="8" max="8" width="4.6640625" customWidth="1"/>
    <col min="9" max="9" width="7.44140625" customWidth="1"/>
    <col min="10" max="10" width="12.44140625" customWidth="1"/>
    <col min="11" max="11" width="8.6640625" customWidth="1"/>
    <col min="12" max="12" width="8.109375" customWidth="1"/>
    <col min="13" max="13" width="9.109375" customWidth="1"/>
    <col min="14" max="15" width="6.44140625" hidden="1" customWidth="1"/>
    <col min="16" max="16" width="8.44140625" customWidth="1"/>
    <col min="17" max="17" width="10" customWidth="1"/>
    <col min="18" max="18" width="11" customWidth="1"/>
    <col min="19" max="20" width="7.6640625" customWidth="1"/>
    <col min="21" max="21" width="33.109375" style="29" customWidth="1"/>
    <col min="22" max="22" width="11.6640625" customWidth="1"/>
  </cols>
  <sheetData>
    <row r="1" spans="1:20" x14ac:dyDescent="0.25">
      <c r="A1" t="s">
        <v>13</v>
      </c>
      <c r="B1" t="s">
        <v>43</v>
      </c>
    </row>
    <row r="3" spans="1:20" ht="14.4" x14ac:dyDescent="0.3">
      <c r="A3" t="s">
        <v>1431</v>
      </c>
      <c r="N3" t="s">
        <v>7</v>
      </c>
      <c r="S3" s="44" t="s">
        <v>1436</v>
      </c>
      <c r="T3" s="44"/>
    </row>
    <row r="4" spans="1:20" ht="27" x14ac:dyDescent="0.3">
      <c r="A4" t="s">
        <v>0</v>
      </c>
      <c r="B4" t="s">
        <v>1</v>
      </c>
      <c r="C4" t="s">
        <v>2</v>
      </c>
      <c r="D4" t="s">
        <v>3</v>
      </c>
      <c r="E4" t="s">
        <v>4</v>
      </c>
      <c r="F4" t="s">
        <v>5</v>
      </c>
      <c r="G4" t="s">
        <v>6</v>
      </c>
      <c r="H4" s="30" t="s">
        <v>1425</v>
      </c>
      <c r="I4" t="s">
        <v>8</v>
      </c>
      <c r="J4" t="s">
        <v>9</v>
      </c>
      <c r="K4" t="s">
        <v>10</v>
      </c>
      <c r="L4" t="s">
        <v>11</v>
      </c>
      <c r="M4" t="s">
        <v>12</v>
      </c>
      <c r="N4" t="s">
        <v>243</v>
      </c>
      <c r="O4" t="s">
        <v>590</v>
      </c>
      <c r="P4" s="28" t="s">
        <v>1430</v>
      </c>
      <c r="Q4" s="31" t="s">
        <v>1428</v>
      </c>
      <c r="R4" s="32" t="s">
        <v>1429</v>
      </c>
      <c r="S4" s="33" t="s">
        <v>1437</v>
      </c>
      <c r="T4" s="33" t="s">
        <v>1429</v>
      </c>
    </row>
    <row r="5" spans="1:20" x14ac:dyDescent="0.25">
      <c r="A5" t="s">
        <v>273</v>
      </c>
      <c r="B5" t="s">
        <v>274</v>
      </c>
      <c r="C5" t="s">
        <v>275</v>
      </c>
      <c r="D5" t="s">
        <v>276</v>
      </c>
      <c r="E5" t="s">
        <v>277</v>
      </c>
      <c r="F5" t="s">
        <v>26</v>
      </c>
      <c r="G5" t="s">
        <v>120</v>
      </c>
      <c r="H5" t="s">
        <v>1427</v>
      </c>
      <c r="I5" s="5">
        <v>29.56</v>
      </c>
      <c r="J5" s="6">
        <v>2</v>
      </c>
      <c r="K5" s="5">
        <v>17.5197</v>
      </c>
      <c r="L5" s="5">
        <v>13.9764</v>
      </c>
      <c r="M5" s="5">
        <v>15.157500000000001</v>
      </c>
      <c r="N5">
        <v>4</v>
      </c>
      <c r="P5">
        <v>4</v>
      </c>
      <c r="Q5" s="3">
        <f>(P5/J5)*M5*L5*K5*0.0254*0.0254*0.0254</f>
        <v>0.12164120373254794</v>
      </c>
      <c r="R5" s="3">
        <f>Q5*35.3147</f>
        <v>4.2957226174538112</v>
      </c>
      <c r="S5" s="3">
        <f>P5</f>
        <v>4</v>
      </c>
      <c r="T5" s="3">
        <f>R5</f>
        <v>4.2957226174538112</v>
      </c>
    </row>
    <row r="6" spans="1:20" x14ac:dyDescent="0.25">
      <c r="A6" t="s">
        <v>278</v>
      </c>
      <c r="B6" t="s">
        <v>279</v>
      </c>
      <c r="C6" t="s">
        <v>280</v>
      </c>
      <c r="D6" t="s">
        <v>281</v>
      </c>
      <c r="E6" t="s">
        <v>282</v>
      </c>
      <c r="F6" t="s">
        <v>40</v>
      </c>
      <c r="G6" t="s">
        <v>120</v>
      </c>
      <c r="H6" t="s">
        <v>1427</v>
      </c>
      <c r="I6" s="5">
        <v>24.28</v>
      </c>
      <c r="J6" s="6">
        <v>2</v>
      </c>
      <c r="K6" s="5">
        <v>17.7165</v>
      </c>
      <c r="L6" s="5">
        <v>12.992100000000001</v>
      </c>
      <c r="M6" s="5">
        <v>11.0236</v>
      </c>
      <c r="N6">
        <v>3</v>
      </c>
      <c r="P6">
        <v>3</v>
      </c>
      <c r="Q6" s="3">
        <f t="shared" ref="Q6:Q31" si="0">(P6/J6)*M6*L6*K6*0.0254*0.0254*0.0254</f>
        <v>6.2369625780748429E-2</v>
      </c>
      <c r="R6" s="3">
        <f t="shared" ref="R6:R18" si="1">Q6*35.3147</f>
        <v>2.2025646235593968</v>
      </c>
      <c r="S6" s="3">
        <f t="shared" ref="S6:S10" si="2">P6</f>
        <v>3</v>
      </c>
      <c r="T6" s="3">
        <f t="shared" ref="T6:T10" si="3">R6</f>
        <v>2.2025646235593968</v>
      </c>
    </row>
    <row r="7" spans="1:20" x14ac:dyDescent="0.25">
      <c r="A7" t="s">
        <v>283</v>
      </c>
      <c r="B7" t="s">
        <v>284</v>
      </c>
      <c r="C7" t="s">
        <v>285</v>
      </c>
      <c r="D7" t="s">
        <v>286</v>
      </c>
      <c r="E7" t="s">
        <v>287</v>
      </c>
      <c r="F7" t="s">
        <v>40</v>
      </c>
      <c r="G7" t="s">
        <v>120</v>
      </c>
      <c r="H7" t="s">
        <v>1427</v>
      </c>
      <c r="I7" s="5">
        <v>29.56</v>
      </c>
      <c r="J7" s="6">
        <v>2</v>
      </c>
      <c r="K7" s="5">
        <v>17.7165</v>
      </c>
      <c r="L7" s="5">
        <v>13.189</v>
      </c>
      <c r="M7" s="5">
        <v>12.992100000000001</v>
      </c>
      <c r="N7">
        <v>2</v>
      </c>
      <c r="P7">
        <v>2</v>
      </c>
      <c r="Q7" s="3">
        <f t="shared" si="0"/>
        <v>4.9747390109842589E-2</v>
      </c>
      <c r="R7" s="3">
        <f t="shared" si="1"/>
        <v>1.7568141575120582</v>
      </c>
      <c r="S7" s="3">
        <f t="shared" si="2"/>
        <v>2</v>
      </c>
      <c r="T7" s="3">
        <f t="shared" si="3"/>
        <v>1.7568141575120582</v>
      </c>
    </row>
    <row r="8" spans="1:20" x14ac:dyDescent="0.25">
      <c r="A8" t="s">
        <v>288</v>
      </c>
      <c r="B8" t="s">
        <v>289</v>
      </c>
      <c r="C8" t="s">
        <v>290</v>
      </c>
      <c r="D8" t="s">
        <v>291</v>
      </c>
      <c r="E8" t="s">
        <v>101</v>
      </c>
      <c r="F8" t="s">
        <v>292</v>
      </c>
      <c r="G8" t="s">
        <v>120</v>
      </c>
      <c r="H8" t="s">
        <v>1427</v>
      </c>
      <c r="I8" s="5">
        <v>24.28</v>
      </c>
      <c r="J8" s="6">
        <v>2</v>
      </c>
      <c r="K8" s="5">
        <v>21.653500000000001</v>
      </c>
      <c r="L8" s="5">
        <v>16.929099999999998</v>
      </c>
      <c r="M8" s="5">
        <v>9.4488000000000003</v>
      </c>
      <c r="N8">
        <v>4</v>
      </c>
      <c r="P8">
        <v>4</v>
      </c>
      <c r="Q8" s="3">
        <f t="shared" si="0"/>
        <v>0.11351931888136223</v>
      </c>
      <c r="R8" s="3">
        <f t="shared" si="1"/>
        <v>4.0089006904996429</v>
      </c>
      <c r="S8" s="3">
        <f t="shared" si="2"/>
        <v>4</v>
      </c>
      <c r="T8" s="3">
        <f t="shared" si="3"/>
        <v>4.0089006904996429</v>
      </c>
    </row>
    <row r="9" spans="1:20" x14ac:dyDescent="0.25">
      <c r="A9" t="s">
        <v>293</v>
      </c>
      <c r="B9" t="s">
        <v>294</v>
      </c>
      <c r="C9" t="s">
        <v>290</v>
      </c>
      <c r="D9" t="s">
        <v>295</v>
      </c>
      <c r="E9" t="s">
        <v>69</v>
      </c>
      <c r="F9" t="s">
        <v>292</v>
      </c>
      <c r="G9" t="s">
        <v>120</v>
      </c>
      <c r="H9" t="s">
        <v>1427</v>
      </c>
      <c r="I9" s="5">
        <v>29.56</v>
      </c>
      <c r="J9" s="6">
        <v>2</v>
      </c>
      <c r="K9" s="5">
        <v>21.653500000000001</v>
      </c>
      <c r="L9" s="5">
        <v>16.929099999999998</v>
      </c>
      <c r="M9" s="5">
        <v>10.2362</v>
      </c>
      <c r="N9">
        <v>4</v>
      </c>
      <c r="P9">
        <v>4</v>
      </c>
      <c r="Q9" s="3">
        <f t="shared" si="0"/>
        <v>0.12297926212147575</v>
      </c>
      <c r="R9" s="3">
        <f t="shared" si="1"/>
        <v>4.3429757480412796</v>
      </c>
      <c r="S9" s="3">
        <f t="shared" si="2"/>
        <v>4</v>
      </c>
      <c r="T9" s="3">
        <f t="shared" si="3"/>
        <v>4.3429757480412796</v>
      </c>
    </row>
    <row r="10" spans="1:20" x14ac:dyDescent="0.25">
      <c r="A10" t="s">
        <v>296</v>
      </c>
      <c r="B10" t="s">
        <v>297</v>
      </c>
      <c r="C10" t="s">
        <v>290</v>
      </c>
      <c r="D10" t="s">
        <v>298</v>
      </c>
      <c r="E10" t="s">
        <v>44</v>
      </c>
      <c r="F10" t="s">
        <v>292</v>
      </c>
      <c r="G10" t="s">
        <v>120</v>
      </c>
      <c r="H10" t="s">
        <v>1427</v>
      </c>
      <c r="I10" s="5">
        <v>32.200000000000003</v>
      </c>
      <c r="J10" s="6">
        <v>2</v>
      </c>
      <c r="K10" s="5">
        <v>21.8504</v>
      </c>
      <c r="L10" s="5">
        <v>16.732299999999999</v>
      </c>
      <c r="M10" s="5">
        <v>12.007899999999999</v>
      </c>
      <c r="N10">
        <v>2</v>
      </c>
      <c r="P10">
        <v>2</v>
      </c>
      <c r="Q10" s="3">
        <f t="shared" si="0"/>
        <v>7.19421225132192E-2</v>
      </c>
      <c r="R10" s="3">
        <f t="shared" si="1"/>
        <v>2.5406144739175822</v>
      </c>
      <c r="S10" s="3">
        <f t="shared" si="2"/>
        <v>2</v>
      </c>
      <c r="T10" s="3">
        <f t="shared" si="3"/>
        <v>2.5406144739175822</v>
      </c>
    </row>
    <row r="11" spans="1:20" x14ac:dyDescent="0.25">
      <c r="A11" t="s">
        <v>693</v>
      </c>
      <c r="B11" t="s">
        <v>694</v>
      </c>
      <c r="C11" t="s">
        <v>695</v>
      </c>
      <c r="D11" t="s">
        <v>696</v>
      </c>
      <c r="E11" t="s">
        <v>697</v>
      </c>
      <c r="F11" t="s">
        <v>26</v>
      </c>
      <c r="G11" t="s">
        <v>698</v>
      </c>
      <c r="H11" t="s">
        <v>1427</v>
      </c>
      <c r="I11" s="5">
        <v>30.62</v>
      </c>
      <c r="J11" s="6">
        <v>1</v>
      </c>
      <c r="K11" s="5">
        <v>15.75</v>
      </c>
      <c r="L11" s="5">
        <v>12.6</v>
      </c>
      <c r="M11" s="5">
        <v>7.87</v>
      </c>
      <c r="N11">
        <v>1</v>
      </c>
      <c r="P11">
        <v>1</v>
      </c>
      <c r="Q11" s="3">
        <f t="shared" si="0"/>
        <v>2.5593341135795995E-2</v>
      </c>
      <c r="R11" s="3">
        <f t="shared" si="1"/>
        <v>0.90382116420829484</v>
      </c>
      <c r="S11" s="3">
        <f>P11</f>
        <v>1</v>
      </c>
      <c r="T11" s="3">
        <f>R11</f>
        <v>0.90382116420829484</v>
      </c>
    </row>
    <row r="12" spans="1:20" x14ac:dyDescent="0.25">
      <c r="A12" t="s">
        <v>299</v>
      </c>
      <c r="B12" t="s">
        <v>300</v>
      </c>
      <c r="C12" t="s">
        <v>301</v>
      </c>
      <c r="D12" t="s">
        <v>302</v>
      </c>
      <c r="E12" t="s">
        <v>303</v>
      </c>
      <c r="F12" t="s">
        <v>20</v>
      </c>
      <c r="G12" t="s">
        <v>120</v>
      </c>
      <c r="H12" t="s">
        <v>1427</v>
      </c>
      <c r="I12" s="5">
        <v>20.29</v>
      </c>
      <c r="J12" s="6">
        <v>1</v>
      </c>
      <c r="K12" s="5">
        <v>16.93</v>
      </c>
      <c r="L12" s="5">
        <v>12.6</v>
      </c>
      <c r="M12" s="5">
        <v>11.42</v>
      </c>
      <c r="N12">
        <v>1</v>
      </c>
      <c r="P12">
        <v>1</v>
      </c>
      <c r="Q12" s="3">
        <f t="shared" si="0"/>
        <v>3.9920388303579836E-2</v>
      </c>
      <c r="R12" s="3">
        <f t="shared" si="1"/>
        <v>1.4097765368244308</v>
      </c>
      <c r="S12" s="3">
        <f>P12</f>
        <v>1</v>
      </c>
      <c r="T12" s="3">
        <f>R12</f>
        <v>1.4097765368244308</v>
      </c>
    </row>
    <row r="13" spans="1:20" x14ac:dyDescent="0.25">
      <c r="A13" t="s">
        <v>1232</v>
      </c>
      <c r="B13" t="s">
        <v>1233</v>
      </c>
      <c r="C13" t="s">
        <v>1234</v>
      </c>
      <c r="D13" t="s">
        <v>1235</v>
      </c>
      <c r="E13" t="s">
        <v>1236</v>
      </c>
      <c r="F13" t="s">
        <v>30</v>
      </c>
      <c r="G13" t="s">
        <v>112</v>
      </c>
      <c r="H13" t="s">
        <v>1426</v>
      </c>
      <c r="I13" s="5">
        <v>21.64</v>
      </c>
      <c r="J13" s="6">
        <v>3</v>
      </c>
      <c r="K13" s="5">
        <v>18.307099999999998</v>
      </c>
      <c r="L13" s="5">
        <v>13.3858</v>
      </c>
      <c r="M13" s="5">
        <v>10.629899999999999</v>
      </c>
      <c r="N13">
        <v>4</v>
      </c>
      <c r="P13">
        <v>4</v>
      </c>
      <c r="Q13" s="3">
        <f t="shared" si="0"/>
        <v>5.6915813952061176E-2</v>
      </c>
      <c r="R13" s="3">
        <f t="shared" si="1"/>
        <v>2.009964894972855</v>
      </c>
      <c r="S13" s="3">
        <f t="shared" ref="S13:S15" si="4">P13</f>
        <v>4</v>
      </c>
      <c r="T13" s="3">
        <f t="shared" ref="T13:T15" si="5">R13</f>
        <v>2.009964894972855</v>
      </c>
    </row>
    <row r="14" spans="1:20" x14ac:dyDescent="0.25">
      <c r="A14" t="s">
        <v>1016</v>
      </c>
      <c r="B14" t="s">
        <v>1017</v>
      </c>
      <c r="C14" t="s">
        <v>955</v>
      </c>
      <c r="D14" t="s">
        <v>1018</v>
      </c>
      <c r="E14" t="s">
        <v>102</v>
      </c>
      <c r="F14" t="s">
        <v>40</v>
      </c>
      <c r="G14" t="s">
        <v>1015</v>
      </c>
      <c r="H14" t="s">
        <v>1427</v>
      </c>
      <c r="I14" s="5">
        <v>19</v>
      </c>
      <c r="J14" s="6">
        <v>1</v>
      </c>
      <c r="K14" s="5">
        <v>18.5</v>
      </c>
      <c r="L14" s="5">
        <v>14.17</v>
      </c>
      <c r="M14" s="5">
        <v>5.12</v>
      </c>
      <c r="N14">
        <v>1</v>
      </c>
      <c r="P14">
        <v>1</v>
      </c>
      <c r="Q14" s="3">
        <f t="shared" si="0"/>
        <v>2.1994428888473597E-2</v>
      </c>
      <c r="R14" s="3">
        <f t="shared" si="1"/>
        <v>0.77672665786777861</v>
      </c>
      <c r="S14" s="3">
        <f t="shared" si="4"/>
        <v>1</v>
      </c>
      <c r="T14" s="3">
        <f t="shared" si="5"/>
        <v>0.77672665786777861</v>
      </c>
    </row>
    <row r="15" spans="1:20" x14ac:dyDescent="0.25">
      <c r="A15" t="s">
        <v>953</v>
      </c>
      <c r="B15" t="s">
        <v>954</v>
      </c>
      <c r="C15" t="s">
        <v>955</v>
      </c>
      <c r="D15" t="s">
        <v>956</v>
      </c>
      <c r="E15" t="s">
        <v>42</v>
      </c>
      <c r="F15" t="s">
        <v>40</v>
      </c>
      <c r="G15" t="s">
        <v>957</v>
      </c>
      <c r="H15" t="s">
        <v>1427</v>
      </c>
      <c r="I15" s="5">
        <v>25.34</v>
      </c>
      <c r="J15" s="6">
        <v>1</v>
      </c>
      <c r="K15" s="5">
        <v>16.73</v>
      </c>
      <c r="L15" s="5">
        <v>13.39</v>
      </c>
      <c r="M15" s="5">
        <v>7.48</v>
      </c>
      <c r="N15">
        <v>1</v>
      </c>
      <c r="P15">
        <v>1</v>
      </c>
      <c r="Q15" s="3">
        <f t="shared" si="0"/>
        <v>2.7458655329289181E-2</v>
      </c>
      <c r="R15" s="3">
        <f t="shared" si="1"/>
        <v>0.96969417535724867</v>
      </c>
      <c r="S15" s="3">
        <f t="shared" si="4"/>
        <v>1</v>
      </c>
      <c r="T15" s="3">
        <f t="shared" si="5"/>
        <v>0.96969417535724867</v>
      </c>
    </row>
    <row r="16" spans="1:20" x14ac:dyDescent="0.25">
      <c r="A16" t="s">
        <v>989</v>
      </c>
      <c r="B16" t="s">
        <v>990</v>
      </c>
      <c r="C16" t="s">
        <v>991</v>
      </c>
      <c r="D16" t="s">
        <v>992</v>
      </c>
      <c r="E16" t="s">
        <v>993</v>
      </c>
      <c r="F16" t="s">
        <v>994</v>
      </c>
      <c r="G16" t="s">
        <v>980</v>
      </c>
      <c r="H16" t="s">
        <v>1427</v>
      </c>
      <c r="I16" s="5">
        <v>28.57</v>
      </c>
      <c r="J16" s="6">
        <v>1</v>
      </c>
      <c r="K16" s="5">
        <v>11.81</v>
      </c>
      <c r="L16" s="5">
        <v>9.84</v>
      </c>
      <c r="M16" s="5">
        <v>6.3</v>
      </c>
      <c r="N16">
        <v>1</v>
      </c>
      <c r="P16">
        <v>1</v>
      </c>
      <c r="Q16" s="3">
        <f t="shared" si="0"/>
        <v>1.199738775227328E-2</v>
      </c>
      <c r="R16" s="3">
        <f t="shared" si="1"/>
        <v>0.42368414925520526</v>
      </c>
      <c r="S16" s="3">
        <f t="shared" ref="S16" si="6">P16</f>
        <v>1</v>
      </c>
      <c r="T16" s="3">
        <f t="shared" ref="T16" si="7">R16</f>
        <v>0.42368414925520526</v>
      </c>
    </row>
    <row r="17" spans="1:20" x14ac:dyDescent="0.25">
      <c r="A17" t="s">
        <v>327</v>
      </c>
      <c r="B17" t="s">
        <v>328</v>
      </c>
      <c r="C17" t="s">
        <v>329</v>
      </c>
      <c r="D17" t="s">
        <v>330</v>
      </c>
      <c r="E17" t="s">
        <v>331</v>
      </c>
      <c r="F17" t="s">
        <v>48</v>
      </c>
      <c r="G17" t="s">
        <v>120</v>
      </c>
      <c r="H17" t="s">
        <v>1427</v>
      </c>
      <c r="I17" s="5">
        <v>30</v>
      </c>
      <c r="J17" s="6">
        <v>1</v>
      </c>
      <c r="K17" s="5">
        <v>18.899999999999999</v>
      </c>
      <c r="L17" s="5">
        <v>15.75</v>
      </c>
      <c r="M17" s="5">
        <v>7.09</v>
      </c>
      <c r="N17">
        <v>1</v>
      </c>
      <c r="P17">
        <v>1</v>
      </c>
      <c r="Q17" s="3">
        <f t="shared" si="0"/>
        <v>3.4585156668257996E-2</v>
      </c>
      <c r="R17" s="3">
        <f t="shared" si="1"/>
        <v>1.2213644321925308</v>
      </c>
      <c r="S17" s="3">
        <f t="shared" ref="S17:S18" si="8">P17</f>
        <v>1</v>
      </c>
      <c r="T17" s="3">
        <f t="shared" ref="T17:T18" si="9">R17</f>
        <v>1.2213644321925308</v>
      </c>
    </row>
    <row r="18" spans="1:20" x14ac:dyDescent="0.25">
      <c r="A18" t="s">
        <v>1106</v>
      </c>
      <c r="B18" t="s">
        <v>1107</v>
      </c>
      <c r="C18" t="s">
        <v>1108</v>
      </c>
      <c r="D18" t="s">
        <v>1109</v>
      </c>
      <c r="E18" t="s">
        <v>1110</v>
      </c>
      <c r="F18" t="s">
        <v>48</v>
      </c>
      <c r="G18" t="s">
        <v>1111</v>
      </c>
      <c r="H18" t="s">
        <v>1427</v>
      </c>
      <c r="I18" s="5">
        <v>35</v>
      </c>
      <c r="J18" s="6">
        <v>2</v>
      </c>
      <c r="K18" s="5">
        <v>19.684999999999999</v>
      </c>
      <c r="L18" s="5">
        <v>15.944900000000001</v>
      </c>
      <c r="M18" s="5">
        <v>14.960599999999999</v>
      </c>
      <c r="N18">
        <v>1</v>
      </c>
      <c r="P18">
        <v>1</v>
      </c>
      <c r="Q18" s="3">
        <f t="shared" si="0"/>
        <v>3.8474889799979095E-2</v>
      </c>
      <c r="R18" s="3">
        <f t="shared" si="1"/>
        <v>1.3587291908193218</v>
      </c>
      <c r="S18" s="3">
        <f t="shared" si="8"/>
        <v>1</v>
      </c>
      <c r="T18" s="3">
        <f t="shared" si="9"/>
        <v>1.3587291908193218</v>
      </c>
    </row>
    <row r="19" spans="1:20" x14ac:dyDescent="0.25">
      <c r="A19" t="s">
        <v>1335</v>
      </c>
      <c r="B19" t="s">
        <v>1336</v>
      </c>
      <c r="C19" t="s">
        <v>352</v>
      </c>
      <c r="D19" t="s">
        <v>1337</v>
      </c>
      <c r="E19" t="s">
        <v>1338</v>
      </c>
      <c r="F19" t="s">
        <v>80</v>
      </c>
      <c r="G19" t="s">
        <v>58</v>
      </c>
      <c r="H19" t="s">
        <v>1426</v>
      </c>
      <c r="I19" s="5">
        <v>30.36</v>
      </c>
      <c r="J19" s="6">
        <v>1</v>
      </c>
      <c r="K19" s="5">
        <v>21.456700000000001</v>
      </c>
      <c r="L19" s="5">
        <v>18.700800000000001</v>
      </c>
      <c r="M19" s="5">
        <v>9.2520000000000007</v>
      </c>
      <c r="O19">
        <v>612</v>
      </c>
      <c r="P19" s="7">
        <f>612/2</f>
        <v>306</v>
      </c>
      <c r="Q19" s="25">
        <f t="shared" si="0"/>
        <v>18.615783312076761</v>
      </c>
      <c r="R19" s="25">
        <f t="shared" ref="R19:R21" si="10">Q19*35.3147</f>
        <v>657.41080293099719</v>
      </c>
      <c r="S19" s="25">
        <f t="shared" ref="S19:S21" si="11">P19</f>
        <v>306</v>
      </c>
      <c r="T19" s="25">
        <f t="shared" ref="T19:T21" si="12">R19</f>
        <v>657.41080293099719</v>
      </c>
    </row>
    <row r="20" spans="1:20" x14ac:dyDescent="0.25">
      <c r="A20" t="s">
        <v>591</v>
      </c>
      <c r="B20" t="s">
        <v>592</v>
      </c>
      <c r="C20" t="s">
        <v>593</v>
      </c>
      <c r="D20" t="s">
        <v>594</v>
      </c>
      <c r="E20" t="s">
        <v>68</v>
      </c>
      <c r="F20" t="s">
        <v>20</v>
      </c>
      <c r="G20" t="s">
        <v>120</v>
      </c>
      <c r="H20" t="s">
        <v>1427</v>
      </c>
      <c r="I20" s="5">
        <v>39.74</v>
      </c>
      <c r="J20" s="6">
        <v>1</v>
      </c>
      <c r="K20" s="5">
        <v>19.488199999999999</v>
      </c>
      <c r="L20" s="5">
        <v>11.811</v>
      </c>
      <c r="M20" s="5">
        <v>11.0236</v>
      </c>
      <c r="O20">
        <v>1</v>
      </c>
      <c r="P20">
        <v>1</v>
      </c>
      <c r="Q20" s="3">
        <f t="shared" si="0"/>
        <v>4.1579857200072227E-2</v>
      </c>
      <c r="R20" s="3">
        <f t="shared" si="10"/>
        <v>1.4683801830633907</v>
      </c>
      <c r="S20" s="3">
        <f t="shared" si="11"/>
        <v>1</v>
      </c>
      <c r="T20" s="3">
        <f t="shared" si="12"/>
        <v>1.4683801830633907</v>
      </c>
    </row>
    <row r="21" spans="1:20" x14ac:dyDescent="0.25">
      <c r="A21" t="s">
        <v>708</v>
      </c>
      <c r="B21" t="s">
        <v>709</v>
      </c>
      <c r="C21" t="s">
        <v>710</v>
      </c>
      <c r="D21" t="s">
        <v>711</v>
      </c>
      <c r="E21" t="s">
        <v>69</v>
      </c>
      <c r="F21" t="s">
        <v>18</v>
      </c>
      <c r="G21" t="s">
        <v>707</v>
      </c>
      <c r="H21" t="s">
        <v>1427</v>
      </c>
      <c r="I21" s="5">
        <v>29.9</v>
      </c>
      <c r="J21" s="6">
        <v>1</v>
      </c>
      <c r="K21" s="5">
        <v>18.503900000000002</v>
      </c>
      <c r="L21" s="5">
        <v>9.4488000000000003</v>
      </c>
      <c r="M21" s="5">
        <v>9.4488000000000003</v>
      </c>
      <c r="N21">
        <v>1</v>
      </c>
      <c r="P21">
        <v>1</v>
      </c>
      <c r="Q21" s="3">
        <f t="shared" si="0"/>
        <v>2.7071837568324868E-2</v>
      </c>
      <c r="R21" s="3">
        <f t="shared" si="10"/>
        <v>0.95603382217412225</v>
      </c>
      <c r="S21" s="3">
        <f t="shared" si="11"/>
        <v>1</v>
      </c>
      <c r="T21" s="3">
        <f t="shared" si="12"/>
        <v>0.95603382217412225</v>
      </c>
    </row>
    <row r="22" spans="1:20" x14ac:dyDescent="0.25">
      <c r="A22" t="s">
        <v>332</v>
      </c>
      <c r="B22" t="s">
        <v>333</v>
      </c>
      <c r="C22" t="s">
        <v>103</v>
      </c>
      <c r="D22" t="s">
        <v>334</v>
      </c>
      <c r="E22" t="s">
        <v>225</v>
      </c>
      <c r="F22" t="s">
        <v>113</v>
      </c>
      <c r="G22" t="s">
        <v>120</v>
      </c>
      <c r="H22" t="s">
        <v>1427</v>
      </c>
      <c r="I22" s="5">
        <v>40.18</v>
      </c>
      <c r="J22" s="6">
        <v>1</v>
      </c>
      <c r="K22" s="5">
        <v>21.65354</v>
      </c>
      <c r="L22" s="5">
        <v>17.7165</v>
      </c>
      <c r="M22" s="5">
        <v>11.417299999999999</v>
      </c>
      <c r="N22">
        <v>2</v>
      </c>
      <c r="P22">
        <v>2</v>
      </c>
      <c r="Q22" s="3">
        <f t="shared" si="0"/>
        <v>0.14354940387666187</v>
      </c>
      <c r="R22" s="3">
        <f t="shared" ref="R22:R75" si="13">Q22*35.3147</f>
        <v>5.0694041330831512</v>
      </c>
      <c r="S22" s="3">
        <f t="shared" ref="S22:S75" si="14">P22</f>
        <v>2</v>
      </c>
      <c r="T22" s="3">
        <f t="shared" ref="T22:T75" si="15">R22</f>
        <v>5.0694041330831512</v>
      </c>
    </row>
    <row r="23" spans="1:20" x14ac:dyDescent="0.25">
      <c r="A23" t="s">
        <v>335</v>
      </c>
      <c r="B23" t="s">
        <v>336</v>
      </c>
      <c r="C23" t="s">
        <v>337</v>
      </c>
      <c r="D23" t="s">
        <v>338</v>
      </c>
      <c r="E23" t="s">
        <v>339</v>
      </c>
      <c r="F23" t="s">
        <v>18</v>
      </c>
      <c r="G23" t="s">
        <v>120</v>
      </c>
      <c r="H23" t="s">
        <v>1427</v>
      </c>
      <c r="I23" s="5">
        <v>31.32</v>
      </c>
      <c r="J23" s="6">
        <v>1</v>
      </c>
      <c r="K23" s="5">
        <v>18.5</v>
      </c>
      <c r="L23" s="5">
        <v>13.39</v>
      </c>
      <c r="M23" s="5">
        <v>10.24</v>
      </c>
      <c r="N23">
        <v>89</v>
      </c>
      <c r="P23">
        <v>89</v>
      </c>
      <c r="Q23" s="3">
        <f t="shared" si="0"/>
        <v>3.6995032957915135</v>
      </c>
      <c r="R23" s="3">
        <f t="shared" si="13"/>
        <v>130.64684903988856</v>
      </c>
      <c r="S23" s="3">
        <f t="shared" si="14"/>
        <v>89</v>
      </c>
      <c r="T23" s="3">
        <f t="shared" si="15"/>
        <v>130.64684903988856</v>
      </c>
    </row>
    <row r="24" spans="1:20" x14ac:dyDescent="0.25">
      <c r="A24" t="s">
        <v>1350</v>
      </c>
      <c r="B24" t="s">
        <v>1351</v>
      </c>
      <c r="C24" t="s">
        <v>337</v>
      </c>
      <c r="D24" t="s">
        <v>1352</v>
      </c>
      <c r="E24" t="s">
        <v>50</v>
      </c>
      <c r="F24" t="s">
        <v>18</v>
      </c>
      <c r="G24" t="s">
        <v>1339</v>
      </c>
      <c r="H24" t="s">
        <v>1426</v>
      </c>
      <c r="I24" s="5">
        <v>37.119999999999997</v>
      </c>
      <c r="J24" s="6">
        <v>1</v>
      </c>
      <c r="K24" s="5">
        <v>18.5</v>
      </c>
      <c r="L24" s="5">
        <v>13.39</v>
      </c>
      <c r="M24" s="5">
        <v>10.24</v>
      </c>
      <c r="N24">
        <v>146</v>
      </c>
      <c r="P24">
        <v>146</v>
      </c>
      <c r="Q24" s="3">
        <f t="shared" si="0"/>
        <v>6.0688481032085502</v>
      </c>
      <c r="R24" s="3">
        <f t="shared" si="13"/>
        <v>214.319550110379</v>
      </c>
      <c r="S24" s="3">
        <f t="shared" si="14"/>
        <v>146</v>
      </c>
      <c r="T24" s="3">
        <f t="shared" si="15"/>
        <v>214.319550110379</v>
      </c>
    </row>
    <row r="25" spans="1:20" x14ac:dyDescent="0.25">
      <c r="A25" t="s">
        <v>1353</v>
      </c>
      <c r="B25" t="s">
        <v>1354</v>
      </c>
      <c r="C25" t="s">
        <v>360</v>
      </c>
      <c r="D25" t="s">
        <v>1355</v>
      </c>
      <c r="E25" t="s">
        <v>104</v>
      </c>
      <c r="F25" t="s">
        <v>362</v>
      </c>
      <c r="G25" t="s">
        <v>1339</v>
      </c>
      <c r="H25" t="s">
        <v>1426</v>
      </c>
      <c r="I25" s="5">
        <v>43.2</v>
      </c>
      <c r="J25" s="6">
        <v>1</v>
      </c>
      <c r="K25" s="5">
        <v>18.5</v>
      </c>
      <c r="L25" s="5">
        <v>11.81</v>
      </c>
      <c r="M25" s="5">
        <v>9.4499999999999993</v>
      </c>
      <c r="N25">
        <v>23</v>
      </c>
      <c r="P25">
        <v>23</v>
      </c>
      <c r="Q25" s="3">
        <f t="shared" si="0"/>
        <v>0.7781842208219939</v>
      </c>
      <c r="R25" s="3">
        <f t="shared" si="13"/>
        <v>27.481342303062469</v>
      </c>
      <c r="S25" s="3">
        <f t="shared" si="14"/>
        <v>23</v>
      </c>
      <c r="T25" s="3">
        <f t="shared" si="15"/>
        <v>27.481342303062469</v>
      </c>
    </row>
    <row r="26" spans="1:20" x14ac:dyDescent="0.25">
      <c r="A26" t="s">
        <v>821</v>
      </c>
      <c r="B26" t="s">
        <v>822</v>
      </c>
      <c r="C26" t="s">
        <v>823</v>
      </c>
      <c r="D26" t="s">
        <v>824</v>
      </c>
      <c r="E26" t="s">
        <v>104</v>
      </c>
      <c r="F26" t="s">
        <v>40</v>
      </c>
      <c r="G26" t="s">
        <v>820</v>
      </c>
      <c r="H26" t="s">
        <v>1427</v>
      </c>
      <c r="I26" s="5">
        <v>23.8</v>
      </c>
      <c r="J26" s="6">
        <v>1</v>
      </c>
      <c r="K26" s="5">
        <v>18.899999999999999</v>
      </c>
      <c r="L26" s="5">
        <v>12.2</v>
      </c>
      <c r="M26" s="5">
        <v>10.039999999999999</v>
      </c>
      <c r="N26">
        <v>1</v>
      </c>
      <c r="P26">
        <v>1</v>
      </c>
      <c r="Q26" s="3">
        <f t="shared" si="0"/>
        <v>3.7936433339884786E-2</v>
      </c>
      <c r="R26" s="3">
        <f t="shared" si="13"/>
        <v>1.3397137624680293</v>
      </c>
      <c r="S26" s="3">
        <f t="shared" si="14"/>
        <v>1</v>
      </c>
      <c r="T26" s="3">
        <f t="shared" si="15"/>
        <v>1.3397137624680293</v>
      </c>
    </row>
    <row r="27" spans="1:20" x14ac:dyDescent="0.25">
      <c r="A27" t="s">
        <v>340</v>
      </c>
      <c r="B27" t="s">
        <v>341</v>
      </c>
      <c r="C27" t="s">
        <v>342</v>
      </c>
      <c r="D27" t="s">
        <v>343</v>
      </c>
      <c r="E27" t="s">
        <v>69</v>
      </c>
      <c r="F27" t="s">
        <v>21</v>
      </c>
      <c r="G27" t="s">
        <v>120</v>
      </c>
      <c r="H27" t="s">
        <v>1427</v>
      </c>
      <c r="I27" s="5">
        <v>38.090000000000003</v>
      </c>
      <c r="J27" s="6">
        <v>1</v>
      </c>
      <c r="K27" s="5">
        <v>18.50394</v>
      </c>
      <c r="L27" s="5">
        <v>10.62992</v>
      </c>
      <c r="M27" s="5">
        <v>10.62992</v>
      </c>
      <c r="N27">
        <v>117</v>
      </c>
      <c r="P27">
        <v>117</v>
      </c>
      <c r="Q27" s="3">
        <f t="shared" si="0"/>
        <v>4.0087706979995028</v>
      </c>
      <c r="R27" s="3">
        <f t="shared" si="13"/>
        <v>141.56853456864306</v>
      </c>
      <c r="S27" s="3">
        <f t="shared" si="14"/>
        <v>117</v>
      </c>
      <c r="T27" s="3">
        <f t="shared" si="15"/>
        <v>141.56853456864306</v>
      </c>
    </row>
    <row r="28" spans="1:20" x14ac:dyDescent="0.25">
      <c r="A28" t="s">
        <v>778</v>
      </c>
      <c r="B28" t="s">
        <v>779</v>
      </c>
      <c r="C28" t="s">
        <v>378</v>
      </c>
      <c r="D28" t="s">
        <v>780</v>
      </c>
      <c r="E28" t="s">
        <v>781</v>
      </c>
      <c r="F28" t="s">
        <v>292</v>
      </c>
      <c r="G28" t="s">
        <v>768</v>
      </c>
      <c r="H28" t="s">
        <v>1427</v>
      </c>
      <c r="I28" s="5">
        <v>28.57</v>
      </c>
      <c r="J28" s="6">
        <v>1</v>
      </c>
      <c r="K28" s="5">
        <v>18.5</v>
      </c>
      <c r="L28" s="5">
        <v>9.84</v>
      </c>
      <c r="M28" s="5">
        <v>9.84</v>
      </c>
      <c r="N28">
        <v>37</v>
      </c>
      <c r="P28">
        <v>37</v>
      </c>
      <c r="Q28" s="3">
        <f t="shared" si="0"/>
        <v>1.0860874596142847</v>
      </c>
      <c r="R28" s="3">
        <f t="shared" si="13"/>
        <v>38.354852810040583</v>
      </c>
      <c r="S28" s="3">
        <f t="shared" si="14"/>
        <v>37</v>
      </c>
      <c r="T28" s="3">
        <f t="shared" si="15"/>
        <v>38.354852810040583</v>
      </c>
    </row>
    <row r="29" spans="1:20" x14ac:dyDescent="0.25">
      <c r="A29" t="s">
        <v>782</v>
      </c>
      <c r="B29" t="s">
        <v>783</v>
      </c>
      <c r="C29" t="s">
        <v>378</v>
      </c>
      <c r="D29" t="s">
        <v>784</v>
      </c>
      <c r="E29" t="s">
        <v>785</v>
      </c>
      <c r="F29" t="s">
        <v>292</v>
      </c>
      <c r="G29" t="s">
        <v>768</v>
      </c>
      <c r="H29" t="s">
        <v>1427</v>
      </c>
      <c r="I29" s="5">
        <v>33.33</v>
      </c>
      <c r="J29" s="6">
        <v>1</v>
      </c>
      <c r="K29" s="5">
        <v>18.5</v>
      </c>
      <c r="L29" s="5">
        <v>10.63</v>
      </c>
      <c r="M29" s="5">
        <v>10.63</v>
      </c>
      <c r="N29">
        <v>151</v>
      </c>
      <c r="P29">
        <v>151</v>
      </c>
      <c r="Q29" s="3">
        <f t="shared" si="0"/>
        <v>5.1726888415758205</v>
      </c>
      <c r="R29" s="3">
        <f t="shared" si="13"/>
        <v>182.67195463359764</v>
      </c>
      <c r="S29" s="3">
        <f t="shared" si="14"/>
        <v>151</v>
      </c>
      <c r="T29" s="3">
        <f t="shared" si="15"/>
        <v>182.67195463359764</v>
      </c>
    </row>
    <row r="30" spans="1:20" x14ac:dyDescent="0.25">
      <c r="A30" t="s">
        <v>344</v>
      </c>
      <c r="B30" t="s">
        <v>345</v>
      </c>
      <c r="C30" t="s">
        <v>346</v>
      </c>
      <c r="D30" t="s">
        <v>347</v>
      </c>
      <c r="E30" t="s">
        <v>69</v>
      </c>
      <c r="F30" t="s">
        <v>20</v>
      </c>
      <c r="G30" t="s">
        <v>120</v>
      </c>
      <c r="H30" t="s">
        <v>1427</v>
      </c>
      <c r="I30" s="5">
        <v>33.33</v>
      </c>
      <c r="J30" s="6">
        <v>1</v>
      </c>
      <c r="K30" s="5">
        <v>18.50394</v>
      </c>
      <c r="L30" s="5">
        <v>9.8425200000000004</v>
      </c>
      <c r="M30" s="5">
        <v>9.8425200000000004</v>
      </c>
      <c r="N30">
        <v>92</v>
      </c>
      <c r="P30">
        <v>92</v>
      </c>
      <c r="Q30" s="3">
        <f t="shared" si="0"/>
        <v>2.7025006099600302</v>
      </c>
      <c r="R30" s="3">
        <f t="shared" si="13"/>
        <v>95.437998290555484</v>
      </c>
      <c r="S30" s="3">
        <f t="shared" si="14"/>
        <v>92</v>
      </c>
      <c r="T30" s="3">
        <f t="shared" si="15"/>
        <v>95.437998290555484</v>
      </c>
    </row>
    <row r="31" spans="1:20" x14ac:dyDescent="0.25">
      <c r="A31" t="s">
        <v>348</v>
      </c>
      <c r="B31" t="s">
        <v>349</v>
      </c>
      <c r="C31" t="s">
        <v>346</v>
      </c>
      <c r="D31" t="s">
        <v>347</v>
      </c>
      <c r="E31" t="s">
        <v>69</v>
      </c>
      <c r="F31" t="s">
        <v>18</v>
      </c>
      <c r="G31" t="s">
        <v>120</v>
      </c>
      <c r="H31" t="s">
        <v>1427</v>
      </c>
      <c r="I31" s="5">
        <v>33.33</v>
      </c>
      <c r="J31" s="6">
        <v>1</v>
      </c>
      <c r="K31" s="5">
        <v>18.50394</v>
      </c>
      <c r="L31" s="5">
        <v>9.8425200000000004</v>
      </c>
      <c r="M31" s="5">
        <v>9.8425200000000004</v>
      </c>
      <c r="N31">
        <v>116</v>
      </c>
      <c r="P31">
        <v>116</v>
      </c>
      <c r="Q31" s="3">
        <f t="shared" si="0"/>
        <v>3.4075007690800385</v>
      </c>
      <c r="R31" s="3">
        <f t="shared" si="13"/>
        <v>120.33486740983085</v>
      </c>
      <c r="S31" s="3">
        <f t="shared" si="14"/>
        <v>116</v>
      </c>
      <c r="T31" s="3">
        <f t="shared" si="15"/>
        <v>120.33486740983085</v>
      </c>
    </row>
    <row r="32" spans="1:20" x14ac:dyDescent="0.25">
      <c r="A32" t="s">
        <v>350</v>
      </c>
      <c r="B32" t="s">
        <v>351</v>
      </c>
      <c r="C32" t="s">
        <v>352</v>
      </c>
      <c r="D32" t="s">
        <v>353</v>
      </c>
      <c r="E32" t="s">
        <v>25</v>
      </c>
      <c r="F32" t="s">
        <v>80</v>
      </c>
      <c r="G32" t="s">
        <v>120</v>
      </c>
      <c r="H32" t="s">
        <v>1427</v>
      </c>
      <c r="I32" s="5">
        <v>42.24</v>
      </c>
      <c r="J32" s="6">
        <v>1</v>
      </c>
      <c r="K32" s="5">
        <v>21.66</v>
      </c>
      <c r="L32" s="5">
        <v>18.700800000000001</v>
      </c>
      <c r="M32" s="5">
        <v>12.007899999999999</v>
      </c>
      <c r="N32">
        <v>5</v>
      </c>
      <c r="P32">
        <v>5</v>
      </c>
      <c r="Q32" s="3">
        <f t="shared" ref="Q32:Q62" si="16">(P32/J32)*M32*L32*K32*0.0254*0.0254*0.0254</f>
        <v>0.398526178362683</v>
      </c>
      <c r="R32" s="3">
        <f t="shared" si="13"/>
        <v>14.073832431024643</v>
      </c>
      <c r="S32" s="3">
        <f t="shared" si="14"/>
        <v>5</v>
      </c>
      <c r="T32" s="3">
        <f t="shared" si="15"/>
        <v>14.073832431024643</v>
      </c>
    </row>
    <row r="33" spans="1:20" x14ac:dyDescent="0.25">
      <c r="A33" t="s">
        <v>1375</v>
      </c>
      <c r="B33" t="s">
        <v>1376</v>
      </c>
      <c r="C33" t="s">
        <v>352</v>
      </c>
      <c r="D33" t="s">
        <v>1377</v>
      </c>
      <c r="E33" t="s">
        <v>1249</v>
      </c>
      <c r="F33" t="s">
        <v>40</v>
      </c>
      <c r="G33" t="s">
        <v>1339</v>
      </c>
      <c r="H33" t="s">
        <v>1426</v>
      </c>
      <c r="I33" s="5">
        <v>30.36</v>
      </c>
      <c r="J33" s="6">
        <v>1</v>
      </c>
      <c r="K33" s="5">
        <v>21.46</v>
      </c>
      <c r="L33" s="5">
        <v>18.7</v>
      </c>
      <c r="M33" s="5">
        <v>9.25</v>
      </c>
      <c r="O33">
        <v>2014</v>
      </c>
      <c r="P33" s="7">
        <f>2014/2</f>
        <v>1007</v>
      </c>
      <c r="Q33" s="25">
        <f t="shared" si="16"/>
        <v>61.255300866120976</v>
      </c>
      <c r="R33" s="25">
        <f t="shared" si="13"/>
        <v>2163.2125734968026</v>
      </c>
      <c r="S33" s="25">
        <f t="shared" si="14"/>
        <v>1007</v>
      </c>
      <c r="T33" s="25">
        <f t="shared" si="15"/>
        <v>2163.2125734968026</v>
      </c>
    </row>
    <row r="34" spans="1:20" x14ac:dyDescent="0.25">
      <c r="A34" t="s">
        <v>1378</v>
      </c>
      <c r="B34" t="s">
        <v>1379</v>
      </c>
      <c r="C34" t="s">
        <v>352</v>
      </c>
      <c r="D34" t="s">
        <v>1380</v>
      </c>
      <c r="E34" t="s">
        <v>68</v>
      </c>
      <c r="F34" t="s">
        <v>40</v>
      </c>
      <c r="G34" t="s">
        <v>1339</v>
      </c>
      <c r="H34" t="s">
        <v>1426</v>
      </c>
      <c r="I34" s="5">
        <v>36.96</v>
      </c>
      <c r="J34" s="6">
        <v>1</v>
      </c>
      <c r="K34" s="5">
        <v>21.46</v>
      </c>
      <c r="L34" s="5">
        <v>18.7</v>
      </c>
      <c r="M34" s="5">
        <v>10.43</v>
      </c>
      <c r="O34">
        <v>1644</v>
      </c>
      <c r="P34" s="7">
        <f>1644/2</f>
        <v>822</v>
      </c>
      <c r="Q34" s="25">
        <f t="shared" si="16"/>
        <v>56.380458065289297</v>
      </c>
      <c r="R34" s="25">
        <f t="shared" si="13"/>
        <v>1991.0589624382721</v>
      </c>
      <c r="S34" s="25">
        <f t="shared" si="14"/>
        <v>822</v>
      </c>
      <c r="T34" s="25">
        <f t="shared" si="15"/>
        <v>1991.0589624382721</v>
      </c>
    </row>
    <row r="35" spans="1:20" x14ac:dyDescent="0.25">
      <c r="A35" t="s">
        <v>1381</v>
      </c>
      <c r="B35" t="s">
        <v>1382</v>
      </c>
      <c r="C35" t="s">
        <v>352</v>
      </c>
      <c r="D35" t="s">
        <v>1383</v>
      </c>
      <c r="E35" t="s">
        <v>25</v>
      </c>
      <c r="F35" t="s">
        <v>40</v>
      </c>
      <c r="G35" t="s">
        <v>1339</v>
      </c>
      <c r="H35" t="s">
        <v>1426</v>
      </c>
      <c r="I35" s="5">
        <v>42.24</v>
      </c>
      <c r="J35" s="6">
        <v>1</v>
      </c>
      <c r="K35" s="5">
        <v>21.46</v>
      </c>
      <c r="L35" s="5">
        <v>18.7</v>
      </c>
      <c r="M35" s="5">
        <v>12.01</v>
      </c>
      <c r="O35">
        <v>396</v>
      </c>
      <c r="P35" s="7">
        <f>396/2</f>
        <v>198</v>
      </c>
      <c r="Q35" s="25">
        <f t="shared" si="16"/>
        <v>15.637980660094833</v>
      </c>
      <c r="R35" s="25">
        <f t="shared" si="13"/>
        <v>552.25059561705098</v>
      </c>
      <c r="S35" s="25">
        <f t="shared" si="14"/>
        <v>198</v>
      </c>
      <c r="T35" s="25">
        <f t="shared" si="15"/>
        <v>552.25059561705098</v>
      </c>
    </row>
    <row r="36" spans="1:20" x14ac:dyDescent="0.25">
      <c r="A36" t="s">
        <v>1241</v>
      </c>
      <c r="B36" t="s">
        <v>1242</v>
      </c>
      <c r="C36" t="s">
        <v>1243</v>
      </c>
      <c r="D36" t="s">
        <v>1244</v>
      </c>
      <c r="E36" t="s">
        <v>380</v>
      </c>
      <c r="F36" t="s">
        <v>292</v>
      </c>
      <c r="G36" t="s">
        <v>112</v>
      </c>
      <c r="H36" t="s">
        <v>1426</v>
      </c>
      <c r="I36" s="5">
        <v>29.9</v>
      </c>
      <c r="J36" s="6">
        <v>1</v>
      </c>
      <c r="K36" s="5">
        <v>15.747999999999999</v>
      </c>
      <c r="L36" s="5">
        <v>12.992100000000001</v>
      </c>
      <c r="M36" s="5">
        <v>4.7244000000000002</v>
      </c>
      <c r="N36">
        <v>287</v>
      </c>
      <c r="P36" s="37">
        <f>287/2</f>
        <v>143.5</v>
      </c>
      <c r="Q36" s="25">
        <f t="shared" si="16"/>
        <v>2.2730263617872764</v>
      </c>
      <c r="R36" s="25">
        <f t="shared" si="13"/>
        <v>80.271244058609128</v>
      </c>
      <c r="S36" s="25">
        <f t="shared" si="14"/>
        <v>143.5</v>
      </c>
      <c r="T36" s="25">
        <f t="shared" si="15"/>
        <v>80.271244058609128</v>
      </c>
    </row>
    <row r="37" spans="1:20" x14ac:dyDescent="0.25">
      <c r="A37" t="s">
        <v>595</v>
      </c>
      <c r="B37" t="s">
        <v>596</v>
      </c>
      <c r="C37" t="s">
        <v>597</v>
      </c>
      <c r="D37" t="s">
        <v>598</v>
      </c>
      <c r="E37" t="s">
        <v>50</v>
      </c>
      <c r="F37" t="s">
        <v>105</v>
      </c>
      <c r="G37" t="s">
        <v>120</v>
      </c>
      <c r="H37" t="s">
        <v>1427</v>
      </c>
      <c r="I37" s="5">
        <v>31.5</v>
      </c>
      <c r="J37" s="6">
        <v>1</v>
      </c>
      <c r="K37" s="5">
        <v>15.3543</v>
      </c>
      <c r="L37" s="5">
        <v>12.5984</v>
      </c>
      <c r="M37" s="5">
        <v>8.6614000000000004</v>
      </c>
      <c r="O37">
        <v>1</v>
      </c>
      <c r="P37">
        <v>1</v>
      </c>
      <c r="Q37" s="3">
        <f t="shared" si="16"/>
        <v>2.7455835264329469E-2</v>
      </c>
      <c r="R37" s="3">
        <f t="shared" si="13"/>
        <v>0.96959458560921596</v>
      </c>
      <c r="S37" s="3">
        <f t="shared" si="14"/>
        <v>1</v>
      </c>
      <c r="T37" s="3">
        <f t="shared" si="15"/>
        <v>0.96959458560921596</v>
      </c>
    </row>
    <row r="38" spans="1:20" x14ac:dyDescent="0.25">
      <c r="A38" t="s">
        <v>354</v>
      </c>
      <c r="B38" t="s">
        <v>355</v>
      </c>
      <c r="C38" t="s">
        <v>356</v>
      </c>
      <c r="D38" t="s">
        <v>357</v>
      </c>
      <c r="E38" t="s">
        <v>104</v>
      </c>
      <c r="F38" t="s">
        <v>21</v>
      </c>
      <c r="G38" t="s">
        <v>120</v>
      </c>
      <c r="H38" t="s">
        <v>1427</v>
      </c>
      <c r="I38" s="5">
        <v>23.96</v>
      </c>
      <c r="J38" s="6">
        <v>1</v>
      </c>
      <c r="K38" s="5">
        <v>16.929099999999998</v>
      </c>
      <c r="L38" s="5">
        <v>13.3858</v>
      </c>
      <c r="M38" s="5">
        <v>4.3307000000000002</v>
      </c>
      <c r="N38">
        <v>69</v>
      </c>
      <c r="P38">
        <v>69</v>
      </c>
      <c r="Q38" s="3">
        <f t="shared" si="16"/>
        <v>1.1096513420653156</v>
      </c>
      <c r="R38" s="3">
        <f t="shared" si="13"/>
        <v>39.187004249634001</v>
      </c>
      <c r="S38" s="3">
        <f t="shared" si="14"/>
        <v>69</v>
      </c>
      <c r="T38" s="3">
        <f t="shared" si="15"/>
        <v>39.187004249634001</v>
      </c>
    </row>
    <row r="39" spans="1:20" x14ac:dyDescent="0.25">
      <c r="A39" t="s">
        <v>358</v>
      </c>
      <c r="B39" t="s">
        <v>359</v>
      </c>
      <c r="C39" t="s">
        <v>360</v>
      </c>
      <c r="D39" t="s">
        <v>361</v>
      </c>
      <c r="E39" t="s">
        <v>104</v>
      </c>
      <c r="F39" t="s">
        <v>362</v>
      </c>
      <c r="G39" t="s">
        <v>120</v>
      </c>
      <c r="H39" t="s">
        <v>1427</v>
      </c>
      <c r="I39" s="5">
        <v>26.4</v>
      </c>
      <c r="J39" s="6">
        <v>1</v>
      </c>
      <c r="K39" s="5">
        <v>16.14</v>
      </c>
      <c r="L39" s="5">
        <v>12.99</v>
      </c>
      <c r="M39" s="5">
        <v>3.94</v>
      </c>
      <c r="N39">
        <v>21</v>
      </c>
      <c r="P39">
        <v>21</v>
      </c>
      <c r="Q39" s="3">
        <f t="shared" si="16"/>
        <v>0.28426889928403204</v>
      </c>
      <c r="R39" s="3">
        <f t="shared" si="13"/>
        <v>10.038870897545808</v>
      </c>
      <c r="S39" s="3">
        <f t="shared" si="14"/>
        <v>21</v>
      </c>
      <c r="T39" s="3">
        <f t="shared" si="15"/>
        <v>10.038870897545808</v>
      </c>
    </row>
    <row r="40" spans="1:20" x14ac:dyDescent="0.25">
      <c r="A40" t="s">
        <v>363</v>
      </c>
      <c r="B40" t="s">
        <v>364</v>
      </c>
      <c r="C40" t="s">
        <v>360</v>
      </c>
      <c r="D40" t="s">
        <v>365</v>
      </c>
      <c r="E40" t="s">
        <v>107</v>
      </c>
      <c r="F40" t="s">
        <v>362</v>
      </c>
      <c r="G40" t="s">
        <v>120</v>
      </c>
      <c r="H40" t="s">
        <v>1427</v>
      </c>
      <c r="I40" s="5">
        <v>31.85</v>
      </c>
      <c r="J40" s="6">
        <v>1</v>
      </c>
      <c r="K40" s="5">
        <v>16.14</v>
      </c>
      <c r="L40" s="5">
        <v>12.99</v>
      </c>
      <c r="M40" s="5">
        <v>3.94</v>
      </c>
      <c r="N40">
        <v>20</v>
      </c>
      <c r="P40">
        <v>20</v>
      </c>
      <c r="Q40" s="3">
        <f t="shared" si="16"/>
        <v>0.27073228503241148</v>
      </c>
      <c r="R40" s="3">
        <f t="shared" si="13"/>
        <v>9.5608294262341023</v>
      </c>
      <c r="S40" s="3">
        <f t="shared" si="14"/>
        <v>20</v>
      </c>
      <c r="T40" s="3">
        <f t="shared" si="15"/>
        <v>9.5608294262341023</v>
      </c>
    </row>
    <row r="41" spans="1:20" x14ac:dyDescent="0.25">
      <c r="A41" t="s">
        <v>1245</v>
      </c>
      <c r="B41" t="s">
        <v>1246</v>
      </c>
      <c r="C41" t="s">
        <v>1247</v>
      </c>
      <c r="D41" t="s">
        <v>1248</v>
      </c>
      <c r="E41" t="s">
        <v>104</v>
      </c>
      <c r="F41" t="s">
        <v>18</v>
      </c>
      <c r="G41" t="s">
        <v>112</v>
      </c>
      <c r="H41" t="s">
        <v>1426</v>
      </c>
      <c r="I41" s="5">
        <v>23.8</v>
      </c>
      <c r="J41" s="6">
        <v>1</v>
      </c>
      <c r="K41" s="5">
        <v>16.14</v>
      </c>
      <c r="L41" s="5">
        <v>12.99</v>
      </c>
      <c r="M41" s="5">
        <v>3.94</v>
      </c>
      <c r="N41">
        <v>120</v>
      </c>
      <c r="P41" s="7">
        <f>120/2</f>
        <v>60</v>
      </c>
      <c r="Q41" s="25">
        <f t="shared" si="16"/>
        <v>0.81219685509723449</v>
      </c>
      <c r="R41" s="25">
        <f t="shared" si="13"/>
        <v>28.682488278702309</v>
      </c>
      <c r="S41" s="25">
        <f t="shared" si="14"/>
        <v>60</v>
      </c>
      <c r="T41" s="25">
        <f t="shared" si="15"/>
        <v>28.682488278702309</v>
      </c>
    </row>
    <row r="42" spans="1:20" x14ac:dyDescent="0.25">
      <c r="A42" t="s">
        <v>366</v>
      </c>
      <c r="B42" t="s">
        <v>367</v>
      </c>
      <c r="C42" t="s">
        <v>342</v>
      </c>
      <c r="D42" t="s">
        <v>368</v>
      </c>
      <c r="E42" t="s">
        <v>104</v>
      </c>
      <c r="F42" t="s">
        <v>21</v>
      </c>
      <c r="G42" t="s">
        <v>120</v>
      </c>
      <c r="H42" t="s">
        <v>1427</v>
      </c>
      <c r="I42" s="5">
        <v>26.19</v>
      </c>
      <c r="J42" s="6">
        <v>1</v>
      </c>
      <c r="K42" s="5">
        <v>11.41732</v>
      </c>
      <c r="L42" s="5">
        <v>9.4488199999999996</v>
      </c>
      <c r="M42" s="5">
        <v>3.9370099999999999</v>
      </c>
      <c r="N42">
        <v>36</v>
      </c>
      <c r="P42">
        <v>36</v>
      </c>
      <c r="Q42" s="3">
        <f t="shared" si="16"/>
        <v>0.25056010232637488</v>
      </c>
      <c r="R42" s="3">
        <f t="shared" si="13"/>
        <v>8.8484548456252305</v>
      </c>
      <c r="S42" s="3">
        <f t="shared" si="14"/>
        <v>36</v>
      </c>
      <c r="T42" s="3">
        <f t="shared" si="15"/>
        <v>8.8484548456252305</v>
      </c>
    </row>
    <row r="43" spans="1:20" x14ac:dyDescent="0.25">
      <c r="A43" t="s">
        <v>369</v>
      </c>
      <c r="B43" t="s">
        <v>370</v>
      </c>
      <c r="C43" t="s">
        <v>342</v>
      </c>
      <c r="D43" t="s">
        <v>371</v>
      </c>
      <c r="E43" t="s">
        <v>107</v>
      </c>
      <c r="F43" t="s">
        <v>21</v>
      </c>
      <c r="G43" t="s">
        <v>120</v>
      </c>
      <c r="H43" t="s">
        <v>1427</v>
      </c>
      <c r="I43" s="5">
        <v>30.95</v>
      </c>
      <c r="J43" s="6">
        <v>1</v>
      </c>
      <c r="K43" s="5">
        <v>11.41732</v>
      </c>
      <c r="L43" s="5">
        <v>9.4488199999999996</v>
      </c>
      <c r="M43" s="5">
        <v>4.7244099999999998</v>
      </c>
      <c r="N43">
        <v>67</v>
      </c>
      <c r="P43">
        <v>67</v>
      </c>
      <c r="Q43" s="3">
        <f t="shared" si="16"/>
        <v>0.55958399163837502</v>
      </c>
      <c r="R43" s="3">
        <f t="shared" si="13"/>
        <v>19.761540789511724</v>
      </c>
      <c r="S43" s="3">
        <f t="shared" si="14"/>
        <v>67</v>
      </c>
      <c r="T43" s="3">
        <f t="shared" si="15"/>
        <v>19.761540789511724</v>
      </c>
    </row>
    <row r="44" spans="1:20" x14ac:dyDescent="0.25">
      <c r="A44" t="s">
        <v>730</v>
      </c>
      <c r="B44" t="s">
        <v>731</v>
      </c>
      <c r="C44" t="s">
        <v>374</v>
      </c>
      <c r="D44" t="s">
        <v>732</v>
      </c>
      <c r="E44" t="s">
        <v>104</v>
      </c>
      <c r="F44" t="s">
        <v>26</v>
      </c>
      <c r="G44" t="s">
        <v>733</v>
      </c>
      <c r="H44" t="s">
        <v>1427</v>
      </c>
      <c r="I44" s="5">
        <v>26.19</v>
      </c>
      <c r="J44" s="6">
        <v>1</v>
      </c>
      <c r="K44" s="5">
        <v>11.42</v>
      </c>
      <c r="L44" s="5">
        <v>9.4499999999999993</v>
      </c>
      <c r="M44" s="5">
        <v>3.94</v>
      </c>
      <c r="N44">
        <v>1</v>
      </c>
      <c r="P44">
        <v>1</v>
      </c>
      <c r="Q44" s="3">
        <f t="shared" si="16"/>
        <v>6.9677937056750391E-3</v>
      </c>
      <c r="R44" s="3">
        <f t="shared" si="13"/>
        <v>0.24606554437780231</v>
      </c>
      <c r="S44" s="3">
        <f t="shared" si="14"/>
        <v>1</v>
      </c>
      <c r="T44" s="3">
        <f t="shared" si="15"/>
        <v>0.24606554437780231</v>
      </c>
    </row>
    <row r="45" spans="1:20" x14ac:dyDescent="0.25">
      <c r="A45" t="s">
        <v>372</v>
      </c>
      <c r="B45" t="s">
        <v>373</v>
      </c>
      <c r="C45" t="s">
        <v>374</v>
      </c>
      <c r="D45" t="s">
        <v>375</v>
      </c>
      <c r="E45" t="s">
        <v>107</v>
      </c>
      <c r="F45" t="s">
        <v>26</v>
      </c>
      <c r="G45" t="s">
        <v>120</v>
      </c>
      <c r="H45" t="s">
        <v>1427</v>
      </c>
      <c r="I45" s="5">
        <v>30.95</v>
      </c>
      <c r="J45" s="6">
        <v>1</v>
      </c>
      <c r="K45" s="5">
        <v>11.42</v>
      </c>
      <c r="L45" s="5">
        <v>9.4499999999999993</v>
      </c>
      <c r="M45" s="5">
        <v>4.72</v>
      </c>
      <c r="N45">
        <v>1</v>
      </c>
      <c r="P45">
        <v>1</v>
      </c>
      <c r="Q45" s="3">
        <f t="shared" si="16"/>
        <v>8.3472046423315183E-3</v>
      </c>
      <c r="R45" s="3">
        <f t="shared" si="13"/>
        <v>0.29477902778254489</v>
      </c>
      <c r="S45" s="3">
        <f t="shared" si="14"/>
        <v>1</v>
      </c>
      <c r="T45" s="3">
        <f t="shared" si="15"/>
        <v>0.29477902778254489</v>
      </c>
    </row>
    <row r="46" spans="1:20" x14ac:dyDescent="0.25">
      <c r="A46" t="s">
        <v>376</v>
      </c>
      <c r="B46" t="s">
        <v>377</v>
      </c>
      <c r="C46" t="s">
        <v>378</v>
      </c>
      <c r="D46" t="s">
        <v>379</v>
      </c>
      <c r="E46" t="s">
        <v>380</v>
      </c>
      <c r="F46" t="s">
        <v>292</v>
      </c>
      <c r="G46" t="s">
        <v>120</v>
      </c>
      <c r="H46" t="s">
        <v>1427</v>
      </c>
      <c r="I46" s="5">
        <v>28.57</v>
      </c>
      <c r="J46" s="6">
        <v>1</v>
      </c>
      <c r="K46" s="5">
        <v>11.42</v>
      </c>
      <c r="L46" s="5">
        <v>9.4499999999999993</v>
      </c>
      <c r="M46" s="5">
        <v>4.72</v>
      </c>
      <c r="N46">
        <v>17</v>
      </c>
      <c r="P46">
        <v>17</v>
      </c>
      <c r="Q46" s="3">
        <f t="shared" si="16"/>
        <v>0.14190247891963578</v>
      </c>
      <c r="R46" s="3">
        <f t="shared" si="13"/>
        <v>5.0112434723032617</v>
      </c>
      <c r="S46" s="3">
        <f t="shared" si="14"/>
        <v>17</v>
      </c>
      <c r="T46" s="3">
        <f t="shared" si="15"/>
        <v>5.0112434723032617</v>
      </c>
    </row>
    <row r="47" spans="1:20" x14ac:dyDescent="0.25">
      <c r="A47" t="s">
        <v>381</v>
      </c>
      <c r="B47" t="s">
        <v>382</v>
      </c>
      <c r="C47" t="s">
        <v>383</v>
      </c>
      <c r="D47" t="s">
        <v>384</v>
      </c>
      <c r="E47" t="s">
        <v>104</v>
      </c>
      <c r="F47" t="s">
        <v>292</v>
      </c>
      <c r="G47" t="s">
        <v>120</v>
      </c>
      <c r="H47" t="s">
        <v>1427</v>
      </c>
      <c r="I47" s="5">
        <v>28.57</v>
      </c>
      <c r="J47" s="6">
        <v>1</v>
      </c>
      <c r="K47" s="5">
        <v>11.811</v>
      </c>
      <c r="L47" s="5">
        <v>10.2362</v>
      </c>
      <c r="M47" s="5">
        <v>3.5432999999999999</v>
      </c>
      <c r="N47">
        <v>32</v>
      </c>
      <c r="P47">
        <v>32</v>
      </c>
      <c r="Q47" s="3">
        <f t="shared" si="16"/>
        <v>0.22463865216269568</v>
      </c>
      <c r="R47" s="3">
        <f t="shared" si="13"/>
        <v>7.9330466095299501</v>
      </c>
      <c r="S47" s="3">
        <f t="shared" si="14"/>
        <v>32</v>
      </c>
      <c r="T47" s="3">
        <f t="shared" si="15"/>
        <v>7.9330466095299501</v>
      </c>
    </row>
    <row r="48" spans="1:20" x14ac:dyDescent="0.25">
      <c r="A48" t="s">
        <v>385</v>
      </c>
      <c r="B48" t="s">
        <v>386</v>
      </c>
      <c r="C48" t="s">
        <v>383</v>
      </c>
      <c r="D48" t="s">
        <v>387</v>
      </c>
      <c r="E48" t="s">
        <v>107</v>
      </c>
      <c r="F48" t="s">
        <v>292</v>
      </c>
      <c r="G48" t="s">
        <v>120</v>
      </c>
      <c r="H48" t="s">
        <v>1427</v>
      </c>
      <c r="I48" s="5">
        <v>33.33</v>
      </c>
      <c r="J48" s="6">
        <v>1</v>
      </c>
      <c r="K48" s="5">
        <v>11.811</v>
      </c>
      <c r="L48" s="5">
        <v>10.2362</v>
      </c>
      <c r="M48" s="5">
        <v>4.9212999999999996</v>
      </c>
      <c r="N48">
        <v>23</v>
      </c>
      <c r="P48">
        <v>23</v>
      </c>
      <c r="Q48" s="3">
        <f t="shared" si="16"/>
        <v>0.22425093287357739</v>
      </c>
      <c r="R48" s="3">
        <f t="shared" si="13"/>
        <v>7.9193544191505243</v>
      </c>
      <c r="S48" s="3">
        <f t="shared" si="14"/>
        <v>23</v>
      </c>
      <c r="T48" s="3">
        <f t="shared" si="15"/>
        <v>7.9193544191505243</v>
      </c>
    </row>
    <row r="49" spans="1:20" x14ac:dyDescent="0.25">
      <c r="A49" t="s">
        <v>388</v>
      </c>
      <c r="B49" t="s">
        <v>389</v>
      </c>
      <c r="C49" t="s">
        <v>346</v>
      </c>
      <c r="D49" t="s">
        <v>390</v>
      </c>
      <c r="E49" t="s">
        <v>107</v>
      </c>
      <c r="F49" t="s">
        <v>20</v>
      </c>
      <c r="G49" t="s">
        <v>120</v>
      </c>
      <c r="H49" t="s">
        <v>1427</v>
      </c>
      <c r="I49" s="5">
        <v>28.57</v>
      </c>
      <c r="J49" s="6">
        <v>1</v>
      </c>
      <c r="K49" s="5">
        <v>11.42</v>
      </c>
      <c r="L49" s="5">
        <v>9.4499999999999993</v>
      </c>
      <c r="M49" s="5">
        <v>4.72</v>
      </c>
      <c r="N49">
        <v>56</v>
      </c>
      <c r="P49">
        <v>56</v>
      </c>
      <c r="Q49" s="3">
        <f t="shared" si="16"/>
        <v>0.46744345997056508</v>
      </c>
      <c r="R49" s="3">
        <f t="shared" si="13"/>
        <v>16.507625555822514</v>
      </c>
      <c r="S49" s="3">
        <f t="shared" si="14"/>
        <v>56</v>
      </c>
      <c r="T49" s="3">
        <f t="shared" si="15"/>
        <v>16.507625555822514</v>
      </c>
    </row>
    <row r="50" spans="1:20" x14ac:dyDescent="0.25">
      <c r="A50" t="s">
        <v>391</v>
      </c>
      <c r="B50" t="s">
        <v>392</v>
      </c>
      <c r="C50" t="s">
        <v>346</v>
      </c>
      <c r="D50" t="s">
        <v>393</v>
      </c>
      <c r="E50" t="s">
        <v>107</v>
      </c>
      <c r="F50" t="s">
        <v>18</v>
      </c>
      <c r="G50" t="s">
        <v>120</v>
      </c>
      <c r="H50" t="s">
        <v>1427</v>
      </c>
      <c r="I50" s="5">
        <v>28.57</v>
      </c>
      <c r="J50" s="6">
        <v>1</v>
      </c>
      <c r="K50" s="5">
        <v>11.41732</v>
      </c>
      <c r="L50" s="5">
        <v>9.4488199999999996</v>
      </c>
      <c r="M50" s="5">
        <v>4.7244099999999998</v>
      </c>
      <c r="N50">
        <v>58</v>
      </c>
      <c r="P50">
        <v>58</v>
      </c>
      <c r="Q50" s="3">
        <f t="shared" si="16"/>
        <v>0.48441599276157843</v>
      </c>
      <c r="R50" s="3">
        <f t="shared" si="13"/>
        <v>17.107005459577316</v>
      </c>
      <c r="S50" s="3">
        <f t="shared" si="14"/>
        <v>58</v>
      </c>
      <c r="T50" s="3">
        <f t="shared" si="15"/>
        <v>17.107005459577316</v>
      </c>
    </row>
    <row r="51" spans="1:20" x14ac:dyDescent="0.25">
      <c r="A51" t="s">
        <v>394</v>
      </c>
      <c r="B51" t="s">
        <v>395</v>
      </c>
      <c r="C51" t="s">
        <v>396</v>
      </c>
      <c r="D51" t="s">
        <v>397</v>
      </c>
      <c r="E51" t="s">
        <v>380</v>
      </c>
      <c r="F51" t="s">
        <v>20</v>
      </c>
      <c r="G51" t="s">
        <v>120</v>
      </c>
      <c r="H51" t="s">
        <v>1427</v>
      </c>
      <c r="I51" s="5">
        <v>43.2</v>
      </c>
      <c r="J51" s="6">
        <v>1</v>
      </c>
      <c r="K51" s="5">
        <v>19.09</v>
      </c>
      <c r="L51" s="5">
        <v>17.13</v>
      </c>
      <c r="M51" s="5">
        <v>8.4600000000000009</v>
      </c>
      <c r="N51">
        <v>74</v>
      </c>
      <c r="P51">
        <v>74</v>
      </c>
      <c r="Q51" s="3">
        <f t="shared" si="16"/>
        <v>3.3547991475284142</v>
      </c>
      <c r="R51" s="3">
        <f t="shared" si="13"/>
        <v>118.4737254552217</v>
      </c>
      <c r="S51" s="3">
        <f t="shared" si="14"/>
        <v>74</v>
      </c>
      <c r="T51" s="3">
        <f t="shared" si="15"/>
        <v>118.4737254552217</v>
      </c>
    </row>
    <row r="52" spans="1:20" x14ac:dyDescent="0.25">
      <c r="A52" t="s">
        <v>398</v>
      </c>
      <c r="B52" t="s">
        <v>399</v>
      </c>
      <c r="C52" t="s">
        <v>49</v>
      </c>
      <c r="D52" t="s">
        <v>400</v>
      </c>
      <c r="E52" t="s">
        <v>104</v>
      </c>
      <c r="F52" t="s">
        <v>28</v>
      </c>
      <c r="G52" t="s">
        <v>120</v>
      </c>
      <c r="H52" t="s">
        <v>1427</v>
      </c>
      <c r="I52" s="5">
        <v>26.19</v>
      </c>
      <c r="J52" s="6">
        <v>1</v>
      </c>
      <c r="K52" s="5">
        <v>18.5</v>
      </c>
      <c r="L52" s="5">
        <v>16.54</v>
      </c>
      <c r="M52" s="5">
        <v>5.51</v>
      </c>
      <c r="N52">
        <v>54</v>
      </c>
      <c r="P52">
        <v>54</v>
      </c>
      <c r="Q52" s="3">
        <f t="shared" si="16"/>
        <v>1.4919481908331338</v>
      </c>
      <c r="R52" s="3">
        <f t="shared" si="13"/>
        <v>52.687702774814873</v>
      </c>
      <c r="S52" s="3">
        <f t="shared" si="14"/>
        <v>54</v>
      </c>
      <c r="T52" s="3">
        <f t="shared" si="15"/>
        <v>52.687702774814873</v>
      </c>
    </row>
    <row r="53" spans="1:20" x14ac:dyDescent="0.25">
      <c r="A53" t="s">
        <v>401</v>
      </c>
      <c r="B53" t="s">
        <v>402</v>
      </c>
      <c r="C53" t="s">
        <v>49</v>
      </c>
      <c r="D53" t="s">
        <v>403</v>
      </c>
      <c r="E53" t="s">
        <v>107</v>
      </c>
      <c r="F53" t="s">
        <v>28</v>
      </c>
      <c r="G53" t="s">
        <v>120</v>
      </c>
      <c r="H53" t="s">
        <v>1427</v>
      </c>
      <c r="I53" s="5">
        <v>30.95</v>
      </c>
      <c r="J53" s="6">
        <v>1</v>
      </c>
      <c r="K53" s="5">
        <v>18.5</v>
      </c>
      <c r="L53" s="5">
        <v>16.54</v>
      </c>
      <c r="M53" s="5">
        <v>4.33</v>
      </c>
      <c r="N53">
        <v>6</v>
      </c>
      <c r="P53">
        <v>6</v>
      </c>
      <c r="Q53" s="3">
        <f t="shared" si="16"/>
        <v>0.13027093499309278</v>
      </c>
      <c r="R53" s="3">
        <f t="shared" si="13"/>
        <v>4.6004789880005736</v>
      </c>
      <c r="S53" s="3">
        <f t="shared" si="14"/>
        <v>6</v>
      </c>
      <c r="T53" s="3">
        <f t="shared" si="15"/>
        <v>4.6004789880005736</v>
      </c>
    </row>
    <row r="54" spans="1:20" x14ac:dyDescent="0.25">
      <c r="A54" t="s">
        <v>404</v>
      </c>
      <c r="B54" t="s">
        <v>405</v>
      </c>
      <c r="C54" t="s">
        <v>49</v>
      </c>
      <c r="D54" t="s">
        <v>400</v>
      </c>
      <c r="E54" t="s">
        <v>104</v>
      </c>
      <c r="F54" t="s">
        <v>21</v>
      </c>
      <c r="G54" t="s">
        <v>120</v>
      </c>
      <c r="H54" t="s">
        <v>1427</v>
      </c>
      <c r="I54" s="5">
        <v>26.19</v>
      </c>
      <c r="J54" s="6">
        <v>1</v>
      </c>
      <c r="K54" s="5">
        <v>18.5</v>
      </c>
      <c r="L54" s="5">
        <v>16.54</v>
      </c>
      <c r="M54" s="5">
        <v>5.51</v>
      </c>
      <c r="N54">
        <v>44</v>
      </c>
      <c r="P54">
        <v>44</v>
      </c>
      <c r="Q54" s="3">
        <f t="shared" si="16"/>
        <v>1.2156614888269981</v>
      </c>
      <c r="R54" s="3">
        <f t="shared" si="13"/>
        <v>42.93072077947879</v>
      </c>
      <c r="S54" s="3">
        <f t="shared" si="14"/>
        <v>44</v>
      </c>
      <c r="T54" s="3">
        <f t="shared" si="15"/>
        <v>42.93072077947879</v>
      </c>
    </row>
    <row r="55" spans="1:20" x14ac:dyDescent="0.25">
      <c r="A55" t="s">
        <v>406</v>
      </c>
      <c r="B55" t="s">
        <v>407</v>
      </c>
      <c r="C55" t="s">
        <v>49</v>
      </c>
      <c r="D55" t="s">
        <v>403</v>
      </c>
      <c r="E55" t="s">
        <v>107</v>
      </c>
      <c r="F55" t="s">
        <v>21</v>
      </c>
      <c r="G55" t="s">
        <v>120</v>
      </c>
      <c r="H55" t="s">
        <v>1427</v>
      </c>
      <c r="I55" s="5">
        <v>30.95</v>
      </c>
      <c r="J55" s="6">
        <v>1</v>
      </c>
      <c r="K55" s="5">
        <v>18.5</v>
      </c>
      <c r="L55" s="5">
        <v>16.54</v>
      </c>
      <c r="M55" s="5">
        <v>6.3</v>
      </c>
      <c r="N55">
        <v>116</v>
      </c>
      <c r="P55">
        <v>116</v>
      </c>
      <c r="Q55" s="3">
        <f t="shared" si="16"/>
        <v>3.6644341529234867</v>
      </c>
      <c r="R55" s="3">
        <f t="shared" si="13"/>
        <v>129.40839278024706</v>
      </c>
      <c r="S55" s="3">
        <f t="shared" si="14"/>
        <v>116</v>
      </c>
      <c r="T55" s="3">
        <f t="shared" si="15"/>
        <v>129.40839278024706</v>
      </c>
    </row>
    <row r="56" spans="1:20" x14ac:dyDescent="0.25">
      <c r="A56" t="s">
        <v>408</v>
      </c>
      <c r="B56" t="s">
        <v>409</v>
      </c>
      <c r="C56" t="s">
        <v>378</v>
      </c>
      <c r="D56" t="s">
        <v>410</v>
      </c>
      <c r="E56" t="s">
        <v>104</v>
      </c>
      <c r="F56" t="s">
        <v>292</v>
      </c>
      <c r="G56" t="s">
        <v>120</v>
      </c>
      <c r="H56" t="s">
        <v>1427</v>
      </c>
      <c r="I56" s="5">
        <v>26.19</v>
      </c>
      <c r="J56" s="6">
        <v>1</v>
      </c>
      <c r="K56" s="5">
        <v>18.897639999999999</v>
      </c>
      <c r="L56" s="5">
        <v>16.535430000000002</v>
      </c>
      <c r="M56" s="5">
        <v>3.9370099999999999</v>
      </c>
      <c r="N56">
        <v>3</v>
      </c>
      <c r="P56">
        <v>3</v>
      </c>
      <c r="Q56" s="3">
        <f t="shared" si="16"/>
        <v>6.0480028483196419E-2</v>
      </c>
      <c r="R56" s="3">
        <f t="shared" si="13"/>
        <v>2.1358340618755367</v>
      </c>
      <c r="S56" s="3">
        <f t="shared" si="14"/>
        <v>3</v>
      </c>
      <c r="T56" s="3">
        <f t="shared" si="15"/>
        <v>2.1358340618755367</v>
      </c>
    </row>
    <row r="57" spans="1:20" x14ac:dyDescent="0.25">
      <c r="A57" t="s">
        <v>411</v>
      </c>
      <c r="B57" t="s">
        <v>412</v>
      </c>
      <c r="C57" t="s">
        <v>378</v>
      </c>
      <c r="D57" t="s">
        <v>413</v>
      </c>
      <c r="E57" t="s">
        <v>107</v>
      </c>
      <c r="F57" t="s">
        <v>292</v>
      </c>
      <c r="G57" t="s">
        <v>120</v>
      </c>
      <c r="H57" t="s">
        <v>1427</v>
      </c>
      <c r="I57" s="5">
        <v>30.95</v>
      </c>
      <c r="J57" s="6">
        <v>1</v>
      </c>
      <c r="K57" s="5">
        <v>18.897639999999999</v>
      </c>
      <c r="L57" s="5">
        <v>16.535430000000002</v>
      </c>
      <c r="M57" s="5">
        <v>4.7244099999999998</v>
      </c>
      <c r="N57">
        <v>91</v>
      </c>
      <c r="P57">
        <v>91</v>
      </c>
      <c r="Q57" s="3">
        <f t="shared" si="16"/>
        <v>2.2014721048319346</v>
      </c>
      <c r="R57" s="3">
        <f t="shared" si="13"/>
        <v>77.74432694050833</v>
      </c>
      <c r="S57" s="3">
        <f t="shared" si="14"/>
        <v>91</v>
      </c>
      <c r="T57" s="3">
        <f t="shared" si="15"/>
        <v>77.74432694050833</v>
      </c>
    </row>
    <row r="58" spans="1:20" x14ac:dyDescent="0.25">
      <c r="A58" t="s">
        <v>678</v>
      </c>
      <c r="B58" t="s">
        <v>679</v>
      </c>
      <c r="C58" t="s">
        <v>680</v>
      </c>
      <c r="D58" t="s">
        <v>681</v>
      </c>
      <c r="E58" t="s">
        <v>50</v>
      </c>
      <c r="F58" t="s">
        <v>682</v>
      </c>
      <c r="G58" t="s">
        <v>123</v>
      </c>
      <c r="H58" t="s">
        <v>1427</v>
      </c>
      <c r="I58" s="5">
        <v>40.799999999999997</v>
      </c>
      <c r="J58" s="6">
        <v>1</v>
      </c>
      <c r="K58" s="5">
        <v>22.05</v>
      </c>
      <c r="L58" s="5">
        <v>18.503900000000002</v>
      </c>
      <c r="M58" s="5">
        <v>8.6614000000000004</v>
      </c>
      <c r="O58">
        <v>1</v>
      </c>
      <c r="P58">
        <v>1</v>
      </c>
      <c r="Q58" s="3">
        <f t="shared" si="16"/>
        <v>5.7911006355279654E-2</v>
      </c>
      <c r="R58" s="3">
        <f t="shared" si="13"/>
        <v>2.0451098161347945</v>
      </c>
      <c r="S58" s="3">
        <f t="shared" si="14"/>
        <v>1</v>
      </c>
      <c r="T58" s="3">
        <f t="shared" si="15"/>
        <v>2.0451098161347945</v>
      </c>
    </row>
    <row r="59" spans="1:20" x14ac:dyDescent="0.25">
      <c r="A59" t="s">
        <v>970</v>
      </c>
      <c r="B59" t="s">
        <v>971</v>
      </c>
      <c r="C59" t="s">
        <v>680</v>
      </c>
      <c r="D59" t="s">
        <v>972</v>
      </c>
      <c r="E59" t="s">
        <v>339</v>
      </c>
      <c r="F59" t="s">
        <v>682</v>
      </c>
      <c r="G59" t="s">
        <v>957</v>
      </c>
      <c r="H59" t="s">
        <v>1427</v>
      </c>
      <c r="I59" s="5">
        <v>28.2</v>
      </c>
      <c r="J59" s="6">
        <v>1</v>
      </c>
      <c r="K59" s="5">
        <v>16.1417</v>
      </c>
      <c r="L59" s="5">
        <v>12.992100000000001</v>
      </c>
      <c r="M59" s="5">
        <v>6.2991999999999999</v>
      </c>
      <c r="N59">
        <v>3</v>
      </c>
      <c r="P59">
        <v>3</v>
      </c>
      <c r="Q59" s="3">
        <f t="shared" si="16"/>
        <v>6.4943610336779339E-2</v>
      </c>
      <c r="R59" s="3">
        <f t="shared" si="13"/>
        <v>2.2934641159602616</v>
      </c>
      <c r="S59" s="3">
        <f t="shared" si="14"/>
        <v>3</v>
      </c>
      <c r="T59" s="3">
        <f t="shared" si="15"/>
        <v>2.2934641159602616</v>
      </c>
    </row>
    <row r="60" spans="1:20" x14ac:dyDescent="0.25">
      <c r="A60" t="s">
        <v>973</v>
      </c>
      <c r="B60" t="s">
        <v>974</v>
      </c>
      <c r="C60" t="s">
        <v>680</v>
      </c>
      <c r="D60" t="s">
        <v>681</v>
      </c>
      <c r="E60" t="s">
        <v>50</v>
      </c>
      <c r="F60" t="s">
        <v>682</v>
      </c>
      <c r="G60" t="s">
        <v>957</v>
      </c>
      <c r="H60" t="s">
        <v>1427</v>
      </c>
      <c r="I60" s="5">
        <v>32.9</v>
      </c>
      <c r="J60" s="6">
        <v>1</v>
      </c>
      <c r="K60" s="5">
        <v>15.747999999999999</v>
      </c>
      <c r="L60" s="5">
        <v>13.779500000000001</v>
      </c>
      <c r="M60" s="5">
        <v>4.3307000000000002</v>
      </c>
      <c r="O60">
        <v>2</v>
      </c>
      <c r="P60">
        <v>2</v>
      </c>
      <c r="Q60" s="3">
        <f t="shared" si="16"/>
        <v>3.0799815200369594E-2</v>
      </c>
      <c r="R60" s="3">
        <f t="shared" si="13"/>
        <v>1.0876862338564921</v>
      </c>
      <c r="S60" s="3">
        <f t="shared" si="14"/>
        <v>2</v>
      </c>
      <c r="T60" s="3">
        <f t="shared" si="15"/>
        <v>1.0876862338564921</v>
      </c>
    </row>
    <row r="61" spans="1:20" x14ac:dyDescent="0.25">
      <c r="A61" t="s">
        <v>537</v>
      </c>
      <c r="B61" t="s">
        <v>538</v>
      </c>
      <c r="C61" t="s">
        <v>539</v>
      </c>
      <c r="D61" t="s">
        <v>540</v>
      </c>
      <c r="E61" t="s">
        <v>541</v>
      </c>
      <c r="F61" t="s">
        <v>29</v>
      </c>
      <c r="G61" t="s">
        <v>120</v>
      </c>
      <c r="H61" t="s">
        <v>1427</v>
      </c>
      <c r="I61" s="5">
        <v>74.400000000000006</v>
      </c>
      <c r="J61" s="6">
        <v>1</v>
      </c>
      <c r="K61" s="5">
        <v>22.834599999999998</v>
      </c>
      <c r="L61" s="5">
        <v>20.866099999999999</v>
      </c>
      <c r="M61" s="5">
        <v>12.5984</v>
      </c>
      <c r="N61">
        <v>9</v>
      </c>
      <c r="P61">
        <v>9</v>
      </c>
      <c r="Q61" s="3">
        <f t="shared" si="16"/>
        <v>0.88530668813862345</v>
      </c>
      <c r="R61" s="3">
        <f t="shared" si="13"/>
        <v>31.264340099609047</v>
      </c>
      <c r="S61" s="3">
        <f t="shared" si="14"/>
        <v>9</v>
      </c>
      <c r="T61" s="3">
        <f t="shared" si="15"/>
        <v>31.264340099609047</v>
      </c>
    </row>
    <row r="62" spans="1:20" x14ac:dyDescent="0.25">
      <c r="A62" t="s">
        <v>542</v>
      </c>
      <c r="B62" t="s">
        <v>543</v>
      </c>
      <c r="C62" t="s">
        <v>539</v>
      </c>
      <c r="D62" t="s">
        <v>544</v>
      </c>
      <c r="E62" t="s">
        <v>64</v>
      </c>
      <c r="F62" t="s">
        <v>28</v>
      </c>
      <c r="G62" t="s">
        <v>120</v>
      </c>
      <c r="H62" t="s">
        <v>1427</v>
      </c>
      <c r="I62" s="5">
        <v>84</v>
      </c>
      <c r="J62" s="6">
        <v>1</v>
      </c>
      <c r="K62" s="5">
        <v>22.834599999999998</v>
      </c>
      <c r="L62" s="5">
        <v>20.866099999999999</v>
      </c>
      <c r="M62" s="5">
        <v>14.5669</v>
      </c>
      <c r="N62">
        <v>17</v>
      </c>
      <c r="P62">
        <v>17</v>
      </c>
      <c r="Q62" s="3">
        <f t="shared" si="16"/>
        <v>1.9335343987472022</v>
      </c>
      <c r="R62" s="3">
        <f t="shared" si="13"/>
        <v>68.282187231437831</v>
      </c>
      <c r="S62" s="3">
        <f t="shared" si="14"/>
        <v>17</v>
      </c>
      <c r="T62" s="3">
        <f t="shared" si="15"/>
        <v>68.282187231437831</v>
      </c>
    </row>
    <row r="63" spans="1:20" x14ac:dyDescent="0.25">
      <c r="A63" t="s">
        <v>545</v>
      </c>
      <c r="B63" t="s">
        <v>546</v>
      </c>
      <c r="C63" t="s">
        <v>547</v>
      </c>
      <c r="D63" t="s">
        <v>548</v>
      </c>
      <c r="E63" t="s">
        <v>549</v>
      </c>
      <c r="F63" t="s">
        <v>18</v>
      </c>
      <c r="G63" t="s">
        <v>120</v>
      </c>
      <c r="H63" t="s">
        <v>1427</v>
      </c>
      <c r="I63" s="5">
        <v>51.7</v>
      </c>
      <c r="J63" s="6">
        <v>1</v>
      </c>
      <c r="K63" s="5">
        <v>17.7165</v>
      </c>
      <c r="L63" s="5">
        <v>16.535399999999999</v>
      </c>
      <c r="M63" s="5">
        <v>5.9055</v>
      </c>
      <c r="N63">
        <v>9</v>
      </c>
      <c r="P63">
        <v>9</v>
      </c>
      <c r="Q63" s="3">
        <f t="shared" ref="Q63:Q75" si="17">(P63/J63)*M63*L63*K63*0.0254*0.0254*0.0254</f>
        <v>0.25514846910306177</v>
      </c>
      <c r="R63" s="3">
        <f t="shared" si="13"/>
        <v>9.0104916418338963</v>
      </c>
      <c r="S63" s="3">
        <f t="shared" si="14"/>
        <v>9</v>
      </c>
      <c r="T63" s="3">
        <f t="shared" si="15"/>
        <v>9.0104916418338963</v>
      </c>
    </row>
    <row r="64" spans="1:20" x14ac:dyDescent="0.25">
      <c r="A64" t="s">
        <v>550</v>
      </c>
      <c r="B64" t="s">
        <v>551</v>
      </c>
      <c r="C64" t="s">
        <v>552</v>
      </c>
      <c r="D64" t="s">
        <v>553</v>
      </c>
      <c r="E64" t="s">
        <v>554</v>
      </c>
      <c r="F64" t="s">
        <v>555</v>
      </c>
      <c r="G64" t="s">
        <v>120</v>
      </c>
      <c r="H64" t="s">
        <v>1427</v>
      </c>
      <c r="I64" s="5">
        <v>26.19</v>
      </c>
      <c r="J64" s="6">
        <v>1</v>
      </c>
      <c r="K64" s="5">
        <v>12.007899999999999</v>
      </c>
      <c r="L64" s="5">
        <v>10.039400000000001</v>
      </c>
      <c r="M64" s="5">
        <v>4.3307000000000002</v>
      </c>
      <c r="N64">
        <v>16</v>
      </c>
      <c r="P64">
        <v>16</v>
      </c>
      <c r="Q64" s="3">
        <f t="shared" si="17"/>
        <v>0.13688443040747444</v>
      </c>
      <c r="R64" s="3">
        <f t="shared" si="13"/>
        <v>4.8340325945108384</v>
      </c>
      <c r="S64" s="3">
        <f t="shared" si="14"/>
        <v>16</v>
      </c>
      <c r="T64" s="3">
        <f t="shared" si="15"/>
        <v>4.8340325945108384</v>
      </c>
    </row>
    <row r="65" spans="1:20" x14ac:dyDescent="0.25">
      <c r="A65" t="s">
        <v>556</v>
      </c>
      <c r="B65" t="s">
        <v>557</v>
      </c>
      <c r="C65" t="s">
        <v>552</v>
      </c>
      <c r="D65" t="s">
        <v>558</v>
      </c>
      <c r="E65" t="s">
        <v>559</v>
      </c>
      <c r="F65" t="s">
        <v>555</v>
      </c>
      <c r="G65" t="s">
        <v>120</v>
      </c>
      <c r="H65" t="s">
        <v>1427</v>
      </c>
      <c r="I65" s="5">
        <v>30.95</v>
      </c>
      <c r="J65" s="6">
        <v>1</v>
      </c>
      <c r="K65" s="5">
        <v>12.007899999999999</v>
      </c>
      <c r="L65" s="5">
        <v>10.039400000000001</v>
      </c>
      <c r="M65" s="5">
        <v>5.1181000000000001</v>
      </c>
      <c r="N65">
        <v>24</v>
      </c>
      <c r="P65">
        <v>24</v>
      </c>
      <c r="Q65" s="3">
        <f t="shared" si="17"/>
        <v>0.24265876299506833</v>
      </c>
      <c r="R65" s="3">
        <f t="shared" si="13"/>
        <v>8.5694214175419408</v>
      </c>
      <c r="S65" s="3">
        <f t="shared" si="14"/>
        <v>24</v>
      </c>
      <c r="T65" s="3">
        <f t="shared" si="15"/>
        <v>8.5694214175419408</v>
      </c>
    </row>
    <row r="66" spans="1:20" x14ac:dyDescent="0.25">
      <c r="A66" t="s">
        <v>560</v>
      </c>
      <c r="B66" t="s">
        <v>561</v>
      </c>
      <c r="C66" t="s">
        <v>562</v>
      </c>
      <c r="D66" t="s">
        <v>563</v>
      </c>
      <c r="E66" t="s">
        <v>50</v>
      </c>
      <c r="F66" t="s">
        <v>21</v>
      </c>
      <c r="G66" t="s">
        <v>120</v>
      </c>
      <c r="H66" t="s">
        <v>1427</v>
      </c>
      <c r="I66" s="5">
        <v>48</v>
      </c>
      <c r="J66" s="6">
        <v>1</v>
      </c>
      <c r="K66" s="5">
        <v>18.110199999999999</v>
      </c>
      <c r="L66" s="5">
        <v>16.1417</v>
      </c>
      <c r="M66" s="5">
        <v>7.4802999999999997</v>
      </c>
      <c r="N66">
        <v>80</v>
      </c>
      <c r="P66">
        <v>80</v>
      </c>
      <c r="Q66" s="3">
        <f t="shared" si="17"/>
        <v>2.8667027997143997</v>
      </c>
      <c r="R66" s="3">
        <f t="shared" si="13"/>
        <v>101.23674936107412</v>
      </c>
      <c r="S66" s="3">
        <f t="shared" si="14"/>
        <v>80</v>
      </c>
      <c r="T66" s="3">
        <f t="shared" si="15"/>
        <v>101.23674936107412</v>
      </c>
    </row>
    <row r="67" spans="1:20" x14ac:dyDescent="0.25">
      <c r="A67" t="s">
        <v>564</v>
      </c>
      <c r="B67" t="s">
        <v>565</v>
      </c>
      <c r="C67" t="s">
        <v>562</v>
      </c>
      <c r="D67" t="s">
        <v>566</v>
      </c>
      <c r="E67" t="s">
        <v>64</v>
      </c>
      <c r="F67" t="s">
        <v>21</v>
      </c>
      <c r="G67" t="s">
        <v>120</v>
      </c>
      <c r="H67" t="s">
        <v>1427</v>
      </c>
      <c r="I67" s="5">
        <v>57.6</v>
      </c>
      <c r="J67" s="6">
        <v>1</v>
      </c>
      <c r="K67" s="5">
        <v>18.110199999999999</v>
      </c>
      <c r="L67" s="5">
        <v>16.1417</v>
      </c>
      <c r="M67" s="5">
        <v>8.2676999999999996</v>
      </c>
      <c r="N67">
        <v>12</v>
      </c>
      <c r="P67">
        <v>12</v>
      </c>
      <c r="Q67" s="3">
        <f t="shared" si="17"/>
        <v>0.47526914837370321</v>
      </c>
      <c r="R67" s="3">
        <f t="shared" si="13"/>
        <v>16.783987394072817</v>
      </c>
      <c r="S67" s="3">
        <f t="shared" si="14"/>
        <v>12</v>
      </c>
      <c r="T67" s="3">
        <f t="shared" si="15"/>
        <v>16.783987394072817</v>
      </c>
    </row>
    <row r="68" spans="1:20" x14ac:dyDescent="0.25">
      <c r="A68" t="s">
        <v>567</v>
      </c>
      <c r="B68" t="s">
        <v>568</v>
      </c>
      <c r="C68" t="s">
        <v>569</v>
      </c>
      <c r="D68" t="s">
        <v>570</v>
      </c>
      <c r="E68" t="s">
        <v>119</v>
      </c>
      <c r="F68" t="s">
        <v>109</v>
      </c>
      <c r="G68" t="s">
        <v>120</v>
      </c>
      <c r="H68" t="s">
        <v>1427</v>
      </c>
      <c r="I68" s="5">
        <v>49.25</v>
      </c>
      <c r="J68" s="6">
        <v>1</v>
      </c>
      <c r="K68" s="5">
        <v>22.834599999999998</v>
      </c>
      <c r="L68" s="5">
        <v>20.866099999999999</v>
      </c>
      <c r="M68" s="5">
        <v>9.8424999999999994</v>
      </c>
      <c r="N68">
        <v>32</v>
      </c>
      <c r="P68">
        <v>32</v>
      </c>
      <c r="Q68" s="3">
        <f t="shared" si="17"/>
        <v>2.4591852448295097</v>
      </c>
      <c r="R68" s="3">
        <f t="shared" si="13"/>
        <v>86.845389165580698</v>
      </c>
      <c r="S68" s="3">
        <f t="shared" si="14"/>
        <v>32</v>
      </c>
      <c r="T68" s="3">
        <f t="shared" si="15"/>
        <v>86.845389165580698</v>
      </c>
    </row>
    <row r="69" spans="1:20" x14ac:dyDescent="0.25">
      <c r="A69" t="s">
        <v>1056</v>
      </c>
      <c r="B69" t="s">
        <v>1057</v>
      </c>
      <c r="C69" t="s">
        <v>1058</v>
      </c>
      <c r="D69" t="s">
        <v>1059</v>
      </c>
      <c r="E69" t="s">
        <v>1060</v>
      </c>
      <c r="F69" t="s">
        <v>26</v>
      </c>
      <c r="G69" t="s">
        <v>1015</v>
      </c>
      <c r="H69" t="s">
        <v>1427</v>
      </c>
      <c r="I69" s="5">
        <v>38.4</v>
      </c>
      <c r="J69" s="6">
        <v>1</v>
      </c>
      <c r="K69" s="5">
        <v>18.899999999999999</v>
      </c>
      <c r="L69" s="5">
        <v>14.17</v>
      </c>
      <c r="M69" s="5">
        <v>10.63</v>
      </c>
      <c r="O69">
        <v>1</v>
      </c>
      <c r="P69">
        <v>1</v>
      </c>
      <c r="Q69" s="3">
        <f t="shared" si="17"/>
        <v>4.6651549036070161E-2</v>
      </c>
      <c r="R69" s="3">
        <f t="shared" si="13"/>
        <v>1.647485458744107</v>
      </c>
      <c r="S69" s="3">
        <f t="shared" si="14"/>
        <v>1</v>
      </c>
      <c r="T69" s="3">
        <f t="shared" si="15"/>
        <v>1.647485458744107</v>
      </c>
    </row>
    <row r="70" spans="1:20" x14ac:dyDescent="0.25">
      <c r="A70" t="s">
        <v>571</v>
      </c>
      <c r="B70" t="s">
        <v>572</v>
      </c>
      <c r="C70" t="s">
        <v>573</v>
      </c>
      <c r="D70" t="s">
        <v>574</v>
      </c>
      <c r="E70" t="s">
        <v>575</v>
      </c>
      <c r="F70" t="s">
        <v>30</v>
      </c>
      <c r="G70" t="s">
        <v>120</v>
      </c>
      <c r="H70" t="s">
        <v>1427</v>
      </c>
      <c r="I70" s="5">
        <v>37</v>
      </c>
      <c r="J70" s="6">
        <v>1</v>
      </c>
      <c r="K70" s="5">
        <v>18.899999999999999</v>
      </c>
      <c r="L70" s="5">
        <v>9.06</v>
      </c>
      <c r="M70" s="5">
        <v>9.06</v>
      </c>
      <c r="N70">
        <v>38</v>
      </c>
      <c r="P70">
        <v>38</v>
      </c>
      <c r="Q70" s="3">
        <f t="shared" si="17"/>
        <v>0.96605743214449735</v>
      </c>
      <c r="R70" s="3">
        <f t="shared" si="13"/>
        <v>34.116028398953283</v>
      </c>
      <c r="S70" s="3">
        <f t="shared" si="14"/>
        <v>38</v>
      </c>
      <c r="T70" s="3">
        <f t="shared" si="15"/>
        <v>34.116028398953283</v>
      </c>
    </row>
    <row r="71" spans="1:20" x14ac:dyDescent="0.25">
      <c r="A71" t="s">
        <v>576</v>
      </c>
      <c r="B71" t="s">
        <v>577</v>
      </c>
      <c r="C71" t="s">
        <v>573</v>
      </c>
      <c r="D71" t="s">
        <v>578</v>
      </c>
      <c r="E71" t="s">
        <v>579</v>
      </c>
      <c r="F71" t="s">
        <v>30</v>
      </c>
      <c r="G71" t="s">
        <v>120</v>
      </c>
      <c r="H71" t="s">
        <v>1427</v>
      </c>
      <c r="I71" s="5">
        <v>47</v>
      </c>
      <c r="J71" s="6">
        <v>1</v>
      </c>
      <c r="K71" s="5">
        <v>18.899999999999999</v>
      </c>
      <c r="L71" s="5">
        <v>10.63</v>
      </c>
      <c r="M71" s="5">
        <v>10.63</v>
      </c>
      <c r="N71">
        <v>10</v>
      </c>
      <c r="P71">
        <v>10</v>
      </c>
      <c r="Q71" s="3">
        <f t="shared" si="17"/>
        <v>0.34996892466720242</v>
      </c>
      <c r="R71" s="3">
        <f t="shared" si="13"/>
        <v>12.359047583944854</v>
      </c>
      <c r="S71" s="3">
        <f t="shared" si="14"/>
        <v>10</v>
      </c>
      <c r="T71" s="3">
        <f t="shared" si="15"/>
        <v>12.359047583944854</v>
      </c>
    </row>
    <row r="72" spans="1:20" x14ac:dyDescent="0.25">
      <c r="A72" t="s">
        <v>580</v>
      </c>
      <c r="B72" t="s">
        <v>581</v>
      </c>
      <c r="C72" t="s">
        <v>573</v>
      </c>
      <c r="D72" t="s">
        <v>574</v>
      </c>
      <c r="E72" t="s">
        <v>575</v>
      </c>
      <c r="F72" t="s">
        <v>18</v>
      </c>
      <c r="G72" t="s">
        <v>120</v>
      </c>
      <c r="H72" t="s">
        <v>1427</v>
      </c>
      <c r="I72" s="5">
        <v>37</v>
      </c>
      <c r="J72" s="6">
        <v>1</v>
      </c>
      <c r="K72" s="5">
        <v>18.899999999999999</v>
      </c>
      <c r="L72" s="5">
        <v>9.06</v>
      </c>
      <c r="M72" s="5">
        <v>9.06</v>
      </c>
      <c r="N72">
        <v>1</v>
      </c>
      <c r="P72">
        <v>1</v>
      </c>
      <c r="Q72" s="3">
        <f t="shared" si="17"/>
        <v>2.5422564003802554E-2</v>
      </c>
      <c r="R72" s="3">
        <f t="shared" si="13"/>
        <v>0.8977902210250861</v>
      </c>
      <c r="S72" s="3">
        <f t="shared" si="14"/>
        <v>1</v>
      </c>
      <c r="T72" s="3">
        <f t="shared" si="15"/>
        <v>0.8977902210250861</v>
      </c>
    </row>
    <row r="73" spans="1:20" x14ac:dyDescent="0.25">
      <c r="A73" t="s">
        <v>582</v>
      </c>
      <c r="B73" t="s">
        <v>583</v>
      </c>
      <c r="C73" t="s">
        <v>573</v>
      </c>
      <c r="D73" t="s">
        <v>584</v>
      </c>
      <c r="E73" t="s">
        <v>575</v>
      </c>
      <c r="F73" t="s">
        <v>30</v>
      </c>
      <c r="G73" t="s">
        <v>120</v>
      </c>
      <c r="H73" t="s">
        <v>1427</v>
      </c>
      <c r="I73" s="5">
        <v>37</v>
      </c>
      <c r="J73" s="6">
        <v>1</v>
      </c>
      <c r="K73" s="5">
        <v>22.83</v>
      </c>
      <c r="L73" s="5">
        <v>15.75</v>
      </c>
      <c r="M73" s="5">
        <v>4.33</v>
      </c>
      <c r="N73">
        <v>36</v>
      </c>
      <c r="P73">
        <v>36</v>
      </c>
      <c r="Q73" s="3">
        <f t="shared" si="17"/>
        <v>0.918497580433423</v>
      </c>
      <c r="R73" s="3">
        <f t="shared" si="13"/>
        <v>32.436466503732206</v>
      </c>
      <c r="S73" s="3">
        <f t="shared" si="14"/>
        <v>36</v>
      </c>
      <c r="T73" s="3">
        <f t="shared" si="15"/>
        <v>32.436466503732206</v>
      </c>
    </row>
    <row r="74" spans="1:20" x14ac:dyDescent="0.25">
      <c r="A74" t="s">
        <v>585</v>
      </c>
      <c r="B74" t="s">
        <v>586</v>
      </c>
      <c r="C74" t="s">
        <v>573</v>
      </c>
      <c r="D74" t="s">
        <v>587</v>
      </c>
      <c r="E74" t="s">
        <v>579</v>
      </c>
      <c r="F74" t="s">
        <v>30</v>
      </c>
      <c r="G74" t="s">
        <v>120</v>
      </c>
      <c r="H74" t="s">
        <v>1427</v>
      </c>
      <c r="I74" s="5">
        <v>47</v>
      </c>
      <c r="J74" s="6">
        <v>1</v>
      </c>
      <c r="K74" s="5">
        <v>22.83</v>
      </c>
      <c r="L74" s="5">
        <v>15.75</v>
      </c>
      <c r="M74" s="5">
        <v>4.72</v>
      </c>
      <c r="N74">
        <v>41</v>
      </c>
      <c r="P74">
        <v>41</v>
      </c>
      <c r="Q74" s="3">
        <f t="shared" si="17"/>
        <v>1.1402851665734923</v>
      </c>
      <c r="R74" s="3">
        <f t="shared" si="13"/>
        <v>40.268828571992913</v>
      </c>
      <c r="S74" s="3">
        <f t="shared" si="14"/>
        <v>41</v>
      </c>
      <c r="T74" s="3">
        <f t="shared" si="15"/>
        <v>40.268828571992913</v>
      </c>
    </row>
    <row r="75" spans="1:20" x14ac:dyDescent="0.25">
      <c r="A75" t="s">
        <v>588</v>
      </c>
      <c r="B75" t="s">
        <v>589</v>
      </c>
      <c r="C75" t="s">
        <v>573</v>
      </c>
      <c r="D75" t="s">
        <v>587</v>
      </c>
      <c r="E75" t="s">
        <v>579</v>
      </c>
      <c r="F75" t="s">
        <v>18</v>
      </c>
      <c r="G75" t="s">
        <v>120</v>
      </c>
      <c r="H75" t="s">
        <v>1427</v>
      </c>
      <c r="I75" s="5">
        <v>47</v>
      </c>
      <c r="J75" s="6">
        <v>1</v>
      </c>
      <c r="K75" s="5">
        <v>22.83</v>
      </c>
      <c r="L75" s="5">
        <v>15.75</v>
      </c>
      <c r="M75" s="5">
        <v>4.72</v>
      </c>
      <c r="N75">
        <v>18</v>
      </c>
      <c r="P75">
        <v>18</v>
      </c>
      <c r="Q75" s="3">
        <f t="shared" si="17"/>
        <v>0.50061299995909425</v>
      </c>
      <c r="R75" s="3">
        <f t="shared" si="13"/>
        <v>17.678997909655426</v>
      </c>
      <c r="S75" s="3">
        <f t="shared" si="14"/>
        <v>18</v>
      </c>
      <c r="T75" s="3">
        <f t="shared" si="15"/>
        <v>17.678997909655426</v>
      </c>
    </row>
    <row r="76" spans="1:20" x14ac:dyDescent="0.25">
      <c r="A76" t="s">
        <v>1430</v>
      </c>
      <c r="P76">
        <f>SUM(P5:P75)</f>
        <v>4487.5</v>
      </c>
      <c r="Q76" s="34">
        <f>SUM(Q5:Q75)</f>
        <v>212.88175842392084</v>
      </c>
      <c r="R76" s="34">
        <f t="shared" ref="R76" si="18">Q76*35.3147</f>
        <v>7517.8554342132375</v>
      </c>
      <c r="S76" s="34">
        <f>SUM(S16:S75)</f>
        <v>4460.5</v>
      </c>
      <c r="T76" s="34">
        <f>SUM(T5:T75)</f>
        <v>7517.8554342132384</v>
      </c>
    </row>
  </sheetData>
  <autoFilter ref="A4:V76" xr:uid="{00000000-0009-0000-0000-000007000000}"/>
  <mergeCells count="1">
    <mergeCell ref="S3:T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2EDB3A3F80234A9CA9D637D2375CDC" ma:contentTypeVersion="11" ma:contentTypeDescription="Create a new document." ma:contentTypeScope="" ma:versionID="afa8387fcfcf21b1bda3a3ce156de62f">
  <xsd:schema xmlns:xsd="http://www.w3.org/2001/XMLSchema" xmlns:xs="http://www.w3.org/2001/XMLSchema" xmlns:p="http://schemas.microsoft.com/office/2006/metadata/properties" xmlns:ns3="a37e039b-204d-46ab-b011-531b87f4c92b" targetNamespace="http://schemas.microsoft.com/office/2006/metadata/properties" ma:root="true" ma:fieldsID="ae0d2fa851d45130331a803a92046bd8" ns3:_="">
    <xsd:import namespace="a37e039b-204d-46ab-b011-531b87f4c92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7e039b-204d-46ab-b011-531b87f4c92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37e039b-204d-46ab-b011-531b87f4c92b" xsi:nil="true"/>
  </documentManagement>
</p:properties>
</file>

<file path=customXml/itemProps1.xml><?xml version="1.0" encoding="utf-8"?>
<ds:datastoreItem xmlns:ds="http://schemas.openxmlformats.org/officeDocument/2006/customXml" ds:itemID="{B1A6AE1D-CE0E-47A5-B88A-8684E319DDDB}">
  <ds:schemaRefs>
    <ds:schemaRef ds:uri="http://schemas.microsoft.com/sharepoint/v3/contenttype/forms"/>
  </ds:schemaRefs>
</ds:datastoreItem>
</file>

<file path=customXml/itemProps2.xml><?xml version="1.0" encoding="utf-8"?>
<ds:datastoreItem xmlns:ds="http://schemas.openxmlformats.org/officeDocument/2006/customXml" ds:itemID="{F7A72662-E5FD-4689-9095-FAD8CDCB8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7e039b-204d-46ab-b011-531b87f4c9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360C9B-D297-4C49-80DE-F8B29885A987}">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37e039b-204d-46ab-b011-531b87f4c92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ADUL</vt:lpstr>
      <vt:lpstr>APL</vt:lpstr>
      <vt:lpstr>ART</vt:lpstr>
      <vt:lpstr>BASI</vt:lpstr>
      <vt:lpstr>BATH</vt:lpstr>
      <vt:lpstr>WIN</vt:lpstr>
      <vt:lpstr>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CO.001 On-Hand Inventory Report</dc:title>
  <dc:creator>Crystal Decisions</dc:creator>
  <dc:description>Powered by Crystal</dc:description>
  <cp:lastModifiedBy>Elaine Sun</cp:lastModifiedBy>
  <dcterms:created xsi:type="dcterms:W3CDTF">2024-10-09T20:01:59Z</dcterms:created>
  <dcterms:modified xsi:type="dcterms:W3CDTF">2024-11-08T22:48:48Z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0x010100672EDB3A3F80234A9CA9D637D2375CDC</vt:lpwstr>
  </property>
</Properties>
</file>