
<file path=[Content_Types].xml><?xml version="1.0" encoding="utf-8"?>
<Types xmlns="http://schemas.openxmlformats.org/package/2006/content-types">
  <Default ContentType="application/xml" Extension="xml"/>
  <Default ContentType="application/vnd.openxmlformats-package.relationships+xml" Extension="rels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styles+xml" PartName="/xl/styles.xml"/>
  <Override ContentType="application/vnd.openxmlformats-officedocument.spreadsheetml.sharedStrings+xml" PartName="/xl/sharedStrings.xml"/>
</Types>
</file>

<file path=_rels/.rels><?xml version="1.0" encoding="UTF-8" standalone="yes"?><Relationships xmlns="http://schemas.openxmlformats.org/package/2006/relationships"><Relationship Id="rId1" Type="http://schemas.openxmlformats.org/officeDocument/2006/relationships/officeDocument" Target="xl/workbook.xml"/></Relationships>
</file>

<file path=xl/workbook.xml><?xml version="1.0" encoding="utf-8"?>
<workbook xmlns:r="http://schemas.openxmlformats.org/officeDocument/2006/relationships" xmlns="http://schemas.openxmlformats.org/spreadsheetml/2006/main">
  <bookViews>
    <workbookView/>
  </bookViews>
  <sheets>
    <sheet name="E-Commerce Qty-Revenue Report" sheetId="1" r:id="rId1"/>
  </sheets>
  <calcPr fullCalcOnLoad="1"/>
</workbook>
</file>

<file path=xl/sharedStrings.xml><?xml version="1.0" encoding="utf-8"?>
<sst xmlns="http://schemas.openxmlformats.org/spreadsheetml/2006/main" count="44" uniqueCount="44">
  <si>
    <t>Date Type:</t>
  </si>
  <si>
    <t>Shipped Date</t>
  </si>
  <si>
    <t>Start Date:</t>
  </si>
  <si>
    <t>10/18/2024</t>
  </si>
  <si>
    <t>End Date:</t>
  </si>
  <si>
    <t>Report Run Date:</t>
  </si>
  <si>
    <t>10/19/2024</t>
  </si>
  <si>
    <t>Division</t>
  </si>
  <si>
    <t>Current And Future Inventory</t>
  </si>
  <si>
    <t>Current And History Sales Comparison</t>
  </si>
  <si>
    <t>CSNSTORES</t>
  </si>
  <si>
    <t>Current Time Range</t>
  </si>
  <si>
    <t>Compare Time Range</t>
  </si>
  <si>
    <t>Sales Qty Change%</t>
  </si>
  <si>
    <t>Sales Amount Change%</t>
  </si>
  <si>
    <t>SKU Count Change%</t>
  </si>
  <si>
    <t>SKU Productivity Change%</t>
  </si>
  <si>
    <t>Total Available Inventory</t>
  </si>
  <si>
    <t>Weeks of Supply</t>
  </si>
  <si>
    <t xml:space="preserve">Total Incoming  Qty (20 Weeks)</t>
  </si>
  <si>
    <t>Avg In-Stock%</t>
  </si>
  <si>
    <t>Consignment Inventory</t>
  </si>
  <si>
    <t>Consignment Weeks of Supply</t>
  </si>
  <si>
    <t>Consignment Total Incoming Qty (20 Weeks)</t>
  </si>
  <si>
    <t>Consignment Avg In-Stock%</t>
  </si>
  <si>
    <t>Sales Qty Total</t>
  </si>
  <si>
    <t>Sales Amount Total</t>
  </si>
  <si>
    <t>SKU Count</t>
  </si>
  <si>
    <t>SKU Productivity</t>
  </si>
  <si>
    <t>Sales Qty</t>
  </si>
  <si>
    <t>Sales Amount</t>
  </si>
  <si>
    <t>ADUL</t>
  </si>
  <si>
    <t>ART</t>
  </si>
  <si>
    <t>BASI</t>
  </si>
  <si>
    <t>BATH</t>
  </si>
  <si>
    <t>BLK</t>
  </si>
  <si>
    <t>FUR</t>
  </si>
  <si>
    <t>LGT</t>
  </si>
  <si>
    <t>PETB</t>
  </si>
  <si>
    <t>RUG</t>
  </si>
  <si>
    <t>SHET</t>
  </si>
  <si>
    <t>WIN</t>
  </si>
  <si>
    <t>YOUT</t>
  </si>
  <si>
    <t>Grand Total</t>
  </si>
</sst>
</file>

<file path=xl/styles.xml><?xml version="1.0" encoding="utf-8"?>
<styleSheet xmlns="http://schemas.openxmlformats.org/spreadsheetml/2006/main">
  <numFmts count="2">
    <numFmt numFmtId="164" formatCode="#0.00%"/>
    <numFmt numFmtId="165" formatCode="$#,##0.00"/>
  </numFmts>
  <fonts count="5">
    <font>
      <sz val="11"/>
      <name val="Calibri"/>
    </font>
    <font>
      <sz val="10"/>
      <name val="Calibri"/>
    </font>
    <font>
      <sz val="10"/>
      <color rgb="FFFFFFFF" tint="0"/>
      <name val="Calibri"/>
    </font>
    <font>
      <b/>
      <sz val="10"/>
      <color rgb="FFFFFFFF" tint="0"/>
      <name val="Calibri"/>
    </font>
    <font>
      <b/>
      <sz val="10"/>
      <name val="Calibri"/>
    </font>
  </fonts>
  <fills count="3">
    <fill>
      <patternFill patternType="none"/>
    </fill>
    <fill>
      <patternFill patternType="gray125"/>
    </fill>
    <fill>
      <patternFill patternType="solid">
        <fgColor rgb="FF63778F" tint="0"/>
      </patternFill>
    </fill>
  </fills>
  <borders count="9">
    <border>
      <left/>
      <right/>
      <top/>
      <bottom/>
      <diagonal/>
    </border>
    <border>
      <left/>
      <right/>
      <top style="thin"/>
      <bottom/>
      <diagonal/>
    </border>
    <border>
      <left style="thin"/>
      <right/>
      <top style="thin"/>
      <bottom/>
      <diagonal/>
    </border>
    <border>
      <left style="thin"/>
      <right style="thin"/>
      <top style="thin"/>
      <bottom/>
      <diagonal/>
    </border>
    <border>
      <left/>
      <right style="thin"/>
      <top style="thin"/>
      <bottom/>
      <diagonal/>
    </border>
    <border>
      <left/>
      <right/>
      <top style="thin"/>
      <bottom style="thin"/>
      <diagonal/>
    </border>
    <border>
      <left style="thin"/>
      <right/>
      <top style="thin"/>
      <bottom style="thin"/>
      <diagonal/>
    </border>
    <border>
      <left style="thin"/>
      <right style="thin"/>
      <top style="thin"/>
      <bottom style="thin"/>
      <diagonal/>
    </border>
    <border>
      <left/>
      <right style="thin"/>
      <top style="thin"/>
      <bottom style="thin"/>
      <diagonal/>
    </border>
  </borders>
  <cellStyleXfs count="1">
    <xf numFmtId="0" fontId="0"/>
  </cellStyleXfs>
  <cellXfs count="20">
    <xf numFmtId="0" applyNumberFormat="1" fontId="0" applyFont="1" xfId="0"/>
    <xf numFmtId="0" applyNumberFormat="1" fontId="1" applyFont="1" xfId="0">
      <alignment wrapText="1"/>
    </xf>
    <xf numFmtId="0" applyNumberFormat="1" fontId="2" applyFont="1" fillId="2" applyFill="1" borderId="3" applyBorder="1" xfId="0">
      <alignment horizontal="center" vertical="center" wrapText="1"/>
    </xf>
    <xf numFmtId="0" applyNumberFormat="1" fontId="2" applyFont="1" fillId="2" applyFill="1" borderId="2" applyBorder="1" xfId="0">
      <alignment horizontal="center" vertical="center" wrapText="1"/>
    </xf>
    <xf numFmtId="0" applyNumberFormat="1" fontId="2" applyFont="1" fillId="2" applyFill="1" borderId="7" applyBorder="1" xfId="0">
      <alignment horizontal="center" vertical="center" wrapText="1"/>
    </xf>
    <xf numFmtId="0" applyNumberFormat="1" fontId="2" applyFont="1" fillId="2" applyFill="1" borderId="1" applyBorder="1" xfId="0">
      <alignment horizontal="center" vertical="center" wrapText="1"/>
    </xf>
    <xf numFmtId="0" applyNumberFormat="1" fontId="2" applyFont="1" fillId="2" applyFill="1" borderId="4" applyBorder="1" xfId="0">
      <alignment horizontal="center" vertical="center" wrapText="1"/>
    </xf>
    <xf numFmtId="0" applyNumberFormat="1" fontId="2" applyFont="1" fillId="2" applyFill="1" borderId="6" applyBorder="1" xfId="0">
      <alignment horizontal="center" vertical="center" wrapText="1"/>
    </xf>
    <xf numFmtId="0" applyNumberFormat="1" fontId="2" applyFont="1" fillId="2" applyFill="1" borderId="5" applyBorder="1" xfId="0">
      <alignment horizontal="center" vertical="center" wrapText="1"/>
    </xf>
    <xf numFmtId="0" applyNumberFormat="1" fontId="2" applyFont="1" fillId="2" applyFill="1" borderId="8" applyBorder="1" xfId="0">
      <alignment horizontal="center" vertical="center" wrapText="1"/>
    </xf>
    <xf numFmtId="0" applyNumberFormat="1" fontId="1" applyFont="1" borderId="7" applyBorder="1" xfId="0">
      <alignment wrapText="1"/>
    </xf>
    <xf numFmtId="3" applyNumberFormat="1" fontId="1" applyFont="1" borderId="7" applyBorder="1" xfId="0">
      <alignment wrapText="1"/>
    </xf>
    <xf numFmtId="164" applyNumberFormat="1" fontId="1" applyFont="1" borderId="7" applyBorder="1" xfId="0">
      <alignment wrapText="1"/>
    </xf>
    <xf numFmtId="165" applyNumberFormat="1" fontId="1" applyFont="1" borderId="7" applyBorder="1" xfId="0">
      <alignment wrapText="1"/>
    </xf>
    <xf numFmtId="4" applyNumberFormat="1" fontId="1" applyFont="1" borderId="7" applyBorder="1" xfId="0">
      <alignment wrapText="1"/>
    </xf>
    <xf numFmtId="3" applyNumberFormat="1" fontId="4" applyFont="1" borderId="7" applyBorder="1" xfId="0">
      <alignment wrapText="1"/>
    </xf>
    <xf numFmtId="164" applyNumberFormat="1" fontId="4" applyFont="1" borderId="7" applyBorder="1" xfId="0">
      <alignment wrapText="1"/>
    </xf>
    <xf numFmtId="165" applyNumberFormat="1" fontId="4" applyFont="1" borderId="7" applyBorder="1" xfId="0">
      <alignment wrapText="1"/>
    </xf>
    <xf numFmtId="4" applyNumberFormat="1" fontId="4" applyFont="1" borderId="7" applyBorder="1" xfId="0">
      <alignment wrapText="1"/>
    </xf>
    <xf numFmtId="0" applyNumberFormat="1" fontId="3" applyFont="1" fillId="2" applyFill="1" borderId="7" applyBorder="1" xfId="0">
      <alignment wrapText="1"/>
    </xf>
  </cellXfs>
  <cellStyles count="1">
    <cellStyle name="Normal" xfId="0" builtinId="0"/>
  </cellStyles>
  <dxfs count="0"/>
</styleSheet>
</file>

<file path=xl/_rels/workbook.xml.rels><?xml version="1.0" encoding="UTF-8" standalone="yes"?><Relationships xmlns="http://schemas.openxmlformats.org/package/2006/relationships"><Relationship Id="rId1" Type="http://schemas.openxmlformats.org/officeDocument/2006/relationships/worksheet" Target="worksheets/sheet1.xml"/><Relationship Id="rId2" Type="http://schemas.openxmlformats.org/officeDocument/2006/relationships/styles" Target="styles.xml"/><Relationship Id="rId3" Type="http://schemas.openxmlformats.org/officeDocument/2006/relationships/sharedStrings" Target="sharedStrings.xml"/></Relationships>
</file>

<file path=xl/worksheets/sheet1.xml><?xml version="1.0" encoding="utf-8"?>
<worksheet xmlns:r="http://schemas.openxmlformats.org/officeDocument/2006/relationships" xmlns="http://schemas.openxmlformats.org/spreadsheetml/2006/main">
  <dimension ref="A1:AC17"/>
  <sheetViews>
    <sheetView workbookViewId="0" zoomScale="85">
      <pane xSplit="1" ySplit="4" topLeftCell="B5" state="frozen" activePane="bottomRight"/>
      <selection pane="topRight" activeCell="B1" sqref="B1"/>
      <selection pane="bottomLeft" activeCell="A5" sqref="A5"/>
      <selection pane="bottomRight" activeCell="A1" sqref="A1"/>
    </sheetView>
  </sheetViews>
  <sheetFormatPr defaultRowHeight="15"/>
  <cols>
    <col min="1" max="1" width="17" customWidth="1"/>
    <col min="2" max="2" width="17" customWidth="1"/>
    <col min="3" max="3" width="17" customWidth="1"/>
    <col min="4" max="4" width="17" customWidth="1"/>
    <col min="5" max="5" width="17" customWidth="1"/>
    <col min="6" max="6" width="17" customWidth="1"/>
    <col min="7" max="7" width="17" customWidth="1"/>
    <col min="8" max="8" width="17" customWidth="1"/>
    <col min="9" max="9" width="17" customWidth="1"/>
    <col min="10" max="10" width="17" customWidth="1"/>
    <col min="11" max="11" width="17" customWidth="1"/>
    <col min="12" max="12" width="17" customWidth="1"/>
    <col min="13" max="13" width="17" customWidth="1"/>
    <col min="14" max="14" width="17" customWidth="1"/>
    <col min="15" max="15" width="17" customWidth="1"/>
    <col min="16" max="16" width="17" customWidth="1"/>
    <col min="17" max="17" width="17" customWidth="1"/>
    <col min="18" max="18" width="17" customWidth="1"/>
    <col min="19" max="19" width="17" customWidth="1"/>
    <col min="20" max="20" width="17" customWidth="1"/>
    <col min="21" max="21" width="17" customWidth="1"/>
    <col min="22" max="22" width="17" customWidth="1"/>
    <col min="23" max="23" width="17" customWidth="1"/>
    <col min="24" max="24" width="17" customWidth="1"/>
    <col min="25" max="25" width="17" customWidth="1"/>
    <col min="26" max="26" width="17" customWidth="1"/>
    <col min="27" max="27" width="17" customWidth="1"/>
    <col min="28" max="28" width="17" customWidth="1"/>
    <col min="29" max="29" width="17" customWidth="1"/>
  </cols>
  <sheetData>
    <row r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3</v>
      </c>
      <c r="G1" s="1" t="s">
        <v>5</v>
      </c>
      <c r="H1" s="1" t="s">
        <v>6</v>
      </c>
      <c r="I1" s="1"/>
      <c r="J1" s="1"/>
      <c r="K1" s="1"/>
      <c r="L1" s="1"/>
      <c r="M1" s="1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  <c r="AA1" s="1"/>
      <c r="AB1" s="1"/>
      <c r="AC1" s="1"/>
    </row>
    <row r="2">
      <c r="A2" s="2" t="s">
        <v>7</v>
      </c>
      <c r="B2" s="3" t="s">
        <v>8</v>
      </c>
      <c r="C2" s="5" t="s">
        <v>8</v>
      </c>
      <c r="D2" s="5" t="s">
        <v>8</v>
      </c>
      <c r="E2" s="5" t="s">
        <v>8</v>
      </c>
      <c r="F2" s="5" t="s">
        <v>8</v>
      </c>
      <c r="G2" s="5" t="s">
        <v>8</v>
      </c>
      <c r="H2" s="5" t="s">
        <v>8</v>
      </c>
      <c r="I2" s="6" t="s">
        <v>8</v>
      </c>
      <c r="J2" s="7" t="s">
        <v>9</v>
      </c>
      <c r="K2" s="8" t="s">
        <v>9</v>
      </c>
      <c r="L2" s="8" t="s">
        <v>9</v>
      </c>
      <c r="M2" s="8" t="s">
        <v>9</v>
      </c>
      <c r="N2" s="8" t="s">
        <v>9</v>
      </c>
      <c r="O2" s="8" t="s">
        <v>9</v>
      </c>
      <c r="P2" s="8" t="s">
        <v>9</v>
      </c>
      <c r="Q2" s="8" t="s">
        <v>9</v>
      </c>
      <c r="R2" s="8" t="s">
        <v>9</v>
      </c>
      <c r="S2" s="8" t="s">
        <v>9</v>
      </c>
      <c r="T2" s="8" t="s">
        <v>9</v>
      </c>
      <c r="U2" s="9" t="s">
        <v>9</v>
      </c>
      <c r="V2" s="7" t="s">
        <v>10</v>
      </c>
      <c r="W2" s="8" t="s">
        <v>10</v>
      </c>
      <c r="X2" s="8" t="s">
        <v>10</v>
      </c>
      <c r="Y2" s="8" t="s">
        <v>10</v>
      </c>
      <c r="Z2" s="8" t="s">
        <v>10</v>
      </c>
      <c r="AA2" s="8" t="s">
        <v>10</v>
      </c>
      <c r="AB2" s="8" t="s">
        <v>10</v>
      </c>
      <c r="AC2" s="9" t="s">
        <v>10</v>
      </c>
    </row>
    <row r="3">
      <c r="A3" s="4" t="s">
        <v>7</v>
      </c>
      <c r="B3" s="4" t="s">
        <v>8</v>
      </c>
      <c r="C3" s="4" t="s">
        <v>8</v>
      </c>
      <c r="D3" s="4" t="s">
        <v>8</v>
      </c>
      <c r="E3" s="4" t="s">
        <v>8</v>
      </c>
      <c r="F3" s="4" t="s">
        <v>8</v>
      </c>
      <c r="G3" s="4" t="s">
        <v>8</v>
      </c>
      <c r="H3" s="4" t="s">
        <v>8</v>
      </c>
      <c r="I3" s="4" t="s">
        <v>8</v>
      </c>
      <c r="J3" s="4" t="s">
        <v>11</v>
      </c>
      <c r="K3" s="4" t="s">
        <v>11</v>
      </c>
      <c r="L3" s="4" t="s">
        <v>11</v>
      </c>
      <c r="M3" s="4" t="s">
        <v>11</v>
      </c>
      <c r="N3" s="4" t="s">
        <v>12</v>
      </c>
      <c r="O3" s="4" t="s">
        <v>12</v>
      </c>
      <c r="P3" s="4" t="s">
        <v>12</v>
      </c>
      <c r="Q3" s="4" t="s">
        <v>12</v>
      </c>
      <c r="R3" s="4" t="s">
        <v>13</v>
      </c>
      <c r="S3" s="4" t="s">
        <v>14</v>
      </c>
      <c r="T3" s="4" t="s">
        <v>15</v>
      </c>
      <c r="U3" s="4" t="s">
        <v>16</v>
      </c>
      <c r="V3" s="4" t="s">
        <v>11</v>
      </c>
      <c r="W3" s="4" t="s">
        <v>11</v>
      </c>
      <c r="X3" s="4" t="s">
        <v>11</v>
      </c>
      <c r="Y3" s="4" t="s">
        <v>12</v>
      </c>
      <c r="Z3" s="4" t="s">
        <v>12</v>
      </c>
      <c r="AA3" s="4" t="s">
        <v>12</v>
      </c>
      <c r="AB3" s="4" t="s">
        <v>13</v>
      </c>
      <c r="AC3" s="4" t="s">
        <v>14</v>
      </c>
    </row>
    <row r="4">
      <c r="A4" s="4" t="s">
        <v>7</v>
      </c>
      <c r="B4" s="4" t="s">
        <v>17</v>
      </c>
      <c r="C4" s="4" t="s">
        <v>18</v>
      </c>
      <c r="D4" s="4" t="s">
        <v>19</v>
      </c>
      <c r="E4" s="4" t="s">
        <v>20</v>
      </c>
      <c r="F4" s="4" t="s">
        <v>21</v>
      </c>
      <c r="G4" s="4" t="s">
        <v>22</v>
      </c>
      <c r="H4" s="4" t="s">
        <v>23</v>
      </c>
      <c r="I4" s="4" t="s">
        <v>24</v>
      </c>
      <c r="J4" s="4" t="s">
        <v>25</v>
      </c>
      <c r="K4" s="4" t="s">
        <v>26</v>
      </c>
      <c r="L4" s="4" t="s">
        <v>27</v>
      </c>
      <c r="M4" s="4" t="s">
        <v>28</v>
      </c>
      <c r="N4" s="4" t="s">
        <v>25</v>
      </c>
      <c r="O4" s="4" t="s">
        <v>26</v>
      </c>
      <c r="P4" s="4" t="s">
        <v>27</v>
      </c>
      <c r="Q4" s="4" t="s">
        <v>28</v>
      </c>
      <c r="R4" s="4" t="s">
        <v>13</v>
      </c>
      <c r="S4" s="4" t="s">
        <v>14</v>
      </c>
      <c r="T4" s="4" t="s">
        <v>15</v>
      </c>
      <c r="U4" s="4" t="s">
        <v>16</v>
      </c>
      <c r="V4" s="4" t="s">
        <v>29</v>
      </c>
      <c r="W4" s="4" t="s">
        <v>30</v>
      </c>
      <c r="X4" s="4" t="s">
        <v>27</v>
      </c>
      <c r="Y4" s="4" t="s">
        <v>29</v>
      </c>
      <c r="Z4" s="4" t="s">
        <v>30</v>
      </c>
      <c r="AA4" s="4" t="s">
        <v>27</v>
      </c>
      <c r="AB4" s="4" t="s">
        <v>13</v>
      </c>
      <c r="AC4" s="4" t="s">
        <v>14</v>
      </c>
    </row>
    <row r="5">
      <c r="A5" s="10" t="s">
        <v>31</v>
      </c>
      <c r="B5" s="11">
        <v>177844</v>
      </c>
      <c r="C5" s="11">
        <f>=ROUNDDOWN(32.6961189858989,0)</f>
      </c>
      <c r="D5" s="11">
        <v>106584</v>
      </c>
      <c r="E5" s="12">
        <v>0.9963</v>
      </c>
      <c r="F5" s="11"/>
      <c r="G5" s="11">
        <f>=ROUNDDOWN({0},0)</f>
      </c>
      <c r="H5" s="11">
        <v>350</v>
      </c>
      <c r="I5" s="12">
        <v>0.5</v>
      </c>
      <c r="J5" s="11">
        <v>246</v>
      </c>
      <c r="K5" s="13">
        <v>16668.01</v>
      </c>
      <c r="L5" s="11">
        <v>1592</v>
      </c>
      <c r="M5" s="14">
        <v>10.47</v>
      </c>
      <c r="N5" s="11">
        <v>227</v>
      </c>
      <c r="O5" s="13">
        <v>15208.05</v>
      </c>
      <c r="P5" s="11">
        <v>1758</v>
      </c>
      <c r="Q5" s="14">
        <v>8.65</v>
      </c>
      <c r="R5" s="12">
        <v>0.0837</v>
      </c>
      <c r="S5" s="12">
        <v>0.096</v>
      </c>
      <c r="T5" s="12">
        <v>-0.0944</v>
      </c>
      <c r="U5" s="12">
        <v>0.2104</v>
      </c>
      <c r="V5" s="11">
        <v>246</v>
      </c>
      <c r="W5" s="13">
        <v>16668.01</v>
      </c>
      <c r="X5" s="11">
        <v>1579</v>
      </c>
      <c r="Y5" s="11">
        <v>227</v>
      </c>
      <c r="Z5" s="13">
        <v>15208.05</v>
      </c>
      <c r="AA5" s="11">
        <v>1722</v>
      </c>
      <c r="AB5" s="12">
        <v>0.0837</v>
      </c>
      <c r="AC5" s="12">
        <v>0.096</v>
      </c>
    </row>
    <row r="6">
      <c r="A6" s="10" t="s">
        <v>32</v>
      </c>
      <c r="B6" s="11">
        <v>2870</v>
      </c>
      <c r="C6" s="11">
        <f>=ROUNDDOWN(9.54122340425532,0)</f>
      </c>
      <c r="D6" s="11">
        <v>7420</v>
      </c>
      <c r="E6" s="12">
        <v>0.9333</v>
      </c>
      <c r="F6" s="11"/>
      <c r="G6" s="11">
        <f>=ROUNDDOWN({0},0)</f>
      </c>
      <c r="H6" s="11"/>
      <c r="I6" s="12"/>
      <c r="J6" s="11">
        <v>13</v>
      </c>
      <c r="K6" s="13">
        <v>533.38</v>
      </c>
      <c r="L6" s="11">
        <v>134</v>
      </c>
      <c r="M6" s="14">
        <v>3.98</v>
      </c>
      <c r="N6" s="11">
        <v>15</v>
      </c>
      <c r="O6" s="13">
        <v>932.48</v>
      </c>
      <c r="P6" s="11">
        <v>135</v>
      </c>
      <c r="Q6" s="14">
        <v>6.91</v>
      </c>
      <c r="R6" s="12">
        <v>-0.1333</v>
      </c>
      <c r="S6" s="12">
        <v>-0.428</v>
      </c>
      <c r="T6" s="12">
        <v>-0.0074</v>
      </c>
      <c r="U6" s="12">
        <v>-0.424</v>
      </c>
      <c r="V6" s="11">
        <v>13</v>
      </c>
      <c r="W6" s="13">
        <v>533.38</v>
      </c>
      <c r="X6" s="11">
        <v>134</v>
      </c>
      <c r="Y6" s="11">
        <v>15</v>
      </c>
      <c r="Z6" s="13">
        <v>932.48</v>
      </c>
      <c r="AA6" s="11">
        <v>127</v>
      </c>
      <c r="AB6" s="12">
        <v>-0.1333</v>
      </c>
      <c r="AC6" s="12">
        <v>-0.428</v>
      </c>
    </row>
    <row r="7">
      <c r="A7" s="10" t="s">
        <v>33</v>
      </c>
      <c r="B7" s="11">
        <v>36289</v>
      </c>
      <c r="C7" s="11">
        <f>=ROUNDDOWN(23.3519948519948,0)</f>
      </c>
      <c r="D7" s="11">
        <v>26588</v>
      </c>
      <c r="E7" s="12">
        <v>0.9744</v>
      </c>
      <c r="F7" s="11"/>
      <c r="G7" s="11">
        <f>=ROUNDDOWN({0},0)</f>
      </c>
      <c r="H7" s="11"/>
      <c r="I7" s="12"/>
      <c r="J7" s="11">
        <v>45</v>
      </c>
      <c r="K7" s="13">
        <v>1226.77</v>
      </c>
      <c r="L7" s="11">
        <v>201</v>
      </c>
      <c r="M7" s="14">
        <v>6.1</v>
      </c>
      <c r="N7" s="11">
        <v>68</v>
      </c>
      <c r="O7" s="13">
        <v>1830.99</v>
      </c>
      <c r="P7" s="11">
        <v>208</v>
      </c>
      <c r="Q7" s="14">
        <v>8.8</v>
      </c>
      <c r="R7" s="12">
        <v>-0.3382</v>
      </c>
      <c r="S7" s="12">
        <v>-0.33</v>
      </c>
      <c r="T7" s="12">
        <v>-0.0337</v>
      </c>
      <c r="U7" s="12">
        <v>-0.3068</v>
      </c>
      <c r="V7" s="11">
        <v>45</v>
      </c>
      <c r="W7" s="13">
        <v>1226.77</v>
      </c>
      <c r="X7" s="11">
        <v>195</v>
      </c>
      <c r="Y7" s="11">
        <v>68</v>
      </c>
      <c r="Z7" s="13">
        <v>1830.99</v>
      </c>
      <c r="AA7" s="11">
        <v>199</v>
      </c>
      <c r="AB7" s="12">
        <v>-0.3382</v>
      </c>
      <c r="AC7" s="12">
        <v>-0.33</v>
      </c>
    </row>
    <row r="8">
      <c r="A8" s="10" t="s">
        <v>34</v>
      </c>
      <c r="B8" s="11">
        <v>40298</v>
      </c>
      <c r="C8" s="11">
        <f>=ROUNDDOWN(21.4339662783894,0)</f>
      </c>
      <c r="D8" s="11">
        <v>57458</v>
      </c>
      <c r="E8" s="12">
        <v>1</v>
      </c>
      <c r="F8" s="11"/>
      <c r="G8" s="11">
        <f>=ROUNDDOWN({0},0)</f>
      </c>
      <c r="H8" s="11"/>
      <c r="I8" s="12"/>
      <c r="J8" s="11">
        <v>36</v>
      </c>
      <c r="K8" s="13">
        <v>590.64</v>
      </c>
      <c r="L8" s="11">
        <v>229</v>
      </c>
      <c r="M8" s="14">
        <v>2.58</v>
      </c>
      <c r="N8" s="11">
        <v>28</v>
      </c>
      <c r="O8" s="13">
        <v>547.29</v>
      </c>
      <c r="P8" s="11">
        <v>240</v>
      </c>
      <c r="Q8" s="14">
        <v>2.28</v>
      </c>
      <c r="R8" s="12">
        <v>0.2857</v>
      </c>
      <c r="S8" s="12">
        <v>0.0792</v>
      </c>
      <c r="T8" s="12">
        <v>-0.0458</v>
      </c>
      <c r="U8" s="12">
        <v>0.1316</v>
      </c>
      <c r="V8" s="11">
        <v>36</v>
      </c>
      <c r="W8" s="13">
        <v>590.64</v>
      </c>
      <c r="X8" s="11">
        <v>226</v>
      </c>
      <c r="Y8" s="11">
        <v>28</v>
      </c>
      <c r="Z8" s="13">
        <v>547.29</v>
      </c>
      <c r="AA8" s="11">
        <v>235</v>
      </c>
      <c r="AB8" s="12">
        <v>0.2857</v>
      </c>
      <c r="AC8" s="12">
        <v>0.0792</v>
      </c>
    </row>
    <row r="9">
      <c r="A9" s="10" t="s">
        <v>35</v>
      </c>
      <c r="B9" s="11">
        <v>113890</v>
      </c>
      <c r="C9" s="11">
        <f>=ROUNDDOWN(36.131467910282,0)</f>
      </c>
      <c r="D9" s="11">
        <v>95716</v>
      </c>
      <c r="E9" s="12">
        <v>1</v>
      </c>
      <c r="F9" s="11"/>
      <c r="G9" s="11">
        <f>=ROUNDDOWN({0},0)</f>
      </c>
      <c r="H9" s="11"/>
      <c r="I9" s="12"/>
      <c r="J9" s="11">
        <v>100</v>
      </c>
      <c r="K9" s="13">
        <v>4145.18</v>
      </c>
      <c r="L9" s="11">
        <v>1054</v>
      </c>
      <c r="M9" s="14">
        <v>3.93</v>
      </c>
      <c r="N9" s="11">
        <v>91</v>
      </c>
      <c r="O9" s="13">
        <v>3991.34</v>
      </c>
      <c r="P9" s="11">
        <v>1124</v>
      </c>
      <c r="Q9" s="14">
        <v>3.55</v>
      </c>
      <c r="R9" s="12">
        <v>0.0989</v>
      </c>
      <c r="S9" s="12">
        <v>0.0385</v>
      </c>
      <c r="T9" s="12">
        <v>-0.0623</v>
      </c>
      <c r="U9" s="12">
        <v>0.107</v>
      </c>
      <c r="V9" s="11">
        <v>100</v>
      </c>
      <c r="W9" s="13">
        <v>4145.18</v>
      </c>
      <c r="X9" s="11">
        <v>896</v>
      </c>
      <c r="Y9" s="11">
        <v>91</v>
      </c>
      <c r="Z9" s="13">
        <v>3991.34</v>
      </c>
      <c r="AA9" s="11">
        <v>905</v>
      </c>
      <c r="AB9" s="12">
        <v>0.0989</v>
      </c>
      <c r="AC9" s="12">
        <v>0.0385</v>
      </c>
    </row>
    <row r="10">
      <c r="A10" s="10" t="s">
        <v>36</v>
      </c>
      <c r="B10" s="11">
        <v>32450</v>
      </c>
      <c r="C10" s="11">
        <f>=ROUNDDOWN(19.7312416393044,0)</f>
      </c>
      <c r="D10" s="11">
        <v>33656</v>
      </c>
      <c r="E10" s="12">
        <v>0.9623</v>
      </c>
      <c r="F10" s="11"/>
      <c r="G10" s="11">
        <f>=ROUNDDOWN({0},0)</f>
      </c>
      <c r="H10" s="11">
        <v>1085</v>
      </c>
      <c r="I10" s="12">
        <v>0.9375</v>
      </c>
      <c r="J10" s="11">
        <v>143</v>
      </c>
      <c r="K10" s="13">
        <v>29882.39</v>
      </c>
      <c r="L10" s="11">
        <v>533</v>
      </c>
      <c r="M10" s="14">
        <v>56.06</v>
      </c>
      <c r="N10" s="11">
        <v>176</v>
      </c>
      <c r="O10" s="13">
        <v>30916.14</v>
      </c>
      <c r="P10" s="11">
        <v>625</v>
      </c>
      <c r="Q10" s="14">
        <v>49.47</v>
      </c>
      <c r="R10" s="12">
        <v>-0.1875</v>
      </c>
      <c r="S10" s="12">
        <v>-0.0334</v>
      </c>
      <c r="T10" s="12">
        <v>-0.1472</v>
      </c>
      <c r="U10" s="12">
        <v>0.1332</v>
      </c>
      <c r="V10" s="11">
        <v>143</v>
      </c>
      <c r="W10" s="13">
        <v>29882.39</v>
      </c>
      <c r="X10" s="11">
        <v>533</v>
      </c>
      <c r="Y10" s="11">
        <v>176</v>
      </c>
      <c r="Z10" s="13">
        <v>30916.14</v>
      </c>
      <c r="AA10" s="11">
        <v>617</v>
      </c>
      <c r="AB10" s="12">
        <v>-0.1875</v>
      </c>
      <c r="AC10" s="12">
        <v>-0.0334</v>
      </c>
    </row>
    <row r="11">
      <c r="A11" s="10" t="s">
        <v>37</v>
      </c>
      <c r="B11" s="11">
        <v>3237</v>
      </c>
      <c r="C11" s="11">
        <f>=ROUNDDOWN(29.1621621621622,0)</f>
      </c>
      <c r="D11" s="11">
        <v>450</v>
      </c>
      <c r="E11" s="12">
        <v>1</v>
      </c>
      <c r="F11" s="11"/>
      <c r="G11" s="11">
        <f>=ROUNDDOWN({0},0)</f>
      </c>
      <c r="H11" s="11"/>
      <c r="I11" s="12">
        <v>1</v>
      </c>
      <c r="J11" s="11">
        <v>8</v>
      </c>
      <c r="K11" s="13">
        <v>750.29</v>
      </c>
      <c r="L11" s="11">
        <v>134</v>
      </c>
      <c r="M11" s="14">
        <v>5.6</v>
      </c>
      <c r="N11" s="11">
        <v>12</v>
      </c>
      <c r="O11" s="13">
        <v>1318.42</v>
      </c>
      <c r="P11" s="11">
        <v>88</v>
      </c>
      <c r="Q11" s="14">
        <v>14.98</v>
      </c>
      <c r="R11" s="12">
        <v>-0.3333</v>
      </c>
      <c r="S11" s="12">
        <v>-0.4309</v>
      </c>
      <c r="T11" s="12">
        <v>0.5227</v>
      </c>
      <c r="U11" s="12">
        <v>-0.6262</v>
      </c>
      <c r="V11" s="11">
        <v>8</v>
      </c>
      <c r="W11" s="13">
        <v>750.29</v>
      </c>
      <c r="X11" s="11">
        <v>134</v>
      </c>
      <c r="Y11" s="11">
        <v>12</v>
      </c>
      <c r="Z11" s="13">
        <v>1318.42</v>
      </c>
      <c r="AA11" s="11">
        <v>88</v>
      </c>
      <c r="AB11" s="12">
        <v>-0.3333</v>
      </c>
      <c r="AC11" s="12">
        <v>-0.4309</v>
      </c>
    </row>
    <row r="12">
      <c r="A12" s="10" t="s">
        <v>38</v>
      </c>
      <c r="B12" s="11">
        <v>3221</v>
      </c>
      <c r="C12" s="11">
        <f>=ROUNDDOWN(138.836206896552,0)</f>
      </c>
      <c r="D12" s="11">
        <v>100</v>
      </c>
      <c r="E12" s="12">
        <v>1</v>
      </c>
      <c r="F12" s="11"/>
      <c r="G12" s="11">
        <f>=ROUNDDOWN({0},0)</f>
      </c>
      <c r="H12" s="11"/>
      <c r="I12" s="12"/>
      <c r="J12" s="11">
        <v>5</v>
      </c>
      <c r="K12" s="13">
        <v>237.39</v>
      </c>
      <c r="L12" s="11">
        <v>75</v>
      </c>
      <c r="M12" s="14">
        <v>3.17</v>
      </c>
      <c r="N12" s="11">
        <v>3</v>
      </c>
      <c r="O12" s="13">
        <v>69.11</v>
      </c>
      <c r="P12" s="11">
        <v>96</v>
      </c>
      <c r="Q12" s="14">
        <v>0.72</v>
      </c>
      <c r="R12" s="12">
        <v>0.6667</v>
      </c>
      <c r="S12" s="12">
        <v>2.435</v>
      </c>
      <c r="T12" s="12">
        <v>-0.2188</v>
      </c>
      <c r="U12" s="12">
        <v>3.4028</v>
      </c>
      <c r="V12" s="11">
        <v>5</v>
      </c>
      <c r="W12" s="13">
        <v>237.39</v>
      </c>
      <c r="X12" s="11">
        <v>75</v>
      </c>
      <c r="Y12" s="11">
        <v>3</v>
      </c>
      <c r="Z12" s="13">
        <v>69.11</v>
      </c>
      <c r="AA12" s="11">
        <v>77</v>
      </c>
      <c r="AB12" s="12">
        <v>0.6667</v>
      </c>
      <c r="AC12" s="12">
        <v>2.435</v>
      </c>
    </row>
    <row r="13">
      <c r="A13" s="10" t="s">
        <v>39</v>
      </c>
      <c r="B13" s="11">
        <v>1786</v>
      </c>
      <c r="C13" s="11">
        <f>=ROUNDDOWN(101.477272727273,0)</f>
      </c>
      <c r="D13" s="11"/>
      <c r="E13" s="12"/>
      <c r="F13" s="11"/>
      <c r="G13" s="11">
        <f>=ROUNDDOWN({0},0)</f>
      </c>
      <c r="H13" s="11"/>
      <c r="I13" s="12"/>
      <c r="J13" s="11">
        <v>28</v>
      </c>
      <c r="K13" s="13">
        <v>2249.62</v>
      </c>
      <c r="L13" s="11">
        <v>51</v>
      </c>
      <c r="M13" s="14">
        <v>44.11</v>
      </c>
      <c r="N13" s="11"/>
      <c r="O13" s="13"/>
      <c r="P13" s="11">
        <v>114</v>
      </c>
      <c r="Q13" s="14"/>
      <c r="R13" s="12"/>
      <c r="S13" s="12"/>
      <c r="T13" s="12">
        <v>-0.5526</v>
      </c>
      <c r="U13" s="12"/>
      <c r="V13" s="11">
        <v>28</v>
      </c>
      <c r="W13" s="13">
        <v>2249.62</v>
      </c>
      <c r="X13" s="11">
        <v>51</v>
      </c>
      <c r="Y13" s="11"/>
      <c r="Z13" s="13"/>
      <c r="AA13" s="11">
        <v>114</v>
      </c>
      <c r="AB13" s="12"/>
      <c r="AC13" s="12"/>
    </row>
    <row r="14">
      <c r="A14" s="10" t="s">
        <v>40</v>
      </c>
      <c r="B14" s="11">
        <v>63712</v>
      </c>
      <c r="C14" s="11">
        <f>=ROUNDDOWN(39.9974888568021,0)</f>
      </c>
      <c r="D14" s="11">
        <v>48568</v>
      </c>
      <c r="E14" s="12">
        <v>0.9636</v>
      </c>
      <c r="F14" s="11"/>
      <c r="G14" s="11">
        <f>=ROUNDDOWN({0},0)</f>
      </c>
      <c r="H14" s="11"/>
      <c r="I14" s="12"/>
      <c r="J14" s="11">
        <v>40</v>
      </c>
      <c r="K14" s="13">
        <v>963.36</v>
      </c>
      <c r="L14" s="11">
        <v>981</v>
      </c>
      <c r="M14" s="14">
        <v>0.98</v>
      </c>
      <c r="N14" s="11">
        <v>39</v>
      </c>
      <c r="O14" s="13">
        <v>1151.48</v>
      </c>
      <c r="P14" s="11">
        <v>976</v>
      </c>
      <c r="Q14" s="14">
        <v>1.18</v>
      </c>
      <c r="R14" s="12">
        <v>0.0256</v>
      </c>
      <c r="S14" s="12">
        <v>-0.1634</v>
      </c>
      <c r="T14" s="12">
        <v>0.0051</v>
      </c>
      <c r="U14" s="12">
        <v>-0.1695</v>
      </c>
      <c r="V14" s="11">
        <v>40</v>
      </c>
      <c r="W14" s="13">
        <v>963.36</v>
      </c>
      <c r="X14" s="11">
        <v>979</v>
      </c>
      <c r="Y14" s="11">
        <v>39</v>
      </c>
      <c r="Z14" s="13">
        <v>1151.48</v>
      </c>
      <c r="AA14" s="11">
        <v>932</v>
      </c>
      <c r="AB14" s="12">
        <v>0.0256</v>
      </c>
      <c r="AC14" s="12">
        <v>-0.1634</v>
      </c>
    </row>
    <row r="15">
      <c r="A15" s="10" t="s">
        <v>41</v>
      </c>
      <c r="B15" s="11">
        <v>78257</v>
      </c>
      <c r="C15" s="11">
        <f>=ROUNDDOWN(19.883378220438,0)</f>
      </c>
      <c r="D15" s="11">
        <v>74739</v>
      </c>
      <c r="E15" s="12">
        <v>1</v>
      </c>
      <c r="F15" s="11"/>
      <c r="G15" s="11">
        <f>=ROUNDDOWN({0},0)</f>
      </c>
      <c r="H15" s="11"/>
      <c r="I15" s="12"/>
      <c r="J15" s="11">
        <v>137</v>
      </c>
      <c r="K15" s="13">
        <v>2729.49</v>
      </c>
      <c r="L15" s="11">
        <v>535</v>
      </c>
      <c r="M15" s="14">
        <v>5.1</v>
      </c>
      <c r="N15" s="11">
        <v>164</v>
      </c>
      <c r="O15" s="13">
        <v>2907.11</v>
      </c>
      <c r="P15" s="11">
        <v>685</v>
      </c>
      <c r="Q15" s="14">
        <v>4.24</v>
      </c>
      <c r="R15" s="12">
        <v>-0.1646</v>
      </c>
      <c r="S15" s="12">
        <v>-0.0611</v>
      </c>
      <c r="T15" s="12">
        <v>-0.219</v>
      </c>
      <c r="U15" s="12">
        <v>0.2028</v>
      </c>
      <c r="V15" s="11">
        <v>137</v>
      </c>
      <c r="W15" s="13">
        <v>2729.49</v>
      </c>
      <c r="X15" s="11">
        <v>535</v>
      </c>
      <c r="Y15" s="11">
        <v>164</v>
      </c>
      <c r="Z15" s="13">
        <v>2907.11</v>
      </c>
      <c r="AA15" s="11">
        <v>685</v>
      </c>
      <c r="AB15" s="12">
        <v>-0.1646</v>
      </c>
      <c r="AC15" s="12">
        <v>-0.0611</v>
      </c>
    </row>
    <row r="16">
      <c r="A16" s="10" t="s">
        <v>42</v>
      </c>
      <c r="B16" s="11">
        <v>34732</v>
      </c>
      <c r="C16" s="11">
        <f>=ROUNDDOWN(38.7331325973012,0)</f>
      </c>
      <c r="D16" s="11">
        <v>15307</v>
      </c>
      <c r="E16" s="12">
        <v>1</v>
      </c>
      <c r="F16" s="11"/>
      <c r="G16" s="11">
        <f>=ROUNDDOWN({0},0)</f>
      </c>
      <c r="H16" s="11"/>
      <c r="I16" s="12"/>
      <c r="J16" s="11">
        <v>46</v>
      </c>
      <c r="K16" s="13">
        <v>1696.08</v>
      </c>
      <c r="L16" s="11">
        <v>503</v>
      </c>
      <c r="M16" s="14">
        <v>3.37</v>
      </c>
      <c r="N16" s="11">
        <v>46</v>
      </c>
      <c r="O16" s="13">
        <v>2082.16</v>
      </c>
      <c r="P16" s="11">
        <v>514</v>
      </c>
      <c r="Q16" s="14">
        <v>4.05</v>
      </c>
      <c r="R16" s="12"/>
      <c r="S16" s="12">
        <v>-0.1854</v>
      </c>
      <c r="T16" s="12">
        <v>-0.0214</v>
      </c>
      <c r="U16" s="12">
        <v>-0.1679</v>
      </c>
      <c r="V16" s="11">
        <v>46</v>
      </c>
      <c r="W16" s="13">
        <v>1696.08</v>
      </c>
      <c r="X16" s="11">
        <v>498</v>
      </c>
      <c r="Y16" s="11">
        <v>46</v>
      </c>
      <c r="Z16" s="13">
        <v>2082.16</v>
      </c>
      <c r="AA16" s="11">
        <v>491</v>
      </c>
      <c r="AB16" s="12"/>
      <c r="AC16" s="12">
        <v>-0.1854</v>
      </c>
    </row>
    <row r="17">
      <c r="A17" s="19" t="s">
        <v>43</v>
      </c>
      <c r="B17" s="15"/>
      <c r="C17" s="15">
        <f>=ROUNDDOWN({0},0)</f>
      </c>
      <c r="D17" s="15"/>
      <c r="E17" s="16"/>
      <c r="F17" s="15"/>
      <c r="G17" s="15">
        <f>=ROUNDDOWN({0},0)</f>
      </c>
      <c r="H17" s="15"/>
      <c r="I17" s="16"/>
      <c r="J17" s="15">
        <v>847</v>
      </c>
      <c r="K17" s="17">
        <v>61672.6</v>
      </c>
      <c r="L17" s="15">
        <v>6022</v>
      </c>
      <c r="M17" s="18">
        <v>10.24</v>
      </c>
      <c r="N17" s="15">
        <v>869</v>
      </c>
      <c r="O17" s="17">
        <v>60954.57</v>
      </c>
      <c r="P17" s="15">
        <v>6563</v>
      </c>
      <c r="Q17" s="18">
        <v>9.29</v>
      </c>
      <c r="R17" s="16">
        <v>-0.0253</v>
      </c>
      <c r="S17" s="16">
        <v>0.0118</v>
      </c>
      <c r="T17" s="16">
        <v>-0.0824</v>
      </c>
      <c r="U17" s="16">
        <v>0.1023</v>
      </c>
      <c r="V17" s="15">
        <v>847</v>
      </c>
      <c r="W17" s="17">
        <v>61672.6</v>
      </c>
      <c r="X17" s="15">
        <v>5835</v>
      </c>
      <c r="Y17" s="15">
        <v>869</v>
      </c>
      <c r="Z17" s="17">
        <v>60954.57</v>
      </c>
      <c r="AA17" s="15">
        <v>6192</v>
      </c>
      <c r="AB17" s="16">
        <v>-0.0253</v>
      </c>
      <c r="AC17" s="16">
        <v>0.0118</v>
      </c>
    </row>
  </sheetData>
  <mergeCells>
    <mergeCell ref="A2:A4"/>
    <mergeCell ref="B2:I3"/>
    <mergeCell ref="J2:U2"/>
    <mergeCell ref="J3:M3"/>
    <mergeCell ref="N3:Q3"/>
    <mergeCell ref="R3:R4"/>
    <mergeCell ref="S3:S4"/>
    <mergeCell ref="T3:T4"/>
    <mergeCell ref="U3:U4"/>
    <mergeCell ref="V2:AC2"/>
    <mergeCell ref="V3:X3"/>
    <mergeCell ref="Y3:AA3"/>
    <mergeCell ref="AB3:AB4"/>
    <mergeCell ref="AC3:AC4"/>
  </mergeCells>
  <headerFooter/>
</worksheet>
</file>