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<sst xmlns="http://schemas.openxmlformats.org/spreadsheetml/2006/main" count="240" uniqueCount="240">
  <si>
    <t>Date Type:</t>
  </si>
  <si>
    <t>Order Date</t>
  </si>
  <si>
    <t>Start Date:</t>
  </si>
  <si>
    <t>10/07/2024</t>
  </si>
  <si>
    <t>End Date:</t>
  </si>
  <si>
    <t>10/13/2024</t>
  </si>
  <si>
    <t>Report Run Date:</t>
  </si>
  <si>
    <t>10/17/2024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</si>
  <si>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</si>
  <si>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</si>
  <si>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</si>
  <si>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</si>
  <si>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</si>
  <si>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</si>
  <si>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</si>
  <si>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</si>
  <si>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</si>
  <si>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</si>
  <si>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</si>
  <si>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</si>
  <si>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</si>
  <si>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</si>
  <si>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</si>
  <si>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</si>
  <si>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</si>
  <si>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</si>
  <si>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</si>
  <si>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</si>
  <si>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</si>
  <si>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</si>
  <si>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</si>
  <si>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</si>
  <si>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</si>
  <si>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</si>
  <si>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</si>
  <si>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</si>
  <si>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</si>
  <si>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</si>
  <si>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</si>
  <si>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</si>
  <si>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</si>
  <si>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</si>
  <si>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</si>
  <si>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</si>
  <si>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</si>
  <si>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</si>
  <si>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</si>
  <si>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</si>
  <si>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</si>
  <si>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</si>
  <si>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</si>
  <si>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</si>
  <si>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</si>
  <si>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</si>
  <si>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</si>
  <si>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</si>
  <si>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</si>
  <si>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</si>
  <si>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</si>
  <si>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</si>
  <si>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</si>
  <si>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</si>
  <si>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</si>
  <si>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</si>
  <si>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</si>
  <si>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</si>
  <si>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</si>
  <si>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</si>
  <si>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</si>
  <si>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</si>
  <si>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</si>
  <si>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</si>
  <si>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</si>
  <si>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</si>
  <si>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</si>
  <si>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</si>
  <si>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</si>
  <si>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</si>
  <si>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</si>
  <si>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</si>
  <si>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</si>
  <si>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</si>
  <si>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</si>
  <si>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</si>
  <si>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</si>
  <si>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</si>
  <si>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MP10-7277</t>
  </si>
  <si>
    <t>ADUL</t>
  </si>
  <si>
    <t>Madison Park</t>
  </si>
  <si>
    <t>COMFORTER (SET)</t>
  </si>
  <si>
    <t>Comforter (Set)</t>
  </si>
  <si>
    <t>Dawn</t>
  </si>
  <si>
    <t>Vanessa</t>
  </si>
  <si>
    <t>Stella</t>
  </si>
  <si>
    <t>9 Piece Cotton Percale Comforter Set</t>
  </si>
  <si>
    <t>Queen</t>
  </si>
  <si>
    <t>Yellow</t>
  </si>
  <si>
    <t>Active</t>
  </si>
  <si>
    <t>B</t>
  </si>
  <si>
    <t>NO</t>
  </si>
  <si>
    <t/>
  </si>
  <si>
    <t>PP000407;PF005240</t>
  </si>
  <si>
    <t>Cotton</t>
  </si>
  <si>
    <t>9</t>
  </si>
  <si>
    <t>Pieced</t>
  </si>
  <si>
    <t>Cottage/Country</t>
  </si>
  <si>
    <t>Shabby Chic|Transitional</t>
  </si>
  <si>
    <t>11/12/2020</t>
  </si>
  <si>
    <t>AMAZON,AMAZONDS,BLK01,CSNSTORES,JCPENNEY01,OVERSTOCK01</t>
  </si>
  <si>
    <t>Setup</t>
  </si>
  <si>
    <t>3/26/2021</t>
  </si>
  <si>
    <t>No</t>
  </si>
  <si>
    <t>MP10-7278</t>
  </si>
  <si>
    <t>King</t>
  </si>
  <si>
    <t>AMAZON,BLK01,CSNSTORES,OVERSTOCK01</t>
  </si>
  <si>
    <t>4/6/2021</t>
  </si>
  <si>
    <t>MP10-7279</t>
  </si>
  <si>
    <t>Cal King</t>
  </si>
  <si>
    <t>CSNSTORES,OVERSTOCK01</t>
  </si>
  <si>
    <t>4/20/2021</t>
  </si>
  <si>
    <t>MP10-386</t>
  </si>
  <si>
    <t>Aqua</t>
  </si>
  <si>
    <t>A++</t>
  </si>
  <si>
    <t>PF003403;PP000407</t>
  </si>
  <si>
    <t>4/2/2017</t>
  </si>
  <si>
    <t>11/10/2024</t>
  </si>
  <si>
    <t>AMAZON,BEALLSDS,BLK01,JCPENNEY01,KOHLDSN,MACY02,OVERSTOCK01</t>
  </si>
  <si>
    <t>8/17/2016</t>
  </si>
  <si>
    <t>MP10-387</t>
  </si>
  <si>
    <t>11/26/2024</t>
  </si>
  <si>
    <t>BLK01,CSNSTORES,JCPENNEY01,KOHLDSN,MACY02,OVERSTOCK01,TGTDVS</t>
  </si>
  <si>
    <t>9/15/2016</t>
  </si>
  <si>
    <t>MP10-388</t>
  </si>
  <si>
    <t>JCPENNEY01,KOHLDSN,NRTPORT,OVERSTOCK01,TGTDVS</t>
  </si>
  <si>
    <t>MP10-2793</t>
  </si>
  <si>
    <t>Coral</t>
  </si>
  <si>
    <t>PF003408;PP000407</t>
  </si>
  <si>
    <t>AMAZON,BLK01,KOHLDSN,MACY02,OVERSTOCK01</t>
  </si>
  <si>
    <t>8/24/2016</t>
  </si>
  <si>
    <t>MP10-2794</t>
  </si>
  <si>
    <t>AMAZON,AMAZONDS,KOHLDSN</t>
  </si>
  <si>
    <t>MP10-2795</t>
  </si>
  <si>
    <t>AMAZON,KOHLDSN</t>
  </si>
  <si>
    <t>MP10-6866</t>
  </si>
  <si>
    <t>Blush</t>
  </si>
  <si>
    <t>B+</t>
  </si>
  <si>
    <t>PP000407;PF004981</t>
  </si>
  <si>
    <t>1/10/2020</t>
  </si>
  <si>
    <t>12/1/2024</t>
  </si>
  <si>
    <t>AMAZONDS,BLK01,CSNSTORES,JCPENNEY01,KOHLDSN,OVERSTOCK01</t>
  </si>
  <si>
    <t>4/13/2020</t>
  </si>
  <si>
    <t>MP10-6867</t>
  </si>
  <si>
    <t>11/4/2024</t>
  </si>
  <si>
    <t>AMAZONDS,CSNSTORES,JCPENNEY01,KOHLDSN,OLLIIX</t>
  </si>
  <si>
    <t>4/9/2020</t>
  </si>
  <si>
    <t>MP10-6868</t>
  </si>
  <si>
    <t>BLK01,KOHLDSN,NRTPORT,OVERSTOCK01</t>
  </si>
  <si>
    <t>4/16/2020</t>
  </si>
  <si>
    <t>MP10-8598</t>
  </si>
  <si>
    <t>Sage Green</t>
  </si>
  <si>
    <t>NEW</t>
  </si>
  <si>
    <t>PP000407</t>
  </si>
  <si>
    <t>Shabby Chic</t>
  </si>
  <si>
    <t>1/3/2025</t>
  </si>
  <si>
    <t>Open</t>
  </si>
  <si>
    <t>MP10-8599</t>
  </si>
  <si>
    <t>MP10-8600</t>
  </si>
  <si>
    <t>MP13-2801</t>
  </si>
  <si>
    <t>COVERLET&amp;BEDSPR</t>
  </si>
  <si>
    <t>Coverlet</t>
  </si>
  <si>
    <t>6 Piece Cotton Percale Quilt Set with Throw Pillows</t>
  </si>
  <si>
    <t>Full/Queen</t>
  </si>
  <si>
    <t>6</t>
  </si>
  <si>
    <t>BLK01,CSNSTORES,JCPENNEY01,KOHLDSN,MACY02,OVERSTOCK01,ROOMECOM</t>
  </si>
  <si>
    <t>11/7/2016</t>
  </si>
  <si>
    <t>MP13-2802</t>
  </si>
  <si>
    <t>King/Cal King</t>
  </si>
  <si>
    <t>AMAZON,BLK01,CSNSTORES,JCPENNEY01,KOHLDSN,MACY02,OVERSTOCK01</t>
  </si>
  <si>
    <t>MP13-6872</t>
  </si>
  <si>
    <t>A</t>
  </si>
  <si>
    <t>CSNSTORES,JCPENNEY01,KOHLDSN,MACY02,OVERSTOCK01</t>
  </si>
  <si>
    <t>MP13-6873</t>
  </si>
  <si>
    <t>CSNSTORES,JCPENNEY01,KOHLDSN,MACY02</t>
  </si>
  <si>
    <t>MP13-2799</t>
  </si>
  <si>
    <t>PF003408;PP000407;PP000484</t>
  </si>
  <si>
    <t>JCPENNEY01,KOHLDSN,MACY02</t>
  </si>
  <si>
    <t>MP13-2800</t>
  </si>
  <si>
    <t>MP13-8601</t>
  </si>
  <si>
    <t>MP13-8602</t>
  </si>
  <si>
    <t>MP13-7283</t>
  </si>
  <si>
    <t>PP000407;PF005242</t>
  </si>
  <si>
    <t>6/18/2021</t>
  </si>
  <si>
    <t>MP13-7284</t>
  </si>
  <si>
    <t>BLK01,CSNSTORES,JCPENNEY01,KOHLDSN,MACY02</t>
  </si>
  <si>
    <t>6/25/2021</t>
  </si>
  <si>
    <t>MP12-389</t>
  </si>
  <si>
    <t>DUVET&amp;DUVET SET</t>
  </si>
  <si>
    <t>Duvet&amp;Duvet Set</t>
  </si>
  <si>
    <t>9 Piece Cotton Percale Duvet Cover Set</t>
  </si>
  <si>
    <t>8/10/2016</t>
  </si>
  <si>
    <t>MP12-390</t>
  </si>
  <si>
    <t>MP12-391</t>
  </si>
  <si>
    <t>MP70-3038</t>
  </si>
  <si>
    <t>BATH</t>
  </si>
  <si>
    <t>SHOWER CURTAIN</t>
  </si>
  <si>
    <t>Shower Curtain</t>
  </si>
  <si>
    <t>Cotton Shower Curtain</t>
  </si>
  <si>
    <t>72x72"</t>
  </si>
  <si>
    <t>4/5/2017</t>
  </si>
  <si>
    <t>11/18/2024</t>
  </si>
  <si>
    <t>AMAZON,CSNSTORES,KOHLDSN</t>
  </si>
  <si>
    <t>9/4/2018</t>
  </si>
  <si>
    <t>MP70-2493</t>
  </si>
  <si>
    <t>11/29/2024</t>
  </si>
  <si>
    <t>HDDS,JCPENNEY01,KOHLDSN,MACY02,OVERSTOCK01,TGTDVS</t>
  </si>
  <si>
    <t>10/7/2016</t>
  </si>
  <si>
    <t>MP41-4293</t>
  </si>
  <si>
    <t>WIN</t>
  </si>
  <si>
    <t>VALANCE</t>
  </si>
  <si>
    <t>Valance</t>
  </si>
  <si>
    <t>Printed and Pieced Rod Pocket Valance</t>
  </si>
  <si>
    <t>50x18"</t>
  </si>
  <si>
    <t>PF003403</t>
  </si>
  <si>
    <t>Floral</t>
  </si>
  <si>
    <t>5/4/2017</t>
  </si>
  <si>
    <t>11/21/2024</t>
  </si>
  <si>
    <t>BLK01,JCPENNEY01,OVERSTOCK01,TGTDVS</t>
  </si>
  <si>
    <t>11/15/2017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</si>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</sst>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85.47</v>
      </c>
      <c r="M6" s="3">
        <v>89.74</v>
      </c>
      <c r="N6" s="3">
        <v>149.99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1027</v>
      </c>
      <c r="AA6" s="4">
        <f>=ROUNDDOWN(79,0)</f>
      </c>
      <c r="AB6" s="5">
        <v>13</v>
      </c>
      <c r="AC6" s="2" t="s">
        <v>100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/>
      <c r="AP6" s="4">
        <v>21</v>
      </c>
      <c r="AQ6" s="8">
        <v>2039.52</v>
      </c>
      <c r="AR6" s="4"/>
      <c r="AS6" s="8"/>
      <c r="AT6" s="7"/>
      <c r="AU6" s="7"/>
      <c r="AV6" s="4">
        <v>33</v>
      </c>
      <c r="AW6" s="8">
        <v>3360.36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0.6069</v>
      </c>
      <c r="BC6" s="4">
        <v>87</v>
      </c>
      <c r="BD6" s="8">
        <v>8708.44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0.3859</v>
      </c>
      <c r="BJ6" s="4">
        <v>28</v>
      </c>
      <c r="BK6" s="8">
        <v>2609.37</v>
      </c>
      <c r="BL6" s="2" t="s">
        <v>108</v>
      </c>
      <c r="BM6" s="7">
        <v>0.75</v>
      </c>
      <c r="BN6" s="7">
        <v>0.7816</v>
      </c>
      <c r="BO6" s="4">
        <v>21</v>
      </c>
      <c r="BP6" s="8">
        <v>2039.52</v>
      </c>
      <c r="BQ6" s="4"/>
      <c r="BR6" s="8"/>
      <c r="BS6" s="7"/>
      <c r="BT6" s="7"/>
      <c r="BU6" s="2" t="s">
        <v>109</v>
      </c>
      <c r="BV6" s="2" t="s">
        <v>97</v>
      </c>
      <c r="BW6" s="2" t="s">
        <v>100</v>
      </c>
      <c r="BX6" s="2" t="s">
        <v>110</v>
      </c>
      <c r="BY6" s="2" t="s">
        <v>111</v>
      </c>
      <c r="BZ6" s="2" t="s">
        <v>100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113</v>
      </c>
      <c r="K7" s="2" t="s">
        <v>96</v>
      </c>
      <c r="L7" s="3">
        <v>95.51</v>
      </c>
      <c r="M7" s="3">
        <v>100.29</v>
      </c>
      <c r="N7" s="3">
        <v>169.99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4">
        <v>508</v>
      </c>
      <c r="AA7" s="4">
        <f>=ROUNDDOWN(63.5,0)</f>
      </c>
      <c r="AB7" s="5">
        <v>8</v>
      </c>
      <c r="AC7" s="2" t="s">
        <v>100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/>
      <c r="AP7" s="4">
        <v>12</v>
      </c>
      <c r="AQ7" s="8">
        <v>1320.84</v>
      </c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0.3931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15</v>
      </c>
      <c r="BK7" s="8">
        <v>1595.87</v>
      </c>
      <c r="BL7" s="2" t="s">
        <v>114</v>
      </c>
      <c r="BM7" s="7">
        <v>0.8</v>
      </c>
      <c r="BN7" s="7">
        <v>0.8277</v>
      </c>
      <c r="BO7" s="4">
        <v>12</v>
      </c>
      <c r="BP7" s="8">
        <v>1320.84</v>
      </c>
      <c r="BQ7" s="4"/>
      <c r="BR7" s="8"/>
      <c r="BS7" s="7"/>
      <c r="BT7" s="7"/>
      <c r="BU7" s="2" t="s">
        <v>109</v>
      </c>
      <c r="BV7" s="2" t="s">
        <v>97</v>
      </c>
      <c r="BW7" s="2" t="s">
        <v>100</v>
      </c>
      <c r="BX7" s="2" t="s">
        <v>115</v>
      </c>
      <c r="BY7" s="2" t="s">
        <v>111</v>
      </c>
      <c r="BZ7" s="2" t="s">
        <v>100</v>
      </c>
    </row>
    <row r="8">
      <c r="A8" s="2" t="s">
        <v>116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117</v>
      </c>
      <c r="K8" s="2" t="s">
        <v>96</v>
      </c>
      <c r="L8" s="3">
        <v>95.51</v>
      </c>
      <c r="M8" s="3">
        <v>100.29</v>
      </c>
      <c r="N8" s="3">
        <v>169.99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103</v>
      </c>
      <c r="V8" s="2" t="s">
        <v>104</v>
      </c>
      <c r="W8" s="2" t="s">
        <v>105</v>
      </c>
      <c r="X8" s="2" t="s">
        <v>106</v>
      </c>
      <c r="Y8" s="2" t="s">
        <v>107</v>
      </c>
      <c r="Z8" s="4">
        <v>320</v>
      </c>
      <c r="AA8" s="4">
        <f>=ROUNDDOWN(80,0)</f>
      </c>
      <c r="AB8" s="5">
        <v>4</v>
      </c>
      <c r="AC8" s="2" t="s">
        <v>100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/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2</v>
      </c>
      <c r="BK8" s="8">
        <v>178.27</v>
      </c>
      <c r="BL8" s="2" t="s">
        <v>118</v>
      </c>
      <c r="BM8" s="7"/>
      <c r="BN8" s="7"/>
      <c r="BO8" s="4"/>
      <c r="BP8" s="8"/>
      <c r="BQ8" s="4"/>
      <c r="BR8" s="8"/>
      <c r="BS8" s="7"/>
      <c r="BT8" s="7"/>
      <c r="BU8" s="2" t="s">
        <v>109</v>
      </c>
      <c r="BV8" s="2" t="s">
        <v>97</v>
      </c>
      <c r="BW8" s="2" t="s">
        <v>100</v>
      </c>
      <c r="BX8" s="2" t="s">
        <v>119</v>
      </c>
      <c r="BY8" s="2" t="s">
        <v>111</v>
      </c>
      <c r="BZ8" s="2" t="s">
        <v>100</v>
      </c>
    </row>
    <row r="9">
      <c r="A9" s="2" t="s">
        <v>120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121</v>
      </c>
      <c r="L9" s="3">
        <v>85.47</v>
      </c>
      <c r="M9" s="3">
        <v>89.74</v>
      </c>
      <c r="N9" s="3">
        <v>149.99</v>
      </c>
      <c r="O9" s="2" t="s">
        <v>97</v>
      </c>
      <c r="P9" s="2" t="s">
        <v>122</v>
      </c>
      <c r="Q9" s="2" t="s">
        <v>99</v>
      </c>
      <c r="R9" s="2" t="s">
        <v>100</v>
      </c>
      <c r="S9" s="2" t="s">
        <v>123</v>
      </c>
      <c r="T9" s="2" t="s">
        <v>100</v>
      </c>
      <c r="U9" s="2" t="s">
        <v>103</v>
      </c>
      <c r="V9" s="2" t="s">
        <v>104</v>
      </c>
      <c r="W9" s="2" t="s">
        <v>105</v>
      </c>
      <c r="X9" s="2" t="s">
        <v>106</v>
      </c>
      <c r="Y9" s="2" t="s">
        <v>124</v>
      </c>
      <c r="Z9" s="4">
        <v>1750</v>
      </c>
      <c r="AA9" s="4">
        <f>=ROUNDDOWN(33.0188679245283,0)</f>
      </c>
      <c r="AB9" s="5">
        <v>53</v>
      </c>
      <c r="AC9" s="2" t="s">
        <v>125</v>
      </c>
      <c r="AD9" s="4">
        <v>240</v>
      </c>
      <c r="AE9" s="4">
        <v>890</v>
      </c>
      <c r="AF9" s="6">
        <v>65</v>
      </c>
      <c r="AG9" s="6">
        <v>73</v>
      </c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/>
      <c r="AP9" s="4">
        <v>30</v>
      </c>
      <c r="AQ9" s="8">
        <v>2913.6</v>
      </c>
      <c r="AR9" s="4"/>
      <c r="AS9" s="8"/>
      <c r="AT9" s="7"/>
      <c r="AU9" s="7"/>
      <c r="AV9" s="4">
        <v>30</v>
      </c>
      <c r="AW9" s="8">
        <v>2913.6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0.3346</v>
      </c>
      <c r="BJ9" s="4">
        <v>66</v>
      </c>
      <c r="BK9" s="8">
        <v>6019.76</v>
      </c>
      <c r="BL9" s="2" t="s">
        <v>126</v>
      </c>
      <c r="BM9" s="7">
        <v>0.4545</v>
      </c>
      <c r="BN9" s="7">
        <v>0.484</v>
      </c>
      <c r="BO9" s="4">
        <v>30</v>
      </c>
      <c r="BP9" s="8">
        <v>2913.6</v>
      </c>
      <c r="BQ9" s="4"/>
      <c r="BR9" s="8"/>
      <c r="BS9" s="7"/>
      <c r="BT9" s="7"/>
      <c r="BU9" s="2" t="s">
        <v>109</v>
      </c>
      <c r="BV9" s="2" t="s">
        <v>97</v>
      </c>
      <c r="BW9" s="2" t="s">
        <v>100</v>
      </c>
      <c r="BX9" s="2" t="s">
        <v>127</v>
      </c>
      <c r="BY9" s="2" t="s">
        <v>111</v>
      </c>
      <c r="BZ9" s="2" t="s">
        <v>100</v>
      </c>
    </row>
    <row r="10">
      <c r="A10" s="2" t="s">
        <v>128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113</v>
      </c>
      <c r="K10" s="2" t="s">
        <v>121</v>
      </c>
      <c r="L10" s="3">
        <v>95.51</v>
      </c>
      <c r="M10" s="3">
        <v>100.29</v>
      </c>
      <c r="N10" s="3">
        <v>169.99</v>
      </c>
      <c r="O10" s="2" t="s">
        <v>97</v>
      </c>
      <c r="P10" s="2" t="s">
        <v>122</v>
      </c>
      <c r="Q10" s="2" t="s">
        <v>99</v>
      </c>
      <c r="R10" s="2" t="s">
        <v>100</v>
      </c>
      <c r="S10" s="2" t="s">
        <v>123</v>
      </c>
      <c r="T10" s="2" t="s">
        <v>100</v>
      </c>
      <c r="U10" s="2" t="s">
        <v>103</v>
      </c>
      <c r="V10" s="2" t="s">
        <v>104</v>
      </c>
      <c r="W10" s="2" t="s">
        <v>105</v>
      </c>
      <c r="X10" s="2" t="s">
        <v>106</v>
      </c>
      <c r="Y10" s="2" t="s">
        <v>124</v>
      </c>
      <c r="Z10" s="4">
        <v>1240</v>
      </c>
      <c r="AA10" s="4">
        <f>=ROUNDDOWN(29.5238095238095,0)</f>
      </c>
      <c r="AB10" s="5">
        <v>42</v>
      </c>
      <c r="AC10" s="2" t="s">
        <v>129</v>
      </c>
      <c r="AD10" s="4">
        <v>650</v>
      </c>
      <c r="AE10" s="4">
        <v>1070</v>
      </c>
      <c r="AF10" s="6">
        <v>65</v>
      </c>
      <c r="AG10" s="6">
        <v>73</v>
      </c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/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21</v>
      </c>
      <c r="BK10" s="8">
        <v>2003.94</v>
      </c>
      <c r="BL10" s="2" t="s">
        <v>130</v>
      </c>
      <c r="BM10" s="7"/>
      <c r="BN10" s="7"/>
      <c r="BO10" s="4"/>
      <c r="BP10" s="8"/>
      <c r="BQ10" s="4"/>
      <c r="BR10" s="8"/>
      <c r="BS10" s="7"/>
      <c r="BT10" s="7"/>
      <c r="BU10" s="2" t="s">
        <v>109</v>
      </c>
      <c r="BV10" s="2" t="s">
        <v>97</v>
      </c>
      <c r="BW10" s="2" t="s">
        <v>100</v>
      </c>
      <c r="BX10" s="2" t="s">
        <v>131</v>
      </c>
      <c r="BY10" s="2" t="s">
        <v>111</v>
      </c>
      <c r="BZ10" s="2" t="s">
        <v>100</v>
      </c>
    </row>
    <row r="11">
      <c r="A11" s="2" t="s">
        <v>132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117</v>
      </c>
      <c r="K11" s="2" t="s">
        <v>121</v>
      </c>
      <c r="L11" s="3">
        <v>95.51</v>
      </c>
      <c r="M11" s="3">
        <v>100.29</v>
      </c>
      <c r="N11" s="3">
        <v>169.99</v>
      </c>
      <c r="O11" s="2" t="s">
        <v>97</v>
      </c>
      <c r="P11" s="2" t="s">
        <v>122</v>
      </c>
      <c r="Q11" s="2" t="s">
        <v>99</v>
      </c>
      <c r="R11" s="2" t="s">
        <v>100</v>
      </c>
      <c r="S11" s="2" t="s">
        <v>123</v>
      </c>
      <c r="T11" s="2" t="s">
        <v>100</v>
      </c>
      <c r="U11" s="2" t="s">
        <v>103</v>
      </c>
      <c r="V11" s="2" t="s">
        <v>104</v>
      </c>
      <c r="W11" s="2" t="s">
        <v>105</v>
      </c>
      <c r="X11" s="2" t="s">
        <v>106</v>
      </c>
      <c r="Y11" s="2" t="s">
        <v>124</v>
      </c>
      <c r="Z11" s="4">
        <v>723</v>
      </c>
      <c r="AA11" s="4">
        <f>=ROUNDDOWN(48.2,0)</f>
      </c>
      <c r="AB11" s="5">
        <v>15</v>
      </c>
      <c r="AC11" s="2" t="s">
        <v>125</v>
      </c>
      <c r="AD11" s="4">
        <v>100</v>
      </c>
      <c r="AE11" s="4">
        <v>300</v>
      </c>
      <c r="AF11" s="6">
        <v>65</v>
      </c>
      <c r="AG11" s="6">
        <v>73</v>
      </c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/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5</v>
      </c>
      <c r="BK11" s="8">
        <v>550.96</v>
      </c>
      <c r="BL11" s="2" t="s">
        <v>133</v>
      </c>
      <c r="BM11" s="7"/>
      <c r="BN11" s="7"/>
      <c r="BO11" s="4"/>
      <c r="BP11" s="8"/>
      <c r="BQ11" s="4"/>
      <c r="BR11" s="8"/>
      <c r="BS11" s="7"/>
      <c r="BT11" s="7"/>
      <c r="BU11" s="2" t="s">
        <v>109</v>
      </c>
      <c r="BV11" s="2" t="s">
        <v>97</v>
      </c>
      <c r="BW11" s="2" t="s">
        <v>100</v>
      </c>
      <c r="BX11" s="2" t="s">
        <v>127</v>
      </c>
      <c r="BY11" s="2" t="s">
        <v>111</v>
      </c>
      <c r="BZ11" s="2" t="s">
        <v>100</v>
      </c>
    </row>
    <row r="12">
      <c r="A12" s="2" t="s">
        <v>134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95</v>
      </c>
      <c r="K12" s="2" t="s">
        <v>135</v>
      </c>
      <c r="L12" s="3">
        <v>85.47</v>
      </c>
      <c r="M12" s="3">
        <v>89.74</v>
      </c>
      <c r="N12" s="3">
        <v>149.99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136</v>
      </c>
      <c r="T12" s="2" t="s">
        <v>100</v>
      </c>
      <c r="U12" s="2" t="s">
        <v>103</v>
      </c>
      <c r="V12" s="2" t="s">
        <v>104</v>
      </c>
      <c r="W12" s="2" t="s">
        <v>105</v>
      </c>
      <c r="X12" s="2" t="s">
        <v>106</v>
      </c>
      <c r="Y12" s="2" t="s">
        <v>124</v>
      </c>
      <c r="Z12" s="4">
        <v>326</v>
      </c>
      <c r="AA12" s="4">
        <f>=ROUNDDOWN(27.1666666666667,0)</f>
      </c>
      <c r="AB12" s="5">
        <v>12</v>
      </c>
      <c r="AC12" s="2" t="s">
        <v>125</v>
      </c>
      <c r="AD12" s="4">
        <v>30</v>
      </c>
      <c r="AE12" s="4">
        <v>160</v>
      </c>
      <c r="AF12" s="6">
        <v>65</v>
      </c>
      <c r="AG12" s="6">
        <v>73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/>
      <c r="AP12" s="4">
        <v>15</v>
      </c>
      <c r="AQ12" s="8">
        <v>1456.8</v>
      </c>
      <c r="AR12" s="4"/>
      <c r="AS12" s="8"/>
      <c r="AT12" s="7"/>
      <c r="AU12" s="7"/>
      <c r="AV12" s="4">
        <v>22</v>
      </c>
      <c r="AW12" s="8">
        <v>2227.29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>
        <v>0.6541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0.2558</v>
      </c>
      <c r="BJ12" s="4">
        <v>22</v>
      </c>
      <c r="BK12" s="8">
        <v>2064.04</v>
      </c>
      <c r="BL12" s="2" t="s">
        <v>137</v>
      </c>
      <c r="BM12" s="7">
        <v>0.6818</v>
      </c>
      <c r="BN12" s="7">
        <v>0.7058</v>
      </c>
      <c r="BO12" s="4">
        <v>15</v>
      </c>
      <c r="BP12" s="8">
        <v>1456.8</v>
      </c>
      <c r="BQ12" s="4"/>
      <c r="BR12" s="8"/>
      <c r="BS12" s="7"/>
      <c r="BT12" s="7"/>
      <c r="BU12" s="2" t="s">
        <v>109</v>
      </c>
      <c r="BV12" s="2" t="s">
        <v>97</v>
      </c>
      <c r="BW12" s="2" t="s">
        <v>100</v>
      </c>
      <c r="BX12" s="2" t="s">
        <v>138</v>
      </c>
      <c r="BY12" s="2" t="s">
        <v>111</v>
      </c>
      <c r="BZ12" s="2" t="s">
        <v>100</v>
      </c>
    </row>
    <row r="13">
      <c r="A13" s="2" t="s">
        <v>139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113</v>
      </c>
      <c r="K13" s="2" t="s">
        <v>135</v>
      </c>
      <c r="L13" s="3">
        <v>95.51</v>
      </c>
      <c r="M13" s="3">
        <v>100.29</v>
      </c>
      <c r="N13" s="3">
        <v>169.99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136</v>
      </c>
      <c r="T13" s="2" t="s">
        <v>100</v>
      </c>
      <c r="U13" s="2" t="s">
        <v>103</v>
      </c>
      <c r="V13" s="2" t="s">
        <v>104</v>
      </c>
      <c r="W13" s="2" t="s">
        <v>105</v>
      </c>
      <c r="X13" s="2" t="s">
        <v>106</v>
      </c>
      <c r="Y13" s="2" t="s">
        <v>124</v>
      </c>
      <c r="Z13" s="4">
        <v>314</v>
      </c>
      <c r="AA13" s="4">
        <f>=ROUNDDOWN(44.8571428571429,0)</f>
      </c>
      <c r="AB13" s="5">
        <v>7</v>
      </c>
      <c r="AC13" s="2" t="s">
        <v>125</v>
      </c>
      <c r="AD13" s="4">
        <v>60</v>
      </c>
      <c r="AE13" s="4">
        <v>90</v>
      </c>
      <c r="AF13" s="6">
        <v>65</v>
      </c>
      <c r="AG13" s="6">
        <v>73</v>
      </c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/>
      <c r="AP13" s="4">
        <v>6</v>
      </c>
      <c r="AQ13" s="8">
        <v>660.42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0.2965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7</v>
      </c>
      <c r="BK13" s="8">
        <v>758.83</v>
      </c>
      <c r="BL13" s="2" t="s">
        <v>140</v>
      </c>
      <c r="BM13" s="7">
        <v>0.8571</v>
      </c>
      <c r="BN13" s="7">
        <v>0.8703</v>
      </c>
      <c r="BO13" s="4">
        <v>6</v>
      </c>
      <c r="BP13" s="8">
        <v>660.42</v>
      </c>
      <c r="BQ13" s="4"/>
      <c r="BR13" s="8"/>
      <c r="BS13" s="7"/>
      <c r="BT13" s="7"/>
      <c r="BU13" s="2" t="s">
        <v>109</v>
      </c>
      <c r="BV13" s="2" t="s">
        <v>97</v>
      </c>
      <c r="BW13" s="2" t="s">
        <v>100</v>
      </c>
      <c r="BX13" s="2" t="s">
        <v>138</v>
      </c>
      <c r="BY13" s="2" t="s">
        <v>111</v>
      </c>
      <c r="BZ13" s="2" t="s">
        <v>100</v>
      </c>
    </row>
    <row r="14">
      <c r="A14" s="2" t="s">
        <v>141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 t="s">
        <v>117</v>
      </c>
      <c r="K14" s="2" t="s">
        <v>135</v>
      </c>
      <c r="L14" s="3">
        <v>95.51</v>
      </c>
      <c r="M14" s="3">
        <v>100.29</v>
      </c>
      <c r="N14" s="3">
        <v>169.99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136</v>
      </c>
      <c r="T14" s="2" t="s">
        <v>100</v>
      </c>
      <c r="U14" s="2" t="s">
        <v>103</v>
      </c>
      <c r="V14" s="2" t="s">
        <v>104</v>
      </c>
      <c r="W14" s="2" t="s">
        <v>105</v>
      </c>
      <c r="X14" s="2" t="s">
        <v>106</v>
      </c>
      <c r="Y14" s="2" t="s">
        <v>124</v>
      </c>
      <c r="Z14" s="4">
        <v>113</v>
      </c>
      <c r="AA14" s="4">
        <f>=ROUNDDOWN(37.6666666666667,0)</f>
      </c>
      <c r="AB14" s="5">
        <v>3</v>
      </c>
      <c r="AC14" s="2" t="s">
        <v>129</v>
      </c>
      <c r="AD14" s="4">
        <v>30</v>
      </c>
      <c r="AE14" s="4">
        <v>30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/>
      <c r="AP14" s="4">
        <v>1</v>
      </c>
      <c r="AQ14" s="8">
        <v>110.07</v>
      </c>
      <c r="AR14" s="4"/>
      <c r="AS14" s="8"/>
      <c r="AT14" s="7"/>
      <c r="AU14" s="7"/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0.0494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2</v>
      </c>
      <c r="BK14" s="8">
        <v>208.48</v>
      </c>
      <c r="BL14" s="2" t="s">
        <v>142</v>
      </c>
      <c r="BM14" s="7">
        <v>0.5</v>
      </c>
      <c r="BN14" s="7">
        <v>0.528</v>
      </c>
      <c r="BO14" s="4">
        <v>1</v>
      </c>
      <c r="BP14" s="8">
        <v>110.07</v>
      </c>
      <c r="BQ14" s="4"/>
      <c r="BR14" s="8"/>
      <c r="BS14" s="7"/>
      <c r="BT14" s="7"/>
      <c r="BU14" s="2" t="s">
        <v>109</v>
      </c>
      <c r="BV14" s="2" t="s">
        <v>97</v>
      </c>
      <c r="BW14" s="2" t="s">
        <v>100</v>
      </c>
      <c r="BX14" s="2" t="s">
        <v>138</v>
      </c>
      <c r="BY14" s="2" t="s">
        <v>111</v>
      </c>
      <c r="BZ14" s="2" t="s">
        <v>100</v>
      </c>
    </row>
    <row r="15">
      <c r="A15" s="2" t="s">
        <v>143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93</v>
      </c>
      <c r="I15" s="2" t="s">
        <v>94</v>
      </c>
      <c r="J15" s="2" t="s">
        <v>95</v>
      </c>
      <c r="K15" s="2" t="s">
        <v>144</v>
      </c>
      <c r="L15" s="3">
        <v>85.47</v>
      </c>
      <c r="M15" s="3">
        <v>89.74</v>
      </c>
      <c r="N15" s="3">
        <v>149.99</v>
      </c>
      <c r="O15" s="2" t="s">
        <v>97</v>
      </c>
      <c r="P15" s="2" t="s">
        <v>145</v>
      </c>
      <c r="Q15" s="2" t="s">
        <v>99</v>
      </c>
      <c r="R15" s="2" t="s">
        <v>100</v>
      </c>
      <c r="S15" s="2" t="s">
        <v>146</v>
      </c>
      <c r="T15" s="2" t="s">
        <v>100</v>
      </c>
      <c r="U15" s="2" t="s">
        <v>103</v>
      </c>
      <c r="V15" s="2" t="s">
        <v>104</v>
      </c>
      <c r="W15" s="2" t="s">
        <v>105</v>
      </c>
      <c r="X15" s="2" t="s">
        <v>106</v>
      </c>
      <c r="Y15" s="2" t="s">
        <v>147</v>
      </c>
      <c r="Z15" s="4">
        <v>1064</v>
      </c>
      <c r="AA15" s="4">
        <f>=ROUNDDOWN(56,0)</f>
      </c>
      <c r="AB15" s="5">
        <v>19</v>
      </c>
      <c r="AC15" s="2" t="s">
        <v>148</v>
      </c>
      <c r="AD15" s="4">
        <v>50</v>
      </c>
      <c r="AE15" s="4">
        <v>50</v>
      </c>
      <c r="AF15" s="6">
        <v>65</v>
      </c>
      <c r="AG15" s="6">
        <v>73</v>
      </c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/>
      <c r="AP15" s="4">
        <v>1</v>
      </c>
      <c r="AQ15" s="8">
        <v>97.12</v>
      </c>
      <c r="AR15" s="4"/>
      <c r="AS15" s="8"/>
      <c r="AT15" s="7"/>
      <c r="AU15" s="7"/>
      <c r="AV15" s="4">
        <v>2</v>
      </c>
      <c r="AW15" s="8">
        <v>207.19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0.4687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0.0238</v>
      </c>
      <c r="BJ15" s="4">
        <v>14</v>
      </c>
      <c r="BK15" s="8">
        <v>1133.17</v>
      </c>
      <c r="BL15" s="2" t="s">
        <v>149</v>
      </c>
      <c r="BM15" s="7">
        <v>0.0714</v>
      </c>
      <c r="BN15" s="7">
        <v>0.0857</v>
      </c>
      <c r="BO15" s="4">
        <v>1</v>
      </c>
      <c r="BP15" s="8">
        <v>97.12</v>
      </c>
      <c r="BQ15" s="4"/>
      <c r="BR15" s="8"/>
      <c r="BS15" s="7"/>
      <c r="BT15" s="7"/>
      <c r="BU15" s="2" t="s">
        <v>109</v>
      </c>
      <c r="BV15" s="2" t="s">
        <v>97</v>
      </c>
      <c r="BW15" s="2" t="s">
        <v>100</v>
      </c>
      <c r="BX15" s="2" t="s">
        <v>150</v>
      </c>
      <c r="BY15" s="2" t="s">
        <v>111</v>
      </c>
      <c r="BZ15" s="2" t="s">
        <v>100</v>
      </c>
    </row>
    <row r="16">
      <c r="A16" s="2" t="s">
        <v>151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92</v>
      </c>
      <c r="H16" s="2" t="s">
        <v>93</v>
      </c>
      <c r="I16" s="2" t="s">
        <v>94</v>
      </c>
      <c r="J16" s="2" t="s">
        <v>113</v>
      </c>
      <c r="K16" s="2" t="s">
        <v>144</v>
      </c>
      <c r="L16" s="3">
        <v>95.51</v>
      </c>
      <c r="M16" s="3">
        <v>100.29</v>
      </c>
      <c r="N16" s="3">
        <v>169.99</v>
      </c>
      <c r="O16" s="2" t="s">
        <v>97</v>
      </c>
      <c r="P16" s="2" t="s">
        <v>145</v>
      </c>
      <c r="Q16" s="2" t="s">
        <v>99</v>
      </c>
      <c r="R16" s="2" t="s">
        <v>100</v>
      </c>
      <c r="S16" s="2" t="s">
        <v>146</v>
      </c>
      <c r="T16" s="2" t="s">
        <v>100</v>
      </c>
      <c r="U16" s="2" t="s">
        <v>103</v>
      </c>
      <c r="V16" s="2" t="s">
        <v>104</v>
      </c>
      <c r="W16" s="2" t="s">
        <v>105</v>
      </c>
      <c r="X16" s="2" t="s">
        <v>106</v>
      </c>
      <c r="Y16" s="2" t="s">
        <v>147</v>
      </c>
      <c r="Z16" s="4">
        <v>647</v>
      </c>
      <c r="AA16" s="4">
        <f>=ROUNDDOWN(64.7,0)</f>
      </c>
      <c r="AB16" s="5">
        <v>10</v>
      </c>
      <c r="AC16" s="2" t="s">
        <v>152</v>
      </c>
      <c r="AD16" s="4">
        <v>41</v>
      </c>
      <c r="AE16" s="4">
        <v>41</v>
      </c>
      <c r="AF16" s="6">
        <v>65</v>
      </c>
      <c r="AG16" s="6">
        <v>73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/>
      <c r="AP16" s="4">
        <v>1</v>
      </c>
      <c r="AQ16" s="8">
        <v>110.07</v>
      </c>
      <c r="AR16" s="4"/>
      <c r="AS16" s="8"/>
      <c r="AT16" s="7"/>
      <c r="AU16" s="7"/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0.5313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9</v>
      </c>
      <c r="BK16" s="8">
        <v>853.96</v>
      </c>
      <c r="BL16" s="2" t="s">
        <v>153</v>
      </c>
      <c r="BM16" s="7">
        <v>0.1111</v>
      </c>
      <c r="BN16" s="7">
        <v>0.1289</v>
      </c>
      <c r="BO16" s="4">
        <v>1</v>
      </c>
      <c r="BP16" s="8">
        <v>110.07</v>
      </c>
      <c r="BQ16" s="4"/>
      <c r="BR16" s="8"/>
      <c r="BS16" s="7"/>
      <c r="BT16" s="7"/>
      <c r="BU16" s="2" t="s">
        <v>109</v>
      </c>
      <c r="BV16" s="2" t="s">
        <v>97</v>
      </c>
      <c r="BW16" s="2" t="s">
        <v>100</v>
      </c>
      <c r="BX16" s="2" t="s">
        <v>154</v>
      </c>
      <c r="BY16" s="2" t="s">
        <v>111</v>
      </c>
      <c r="BZ16" s="2" t="s">
        <v>100</v>
      </c>
    </row>
    <row r="17">
      <c r="A17" s="2" t="s">
        <v>155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117</v>
      </c>
      <c r="K17" s="2" t="s">
        <v>144</v>
      </c>
      <c r="L17" s="3">
        <v>95.51</v>
      </c>
      <c r="M17" s="3">
        <v>100.29</v>
      </c>
      <c r="N17" s="3">
        <v>169.99</v>
      </c>
      <c r="O17" s="2" t="s">
        <v>97</v>
      </c>
      <c r="P17" s="2" t="s">
        <v>145</v>
      </c>
      <c r="Q17" s="2" t="s">
        <v>99</v>
      </c>
      <c r="R17" s="2" t="s">
        <v>100</v>
      </c>
      <c r="S17" s="2" t="s">
        <v>146</v>
      </c>
      <c r="T17" s="2" t="s">
        <v>100</v>
      </c>
      <c r="U17" s="2" t="s">
        <v>103</v>
      </c>
      <c r="V17" s="2" t="s">
        <v>104</v>
      </c>
      <c r="W17" s="2" t="s">
        <v>105</v>
      </c>
      <c r="X17" s="2" t="s">
        <v>106</v>
      </c>
      <c r="Y17" s="2" t="s">
        <v>147</v>
      </c>
      <c r="Z17" s="4">
        <v>242</v>
      </c>
      <c r="AA17" s="4">
        <f>=ROUNDDOWN(60.5,0)</f>
      </c>
      <c r="AB17" s="5">
        <v>4</v>
      </c>
      <c r="AC17" s="2" t="s">
        <v>100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/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5</v>
      </c>
      <c r="BK17" s="8">
        <v>519.87</v>
      </c>
      <c r="BL17" s="2" t="s">
        <v>156</v>
      </c>
      <c r="BM17" s="7"/>
      <c r="BN17" s="7"/>
      <c r="BO17" s="4"/>
      <c r="BP17" s="8"/>
      <c r="BQ17" s="4"/>
      <c r="BR17" s="8"/>
      <c r="BS17" s="7"/>
      <c r="BT17" s="7"/>
      <c r="BU17" s="2" t="s">
        <v>109</v>
      </c>
      <c r="BV17" s="2" t="s">
        <v>97</v>
      </c>
      <c r="BW17" s="2" t="s">
        <v>100</v>
      </c>
      <c r="BX17" s="2" t="s">
        <v>157</v>
      </c>
      <c r="BY17" s="2" t="s">
        <v>111</v>
      </c>
      <c r="BZ17" s="2" t="s">
        <v>100</v>
      </c>
    </row>
    <row r="18">
      <c r="A18" s="2" t="s">
        <v>158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92</v>
      </c>
      <c r="H18" s="2" t="s">
        <v>93</v>
      </c>
      <c r="I18" s="2" t="s">
        <v>94</v>
      </c>
      <c r="J18" s="2" t="s">
        <v>95</v>
      </c>
      <c r="K18" s="2" t="s">
        <v>159</v>
      </c>
      <c r="L18" s="3">
        <v>85.47</v>
      </c>
      <c r="M18" s="3">
        <v>89.74</v>
      </c>
      <c r="N18" s="3">
        <v>149.99</v>
      </c>
      <c r="O18" s="2" t="s">
        <v>97</v>
      </c>
      <c r="P18" s="2" t="s">
        <v>160</v>
      </c>
      <c r="Q18" s="2" t="s">
        <v>99</v>
      </c>
      <c r="R18" s="2" t="s">
        <v>100</v>
      </c>
      <c r="S18" s="2" t="s">
        <v>161</v>
      </c>
      <c r="T18" s="2" t="s">
        <v>102</v>
      </c>
      <c r="U18" s="2" t="s">
        <v>103</v>
      </c>
      <c r="V18" s="2" t="s">
        <v>104</v>
      </c>
      <c r="W18" s="2" t="s">
        <v>105</v>
      </c>
      <c r="X18" s="2" t="s">
        <v>162</v>
      </c>
      <c r="Y18" s="2" t="s">
        <v>100</v>
      </c>
      <c r="Z18" s="4"/>
      <c r="AA18" s="4">
        <f>=ROUNDDOWN({0},0)</f>
      </c>
      <c r="AB18" s="5"/>
      <c r="AC18" s="2" t="s">
        <v>163</v>
      </c>
      <c r="AD18" s="4">
        <v>1072</v>
      </c>
      <c r="AE18" s="4">
        <v>1946</v>
      </c>
      <c r="AF18" s="6">
        <v>65</v>
      </c>
      <c r="AG18" s="6"/>
      <c r="AH18" s="7"/>
      <c r="AI18" s="4"/>
      <c r="AJ18" s="4">
        <f>=ROUNDDOWN({0},0)</f>
      </c>
      <c r="AK18" s="5"/>
      <c r="AL18" s="2" t="s">
        <v>100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100</v>
      </c>
      <c r="AW18" s="8" t="s">
        <v>100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/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 t="s">
        <v>100</v>
      </c>
      <c r="BJ18" s="4"/>
      <c r="BK18" s="8"/>
      <c r="BL18" s="2" t="s">
        <v>100</v>
      </c>
      <c r="BM18" s="7"/>
      <c r="BN18" s="7"/>
      <c r="BO18" s="4"/>
      <c r="BP18" s="8"/>
      <c r="BQ18" s="4"/>
      <c r="BR18" s="8"/>
      <c r="BS18" s="7"/>
      <c r="BT18" s="7"/>
      <c r="BU18" s="2" t="s">
        <v>164</v>
      </c>
      <c r="BV18" s="2" t="s">
        <v>97</v>
      </c>
      <c r="BW18" s="2" t="s">
        <v>100</v>
      </c>
      <c r="BX18" s="2" t="s">
        <v>100</v>
      </c>
      <c r="BY18" s="2" t="s">
        <v>111</v>
      </c>
      <c r="BZ18" s="2" t="s">
        <v>100</v>
      </c>
    </row>
    <row r="19">
      <c r="A19" s="2" t="s">
        <v>165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92</v>
      </c>
      <c r="H19" s="2" t="s">
        <v>93</v>
      </c>
      <c r="I19" s="2" t="s">
        <v>94</v>
      </c>
      <c r="J19" s="2" t="s">
        <v>113</v>
      </c>
      <c r="K19" s="2" t="s">
        <v>159</v>
      </c>
      <c r="L19" s="3">
        <v>95.51</v>
      </c>
      <c r="M19" s="3">
        <v>100.29</v>
      </c>
      <c r="N19" s="3">
        <v>169.99</v>
      </c>
      <c r="O19" s="2" t="s">
        <v>97</v>
      </c>
      <c r="P19" s="2" t="s">
        <v>160</v>
      </c>
      <c r="Q19" s="2" t="s">
        <v>99</v>
      </c>
      <c r="R19" s="2" t="s">
        <v>100</v>
      </c>
      <c r="S19" s="2" t="s">
        <v>161</v>
      </c>
      <c r="T19" s="2" t="s">
        <v>102</v>
      </c>
      <c r="U19" s="2" t="s">
        <v>103</v>
      </c>
      <c r="V19" s="2" t="s">
        <v>104</v>
      </c>
      <c r="W19" s="2" t="s">
        <v>105</v>
      </c>
      <c r="X19" s="2" t="s">
        <v>162</v>
      </c>
      <c r="Y19" s="2" t="s">
        <v>100</v>
      </c>
      <c r="Z19" s="4"/>
      <c r="AA19" s="4">
        <f>=ROUNDDOWN({0},0)</f>
      </c>
      <c r="AB19" s="5"/>
      <c r="AC19" s="2" t="s">
        <v>163</v>
      </c>
      <c r="AD19" s="4">
        <v>1362</v>
      </c>
      <c r="AE19" s="4">
        <v>2608</v>
      </c>
      <c r="AF19" s="6">
        <v>65</v>
      </c>
      <c r="AG19" s="6"/>
      <c r="AH19" s="7"/>
      <c r="AI19" s="4"/>
      <c r="AJ19" s="4">
        <f>=ROUNDDOWN({0},0)</f>
      </c>
      <c r="AK19" s="5"/>
      <c r="AL19" s="2" t="s">
        <v>100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/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/>
      <c r="BK19" s="8"/>
      <c r="BL19" s="2" t="s">
        <v>100</v>
      </c>
      <c r="BM19" s="7"/>
      <c r="BN19" s="7"/>
      <c r="BO19" s="4"/>
      <c r="BP19" s="8"/>
      <c r="BQ19" s="4"/>
      <c r="BR19" s="8"/>
      <c r="BS19" s="7"/>
      <c r="BT19" s="7"/>
      <c r="BU19" s="2" t="s">
        <v>164</v>
      </c>
      <c r="BV19" s="2" t="s">
        <v>97</v>
      </c>
      <c r="BW19" s="2" t="s">
        <v>100</v>
      </c>
      <c r="BX19" s="2" t="s">
        <v>100</v>
      </c>
      <c r="BY19" s="2" t="s">
        <v>111</v>
      </c>
      <c r="BZ19" s="2" t="s">
        <v>100</v>
      </c>
    </row>
    <row r="20">
      <c r="A20" s="2" t="s">
        <v>166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92</v>
      </c>
      <c r="H20" s="2" t="s">
        <v>93</v>
      </c>
      <c r="I20" s="2" t="s">
        <v>94</v>
      </c>
      <c r="J20" s="2" t="s">
        <v>117</v>
      </c>
      <c r="K20" s="2" t="s">
        <v>159</v>
      </c>
      <c r="L20" s="3">
        <v>95.51</v>
      </c>
      <c r="M20" s="3">
        <v>100.29</v>
      </c>
      <c r="N20" s="3">
        <v>169.99</v>
      </c>
      <c r="O20" s="2" t="s">
        <v>97</v>
      </c>
      <c r="P20" s="2" t="s">
        <v>160</v>
      </c>
      <c r="Q20" s="2" t="s">
        <v>99</v>
      </c>
      <c r="R20" s="2" t="s">
        <v>100</v>
      </c>
      <c r="S20" s="2" t="s">
        <v>161</v>
      </c>
      <c r="T20" s="2" t="s">
        <v>102</v>
      </c>
      <c r="U20" s="2" t="s">
        <v>103</v>
      </c>
      <c r="V20" s="2" t="s">
        <v>104</v>
      </c>
      <c r="W20" s="2" t="s">
        <v>105</v>
      </c>
      <c r="X20" s="2" t="s">
        <v>162</v>
      </c>
      <c r="Y20" s="2" t="s">
        <v>100</v>
      </c>
      <c r="Z20" s="4"/>
      <c r="AA20" s="4">
        <f>=ROUNDDOWN({0},0)</f>
      </c>
      <c r="AB20" s="5"/>
      <c r="AC20" s="2" t="s">
        <v>163</v>
      </c>
      <c r="AD20" s="4">
        <v>720</v>
      </c>
      <c r="AE20" s="4">
        <v>766</v>
      </c>
      <c r="AF20" s="6">
        <v>65</v>
      </c>
      <c r="AG20" s="6"/>
      <c r="AH20" s="7"/>
      <c r="AI20" s="4"/>
      <c r="AJ20" s="4">
        <f>=ROUNDDOWN({0},0)</f>
      </c>
      <c r="AK20" s="5"/>
      <c r="AL20" s="2" t="s">
        <v>100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/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/>
      <c r="BK20" s="8"/>
      <c r="BL20" s="2" t="s">
        <v>100</v>
      </c>
      <c r="BM20" s="7"/>
      <c r="BN20" s="7"/>
      <c r="BO20" s="4"/>
      <c r="BP20" s="8"/>
      <c r="BQ20" s="4"/>
      <c r="BR20" s="8"/>
      <c r="BS20" s="7"/>
      <c r="BT20" s="7"/>
      <c r="BU20" s="2" t="s">
        <v>164</v>
      </c>
      <c r="BV20" s="2" t="s">
        <v>97</v>
      </c>
      <c r="BW20" s="2" t="s">
        <v>100</v>
      </c>
      <c r="BX20" s="2" t="s">
        <v>100</v>
      </c>
      <c r="BY20" s="2" t="s">
        <v>111</v>
      </c>
      <c r="BZ20" s="2" t="s">
        <v>100</v>
      </c>
    </row>
    <row r="21">
      <c r="A21" s="2" t="s">
        <v>167</v>
      </c>
      <c r="B21" s="2" t="s">
        <v>87</v>
      </c>
      <c r="C21" s="2" t="s">
        <v>88</v>
      </c>
      <c r="D21" s="2" t="s">
        <v>168</v>
      </c>
      <c r="E21" s="2" t="s">
        <v>169</v>
      </c>
      <c r="F21" s="2" t="s">
        <v>91</v>
      </c>
      <c r="G21" s="2" t="s">
        <v>92</v>
      </c>
      <c r="H21" s="2" t="s">
        <v>93</v>
      </c>
      <c r="I21" s="2" t="s">
        <v>170</v>
      </c>
      <c r="J21" s="2" t="s">
        <v>171</v>
      </c>
      <c r="K21" s="2" t="s">
        <v>121</v>
      </c>
      <c r="L21" s="3">
        <v>63.7</v>
      </c>
      <c r="M21" s="3">
        <v>66.88</v>
      </c>
      <c r="N21" s="3">
        <v>129.99</v>
      </c>
      <c r="O21" s="2" t="s">
        <v>97</v>
      </c>
      <c r="P21" s="2" t="s">
        <v>122</v>
      </c>
      <c r="Q21" s="2" t="s">
        <v>99</v>
      </c>
      <c r="R21" s="2" t="s">
        <v>100</v>
      </c>
      <c r="S21" s="2" t="s">
        <v>123</v>
      </c>
      <c r="T21" s="2" t="s">
        <v>100</v>
      </c>
      <c r="U21" s="2" t="s">
        <v>172</v>
      </c>
      <c r="V21" s="2" t="s">
        <v>104</v>
      </c>
      <c r="W21" s="2" t="s">
        <v>105</v>
      </c>
      <c r="X21" s="2" t="s">
        <v>106</v>
      </c>
      <c r="Y21" s="2" t="s">
        <v>124</v>
      </c>
      <c r="Z21" s="4">
        <v>2368</v>
      </c>
      <c r="AA21" s="4">
        <f>=ROUNDDOWN(19.2520325203252,0)</f>
      </c>
      <c r="AB21" s="5">
        <v>123</v>
      </c>
      <c r="AC21" s="2" t="s">
        <v>125</v>
      </c>
      <c r="AD21" s="4">
        <v>240</v>
      </c>
      <c r="AE21" s="4">
        <v>2180</v>
      </c>
      <c r="AF21" s="6">
        <v>65</v>
      </c>
      <c r="AG21" s="6">
        <v>73</v>
      </c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>
        <v>12</v>
      </c>
      <c r="AW21" s="8">
        <v>885.48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/>
      <c r="BC21" s="4">
        <v>12</v>
      </c>
      <c r="BD21" s="8">
        <v>885.48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1</v>
      </c>
      <c r="BJ21" s="4">
        <v>62</v>
      </c>
      <c r="BK21" s="8">
        <v>3752.43</v>
      </c>
      <c r="BL21" s="2" t="s">
        <v>173</v>
      </c>
      <c r="BM21" s="7"/>
      <c r="BN21" s="7"/>
      <c r="BO21" s="4"/>
      <c r="BP21" s="8"/>
      <c r="BQ21" s="4"/>
      <c r="BR21" s="8"/>
      <c r="BS21" s="7"/>
      <c r="BT21" s="7"/>
      <c r="BU21" s="2" t="s">
        <v>109</v>
      </c>
      <c r="BV21" s="2" t="s">
        <v>97</v>
      </c>
      <c r="BW21" s="2" t="s">
        <v>100</v>
      </c>
      <c r="BX21" s="2" t="s">
        <v>174</v>
      </c>
      <c r="BY21" s="2" t="s">
        <v>111</v>
      </c>
      <c r="BZ21" s="2" t="s">
        <v>100</v>
      </c>
    </row>
    <row r="22">
      <c r="A22" s="2" t="s">
        <v>175</v>
      </c>
      <c r="B22" s="2" t="s">
        <v>87</v>
      </c>
      <c r="C22" s="2" t="s">
        <v>88</v>
      </c>
      <c r="D22" s="2" t="s">
        <v>168</v>
      </c>
      <c r="E22" s="2" t="s">
        <v>169</v>
      </c>
      <c r="F22" s="2" t="s">
        <v>91</v>
      </c>
      <c r="G22" s="2" t="s">
        <v>92</v>
      </c>
      <c r="H22" s="2" t="s">
        <v>93</v>
      </c>
      <c r="I22" s="2" t="s">
        <v>170</v>
      </c>
      <c r="J22" s="2" t="s">
        <v>176</v>
      </c>
      <c r="K22" s="2" t="s">
        <v>121</v>
      </c>
      <c r="L22" s="3">
        <v>68.6</v>
      </c>
      <c r="M22" s="3">
        <v>72.02</v>
      </c>
      <c r="N22" s="3">
        <v>139.99</v>
      </c>
      <c r="O22" s="2" t="s">
        <v>97</v>
      </c>
      <c r="P22" s="2" t="s">
        <v>122</v>
      </c>
      <c r="Q22" s="2" t="s">
        <v>99</v>
      </c>
      <c r="R22" s="2" t="s">
        <v>100</v>
      </c>
      <c r="S22" s="2" t="s">
        <v>123</v>
      </c>
      <c r="T22" s="2" t="s">
        <v>100</v>
      </c>
      <c r="U22" s="2" t="s">
        <v>172</v>
      </c>
      <c r="V22" s="2" t="s">
        <v>104</v>
      </c>
      <c r="W22" s="2" t="s">
        <v>105</v>
      </c>
      <c r="X22" s="2" t="s">
        <v>106</v>
      </c>
      <c r="Y22" s="2" t="s">
        <v>124</v>
      </c>
      <c r="Z22" s="4">
        <v>4787</v>
      </c>
      <c r="AA22" s="4">
        <f>=ROUNDDOWN(31.2875816993464,0)</f>
      </c>
      <c r="AB22" s="5">
        <v>153</v>
      </c>
      <c r="AC22" s="2" t="s">
        <v>152</v>
      </c>
      <c r="AD22" s="4">
        <v>48</v>
      </c>
      <c r="AE22" s="4">
        <v>1248</v>
      </c>
      <c r="AF22" s="6">
        <v>65</v>
      </c>
      <c r="AG22" s="6">
        <v>73</v>
      </c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/>
      <c r="AP22" s="4">
        <v>12</v>
      </c>
      <c r="AQ22" s="8">
        <v>885.48</v>
      </c>
      <c r="AR22" s="4"/>
      <c r="AS22" s="8"/>
      <c r="AT22" s="7"/>
      <c r="AU22" s="7"/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1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78</v>
      </c>
      <c r="BK22" s="8">
        <v>5256.54</v>
      </c>
      <c r="BL22" s="2" t="s">
        <v>177</v>
      </c>
      <c r="BM22" s="7">
        <v>0.1538</v>
      </c>
      <c r="BN22" s="7">
        <v>0.1685</v>
      </c>
      <c r="BO22" s="4">
        <v>12</v>
      </c>
      <c r="BP22" s="8">
        <v>885.48</v>
      </c>
      <c r="BQ22" s="4"/>
      <c r="BR22" s="8"/>
      <c r="BS22" s="7"/>
      <c r="BT22" s="7"/>
      <c r="BU22" s="2" t="s">
        <v>109</v>
      </c>
      <c r="BV22" s="2" t="s">
        <v>97</v>
      </c>
      <c r="BW22" s="2" t="s">
        <v>100</v>
      </c>
      <c r="BX22" s="2" t="s">
        <v>174</v>
      </c>
      <c r="BY22" s="2" t="s">
        <v>111</v>
      </c>
      <c r="BZ22" s="2" t="s">
        <v>100</v>
      </c>
    </row>
    <row r="23">
      <c r="A23" s="2" t="s">
        <v>178</v>
      </c>
      <c r="B23" s="2" t="s">
        <v>87</v>
      </c>
      <c r="C23" s="2" t="s">
        <v>88</v>
      </c>
      <c r="D23" s="2" t="s">
        <v>168</v>
      </c>
      <c r="E23" s="2" t="s">
        <v>169</v>
      </c>
      <c r="F23" s="2" t="s">
        <v>91</v>
      </c>
      <c r="G23" s="2" t="s">
        <v>92</v>
      </c>
      <c r="H23" s="2" t="s">
        <v>93</v>
      </c>
      <c r="I23" s="2" t="s">
        <v>170</v>
      </c>
      <c r="J23" s="2" t="s">
        <v>171</v>
      </c>
      <c r="K23" s="2" t="s">
        <v>144</v>
      </c>
      <c r="L23" s="3">
        <v>63.7</v>
      </c>
      <c r="M23" s="3">
        <v>66.88</v>
      </c>
      <c r="N23" s="3">
        <v>129.99</v>
      </c>
      <c r="O23" s="2" t="s">
        <v>97</v>
      </c>
      <c r="P23" s="2" t="s">
        <v>179</v>
      </c>
      <c r="Q23" s="2" t="s">
        <v>99</v>
      </c>
      <c r="R23" s="2" t="s">
        <v>100</v>
      </c>
      <c r="S23" s="2" t="s">
        <v>146</v>
      </c>
      <c r="T23" s="2" t="s">
        <v>100</v>
      </c>
      <c r="U23" s="2" t="s">
        <v>172</v>
      </c>
      <c r="V23" s="2" t="s">
        <v>104</v>
      </c>
      <c r="W23" s="2" t="s">
        <v>105</v>
      </c>
      <c r="X23" s="2" t="s">
        <v>106</v>
      </c>
      <c r="Y23" s="2" t="s">
        <v>147</v>
      </c>
      <c r="Z23" s="4">
        <v>1280</v>
      </c>
      <c r="AA23" s="4">
        <f>=ROUNDDOWN(37.6470588235294,0)</f>
      </c>
      <c r="AB23" s="5">
        <v>34</v>
      </c>
      <c r="AC23" s="2" t="s">
        <v>152</v>
      </c>
      <c r="AD23" s="4">
        <v>23</v>
      </c>
      <c r="AE23" s="4">
        <v>253</v>
      </c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/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18</v>
      </c>
      <c r="BK23" s="8">
        <v>1131.16</v>
      </c>
      <c r="BL23" s="2" t="s">
        <v>180</v>
      </c>
      <c r="BM23" s="7"/>
      <c r="BN23" s="7"/>
      <c r="BO23" s="4"/>
      <c r="BP23" s="8"/>
      <c r="BQ23" s="4"/>
      <c r="BR23" s="8"/>
      <c r="BS23" s="7"/>
      <c r="BT23" s="7"/>
      <c r="BU23" s="2" t="s">
        <v>109</v>
      </c>
      <c r="BV23" s="2" t="s">
        <v>97</v>
      </c>
      <c r="BW23" s="2" t="s">
        <v>100</v>
      </c>
      <c r="BX23" s="2" t="s">
        <v>150</v>
      </c>
      <c r="BY23" s="2" t="s">
        <v>111</v>
      </c>
      <c r="BZ23" s="2" t="s">
        <v>100</v>
      </c>
    </row>
    <row r="24">
      <c r="A24" s="2" t="s">
        <v>181</v>
      </c>
      <c r="B24" s="2" t="s">
        <v>87</v>
      </c>
      <c r="C24" s="2" t="s">
        <v>88</v>
      </c>
      <c r="D24" s="2" t="s">
        <v>168</v>
      </c>
      <c r="E24" s="2" t="s">
        <v>169</v>
      </c>
      <c r="F24" s="2" t="s">
        <v>91</v>
      </c>
      <c r="G24" s="2" t="s">
        <v>92</v>
      </c>
      <c r="H24" s="2" t="s">
        <v>93</v>
      </c>
      <c r="I24" s="2" t="s">
        <v>170</v>
      </c>
      <c r="J24" s="2" t="s">
        <v>176</v>
      </c>
      <c r="K24" s="2" t="s">
        <v>144</v>
      </c>
      <c r="L24" s="3">
        <v>68.6</v>
      </c>
      <c r="M24" s="3">
        <v>72.02</v>
      </c>
      <c r="N24" s="3">
        <v>139.99</v>
      </c>
      <c r="O24" s="2" t="s">
        <v>97</v>
      </c>
      <c r="P24" s="2" t="s">
        <v>179</v>
      </c>
      <c r="Q24" s="2" t="s">
        <v>99</v>
      </c>
      <c r="R24" s="2" t="s">
        <v>100</v>
      </c>
      <c r="S24" s="2" t="s">
        <v>146</v>
      </c>
      <c r="T24" s="2" t="s">
        <v>100</v>
      </c>
      <c r="U24" s="2" t="s">
        <v>172</v>
      </c>
      <c r="V24" s="2" t="s">
        <v>104</v>
      </c>
      <c r="W24" s="2" t="s">
        <v>105</v>
      </c>
      <c r="X24" s="2" t="s">
        <v>106</v>
      </c>
      <c r="Y24" s="2" t="s">
        <v>147</v>
      </c>
      <c r="Z24" s="4">
        <v>1738</v>
      </c>
      <c r="AA24" s="4">
        <f>=ROUNDDOWN(40.4186046511628,0)</f>
      </c>
      <c r="AB24" s="5">
        <v>43</v>
      </c>
      <c r="AC24" s="2" t="s">
        <v>148</v>
      </c>
      <c r="AD24" s="4">
        <v>100</v>
      </c>
      <c r="AE24" s="4">
        <v>100</v>
      </c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100</v>
      </c>
      <c r="AW24" s="8" t="s">
        <v>100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/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 t="s">
        <v>100</v>
      </c>
      <c r="BJ24" s="4">
        <v>22</v>
      </c>
      <c r="BK24" s="8">
        <v>1454.21</v>
      </c>
      <c r="BL24" s="2" t="s">
        <v>182</v>
      </c>
      <c r="BM24" s="7"/>
      <c r="BN24" s="7"/>
      <c r="BO24" s="4"/>
      <c r="BP24" s="8"/>
      <c r="BQ24" s="4"/>
      <c r="BR24" s="8"/>
      <c r="BS24" s="7"/>
      <c r="BT24" s="7"/>
      <c r="BU24" s="2" t="s">
        <v>109</v>
      </c>
      <c r="BV24" s="2" t="s">
        <v>97</v>
      </c>
      <c r="BW24" s="2" t="s">
        <v>100</v>
      </c>
      <c r="BX24" s="2" t="s">
        <v>154</v>
      </c>
      <c r="BY24" s="2" t="s">
        <v>111</v>
      </c>
      <c r="BZ24" s="2" t="s">
        <v>100</v>
      </c>
    </row>
    <row r="25">
      <c r="A25" s="2" t="s">
        <v>183</v>
      </c>
      <c r="B25" s="2" t="s">
        <v>87</v>
      </c>
      <c r="C25" s="2" t="s">
        <v>88</v>
      </c>
      <c r="D25" s="2" t="s">
        <v>168</v>
      </c>
      <c r="E25" s="2" t="s">
        <v>169</v>
      </c>
      <c r="F25" s="2" t="s">
        <v>91</v>
      </c>
      <c r="G25" s="2" t="s">
        <v>92</v>
      </c>
      <c r="H25" s="2" t="s">
        <v>93</v>
      </c>
      <c r="I25" s="2" t="s">
        <v>170</v>
      </c>
      <c r="J25" s="2" t="s">
        <v>171</v>
      </c>
      <c r="K25" s="2" t="s">
        <v>135</v>
      </c>
      <c r="L25" s="3">
        <v>63.7</v>
      </c>
      <c r="M25" s="3">
        <v>66.88</v>
      </c>
      <c r="N25" s="3">
        <v>129.99</v>
      </c>
      <c r="O25" s="2" t="s">
        <v>97</v>
      </c>
      <c r="P25" s="2" t="s">
        <v>179</v>
      </c>
      <c r="Q25" s="2" t="s">
        <v>99</v>
      </c>
      <c r="R25" s="2" t="s">
        <v>100</v>
      </c>
      <c r="S25" s="2" t="s">
        <v>184</v>
      </c>
      <c r="T25" s="2" t="s">
        <v>100</v>
      </c>
      <c r="U25" s="2" t="s">
        <v>172</v>
      </c>
      <c r="V25" s="2" t="s">
        <v>104</v>
      </c>
      <c r="W25" s="2" t="s">
        <v>105</v>
      </c>
      <c r="X25" s="2" t="s">
        <v>106</v>
      </c>
      <c r="Y25" s="2" t="s">
        <v>124</v>
      </c>
      <c r="Z25" s="4">
        <v>563</v>
      </c>
      <c r="AA25" s="4">
        <f>=ROUNDDOWN(26.8095238095238,0)</f>
      </c>
      <c r="AB25" s="5">
        <v>21</v>
      </c>
      <c r="AC25" s="2" t="s">
        <v>125</v>
      </c>
      <c r="AD25" s="4">
        <v>90</v>
      </c>
      <c r="AE25" s="4">
        <v>320</v>
      </c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/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7</v>
      </c>
      <c r="BK25" s="8">
        <v>435.06</v>
      </c>
      <c r="BL25" s="2" t="s">
        <v>185</v>
      </c>
      <c r="BM25" s="7"/>
      <c r="BN25" s="7"/>
      <c r="BO25" s="4"/>
      <c r="BP25" s="8"/>
      <c r="BQ25" s="4"/>
      <c r="BR25" s="8"/>
      <c r="BS25" s="7"/>
      <c r="BT25" s="7"/>
      <c r="BU25" s="2" t="s">
        <v>109</v>
      </c>
      <c r="BV25" s="2" t="s">
        <v>97</v>
      </c>
      <c r="BW25" s="2" t="s">
        <v>100</v>
      </c>
      <c r="BX25" s="2" t="s">
        <v>138</v>
      </c>
      <c r="BY25" s="2" t="s">
        <v>111</v>
      </c>
      <c r="BZ25" s="2" t="s">
        <v>100</v>
      </c>
    </row>
    <row r="26">
      <c r="A26" s="2" t="s">
        <v>186</v>
      </c>
      <c r="B26" s="2" t="s">
        <v>87</v>
      </c>
      <c r="C26" s="2" t="s">
        <v>88</v>
      </c>
      <c r="D26" s="2" t="s">
        <v>168</v>
      </c>
      <c r="E26" s="2" t="s">
        <v>169</v>
      </c>
      <c r="F26" s="2" t="s">
        <v>91</v>
      </c>
      <c r="G26" s="2" t="s">
        <v>92</v>
      </c>
      <c r="H26" s="2" t="s">
        <v>93</v>
      </c>
      <c r="I26" s="2" t="s">
        <v>170</v>
      </c>
      <c r="J26" s="2" t="s">
        <v>176</v>
      </c>
      <c r="K26" s="2" t="s">
        <v>135</v>
      </c>
      <c r="L26" s="3">
        <v>68.6</v>
      </c>
      <c r="M26" s="3">
        <v>72.02</v>
      </c>
      <c r="N26" s="3">
        <v>139.99</v>
      </c>
      <c r="O26" s="2" t="s">
        <v>97</v>
      </c>
      <c r="P26" s="2" t="s">
        <v>179</v>
      </c>
      <c r="Q26" s="2" t="s">
        <v>99</v>
      </c>
      <c r="R26" s="2" t="s">
        <v>100</v>
      </c>
      <c r="S26" s="2" t="s">
        <v>184</v>
      </c>
      <c r="T26" s="2" t="s">
        <v>100</v>
      </c>
      <c r="U26" s="2" t="s">
        <v>172</v>
      </c>
      <c r="V26" s="2" t="s">
        <v>104</v>
      </c>
      <c r="W26" s="2" t="s">
        <v>105</v>
      </c>
      <c r="X26" s="2" t="s">
        <v>106</v>
      </c>
      <c r="Y26" s="2" t="s">
        <v>124</v>
      </c>
      <c r="Z26" s="4">
        <v>599</v>
      </c>
      <c r="AA26" s="4">
        <f>=ROUNDDOWN(23.0384615384615,0)</f>
      </c>
      <c r="AB26" s="5">
        <v>26</v>
      </c>
      <c r="AC26" s="2" t="s">
        <v>125</v>
      </c>
      <c r="AD26" s="4">
        <v>140</v>
      </c>
      <c r="AE26" s="4">
        <v>640</v>
      </c>
      <c r="AF26" s="6">
        <v>65</v>
      </c>
      <c r="AG26" s="6">
        <v>73</v>
      </c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100</v>
      </c>
      <c r="AW26" s="8" t="s">
        <v>100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/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 t="s">
        <v>100</v>
      </c>
      <c r="BJ26" s="4">
        <v>26</v>
      </c>
      <c r="BK26" s="8">
        <v>1720.98</v>
      </c>
      <c r="BL26" s="2" t="s">
        <v>130</v>
      </c>
      <c r="BM26" s="7"/>
      <c r="BN26" s="7"/>
      <c r="BO26" s="4"/>
      <c r="BP26" s="8"/>
      <c r="BQ26" s="4"/>
      <c r="BR26" s="8"/>
      <c r="BS26" s="7"/>
      <c r="BT26" s="7"/>
      <c r="BU26" s="2" t="s">
        <v>109</v>
      </c>
      <c r="BV26" s="2" t="s">
        <v>97</v>
      </c>
      <c r="BW26" s="2" t="s">
        <v>100</v>
      </c>
      <c r="BX26" s="2" t="s">
        <v>138</v>
      </c>
      <c r="BY26" s="2" t="s">
        <v>111</v>
      </c>
      <c r="BZ26" s="2" t="s">
        <v>100</v>
      </c>
    </row>
    <row r="27">
      <c r="A27" s="2" t="s">
        <v>187</v>
      </c>
      <c r="B27" s="2" t="s">
        <v>87</v>
      </c>
      <c r="C27" s="2" t="s">
        <v>88</v>
      </c>
      <c r="D27" s="2" t="s">
        <v>168</v>
      </c>
      <c r="E27" s="2" t="s">
        <v>169</v>
      </c>
      <c r="F27" s="2" t="s">
        <v>91</v>
      </c>
      <c r="G27" s="2" t="s">
        <v>92</v>
      </c>
      <c r="H27" s="2" t="s">
        <v>93</v>
      </c>
      <c r="I27" s="2" t="s">
        <v>170</v>
      </c>
      <c r="J27" s="2" t="s">
        <v>171</v>
      </c>
      <c r="K27" s="2" t="s">
        <v>159</v>
      </c>
      <c r="L27" s="3">
        <v>63.7</v>
      </c>
      <c r="M27" s="3">
        <v>66.88</v>
      </c>
      <c r="N27" s="3">
        <v>129.99</v>
      </c>
      <c r="O27" s="2" t="s">
        <v>97</v>
      </c>
      <c r="P27" s="2" t="s">
        <v>160</v>
      </c>
      <c r="Q27" s="2" t="s">
        <v>99</v>
      </c>
      <c r="R27" s="2" t="s">
        <v>100</v>
      </c>
      <c r="S27" s="2" t="s">
        <v>161</v>
      </c>
      <c r="T27" s="2" t="s">
        <v>102</v>
      </c>
      <c r="U27" s="2" t="s">
        <v>172</v>
      </c>
      <c r="V27" s="2" t="s">
        <v>104</v>
      </c>
      <c r="W27" s="2" t="s">
        <v>105</v>
      </c>
      <c r="X27" s="2" t="s">
        <v>162</v>
      </c>
      <c r="Y27" s="2" t="s">
        <v>100</v>
      </c>
      <c r="Z27" s="4"/>
      <c r="AA27" s="4">
        <f>=ROUNDDOWN({0},0)</f>
      </c>
      <c r="AB27" s="5"/>
      <c r="AC27" s="2" t="s">
        <v>163</v>
      </c>
      <c r="AD27" s="4">
        <v>370</v>
      </c>
      <c r="AE27" s="4">
        <v>494</v>
      </c>
      <c r="AF27" s="6">
        <v>65</v>
      </c>
      <c r="AG27" s="6"/>
      <c r="AH27" s="7"/>
      <c r="AI27" s="4"/>
      <c r="AJ27" s="4">
        <f>=ROUNDDOWN({0},0)</f>
      </c>
      <c r="AK27" s="5"/>
      <c r="AL27" s="2" t="s">
        <v>100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100</v>
      </c>
      <c r="AW27" s="8" t="s">
        <v>100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/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 t="s">
        <v>100</v>
      </c>
      <c r="BJ27" s="4"/>
      <c r="BK27" s="8"/>
      <c r="BL27" s="2" t="s">
        <v>100</v>
      </c>
      <c r="BM27" s="7"/>
      <c r="BN27" s="7"/>
      <c r="BO27" s="4"/>
      <c r="BP27" s="8"/>
      <c r="BQ27" s="4"/>
      <c r="BR27" s="8"/>
      <c r="BS27" s="7"/>
      <c r="BT27" s="7"/>
      <c r="BU27" s="2" t="s">
        <v>164</v>
      </c>
      <c r="BV27" s="2" t="s">
        <v>97</v>
      </c>
      <c r="BW27" s="2" t="s">
        <v>100</v>
      </c>
      <c r="BX27" s="2" t="s">
        <v>100</v>
      </c>
      <c r="BY27" s="2" t="s">
        <v>111</v>
      </c>
      <c r="BZ27" s="2" t="s">
        <v>100</v>
      </c>
    </row>
    <row r="28">
      <c r="A28" s="2" t="s">
        <v>188</v>
      </c>
      <c r="B28" s="2" t="s">
        <v>87</v>
      </c>
      <c r="C28" s="2" t="s">
        <v>88</v>
      </c>
      <c r="D28" s="2" t="s">
        <v>168</v>
      </c>
      <c r="E28" s="2" t="s">
        <v>169</v>
      </c>
      <c r="F28" s="2" t="s">
        <v>91</v>
      </c>
      <c r="G28" s="2" t="s">
        <v>92</v>
      </c>
      <c r="H28" s="2" t="s">
        <v>93</v>
      </c>
      <c r="I28" s="2" t="s">
        <v>170</v>
      </c>
      <c r="J28" s="2" t="s">
        <v>176</v>
      </c>
      <c r="K28" s="2" t="s">
        <v>159</v>
      </c>
      <c r="L28" s="3">
        <v>68.6</v>
      </c>
      <c r="M28" s="3">
        <v>72.02</v>
      </c>
      <c r="N28" s="3">
        <v>139.99</v>
      </c>
      <c r="O28" s="2" t="s">
        <v>97</v>
      </c>
      <c r="P28" s="2" t="s">
        <v>160</v>
      </c>
      <c r="Q28" s="2" t="s">
        <v>99</v>
      </c>
      <c r="R28" s="2" t="s">
        <v>100</v>
      </c>
      <c r="S28" s="2" t="s">
        <v>161</v>
      </c>
      <c r="T28" s="2" t="s">
        <v>102</v>
      </c>
      <c r="U28" s="2" t="s">
        <v>172</v>
      </c>
      <c r="V28" s="2" t="s">
        <v>104</v>
      </c>
      <c r="W28" s="2" t="s">
        <v>105</v>
      </c>
      <c r="X28" s="2" t="s">
        <v>162</v>
      </c>
      <c r="Y28" s="2" t="s">
        <v>100</v>
      </c>
      <c r="Z28" s="4"/>
      <c r="AA28" s="4">
        <f>=ROUNDDOWN({0},0)</f>
      </c>
      <c r="AB28" s="5"/>
      <c r="AC28" s="2" t="s">
        <v>163</v>
      </c>
      <c r="AD28" s="4">
        <v>146</v>
      </c>
      <c r="AE28" s="4">
        <v>180</v>
      </c>
      <c r="AF28" s="6">
        <v>65</v>
      </c>
      <c r="AG28" s="6"/>
      <c r="AH28" s="7"/>
      <c r="AI28" s="4"/>
      <c r="AJ28" s="4">
        <f>=ROUNDDOWN({0},0)</f>
      </c>
      <c r="AK28" s="5"/>
      <c r="AL28" s="2" t="s">
        <v>100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/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/>
      <c r="BK28" s="8"/>
      <c r="BL28" s="2" t="s">
        <v>100</v>
      </c>
      <c r="BM28" s="7"/>
      <c r="BN28" s="7"/>
      <c r="BO28" s="4"/>
      <c r="BP28" s="8"/>
      <c r="BQ28" s="4"/>
      <c r="BR28" s="8"/>
      <c r="BS28" s="7"/>
      <c r="BT28" s="7"/>
      <c r="BU28" s="2" t="s">
        <v>164</v>
      </c>
      <c r="BV28" s="2" t="s">
        <v>97</v>
      </c>
      <c r="BW28" s="2" t="s">
        <v>100</v>
      </c>
      <c r="BX28" s="2" t="s">
        <v>100</v>
      </c>
      <c r="BY28" s="2" t="s">
        <v>111</v>
      </c>
      <c r="BZ28" s="2" t="s">
        <v>100</v>
      </c>
    </row>
    <row r="29">
      <c r="A29" s="2" t="s">
        <v>189</v>
      </c>
      <c r="B29" s="2" t="s">
        <v>87</v>
      </c>
      <c r="C29" s="2" t="s">
        <v>88</v>
      </c>
      <c r="D29" s="2" t="s">
        <v>168</v>
      </c>
      <c r="E29" s="2" t="s">
        <v>169</v>
      </c>
      <c r="F29" s="2" t="s">
        <v>91</v>
      </c>
      <c r="G29" s="2" t="s">
        <v>92</v>
      </c>
      <c r="H29" s="2" t="s">
        <v>93</v>
      </c>
      <c r="I29" s="2" t="s">
        <v>170</v>
      </c>
      <c r="J29" s="2" t="s">
        <v>171</v>
      </c>
      <c r="K29" s="2" t="s">
        <v>96</v>
      </c>
      <c r="L29" s="3">
        <v>63.7</v>
      </c>
      <c r="M29" s="3">
        <v>66.88</v>
      </c>
      <c r="N29" s="3">
        <v>129.99</v>
      </c>
      <c r="O29" s="2" t="s">
        <v>97</v>
      </c>
      <c r="P29" s="2" t="s">
        <v>179</v>
      </c>
      <c r="Q29" s="2" t="s">
        <v>99</v>
      </c>
      <c r="R29" s="2" t="s">
        <v>100</v>
      </c>
      <c r="S29" s="2" t="s">
        <v>190</v>
      </c>
      <c r="T29" s="2" t="s">
        <v>102</v>
      </c>
      <c r="U29" s="2" t="s">
        <v>172</v>
      </c>
      <c r="V29" s="2" t="s">
        <v>104</v>
      </c>
      <c r="W29" s="2" t="s">
        <v>105</v>
      </c>
      <c r="X29" s="2" t="s">
        <v>106</v>
      </c>
      <c r="Y29" s="2" t="s">
        <v>107</v>
      </c>
      <c r="Z29" s="4">
        <v>846</v>
      </c>
      <c r="AA29" s="4">
        <f>=ROUNDDOWN(27.2903225806452,0)</f>
      </c>
      <c r="AB29" s="5">
        <v>31</v>
      </c>
      <c r="AC29" s="2" t="s">
        <v>100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/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>
        <v>24</v>
      </c>
      <c r="BK29" s="8">
        <v>1453.07</v>
      </c>
      <c r="BL29" s="2" t="s">
        <v>182</v>
      </c>
      <c r="BM29" s="7"/>
      <c r="BN29" s="7"/>
      <c r="BO29" s="4"/>
      <c r="BP29" s="8"/>
      <c r="BQ29" s="4"/>
      <c r="BR29" s="8"/>
      <c r="BS29" s="7"/>
      <c r="BT29" s="7"/>
      <c r="BU29" s="2" t="s">
        <v>109</v>
      </c>
      <c r="BV29" s="2" t="s">
        <v>97</v>
      </c>
      <c r="BW29" s="2" t="s">
        <v>100</v>
      </c>
      <c r="BX29" s="2" t="s">
        <v>191</v>
      </c>
      <c r="BY29" s="2" t="s">
        <v>111</v>
      </c>
      <c r="BZ29" s="2" t="s">
        <v>100</v>
      </c>
    </row>
    <row r="30">
      <c r="A30" s="2" t="s">
        <v>192</v>
      </c>
      <c r="B30" s="2" t="s">
        <v>87</v>
      </c>
      <c r="C30" s="2" t="s">
        <v>88</v>
      </c>
      <c r="D30" s="2" t="s">
        <v>168</v>
      </c>
      <c r="E30" s="2" t="s">
        <v>169</v>
      </c>
      <c r="F30" s="2" t="s">
        <v>91</v>
      </c>
      <c r="G30" s="2" t="s">
        <v>92</v>
      </c>
      <c r="H30" s="2" t="s">
        <v>93</v>
      </c>
      <c r="I30" s="2" t="s">
        <v>170</v>
      </c>
      <c r="J30" s="2" t="s">
        <v>176</v>
      </c>
      <c r="K30" s="2" t="s">
        <v>96</v>
      </c>
      <c r="L30" s="3">
        <v>68.6</v>
      </c>
      <c r="M30" s="3">
        <v>72.02</v>
      </c>
      <c r="N30" s="3">
        <v>139.99</v>
      </c>
      <c r="O30" s="2" t="s">
        <v>97</v>
      </c>
      <c r="P30" s="2" t="s">
        <v>179</v>
      </c>
      <c r="Q30" s="2" t="s">
        <v>99</v>
      </c>
      <c r="R30" s="2" t="s">
        <v>100</v>
      </c>
      <c r="S30" s="2" t="s">
        <v>190</v>
      </c>
      <c r="T30" s="2" t="s">
        <v>102</v>
      </c>
      <c r="U30" s="2" t="s">
        <v>172</v>
      </c>
      <c r="V30" s="2" t="s">
        <v>104</v>
      </c>
      <c r="W30" s="2" t="s">
        <v>105</v>
      </c>
      <c r="X30" s="2" t="s">
        <v>106</v>
      </c>
      <c r="Y30" s="2" t="s">
        <v>107</v>
      </c>
      <c r="Z30" s="4">
        <v>898</v>
      </c>
      <c r="AA30" s="4">
        <f>=ROUNDDOWN(25.6571428571429,0)</f>
      </c>
      <c r="AB30" s="5">
        <v>35</v>
      </c>
      <c r="AC30" s="2" t="s">
        <v>100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100</v>
      </c>
      <c r="AW30" s="8" t="s">
        <v>100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/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 t="s">
        <v>100</v>
      </c>
      <c r="BJ30" s="4">
        <v>20</v>
      </c>
      <c r="BK30" s="8">
        <v>1305.93</v>
      </c>
      <c r="BL30" s="2" t="s">
        <v>193</v>
      </c>
      <c r="BM30" s="7"/>
      <c r="BN30" s="7"/>
      <c r="BO30" s="4"/>
      <c r="BP30" s="8"/>
      <c r="BQ30" s="4"/>
      <c r="BR30" s="8"/>
      <c r="BS30" s="7"/>
      <c r="BT30" s="7"/>
      <c r="BU30" s="2" t="s">
        <v>109</v>
      </c>
      <c r="BV30" s="2" t="s">
        <v>97</v>
      </c>
      <c r="BW30" s="2" t="s">
        <v>100</v>
      </c>
      <c r="BX30" s="2" t="s">
        <v>194</v>
      </c>
      <c r="BY30" s="2" t="s">
        <v>111</v>
      </c>
      <c r="BZ30" s="2" t="s">
        <v>100</v>
      </c>
    </row>
    <row r="31">
      <c r="A31" s="2" t="s">
        <v>195</v>
      </c>
      <c r="B31" s="2" t="s">
        <v>87</v>
      </c>
      <c r="C31" s="2" t="s">
        <v>88</v>
      </c>
      <c r="D31" s="2" t="s">
        <v>196</v>
      </c>
      <c r="E31" s="2" t="s">
        <v>197</v>
      </c>
      <c r="F31" s="2" t="s">
        <v>91</v>
      </c>
      <c r="G31" s="2" t="s">
        <v>92</v>
      </c>
      <c r="H31" s="2" t="s">
        <v>93</v>
      </c>
      <c r="I31" s="2" t="s">
        <v>198</v>
      </c>
      <c r="J31" s="2" t="s">
        <v>95</v>
      </c>
      <c r="K31" s="2" t="s">
        <v>121</v>
      </c>
      <c r="L31" s="3">
        <v>71.39</v>
      </c>
      <c r="M31" s="3">
        <v>74.96</v>
      </c>
      <c r="N31" s="3">
        <v>139.99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123</v>
      </c>
      <c r="T31" s="2" t="s">
        <v>100</v>
      </c>
      <c r="U31" s="2" t="s">
        <v>103</v>
      </c>
      <c r="V31" s="2" t="s">
        <v>104</v>
      </c>
      <c r="W31" s="2" t="s">
        <v>105</v>
      </c>
      <c r="X31" s="2" t="s">
        <v>106</v>
      </c>
      <c r="Y31" s="2" t="s">
        <v>124</v>
      </c>
      <c r="Z31" s="4">
        <v>348</v>
      </c>
      <c r="AA31" s="4">
        <f>=ROUNDDOWN(58,0)</f>
      </c>
      <c r="AB31" s="5">
        <v>6</v>
      </c>
      <c r="AC31" s="2" t="s">
        <v>148</v>
      </c>
      <c r="AD31" s="4">
        <v>30</v>
      </c>
      <c r="AE31" s="4">
        <v>30</v>
      </c>
      <c r="AF31" s="6">
        <v>65</v>
      </c>
      <c r="AG31" s="6">
        <v>73</v>
      </c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>
        <v>2</v>
      </c>
      <c r="AW31" s="8">
        <v>182.5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/>
      <c r="BC31" s="4">
        <v>2</v>
      </c>
      <c r="BD31" s="8">
        <v>182.5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>
        <v>1</v>
      </c>
      <c r="BJ31" s="4"/>
      <c r="BK31" s="8"/>
      <c r="BL31" s="2" t="s">
        <v>100</v>
      </c>
      <c r="BM31" s="7"/>
      <c r="BN31" s="7"/>
      <c r="BO31" s="4"/>
      <c r="BP31" s="8"/>
      <c r="BQ31" s="4"/>
      <c r="BR31" s="8"/>
      <c r="BS31" s="7"/>
      <c r="BT31" s="7"/>
      <c r="BU31" s="2" t="s">
        <v>109</v>
      </c>
      <c r="BV31" s="2" t="s">
        <v>97</v>
      </c>
      <c r="BW31" s="2" t="s">
        <v>100</v>
      </c>
      <c r="BX31" s="2" t="s">
        <v>199</v>
      </c>
      <c r="BY31" s="2" t="s">
        <v>111</v>
      </c>
      <c r="BZ31" s="2" t="s">
        <v>100</v>
      </c>
    </row>
    <row r="32">
      <c r="A32" s="2" t="s">
        <v>200</v>
      </c>
      <c r="B32" s="2" t="s">
        <v>87</v>
      </c>
      <c r="C32" s="2" t="s">
        <v>88</v>
      </c>
      <c r="D32" s="2" t="s">
        <v>196</v>
      </c>
      <c r="E32" s="2" t="s">
        <v>197</v>
      </c>
      <c r="F32" s="2" t="s">
        <v>91</v>
      </c>
      <c r="G32" s="2" t="s">
        <v>92</v>
      </c>
      <c r="H32" s="2" t="s">
        <v>93</v>
      </c>
      <c r="I32" s="2" t="s">
        <v>198</v>
      </c>
      <c r="J32" s="2" t="s">
        <v>113</v>
      </c>
      <c r="K32" s="2" t="s">
        <v>121</v>
      </c>
      <c r="L32" s="3">
        <v>81.59</v>
      </c>
      <c r="M32" s="3">
        <v>85.67</v>
      </c>
      <c r="N32" s="3">
        <v>159.99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123</v>
      </c>
      <c r="T32" s="2" t="s">
        <v>100</v>
      </c>
      <c r="U32" s="2" t="s">
        <v>103</v>
      </c>
      <c r="V32" s="2" t="s">
        <v>104</v>
      </c>
      <c r="W32" s="2" t="s">
        <v>105</v>
      </c>
      <c r="X32" s="2" t="s">
        <v>106</v>
      </c>
      <c r="Y32" s="2" t="s">
        <v>124</v>
      </c>
      <c r="Z32" s="4">
        <v>332</v>
      </c>
      <c r="AA32" s="4">
        <f>=ROUNDDOWN(66.4,0)</f>
      </c>
      <c r="AB32" s="5">
        <v>5</v>
      </c>
      <c r="AC32" s="2" t="s">
        <v>100</v>
      </c>
      <c r="AD32" s="4"/>
      <c r="AE32" s="4"/>
      <c r="AF32" s="6">
        <v>65</v>
      </c>
      <c r="AG32" s="6">
        <v>73</v>
      </c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/>
      <c r="AP32" s="4">
        <v>2</v>
      </c>
      <c r="AQ32" s="8">
        <v>182.5</v>
      </c>
      <c r="AR32" s="4"/>
      <c r="AS32" s="8"/>
      <c r="AT32" s="7"/>
      <c r="AU32" s="7"/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>
        <v>1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>
        <v>3</v>
      </c>
      <c r="BK32" s="8">
        <v>265.66</v>
      </c>
      <c r="BL32" s="2" t="s">
        <v>142</v>
      </c>
      <c r="BM32" s="7">
        <v>0.6667</v>
      </c>
      <c r="BN32" s="7">
        <v>0.687</v>
      </c>
      <c r="BO32" s="4">
        <v>2</v>
      </c>
      <c r="BP32" s="8">
        <v>182.5</v>
      </c>
      <c r="BQ32" s="4"/>
      <c r="BR32" s="8"/>
      <c r="BS32" s="7"/>
      <c r="BT32" s="7"/>
      <c r="BU32" s="2" t="s">
        <v>109</v>
      </c>
      <c r="BV32" s="2" t="s">
        <v>97</v>
      </c>
      <c r="BW32" s="2" t="s">
        <v>100</v>
      </c>
      <c r="BX32" s="2" t="s">
        <v>127</v>
      </c>
      <c r="BY32" s="2" t="s">
        <v>111</v>
      </c>
      <c r="BZ32" s="2" t="s">
        <v>100</v>
      </c>
    </row>
    <row r="33">
      <c r="A33" s="2" t="s">
        <v>201</v>
      </c>
      <c r="B33" s="2" t="s">
        <v>87</v>
      </c>
      <c r="C33" s="2" t="s">
        <v>88</v>
      </c>
      <c r="D33" s="2" t="s">
        <v>196</v>
      </c>
      <c r="E33" s="2" t="s">
        <v>197</v>
      </c>
      <c r="F33" s="2" t="s">
        <v>91</v>
      </c>
      <c r="G33" s="2" t="s">
        <v>92</v>
      </c>
      <c r="H33" s="2" t="s">
        <v>93</v>
      </c>
      <c r="I33" s="2" t="s">
        <v>198</v>
      </c>
      <c r="J33" s="2" t="s">
        <v>117</v>
      </c>
      <c r="K33" s="2" t="s">
        <v>121</v>
      </c>
      <c r="L33" s="3">
        <v>81.59</v>
      </c>
      <c r="M33" s="3">
        <v>85.67</v>
      </c>
      <c r="N33" s="3">
        <v>159.99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123</v>
      </c>
      <c r="T33" s="2" t="s">
        <v>100</v>
      </c>
      <c r="U33" s="2" t="s">
        <v>103</v>
      </c>
      <c r="V33" s="2" t="s">
        <v>104</v>
      </c>
      <c r="W33" s="2" t="s">
        <v>105</v>
      </c>
      <c r="X33" s="2" t="s">
        <v>106</v>
      </c>
      <c r="Y33" s="2" t="s">
        <v>124</v>
      </c>
      <c r="Z33" s="4">
        <v>153</v>
      </c>
      <c r="AA33" s="4">
        <f>=ROUNDDOWN(76.5,0)</f>
      </c>
      <c r="AB33" s="5">
        <v>2</v>
      </c>
      <c r="AC33" s="2" t="s">
        <v>100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100</v>
      </c>
      <c r="AW33" s="8" t="s">
        <v>100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/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 t="s">
        <v>100</v>
      </c>
      <c r="BJ33" s="4"/>
      <c r="BK33" s="8"/>
      <c r="BL33" s="2" t="s">
        <v>100</v>
      </c>
      <c r="BM33" s="7"/>
      <c r="BN33" s="7"/>
      <c r="BO33" s="4"/>
      <c r="BP33" s="8"/>
      <c r="BQ33" s="4"/>
      <c r="BR33" s="8"/>
      <c r="BS33" s="7"/>
      <c r="BT33" s="7"/>
      <c r="BU33" s="2" t="s">
        <v>109</v>
      </c>
      <c r="BV33" s="2" t="s">
        <v>97</v>
      </c>
      <c r="BW33" s="2" t="s">
        <v>100</v>
      </c>
      <c r="BX33" s="2" t="s">
        <v>127</v>
      </c>
      <c r="BY33" s="2" t="s">
        <v>111</v>
      </c>
      <c r="BZ33" s="2" t="s">
        <v>100</v>
      </c>
    </row>
    <row r="34">
      <c r="A34" s="2" t="s">
        <v>202</v>
      </c>
      <c r="B34" s="2" t="s">
        <v>203</v>
      </c>
      <c r="C34" s="2" t="s">
        <v>88</v>
      </c>
      <c r="D34" s="2" t="s">
        <v>204</v>
      </c>
      <c r="E34" s="2" t="s">
        <v>205</v>
      </c>
      <c r="F34" s="2" t="s">
        <v>91</v>
      </c>
      <c r="G34" s="2" t="s">
        <v>92</v>
      </c>
      <c r="H34" s="2" t="s">
        <v>93</v>
      </c>
      <c r="I34" s="2" t="s">
        <v>206</v>
      </c>
      <c r="J34" s="2" t="s">
        <v>207</v>
      </c>
      <c r="K34" s="2" t="s">
        <v>135</v>
      </c>
      <c r="L34" s="3">
        <v>17.6</v>
      </c>
      <c r="M34" s="3">
        <v>18.48</v>
      </c>
      <c r="N34" s="3">
        <v>39.99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136</v>
      </c>
      <c r="T34" s="2" t="s">
        <v>100</v>
      </c>
      <c r="U34" s="2" t="s">
        <v>100</v>
      </c>
      <c r="V34" s="2" t="s">
        <v>104</v>
      </c>
      <c r="W34" s="2" t="s">
        <v>105</v>
      </c>
      <c r="X34" s="2" t="s">
        <v>100</v>
      </c>
      <c r="Y34" s="2" t="s">
        <v>208</v>
      </c>
      <c r="Z34" s="4">
        <v>472</v>
      </c>
      <c r="AA34" s="4">
        <f>=ROUNDDOWN(17.4814814814815,0)</f>
      </c>
      <c r="AB34" s="5"/>
      <c r="AC34" s="2" t="s">
        <v>209</v>
      </c>
      <c r="AD34" s="4">
        <v>200</v>
      </c>
      <c r="AE34" s="4">
        <v>200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/>
      <c r="AP34" s="4">
        <v>8</v>
      </c>
      <c r="AQ34" s="8">
        <v>162.48</v>
      </c>
      <c r="AR34" s="4"/>
      <c r="AS34" s="8"/>
      <c r="AT34" s="7"/>
      <c r="AU34" s="7"/>
      <c r="AV34" s="4">
        <v>8</v>
      </c>
      <c r="AW34" s="8">
        <v>162.48</v>
      </c>
      <c r="AX34" s="4"/>
      <c r="AY34" s="8"/>
      <c r="AZ34" s="7"/>
      <c r="BA34" s="7"/>
      <c r="BB34" s="7">
        <v>1</v>
      </c>
      <c r="BC34" s="4">
        <v>8</v>
      </c>
      <c r="BD34" s="8">
        <v>162.48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>
        <v>1</v>
      </c>
      <c r="BJ34" s="4">
        <v>16</v>
      </c>
      <c r="BK34" s="8">
        <v>306.48</v>
      </c>
      <c r="BL34" s="2" t="s">
        <v>210</v>
      </c>
      <c r="BM34" s="7">
        <v>0.5</v>
      </c>
      <c r="BN34" s="7">
        <v>0.5301</v>
      </c>
      <c r="BO34" s="4">
        <v>8</v>
      </c>
      <c r="BP34" s="8">
        <v>162.48</v>
      </c>
      <c r="BQ34" s="4"/>
      <c r="BR34" s="8"/>
      <c r="BS34" s="7"/>
      <c r="BT34" s="7"/>
      <c r="BU34" s="2" t="s">
        <v>109</v>
      </c>
      <c r="BV34" s="2" t="s">
        <v>97</v>
      </c>
      <c r="BW34" s="2" t="s">
        <v>100</v>
      </c>
      <c r="BX34" s="2" t="s">
        <v>211</v>
      </c>
      <c r="BY34" s="2" t="s">
        <v>111</v>
      </c>
      <c r="BZ34" s="2" t="s">
        <v>100</v>
      </c>
    </row>
    <row r="35">
      <c r="A35" s="2" t="s">
        <v>212</v>
      </c>
      <c r="B35" s="2" t="s">
        <v>203</v>
      </c>
      <c r="C35" s="2" t="s">
        <v>88</v>
      </c>
      <c r="D35" s="2" t="s">
        <v>204</v>
      </c>
      <c r="E35" s="2" t="s">
        <v>205</v>
      </c>
      <c r="F35" s="2" t="s">
        <v>91</v>
      </c>
      <c r="G35" s="2" t="s">
        <v>92</v>
      </c>
      <c r="H35" s="2" t="s">
        <v>93</v>
      </c>
      <c r="I35" s="2" t="s">
        <v>206</v>
      </c>
      <c r="J35" s="2" t="s">
        <v>207</v>
      </c>
      <c r="K35" s="2" t="s">
        <v>121</v>
      </c>
      <c r="L35" s="3">
        <v>17.6</v>
      </c>
      <c r="M35" s="3">
        <v>18.48</v>
      </c>
      <c r="N35" s="3">
        <v>39.99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123</v>
      </c>
      <c r="T35" s="2" t="s">
        <v>100</v>
      </c>
      <c r="U35" s="2" t="s">
        <v>100</v>
      </c>
      <c r="V35" s="2" t="s">
        <v>104</v>
      </c>
      <c r="W35" s="2" t="s">
        <v>105</v>
      </c>
      <c r="X35" s="2" t="s">
        <v>100</v>
      </c>
      <c r="Y35" s="2" t="s">
        <v>124</v>
      </c>
      <c r="Z35" s="4">
        <v>550</v>
      </c>
      <c r="AA35" s="4">
        <f>=ROUNDDOWN(23.9130434782609,0)</f>
      </c>
      <c r="AB35" s="5">
        <v>23</v>
      </c>
      <c r="AC35" s="2" t="s">
        <v>213</v>
      </c>
      <c r="AD35" s="4">
        <v>100</v>
      </c>
      <c r="AE35" s="4">
        <v>420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/>
      <c r="BJ35" s="4">
        <v>11</v>
      </c>
      <c r="BK35" s="8">
        <v>213.14</v>
      </c>
      <c r="BL35" s="2" t="s">
        <v>214</v>
      </c>
      <c r="BM35" s="7"/>
      <c r="BN35" s="7"/>
      <c r="BO35" s="4"/>
      <c r="BP35" s="8"/>
      <c r="BQ35" s="4"/>
      <c r="BR35" s="8"/>
      <c r="BS35" s="7"/>
      <c r="BT35" s="7"/>
      <c r="BU35" s="2" t="s">
        <v>109</v>
      </c>
      <c r="BV35" s="2" t="s">
        <v>97</v>
      </c>
      <c r="BW35" s="2" t="s">
        <v>100</v>
      </c>
      <c r="BX35" s="2" t="s">
        <v>215</v>
      </c>
      <c r="BY35" s="2" t="s">
        <v>111</v>
      </c>
      <c r="BZ35" s="2" t="s">
        <v>100</v>
      </c>
    </row>
    <row r="36">
      <c r="A36" s="2" t="s">
        <v>216</v>
      </c>
      <c r="B36" s="2" t="s">
        <v>217</v>
      </c>
      <c r="C36" s="2" t="s">
        <v>88</v>
      </c>
      <c r="D36" s="2" t="s">
        <v>218</v>
      </c>
      <c r="E36" s="2" t="s">
        <v>219</v>
      </c>
      <c r="F36" s="2" t="s">
        <v>91</v>
      </c>
      <c r="G36" s="2" t="s">
        <v>92</v>
      </c>
      <c r="H36" s="2" t="s">
        <v>93</v>
      </c>
      <c r="I36" s="2" t="s">
        <v>220</v>
      </c>
      <c r="J36" s="2" t="s">
        <v>221</v>
      </c>
      <c r="K36" s="2" t="s">
        <v>121</v>
      </c>
      <c r="L36" s="3">
        <v>10</v>
      </c>
      <c r="M36" s="3">
        <v>10.5</v>
      </c>
      <c r="N36" s="3">
        <v>24.99</v>
      </c>
      <c r="O36" s="2" t="s">
        <v>97</v>
      </c>
      <c r="P36" s="2" t="s">
        <v>98</v>
      </c>
      <c r="Q36" s="2" t="s">
        <v>99</v>
      </c>
      <c r="R36" s="2" t="s">
        <v>100</v>
      </c>
      <c r="S36" s="2" t="s">
        <v>222</v>
      </c>
      <c r="T36" s="2" t="s">
        <v>100</v>
      </c>
      <c r="U36" s="2" t="s">
        <v>100</v>
      </c>
      <c r="V36" s="2" t="s">
        <v>223</v>
      </c>
      <c r="W36" s="2" t="s">
        <v>105</v>
      </c>
      <c r="X36" s="2" t="s">
        <v>100</v>
      </c>
      <c r="Y36" s="2" t="s">
        <v>224</v>
      </c>
      <c r="Z36" s="4">
        <v>907</v>
      </c>
      <c r="AA36" s="4">
        <f>=ROUNDDOWN(21.5952380952381,0)</f>
      </c>
      <c r="AB36" s="5">
        <v>42</v>
      </c>
      <c r="AC36" s="2" t="s">
        <v>225</v>
      </c>
      <c r="AD36" s="4">
        <v>160</v>
      </c>
      <c r="AE36" s="4">
        <v>920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>
        <v>14</v>
      </c>
      <c r="BK36" s="8">
        <v>150.33</v>
      </c>
      <c r="BL36" s="2" t="s">
        <v>226</v>
      </c>
      <c r="BM36" s="7"/>
      <c r="BN36" s="7"/>
      <c r="BO36" s="4"/>
      <c r="BP36" s="8"/>
      <c r="BQ36" s="4"/>
      <c r="BR36" s="8"/>
      <c r="BS36" s="7"/>
      <c r="BT36" s="7"/>
      <c r="BU36" s="2" t="s">
        <v>109</v>
      </c>
      <c r="BV36" s="2" t="s">
        <v>97</v>
      </c>
      <c r="BW36" s="2" t="s">
        <v>100</v>
      </c>
      <c r="BX36" s="2" t="s">
        <v>227</v>
      </c>
      <c r="BY36" s="2" t="s">
        <v>111</v>
      </c>
      <c r="BZ36" s="2" t="s">
        <v>100</v>
      </c>
    </row>
    <row r="37">
      <c r="A37" s="16" t="s">
        <v>228</v>
      </c>
      <c r="B37" s="9" t="s">
        <v>100</v>
      </c>
      <c r="C37" s="9" t="s">
        <v>100</v>
      </c>
      <c r="D37" s="9" t="s">
        <v>100</v>
      </c>
      <c r="E37" s="9" t="s">
        <v>100</v>
      </c>
      <c r="F37" s="9" t="s">
        <v>100</v>
      </c>
      <c r="G37" s="9" t="s">
        <v>100</v>
      </c>
      <c r="H37" s="9" t="s">
        <v>100</v>
      </c>
      <c r="I37" s="9" t="s">
        <v>100</v>
      </c>
      <c r="J37" s="9" t="s">
        <v>100</v>
      </c>
      <c r="K37" s="9" t="s">
        <v>100</v>
      </c>
      <c r="L37" s="10"/>
      <c r="M37" s="10"/>
      <c r="N37" s="10"/>
      <c r="O37" s="9" t="s">
        <v>100</v>
      </c>
      <c r="P37" s="9" t="s">
        <v>100</v>
      </c>
      <c r="Q37" s="9" t="s">
        <v>100</v>
      </c>
      <c r="R37" s="9" t="s">
        <v>100</v>
      </c>
      <c r="S37" s="9" t="s">
        <v>100</v>
      </c>
      <c r="T37" s="9" t="s">
        <v>100</v>
      </c>
      <c r="U37" s="9" t="s">
        <v>100</v>
      </c>
      <c r="V37" s="9" t="s">
        <v>100</v>
      </c>
      <c r="W37" s="9" t="s">
        <v>100</v>
      </c>
      <c r="X37" s="9" t="s">
        <v>100</v>
      </c>
      <c r="Y37" s="9" t="s">
        <v>100</v>
      </c>
      <c r="Z37" s="11">
        <v>24115</v>
      </c>
      <c r="AA37" s="11">
        <f>=ROUNDDOWN({0},0)</f>
      </c>
      <c r="AB37" s="12">
        <v>734</v>
      </c>
      <c r="AC37" s="9" t="s">
        <v>100</v>
      </c>
      <c r="AD37" s="11"/>
      <c r="AE37" s="11">
        <v>14936</v>
      </c>
      <c r="AF37" s="13"/>
      <c r="AG37" s="13"/>
      <c r="AH37" s="14"/>
      <c r="AI37" s="11"/>
      <c r="AJ37" s="11">
        <f>=ROUNDDOWN({0},0)</f>
      </c>
      <c r="AK37" s="12"/>
      <c r="AL37" s="9" t="s">
        <v>100</v>
      </c>
      <c r="AM37" s="11"/>
      <c r="AN37" s="11"/>
      <c r="AO37" s="14"/>
      <c r="AP37" s="11">
        <v>109</v>
      </c>
      <c r="AQ37" s="15">
        <v>9938.9</v>
      </c>
      <c r="AR37" s="11"/>
      <c r="AS37" s="15"/>
      <c r="AT37" s="14"/>
      <c r="AU37" s="14"/>
      <c r="AV37" s="11">
        <v>109</v>
      </c>
      <c r="AW37" s="15">
        <v>9938.9</v>
      </c>
      <c r="AX37" s="11"/>
      <c r="AY37" s="15"/>
      <c r="AZ37" s="14"/>
      <c r="BA37" s="14"/>
      <c r="BB37" s="14"/>
      <c r="BC37" s="11">
        <v>109</v>
      </c>
      <c r="BD37" s="15">
        <v>9938.9</v>
      </c>
      <c r="BE37" s="11"/>
      <c r="BF37" s="15"/>
      <c r="BG37" s="14"/>
      <c r="BH37" s="14"/>
      <c r="BI37" s="14"/>
      <c r="BJ37" s="11"/>
      <c r="BK37" s="15"/>
      <c r="BL37" s="9" t="s">
        <v>100</v>
      </c>
      <c r="BM37" s="14"/>
      <c r="BN37" s="14"/>
      <c r="BO37" s="11">
        <v>109</v>
      </c>
      <c r="BP37" s="15">
        <v>9938.9</v>
      </c>
      <c r="BQ37" s="11"/>
      <c r="BR37" s="15"/>
      <c r="BS37" s="14"/>
      <c r="BT37" s="14"/>
      <c r="BU37" s="9" t="s">
        <v>100</v>
      </c>
      <c r="BV37" s="9" t="s">
        <v>100</v>
      </c>
      <c r="BW37" s="9" t="s">
        <v>100</v>
      </c>
      <c r="BX37" s="9" t="s">
        <v>100</v>
      </c>
      <c r="BY37" s="9" t="s">
        <v>100</v>
      </c>
      <c r="BZ37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20"/>
    <mergeCell ref="BD6:BD20"/>
    <mergeCell ref="BE6:BE20"/>
    <mergeCell ref="BF6:BF20"/>
    <mergeCell ref="BG6:BG20"/>
    <mergeCell ref="BH6:BH20"/>
    <mergeCell ref="BC21:BC30"/>
    <mergeCell ref="BD21:BD30"/>
    <mergeCell ref="BE21:BE30"/>
    <mergeCell ref="BF21:BF30"/>
    <mergeCell ref="BG21:BG30"/>
    <mergeCell ref="BH21:BH30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3"/>
    <mergeCell ref="AW31:AW33"/>
    <mergeCell ref="AX31:AX33"/>
    <mergeCell ref="AY31:AY33"/>
    <mergeCell ref="AZ31:AZ33"/>
    <mergeCell ref="BA31:BA33"/>
    <mergeCell ref="BI31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229</v>
      </c>
      <c r="D2" s="0" t="s">
        <v>230</v>
      </c>
      <c r="E2" s="0" t="s">
        <v>231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232</v>
      </c>
      <c r="J4" s="1" t="s">
        <v>233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234</v>
      </c>
      <c r="P4" s="1" t="s">
        <v>235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236</v>
      </c>
      <c r="F5" s="1" t="s">
        <v>237</v>
      </c>
      <c r="G5" s="1" t="s">
        <v>236</v>
      </c>
      <c r="H5" s="1" t="s">
        <v>237</v>
      </c>
      <c r="I5" s="1" t="s">
        <v>232</v>
      </c>
      <c r="J5" s="1" t="s">
        <v>233</v>
      </c>
      <c r="K5" s="1" t="s">
        <v>238</v>
      </c>
      <c r="L5" s="1" t="s">
        <v>239</v>
      </c>
      <c r="M5" s="1" t="s">
        <v>238</v>
      </c>
      <c r="N5" s="1" t="s">
        <v>239</v>
      </c>
      <c r="O5" s="1" t="s">
        <v>234</v>
      </c>
      <c r="P5" s="1" t="s">
        <v>235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87</v>
      </c>
      <c r="F6" s="8">
        <v>8708.44</v>
      </c>
      <c r="G6" s="4"/>
      <c r="H6" s="8"/>
      <c r="I6" s="7"/>
      <c r="J6" s="7"/>
      <c r="K6" s="4">
        <v>87</v>
      </c>
      <c r="L6" s="8">
        <v>8708.44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168</v>
      </c>
      <c r="D7" s="2" t="s">
        <v>169</v>
      </c>
      <c r="E7" s="4">
        <v>12</v>
      </c>
      <c r="F7" s="8">
        <v>885.48</v>
      </c>
      <c r="G7" s="4"/>
      <c r="H7" s="8"/>
      <c r="I7" s="7"/>
      <c r="J7" s="7"/>
      <c r="K7" s="4">
        <v>12</v>
      </c>
      <c r="L7" s="8">
        <v>885.48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196</v>
      </c>
      <c r="D8" s="2" t="s">
        <v>197</v>
      </c>
      <c r="E8" s="4">
        <v>2</v>
      </c>
      <c r="F8" s="8">
        <v>182.5</v>
      </c>
      <c r="G8" s="4"/>
      <c r="H8" s="8"/>
      <c r="I8" s="7"/>
      <c r="J8" s="7"/>
      <c r="K8" s="4">
        <v>2</v>
      </c>
      <c r="L8" s="8">
        <v>182.5</v>
      </c>
      <c r="M8" s="4"/>
      <c r="N8" s="8"/>
      <c r="O8" s="7"/>
      <c r="P8" s="7"/>
    </row>
    <row r="9">
      <c r="A9" s="2" t="s">
        <v>203</v>
      </c>
      <c r="B9" s="2" t="s">
        <v>88</v>
      </c>
      <c r="C9" s="2" t="s">
        <v>204</v>
      </c>
      <c r="D9" s="2" t="s">
        <v>205</v>
      </c>
      <c r="E9" s="4">
        <v>8</v>
      </c>
      <c r="F9" s="8">
        <v>162.48</v>
      </c>
      <c r="G9" s="4"/>
      <c r="H9" s="8"/>
      <c r="I9" s="7"/>
      <c r="J9" s="7"/>
      <c r="K9" s="4">
        <v>8</v>
      </c>
      <c r="L9" s="8">
        <v>162.48</v>
      </c>
      <c r="M9" s="4"/>
      <c r="N9" s="8"/>
      <c r="O9" s="7"/>
      <c r="P9" s="7"/>
    </row>
    <row r="10">
      <c r="A10" s="2" t="s">
        <v>217</v>
      </c>
      <c r="B10" s="2" t="s">
        <v>88</v>
      </c>
      <c r="C10" s="2" t="s">
        <v>218</v>
      </c>
      <c r="D10" s="2" t="s">
        <v>219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229</v>
      </c>
      <c r="D2" s="0" t="s">
        <v>230</v>
      </c>
      <c r="E2" s="0" t="s">
        <v>231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232</v>
      </c>
      <c r="I4" s="1" t="s">
        <v>233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234</v>
      </c>
      <c r="O4" s="1" t="s">
        <v>235</v>
      </c>
    </row>
    <row r="5">
      <c r="A5" s="1" t="s">
        <v>52</v>
      </c>
      <c r="B5" s="1" t="s">
        <v>54</v>
      </c>
      <c r="C5" s="1" t="s">
        <v>55</v>
      </c>
      <c r="D5" s="1" t="s">
        <v>236</v>
      </c>
      <c r="E5" s="1" t="s">
        <v>237</v>
      </c>
      <c r="F5" s="1" t="s">
        <v>236</v>
      </c>
      <c r="G5" s="1" t="s">
        <v>237</v>
      </c>
      <c r="H5" s="1" t="s">
        <v>232</v>
      </c>
      <c r="I5" s="1" t="s">
        <v>233</v>
      </c>
      <c r="J5" s="1" t="s">
        <v>238</v>
      </c>
      <c r="K5" s="1" t="s">
        <v>239</v>
      </c>
      <c r="L5" s="1" t="s">
        <v>238</v>
      </c>
      <c r="M5" s="1" t="s">
        <v>239</v>
      </c>
      <c r="N5" s="1" t="s">
        <v>234</v>
      </c>
      <c r="O5" s="1" t="s">
        <v>235</v>
      </c>
    </row>
    <row r="6">
      <c r="A6" s="2" t="s">
        <v>87</v>
      </c>
      <c r="B6" s="2" t="s">
        <v>89</v>
      </c>
      <c r="C6" s="2" t="s">
        <v>90</v>
      </c>
      <c r="D6" s="4">
        <v>87</v>
      </c>
      <c r="E6" s="8">
        <v>8708.44</v>
      </c>
      <c r="F6" s="4"/>
      <c r="G6" s="8"/>
      <c r="H6" s="7"/>
      <c r="I6" s="7"/>
      <c r="J6" s="4">
        <v>87</v>
      </c>
      <c r="K6" s="8">
        <v>8708.44</v>
      </c>
      <c r="L6" s="4"/>
      <c r="M6" s="8"/>
      <c r="N6" s="7"/>
      <c r="O6" s="7"/>
    </row>
    <row r="7">
      <c r="A7" s="2" t="s">
        <v>87</v>
      </c>
      <c r="B7" s="2" t="s">
        <v>168</v>
      </c>
      <c r="C7" s="2" t="s">
        <v>169</v>
      </c>
      <c r="D7" s="4">
        <v>12</v>
      </c>
      <c r="E7" s="8">
        <v>885.48</v>
      </c>
      <c r="F7" s="4"/>
      <c r="G7" s="8"/>
      <c r="H7" s="7"/>
      <c r="I7" s="7"/>
      <c r="J7" s="4">
        <v>12</v>
      </c>
      <c r="K7" s="8">
        <v>885.48</v>
      </c>
      <c r="L7" s="4"/>
      <c r="M7" s="8"/>
      <c r="N7" s="7"/>
      <c r="O7" s="7"/>
    </row>
    <row r="8">
      <c r="A8" s="2" t="s">
        <v>87</v>
      </c>
      <c r="B8" s="2" t="s">
        <v>196</v>
      </c>
      <c r="C8" s="2" t="s">
        <v>197</v>
      </c>
      <c r="D8" s="4">
        <v>2</v>
      </c>
      <c r="E8" s="8">
        <v>182.5</v>
      </c>
      <c r="F8" s="4"/>
      <c r="G8" s="8"/>
      <c r="H8" s="7"/>
      <c r="I8" s="7"/>
      <c r="J8" s="4">
        <v>2</v>
      </c>
      <c r="K8" s="8">
        <v>182.5</v>
      </c>
      <c r="L8" s="4"/>
      <c r="M8" s="8"/>
      <c r="N8" s="7"/>
      <c r="O8" s="7"/>
    </row>
    <row r="9">
      <c r="A9" s="2" t="s">
        <v>203</v>
      </c>
      <c r="B9" s="2" t="s">
        <v>204</v>
      </c>
      <c r="C9" s="2" t="s">
        <v>205</v>
      </c>
      <c r="D9" s="4">
        <v>8</v>
      </c>
      <c r="E9" s="8">
        <v>162.48</v>
      </c>
      <c r="F9" s="4"/>
      <c r="G9" s="8"/>
      <c r="H9" s="7"/>
      <c r="I9" s="7"/>
      <c r="J9" s="4">
        <v>8</v>
      </c>
      <c r="K9" s="8">
        <v>162.48</v>
      </c>
      <c r="L9" s="4"/>
      <c r="M9" s="8"/>
      <c r="N9" s="7"/>
      <c r="O9" s="7"/>
    </row>
    <row r="10">
      <c r="A10" s="2" t="s">
        <v>217</v>
      </c>
      <c r="B10" s="2" t="s">
        <v>218</v>
      </c>
      <c r="C10" s="2" t="s">
        <v>219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