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<sst xmlns="http://schemas.openxmlformats.org/spreadsheetml/2006/main" count="2011" uniqueCount="2011">
  <si>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</si>
  <si>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</si>
  <si>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</si>
  <si>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</si>
  <si>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</si>
  <si>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</si>
  <si>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</si>
  <si>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</si>
  <si>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</si>
  <si>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</si>
  <si>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</si>
  <si>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</si>
  <si>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</si>
  <si>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</si>
  <si>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</si>
  <si>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</si>
  <si>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</si>
  <si>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</si>
  <si>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</si>
  <si>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</si>
  <si>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</si>
  <si>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</si>
  <si>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</si>
  <si>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</si>
  <si>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HDDS</t>
  </si>
  <si>
    <t>ROOMECOM</t>
  </si>
  <si>
    <t>JCPENNEY01</t>
  </si>
  <si>
    <t>AMERSIGNDS</t>
  </si>
  <si>
    <t>ZOLA</t>
  </si>
  <si>
    <t>HOUZZ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</si>
  <si>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</si>
  <si>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</si>
  <si>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</si>
  <si>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</si>
  <si>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</si>
  <si>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</si>
  <si>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</si>
  <si>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</si>
  <si>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</si>
  <si>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</si>
  <si>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</si>
  <si>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</si>
  <si>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</si>
  <si>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</si>
  <si>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</si>
  <si>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</si>
  <si>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</si>
  <si>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</si>
  <si>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</si>
  <si>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</si>
  <si>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</si>
  <si>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</si>
  <si>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</si>
  <si>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</si>
  <si>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</si>
  <si>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</si>
  <si>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</si>
  <si>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</si>
  <si>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</si>
  <si>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</si>
  <si>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</si>
  <si>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</si>
  <si>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</si>
  <si>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</si>
  <si>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</si>
  <si>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</si>
  <si>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</si>
  <si>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</si>
  <si>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</si>
  <si>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</si>
  <si>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</si>
  <si>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</si>
  <si>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</si>
  <si>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</si>
  <si>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</si>
  <si>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</si>
  <si>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</si>
  <si>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</si>
  <si>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</si>
  <si>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</si>
  <si>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</si>
  <si>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</si>
  <si>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</si>
  <si>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</si>
  <si>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</si>
  <si>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</si>
  <si>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</si>
  <si>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</si>
  <si>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</si>
  <si>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</si>
  <si>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</si>
  <si>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</si>
  <si>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</si>
  <si>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</si>
  <si>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</si>
  <si>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</si>
  <si>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</si>
  <si>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</si>
  <si>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</si>
  <si>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</si>
  <si>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</si>
  <si>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</si>
  <si>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</si>
  <si>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</si>
  <si>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</si>
  <si>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</si>
  <si>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</si>
  <si>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</si>
  <si>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</si>
  <si>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</si>
  <si>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</si>
  <si>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</si>
  <si>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</si>
  <si>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</si>
  <si>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</si>
  <si>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</si>
  <si>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</si>
  <si>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</si>
  <si>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</si>
  <si>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</si>
  <si>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</si>
  <si>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</si>
  <si>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</si>
  <si>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</si>
  <si>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</si>
  <si>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</si>
  <si>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</si>
  <si>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</si>
  <si>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</si>
  <si>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</si>
  <si>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</si>
  <si>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</si>
  <si>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</si>
  <si>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</si>
  <si>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</si>
  <si>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</si>
  <si>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</si>
  <si>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12/25/2024</t>
  </si>
  <si>
    <t>AMAZONDS,AMERSIGNDS,ASHFURNDS,CSNSTORES,HDDS,HOUZZ,KOHLDSN,OLLIIX,OVERSTOCK01,ROOMECOM,TGTDVS,ZOLA</t>
  </si>
  <si>
    <t>Setup</t>
  </si>
  <si>
    <t>1/24/2018</t>
  </si>
  <si>
    <t>No</t>
  </si>
  <si>
    <t>8/16/2016</t>
  </si>
  <si>
    <t>12/14/2016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</si>
  <si>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</si>
  <si>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</si>
  <si>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</si>
  <si>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</si>
  <si>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</si>
  <si>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</si>
  <si>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</si>
  <si>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</si>
  <si>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6/13/2024</t>
  </si>
  <si>
    <t>8/21/2024</t>
  </si>
  <si>
    <t>2/18/2022</t>
  </si>
  <si>
    <t>10/12/2022</t>
  </si>
  <si>
    <t>11/3/2016</t>
  </si>
  <si>
    <t>6/27/2017</t>
  </si>
  <si>
    <t>5/24/2023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</si>
  <si>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</si>
  <si>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</si>
  <si>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</si>
  <si>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</si>
  <si>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</si>
  <si>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</si>
  <si>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</si>
  <si>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</si>
  <si>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4/26/2022</t>
  </si>
  <si>
    <t>8/25/2022</t>
  </si>
  <si>
    <t>12/14/2023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</si>
  <si>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</si>
  <si>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</si>
  <si>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</si>
  <si>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</si>
  <si>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</si>
  <si>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</si>
  <si>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</si>
  <si>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</si>
  <si>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</si>
  <si>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</si>
  <si>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</si>
  <si>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</si>
  <si>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</si>
  <si>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</si>
  <si>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</si>
  <si>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12/12/2024</t>
  </si>
  <si>
    <t>AMAZONDS,CSNSTORES,HDDS,HOUZZ,KIRKLANDDS,OLLIIX,OVERSTOCK01,ROOMECOM,TGTDVS</t>
  </si>
  <si>
    <t>4/19/2019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</si>
  <si>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</si>
  <si>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</si>
  <si>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</si>
  <si>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</si>
  <si>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</si>
  <si>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</si>
  <si>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</si>
  <si>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</si>
  <si>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</si>
  <si>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</si>
  <si>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</si>
  <si>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</si>
  <si>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7/5/2024</t>
  </si>
  <si>
    <t>7/26/2022</t>
  </si>
  <si>
    <t>12/26/2018</t>
  </si>
  <si>
    <t>3/19/2019</t>
  </si>
  <si>
    <t>12/16/2020</t>
  </si>
  <si>
    <t>2/9/2021</t>
  </si>
  <si>
    <t>Declined</t>
  </si>
  <si>
    <t>12/18/2018</t>
  </si>
  <si>
    <t>7/10/2019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</si>
  <si>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</si>
  <si>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</si>
  <si>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</si>
  <si>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</si>
  <si>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</si>
  <si>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</si>
  <si>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</si>
  <si>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</si>
  <si>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</si>
  <si>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</t>
  </si>
  <si>
    <t>1</t>
  </si>
  <si>
    <t>Other</t>
  </si>
  <si>
    <t>1/27/2021</t>
  </si>
  <si>
    <t>AMERSIGNDS,ASHFURNDS,CSNSTORES,OLLIIX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</si>
  <si>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</si>
  <si>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</si>
  <si>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</si>
  <si>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</si>
  <si>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</si>
  <si>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</si>
  <si>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</si>
  <si>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</si>
  <si>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</si>
  <si>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</si>
  <si>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6/26/2024</t>
  </si>
  <si>
    <t>9/14/2023</t>
  </si>
  <si>
    <t>3/14/2024</t>
  </si>
  <si>
    <t>6/6/2021</t>
  </si>
  <si>
    <t>11/15/2021</t>
  </si>
  <si>
    <t>8/2/2023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</si>
  <si>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</si>
  <si>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</si>
  <si>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</si>
  <si>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</si>
  <si>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</si>
  <si>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</si>
  <si>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</si>
  <si>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</si>
  <si>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</si>
  <si>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</si>
  <si>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</si>
  <si>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</si>
  <si>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</si>
  <si>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</si>
  <si>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</si>
  <si>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10/19/2024</t>
  </si>
  <si>
    <t>CSNSTORES,DESINC,HDDS,KOHLDSN,OLLIIX,OVERSTOCK01,ROOMECOM,TGTDVS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</si>
  <si>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</si>
  <si>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</si>
  <si>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</si>
  <si>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</si>
  <si>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</si>
  <si>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</si>
  <si>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</si>
  <si>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</si>
  <si>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</si>
  <si>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</si>
  <si>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9/4/2024</t>
  </si>
  <si>
    <t>2/24/2022</t>
  </si>
  <si>
    <t>7/18/2022</t>
  </si>
  <si>
    <t>1/19/2018</t>
  </si>
  <si>
    <t>2/27/2018</t>
  </si>
  <si>
    <t>9/5/2023</t>
  </si>
  <si>
    <t>6/12/2019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</si>
  <si>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</si>
  <si>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</si>
  <si>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</si>
  <si>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</si>
  <si>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</si>
  <si>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</si>
  <si>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</si>
  <si>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</si>
  <si>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</si>
  <si>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</si>
  <si>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</si>
  <si>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</si>
  <si>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AMAZON,AMAZONDS,AMERSIGNDS,CSNSTORES,HOUZZ,KOHLDSN,OLLIIX,OVERSTOCK01,ROOMECOM,TGTDVS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</si>
  <si>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</si>
  <si>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</si>
  <si>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</si>
  <si>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</si>
  <si>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</si>
  <si>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</si>
  <si>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</si>
  <si>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</si>
  <si>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</si>
  <si>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</si>
  <si>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7/16/2024</t>
  </si>
  <si>
    <t>4/9/2024</t>
  </si>
  <si>
    <t>7/20/2023</t>
  </si>
  <si>
    <t>7/31/2023</t>
  </si>
  <si>
    <t>2/16/2024</t>
  </si>
  <si>
    <t>7/15/2024</t>
  </si>
  <si>
    <t>10/8/2023</t>
  </si>
  <si>
    <t>9/11/2024</t>
  </si>
  <si>
    <t>7/27/2023</t>
  </si>
  <si>
    <t>12/27/2023</t>
  </si>
  <si>
    <t>II153-0023</t>
  </si>
  <si>
    <t>Contour</t>
  </si>
  <si>
    <t>Ceramic Table Lamp</t>
  </si>
  <si>
    <t>Ivory</t>
  </si>
  <si>
    <t>PF002798</t>
  </si>
  <si>
    <t>4/2/2017</t>
  </si>
  <si>
    <t>1/2/2025</t>
  </si>
  <si>
    <t>AMAZONDS,AMERSIGNDS,CSNSTORES,HDDS,KIRKLANDDS,KOHLDSN,MACY02,OLLIIX,ROOMECOM,TGTDVS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</si>
  <si>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</si>
  <si>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</si>
  <si>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</si>
  <si>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</si>
  <si>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</si>
  <si>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</si>
  <si>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</si>
  <si>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</si>
  <si>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</si>
  <si>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</si>
  <si>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</si>
  <si>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5/2/2022</t>
  </si>
  <si>
    <t>12/29/2016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</si>
  <si>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</si>
  <si>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</si>
  <si>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</si>
  <si>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</si>
  <si>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</si>
  <si>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</si>
  <si>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</si>
  <si>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</si>
  <si>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</si>
  <si>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</si>
  <si>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II153-0113</t>
  </si>
  <si>
    <t>Agape</t>
  </si>
  <si>
    <t>Boho Ceramic Table Lamp</t>
  </si>
  <si>
    <t>White</t>
  </si>
  <si>
    <t>12/22/2021</t>
  </si>
  <si>
    <t>11/8/2024</t>
  </si>
  <si>
    <t>CSNSTORES,DESINC,JCPENNEY01,MACY02,OLLIIX,OVERSTOCK01,ROOMECOM,TGTDVS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</si>
  <si>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</si>
  <si>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</si>
  <si>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</si>
  <si>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</si>
  <si>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</si>
  <si>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</si>
  <si>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</si>
  <si>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</si>
  <si>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5/8/2024</t>
  </si>
  <si>
    <t>10/17/2022</t>
  </si>
  <si>
    <t>11/28/2022</t>
  </si>
  <si>
    <t>12/12/2023</t>
  </si>
  <si>
    <t>3/4/2022</t>
  </si>
  <si>
    <t>9/6/2023</t>
  </si>
  <si>
    <t>2/11/2022</t>
  </si>
  <si>
    <t>4/2/2024</t>
  </si>
  <si>
    <t>12/29/2021</t>
  </si>
  <si>
    <t>9/16/2024</t>
  </si>
  <si>
    <t>12/31/2021</t>
  </si>
  <si>
    <t>II153-0148</t>
  </si>
  <si>
    <t>Bryson</t>
  </si>
  <si>
    <t>Dome-Shaped 2-Light Metal Table Lamp</t>
  </si>
  <si>
    <t>Gold</t>
  </si>
  <si>
    <t>Glam/Luxury</t>
  </si>
  <si>
    <t>AMAZON,AMAZONDS,CSNSTORES,HDDS,JCPENNEY01,KIRKLANDDS,KOHLDSN,MACY02,OLLIIX,OVERSTOCK01,ROOMECOM,TGTDVS</t>
  </si>
  <si>
    <t>3/27/2024</t>
  </si>
  <si>
    <t>8/3/2023</t>
  </si>
  <si>
    <t>9/7/2023</t>
  </si>
  <si>
    <t>4/17/2024</t>
  </si>
  <si>
    <t>9/24/2023</t>
  </si>
  <si>
    <t>6/11/2024</t>
  </si>
  <si>
    <t>10/9/2023</t>
  </si>
  <si>
    <t>6/28/2024</t>
  </si>
  <si>
    <t>12/13/2023</t>
  </si>
  <si>
    <t>10/25/2023</t>
  </si>
  <si>
    <t>7/24/2023</t>
  </si>
  <si>
    <t>8/21/2023</t>
  </si>
  <si>
    <t>MPS153-0086</t>
  </si>
  <si>
    <t>Holloway</t>
  </si>
  <si>
    <t>Marble Base Table Lamp</t>
  </si>
  <si>
    <t>11/14/2017</t>
  </si>
  <si>
    <t>AMERSIGNDS,CSNSTORES,KOHLDSN,OLLIIX,OVERSTOCK01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</si>
  <si>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</si>
  <si>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</si>
  <si>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</si>
  <si>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</si>
  <si>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</si>
  <si>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</si>
  <si>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</si>
  <si>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</si>
  <si>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</si>
  <si>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</si>
  <si>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2/27/2023</t>
  </si>
  <si>
    <t>12/28/2018</t>
  </si>
  <si>
    <t>9/6/2021</t>
  </si>
  <si>
    <t>6/6/2018</t>
  </si>
  <si>
    <t>8/16/2024</t>
  </si>
  <si>
    <t>3/27/2019</t>
  </si>
  <si>
    <t>6/4/2018</t>
  </si>
  <si>
    <t>4/6/2018</t>
  </si>
  <si>
    <t>5/11/2020</t>
  </si>
  <si>
    <t>9/8/2020</t>
  </si>
  <si>
    <t>MP153-0001</t>
  </si>
  <si>
    <t>Tate</t>
  </si>
  <si>
    <t>Boho Textured Ceramic Table Lamp</t>
  </si>
  <si>
    <t>PF002834</t>
  </si>
  <si>
    <t>AMAZON,AMERSIGNDS,CSNSTORES,KIRKLANDDS,KOHLDSN,OLLIIX,TGTDVS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</si>
  <si>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</si>
  <si>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</si>
  <si>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</si>
  <si>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</si>
  <si>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</si>
  <si>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</si>
  <si>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</si>
  <si>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</si>
  <si>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</si>
  <si>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</si>
  <si>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</si>
  <si>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</si>
  <si>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</si>
  <si>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</si>
  <si>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</si>
  <si>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</si>
  <si>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</si>
  <si>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</si>
  <si>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</si>
  <si>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</si>
  <si>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</si>
  <si>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</si>
  <si>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</si>
  <si>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</si>
  <si>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AMAZON,CSNSTORES,KOHLDSN,OLLIIX,OVERSTOCK01,TGTDVS,ZOLA</t>
  </si>
  <si>
    <t>6/4/2024</t>
  </si>
  <si>
    <t>3/11/2024</t>
  </si>
  <si>
    <t>9/10/2024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</si>
  <si>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</si>
  <si>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</si>
  <si>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</si>
  <si>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</si>
  <si>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</si>
  <si>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</si>
  <si>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</si>
  <si>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10/4/2024</t>
  </si>
  <si>
    <t>4/20/2024</t>
  </si>
  <si>
    <t>7/23/2024</t>
  </si>
  <si>
    <t>4/5/2024</t>
  </si>
  <si>
    <t>5/13/2024</t>
  </si>
  <si>
    <t>4/26/2024</t>
  </si>
  <si>
    <t>II153-0108</t>
  </si>
  <si>
    <t>Anzio</t>
  </si>
  <si>
    <t>Cream</t>
  </si>
  <si>
    <t>12/23/2021</t>
  </si>
  <si>
    <t>AMERSIGNDS,CSNSTORES,HOUZZ,JCPENNEY01,KIRKLANDDS,KOHLDSN,OLLIIX,TGTDVS</t>
  </si>
  <si>
    <t>3/24/2022</t>
  </si>
  <si>
    <t>1/14/2022</t>
  </si>
  <si>
    <t>6/1/2022</t>
  </si>
  <si>
    <t>6/29/2022</t>
  </si>
  <si>
    <t>9/9/2024</t>
  </si>
  <si>
    <t>10/30/2023</t>
  </si>
  <si>
    <t>7/10/2024</t>
  </si>
  <si>
    <t>1/8/2024</t>
  </si>
  <si>
    <t>12/27/2021</t>
  </si>
  <si>
    <t>4/20/2022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</si>
  <si>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</si>
  <si>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</si>
  <si>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</si>
  <si>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</si>
  <si>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</si>
  <si>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</si>
  <si>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</si>
  <si>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</si>
  <si>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</si>
  <si>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</si>
  <si>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11/6/2023</t>
  </si>
  <si>
    <t>5/28/2024</t>
  </si>
  <si>
    <t>7/5/2023</t>
  </si>
  <si>
    <t>1/15/2024</t>
  </si>
  <si>
    <t>II153-0106</t>
  </si>
  <si>
    <t>Jayda</t>
  </si>
  <si>
    <t>Geometric Ceramic Table Lamp</t>
  </si>
  <si>
    <t>Blue</t>
  </si>
  <si>
    <t>HDDS,JCPENNEY01,KIRKLANDDS,KOHLDSN,OLLIIX,OVERSTOCK01,ROOMECOM,TGTDVS</t>
  </si>
  <si>
    <t>6/7/2022</t>
  </si>
  <si>
    <t>2/14/2022</t>
  </si>
  <si>
    <t>1/31/2022</t>
  </si>
  <si>
    <t>2/10/2022</t>
  </si>
  <si>
    <t>9/24/2024</t>
  </si>
  <si>
    <t>3/8/2024</t>
  </si>
  <si>
    <t>9/12/2022</t>
  </si>
  <si>
    <t>6/24/2023</t>
  </si>
  <si>
    <t>9/22/2022</t>
  </si>
  <si>
    <t>10/3/2023</t>
  </si>
  <si>
    <t>12/28/2023</t>
  </si>
  <si>
    <t>9/19/2022</t>
  </si>
  <si>
    <t>MP153-0179</t>
  </si>
  <si>
    <t>Macon</t>
  </si>
  <si>
    <t>Glass Cylinder Table Lamp</t>
  </si>
  <si>
    <t>Clear</t>
  </si>
  <si>
    <t>3/13/2018</t>
  </si>
  <si>
    <t>CSNSTORES,KOHLDSN,OLLIIX,OVERSTOCK01,TGTDVS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</si>
  <si>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</si>
  <si>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</si>
  <si>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</si>
  <si>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</si>
  <si>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</si>
  <si>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</si>
  <si>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</si>
  <si>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</si>
  <si>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</si>
  <si>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</si>
  <si>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</si>
  <si>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</si>
  <si>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</si>
  <si>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</si>
  <si>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</si>
  <si>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9/15/2021</t>
  </si>
  <si>
    <t>II153-0129</t>
  </si>
  <si>
    <t>Tristan</t>
  </si>
  <si>
    <t>Triangular Ceramic and Wood Table Lamp</t>
  </si>
  <si>
    <t>White Base/Cream Shade</t>
  </si>
  <si>
    <t>3/7/2022</t>
  </si>
  <si>
    <t>AMERSIGNDS,HDDS,KIRKLANDDS,OLLIIX,OVERSTOCK01,ROOMECOM,TGTDVS,ZOLA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</si>
  <si>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</si>
  <si>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</si>
  <si>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</si>
  <si>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</si>
  <si>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</si>
  <si>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</si>
  <si>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</si>
  <si>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</si>
  <si>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</si>
  <si>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7/12/2024</t>
  </si>
  <si>
    <t>6/8/2023</t>
  </si>
  <si>
    <t>8/10/2022</t>
  </si>
  <si>
    <t>1/3/2024</t>
  </si>
  <si>
    <t>5/18/2023</t>
  </si>
  <si>
    <t>3/8/2022</t>
  </si>
  <si>
    <t>5/12/2022</t>
  </si>
  <si>
    <t>3/11/2022</t>
  </si>
  <si>
    <t>11/20/2023</t>
  </si>
  <si>
    <t>FB153-1174</t>
  </si>
  <si>
    <t>Ashbourne</t>
  </si>
  <si>
    <t>Embossed Floral Resin Table Lamp</t>
  </si>
  <si>
    <t>12/21/2022</t>
  </si>
  <si>
    <t>AMAZON,AMAZONDS,KIRKLANDDS,KOHLDSN,OLLIIX,OVERSTOCK01,TGTDVS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</si>
  <si>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</si>
  <si>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</si>
  <si>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</si>
  <si>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</si>
  <si>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</si>
  <si>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</si>
  <si>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</si>
  <si>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</si>
  <si>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</si>
  <si>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</si>
  <si>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</si>
  <si>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</si>
  <si>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</si>
  <si>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</si>
  <si>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</si>
  <si>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</si>
  <si>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</si>
  <si>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</si>
  <si>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AMERSIGNDS,DESINC,HDDS,MACY02,OVERSTOCK01,ROOMECOM,TGTDVS,ZOLA</t>
  </si>
  <si>
    <t>5/30/2024</t>
  </si>
  <si>
    <t>8/5/2024</t>
  </si>
  <si>
    <t>8/13/2024</t>
  </si>
  <si>
    <t>5/9/2024</t>
  </si>
  <si>
    <t>8/20/2024</t>
  </si>
  <si>
    <t>II153-0126</t>
  </si>
  <si>
    <t>Kittery</t>
  </si>
  <si>
    <t>Metal Table Lamp with Glass Drum Shade</t>
  </si>
  <si>
    <t>Black Base/Frosted Shade</t>
  </si>
  <si>
    <t>Industrial</t>
  </si>
  <si>
    <t>CSNSTORES,HDDS,OLLIIX,OVERSTOCK01,TGTDVS,ZOLA</t>
  </si>
  <si>
    <t>4/29/2022</t>
  </si>
  <si>
    <t>4/7/2022</t>
  </si>
  <si>
    <t>9/27/2022</t>
  </si>
  <si>
    <t>4/25/2022</t>
  </si>
  <si>
    <t>8/7/2024</t>
  </si>
  <si>
    <t>1/18/2023</t>
  </si>
  <si>
    <t>6/7/2023</t>
  </si>
  <si>
    <t>6/6/2023</t>
  </si>
  <si>
    <t>3/10/2022</t>
  </si>
  <si>
    <t>5/10/2022</t>
  </si>
  <si>
    <t>II153-0107</t>
  </si>
  <si>
    <t>Everly</t>
  </si>
  <si>
    <t>Ceramic Table Lamp with Handles</t>
  </si>
  <si>
    <t>CSNSTORES,HDDS,JCPENNEY01,KIRKLANDDS,KOHLDSN,MACY02,OLLIIX</t>
  </si>
  <si>
    <t>1/17/2022</t>
  </si>
  <si>
    <t>6/28/2022</t>
  </si>
  <si>
    <t>2/17/2022</t>
  </si>
  <si>
    <t>10/16/2023</t>
  </si>
  <si>
    <t>10/5/2023</t>
  </si>
  <si>
    <t>4/30/2024</t>
  </si>
  <si>
    <t>II153-0159</t>
  </si>
  <si>
    <t>Aquaviva</t>
  </si>
  <si>
    <t xml:space="preserve">Aquaviva </t>
  </si>
  <si>
    <t>Confetti Glass Table Lamp</t>
  </si>
  <si>
    <t>Artisan</t>
  </si>
  <si>
    <t>6/18/2024</t>
  </si>
  <si>
    <t>KOHLDSN,OLLIIX</t>
  </si>
  <si>
    <t>Pending</t>
  </si>
  <si>
    <t>8/25/2024</t>
  </si>
  <si>
    <t>6/17/2024</t>
  </si>
  <si>
    <t>9/2/2024</t>
  </si>
  <si>
    <t>8/8/2024</t>
  </si>
  <si>
    <t>II153-0127</t>
  </si>
  <si>
    <t>Bower</t>
  </si>
  <si>
    <t>2-Light Metal Table Lamp with Chimney Shades</t>
  </si>
  <si>
    <t>Black/Gold</t>
  </si>
  <si>
    <t>Close-out</t>
  </si>
  <si>
    <t>C</t>
  </si>
  <si>
    <t>CSNSTORES,JCPENNEY01,KIRKLANDDS,KOHLDSN,OLLIIX,OVERSTOCK01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</si>
  <si>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</si>
  <si>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</si>
  <si>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</si>
  <si>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</si>
  <si>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</si>
  <si>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</si>
  <si>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</si>
  <si>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</si>
  <si>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</si>
  <si>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II153-0150</t>
  </si>
  <si>
    <t>Flinn</t>
  </si>
  <si>
    <t>23" Resin Table Lamp with Faux Wood Texture</t>
  </si>
  <si>
    <t>Natural Whitewash</t>
  </si>
  <si>
    <t>AMERSIGNDS,CSNSTORES,KIRKLANDDS,MACY02,OLLIIX,TGTDVS</t>
  </si>
  <si>
    <t>3/13/2024</t>
  </si>
  <si>
    <t>4/8/2024</t>
  </si>
  <si>
    <t>7/24/2024</t>
  </si>
  <si>
    <t>1/1/2024</t>
  </si>
  <si>
    <t>5/20/2024</t>
  </si>
  <si>
    <t>9/18/2024</t>
  </si>
  <si>
    <t>II153-0144</t>
  </si>
  <si>
    <t>Nelia</t>
  </si>
  <si>
    <t>Frosted Glass Globe Resin Table Lamp</t>
  </si>
  <si>
    <t>B-</t>
  </si>
  <si>
    <t>2/10/2023</t>
  </si>
  <si>
    <t>CSNSTORES,OLLIIX,TGTDVS,ZOLA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</si>
  <si>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</si>
  <si>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</si>
  <si>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</si>
  <si>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</si>
  <si>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</si>
  <si>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</si>
  <si>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</si>
  <si>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</si>
  <si>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</si>
  <si>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</si>
  <si>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</si>
  <si>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</si>
  <si>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</si>
  <si>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</si>
  <si>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</si>
  <si>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3/29/2024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</si>
  <si>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</si>
  <si>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</si>
  <si>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</si>
  <si>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</si>
  <si>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</si>
  <si>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</si>
  <si>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</si>
  <si>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</si>
  <si>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</si>
  <si>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</si>
  <si>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</si>
  <si>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</si>
  <si>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</si>
  <si>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</si>
  <si>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10/31/2019</t>
  </si>
  <si>
    <t>3/21/2017</t>
  </si>
  <si>
    <t>6/13/2019</t>
  </si>
  <si>
    <t>3/12/2020</t>
  </si>
  <si>
    <t>11/15/2016</t>
  </si>
  <si>
    <t>4/23/2024</t>
  </si>
  <si>
    <t>11/13/2017</t>
  </si>
  <si>
    <t>2/1/2023</t>
  </si>
  <si>
    <t>II153-0156</t>
  </si>
  <si>
    <t>Alarid</t>
  </si>
  <si>
    <t>16" Ceramic Table Lamp</t>
  </si>
  <si>
    <t>DESINC,KIRKLANDDS,KOHLDSN,OLLIIX</t>
  </si>
  <si>
    <t>9/25/2024</t>
  </si>
  <si>
    <t>8/26/2024</t>
  </si>
  <si>
    <t>7/19/2024</t>
  </si>
  <si>
    <t>8/19/2024</t>
  </si>
  <si>
    <t>8/15/2024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</si>
  <si>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</si>
  <si>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</si>
  <si>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</si>
  <si>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</si>
  <si>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</si>
  <si>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</si>
  <si>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</si>
  <si>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7/25/2024</t>
  </si>
  <si>
    <t>9/6/2024</t>
  </si>
  <si>
    <t>II153-0161</t>
  </si>
  <si>
    <t>Ethra</t>
  </si>
  <si>
    <t>DESINC,KOHLDSN</t>
  </si>
  <si>
    <t>9/22/2024</t>
  </si>
  <si>
    <t>Accepted</t>
  </si>
  <si>
    <t>II153-0112</t>
  </si>
  <si>
    <t>Kenlyn</t>
  </si>
  <si>
    <t>CSNSTORES,KOHLDSN</t>
  </si>
  <si>
    <t>2/1/2022</t>
  </si>
  <si>
    <t>1/12/2022</t>
  </si>
  <si>
    <t>3/24/2023</t>
  </si>
  <si>
    <t>12/1/2022</t>
  </si>
  <si>
    <t>5/3/2023</t>
  </si>
  <si>
    <t>II153-0160</t>
  </si>
  <si>
    <t>Trilluxe</t>
  </si>
  <si>
    <t>8/17/2024</t>
  </si>
  <si>
    <t>OLLIIX,OVERSTOCK01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</si>
  <si>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</si>
  <si>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</si>
  <si>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</si>
  <si>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</si>
  <si>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</si>
  <si>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</si>
  <si>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</si>
  <si>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</si>
  <si>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</si>
  <si>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</si>
  <si>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</si>
  <si>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</si>
  <si>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</si>
  <si>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</si>
  <si>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</si>
  <si>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</si>
  <si>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</si>
  <si>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</si>
  <si>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</si>
  <si>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</si>
  <si>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</si>
  <si>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</si>
  <si>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</si>
  <si>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</si>
  <si>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</si>
  <si>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</t>
  </si>
  <si>
    <t>5/23/2024</t>
  </si>
  <si>
    <t>3/18/2024</t>
  </si>
  <si>
    <t>1/31/2024</t>
  </si>
  <si>
    <t>4/11/2024</t>
  </si>
  <si>
    <t>3/25/2024</t>
  </si>
  <si>
    <t>9/15/2024</t>
  </si>
  <si>
    <t>MP151-0123</t>
  </si>
  <si>
    <t>Auburn Bell Shaped Hanging Glass Pendant Light</t>
  </si>
  <si>
    <t>Dia.9"</t>
  </si>
  <si>
    <t>PF002875</t>
  </si>
  <si>
    <t>AMAZON,CSNSTORES,HDDS,HOUZZ,KIRKLANDDS,KOHLDSN,LAMPDS,MACY02,OLLIIX,OVERSTOCK01,TGTDVS,ZOLA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</si>
  <si>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</si>
  <si>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</si>
  <si>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</si>
  <si>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</si>
  <si>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</si>
  <si>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</si>
  <si>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</si>
  <si>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</si>
  <si>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</si>
  <si>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</si>
  <si>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7/30/2024</t>
  </si>
  <si>
    <t>11/10/2019</t>
  </si>
  <si>
    <t>11/15/2017</t>
  </si>
  <si>
    <t>8/2/2021</t>
  </si>
  <si>
    <t>4/12/2021</t>
  </si>
  <si>
    <t>5/8/2019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</si>
  <si>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</si>
  <si>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</si>
  <si>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</si>
  <si>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</si>
  <si>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</si>
  <si>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</si>
  <si>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</si>
  <si>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</si>
  <si>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</si>
  <si>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AMAZONDS,CSNSTORES,HDDS,HOUZZ,KIRKLANDDS,KOHLDSN,OLLIIX,OVERSTOCK01,TGTDVS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</si>
  <si>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</si>
  <si>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</si>
  <si>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</si>
  <si>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</si>
  <si>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</si>
  <si>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</si>
  <si>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</si>
  <si>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</si>
  <si>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</si>
  <si>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</si>
  <si>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8/14/2024</t>
  </si>
  <si>
    <t>8/24/2021</t>
  </si>
  <si>
    <t>8/17/2023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</si>
  <si>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</si>
  <si>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</si>
  <si>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</si>
  <si>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</si>
  <si>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</si>
  <si>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</si>
  <si>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</si>
  <si>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</si>
  <si>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</si>
  <si>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</si>
  <si>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</si>
  <si>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</si>
  <si>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</si>
  <si>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</si>
  <si>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</si>
  <si>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</si>
  <si>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</si>
  <si>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</si>
  <si>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</si>
  <si>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</si>
  <si>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</si>
  <si>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</si>
  <si>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AMAZONDS,HDDS,HOUZZ,KOHLDSN,OLLIIX,OVERSTOCK01,ROOMECOM,TGTDVS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</si>
  <si>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</si>
  <si>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</si>
  <si>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</si>
  <si>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</si>
  <si>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</si>
  <si>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</si>
  <si>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</si>
  <si>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</si>
  <si>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9/12/2024</t>
  </si>
  <si>
    <t>2/27/2024</t>
  </si>
  <si>
    <t>11/19/2023</t>
  </si>
  <si>
    <t>10/16/2022</t>
  </si>
  <si>
    <t>FB151-1188</t>
  </si>
  <si>
    <t>Gold/Amber</t>
  </si>
  <si>
    <t>AMAZONDS,CSNSTORES,OVERSTOCK01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</si>
  <si>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</si>
  <si>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</si>
  <si>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</si>
  <si>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</si>
  <si>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</si>
  <si>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</si>
  <si>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</si>
  <si>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</si>
  <si>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</si>
  <si>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</si>
  <si>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</si>
  <si>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</si>
  <si>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</si>
  <si>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</si>
  <si>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</si>
  <si>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</si>
  <si>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</si>
  <si>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II151-0135</t>
  </si>
  <si>
    <t>Astrid</t>
  </si>
  <si>
    <t>Bowl Shaped Bamboo Pendant</t>
  </si>
  <si>
    <t>AMAZON,AMAZONDS,CSNSTORES,OLLIIX,TGTDVS</t>
  </si>
  <si>
    <t>3/29/2023</t>
  </si>
  <si>
    <t>1/19/2023</t>
  </si>
  <si>
    <t>5/8/2023</t>
  </si>
  <si>
    <t>5/31/2023</t>
  </si>
  <si>
    <t>4/9/2023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</si>
  <si>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</si>
  <si>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</si>
  <si>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</si>
  <si>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</si>
  <si>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</si>
  <si>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</si>
  <si>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</si>
  <si>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</si>
  <si>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</si>
  <si>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</si>
  <si>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</si>
  <si>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</si>
  <si>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</si>
  <si>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</si>
  <si>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</si>
  <si>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</si>
  <si>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II151-0120</t>
  </si>
  <si>
    <t>saben</t>
  </si>
  <si>
    <t>2-Tier Layered Shade Pendant</t>
  </si>
  <si>
    <t>Gold/White</t>
  </si>
  <si>
    <t>CSNSTORES,OLLIIX</t>
  </si>
  <si>
    <t>11/30/2022</t>
  </si>
  <si>
    <t>11/28/2023</t>
  </si>
  <si>
    <t>10/28/2022</t>
  </si>
  <si>
    <t>4/27/2023</t>
  </si>
  <si>
    <t>10/26/2022</t>
  </si>
  <si>
    <t>4/1/2022</t>
  </si>
  <si>
    <t>II151-0114</t>
  </si>
  <si>
    <t>Adele</t>
  </si>
  <si>
    <t>Farmhouse Metal Pendant</t>
  </si>
  <si>
    <t>White/Black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</si>
  <si>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</si>
  <si>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</si>
  <si>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</si>
  <si>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</si>
  <si>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</si>
  <si>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</si>
  <si>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</si>
  <si>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</si>
  <si>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</si>
  <si>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</si>
  <si>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</si>
  <si>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</si>
  <si>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</si>
  <si>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</si>
  <si>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</si>
  <si>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</si>
  <si>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</si>
  <si>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</si>
  <si>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</si>
  <si>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</si>
  <si>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</si>
  <si>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</si>
  <si>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</si>
  <si>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</si>
  <si>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</si>
  <si>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</si>
  <si>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</si>
  <si>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</si>
  <si>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</si>
  <si>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</si>
  <si>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</si>
  <si>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</si>
  <si>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</si>
  <si>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</si>
  <si>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</si>
  <si>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</si>
  <si>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</si>
  <si>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</si>
  <si>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</si>
  <si>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</si>
  <si>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</si>
  <si>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</si>
  <si>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</si>
  <si>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</si>
  <si>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</si>
  <si>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</si>
  <si>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</si>
  <si>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</si>
  <si>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</si>
  <si>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</si>
  <si>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</si>
  <si>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</si>
  <si>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</si>
  <si>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</si>
  <si>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</si>
  <si>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</si>
  <si>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</si>
  <si>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</si>
  <si>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</si>
  <si>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</si>
  <si>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</si>
  <si>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</si>
  <si>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</si>
  <si>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</si>
  <si>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</si>
  <si>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</si>
  <si>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</si>
  <si>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</si>
  <si>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</si>
  <si>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</si>
  <si>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</si>
  <si>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</si>
  <si>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</si>
  <si>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AMERSIGNDS,CSNSTORES,HOUZZ,KOHLDSN,MACY02,OVERSTOCK01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</si>
  <si>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</si>
  <si>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</si>
  <si>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</si>
  <si>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</si>
  <si>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</si>
  <si>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</si>
  <si>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</si>
  <si>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</si>
  <si>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</si>
  <si>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</si>
  <si>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</si>
  <si>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</si>
  <si>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</si>
  <si>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</si>
  <si>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</si>
  <si>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</si>
  <si>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</si>
  <si>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</si>
  <si>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</si>
  <si>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</si>
  <si>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</si>
  <si>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</si>
  <si>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</si>
  <si>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</si>
  <si>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</si>
  <si>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2/2/2018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</si>
  <si>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</si>
  <si>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</si>
  <si>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</si>
  <si>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</si>
  <si>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</si>
  <si>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</si>
  <si>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</si>
  <si>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</si>
  <si>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</si>
  <si>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</si>
  <si>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</si>
  <si>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</si>
  <si>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</si>
  <si>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</si>
  <si>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</si>
  <si>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II150-0009</t>
  </si>
  <si>
    <t>Antique Bronze</t>
  </si>
  <si>
    <t>CSNSTORES,LAMPDS,TGTDVS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</si>
  <si>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</si>
  <si>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</si>
  <si>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</si>
  <si>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</si>
  <si>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</si>
  <si>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</si>
  <si>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</si>
  <si>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</si>
  <si>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</si>
  <si>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</si>
  <si>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</si>
  <si>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</si>
  <si>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</si>
  <si>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</si>
  <si>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</si>
  <si>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</si>
  <si>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</si>
  <si>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</si>
  <si>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</si>
  <si>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</si>
  <si>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</si>
  <si>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</si>
  <si>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</si>
  <si>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</si>
  <si>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</si>
  <si>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</si>
  <si>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</si>
  <si>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</si>
  <si>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</si>
  <si>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</si>
  <si>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</si>
  <si>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</si>
  <si>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</si>
  <si>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</si>
  <si>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</si>
  <si>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</si>
  <si>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</si>
  <si>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</si>
  <si>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</si>
  <si>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</si>
  <si>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</si>
  <si>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</si>
  <si>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</si>
  <si>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</si>
  <si>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</si>
  <si>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</si>
  <si>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</si>
  <si>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</si>
  <si>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</si>
  <si>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</si>
  <si>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</si>
  <si>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</si>
  <si>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</si>
  <si>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</si>
  <si>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</si>
  <si>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</si>
  <si>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</si>
  <si>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</si>
  <si>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</si>
  <si>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</si>
  <si>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</si>
  <si>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Donation</t>
  </si>
  <si>
    <t>CSNSTORES,KIRKLANDDS,TGTDVS,ZOLA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</si>
  <si>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</si>
  <si>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</si>
  <si>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</si>
  <si>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</si>
  <si>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</si>
  <si>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</si>
  <si>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</si>
  <si>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</si>
  <si>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</si>
  <si>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</si>
  <si>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</si>
  <si>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</si>
  <si>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</si>
  <si>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</si>
  <si>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</si>
  <si>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</si>
  <si>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OLLIIX,OVERSTOCK01,TGTDVS</t>
  </si>
  <si>
    <t>10/28/2023</t>
  </si>
  <si>
    <t>10/24/2023</t>
  </si>
  <si>
    <t>12/18/2023</t>
  </si>
  <si>
    <t>10/31/2023</t>
  </si>
  <si>
    <t>11/9/2023</t>
  </si>
  <si>
    <t>1/9/2024</t>
  </si>
  <si>
    <t>II150-0118</t>
  </si>
  <si>
    <t>Ezra</t>
  </si>
  <si>
    <t>5-Light Metal Chandelier</t>
  </si>
  <si>
    <t>Antique Brass/White</t>
  </si>
  <si>
    <t>AMAZONDS,OLLIIX</t>
  </si>
  <si>
    <t>7/6/2022</t>
  </si>
  <si>
    <t>3/7/2023</t>
  </si>
  <si>
    <t>3/5/2023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</si>
  <si>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</si>
  <si>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</si>
  <si>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</si>
  <si>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</si>
  <si>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</si>
  <si>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</si>
  <si>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2/19/2024</t>
  </si>
  <si>
    <t>7/14/2023</t>
  </si>
  <si>
    <t>11/23/2022</t>
  </si>
  <si>
    <t>11/22/2023</t>
  </si>
  <si>
    <t>II150-0153</t>
  </si>
  <si>
    <t>Calista</t>
  </si>
  <si>
    <t>8-Light Metal Chandelier with Globe Bulbs</t>
  </si>
  <si>
    <t>OLLIIX,ROOMECOM</t>
  </si>
  <si>
    <t>II150-0132</t>
  </si>
  <si>
    <t>Renzetti</t>
  </si>
  <si>
    <t>6-Light Contemporary Candelabra Styled Chandelier</t>
  </si>
  <si>
    <t>Traditional</t>
  </si>
  <si>
    <t>CSNSTORES,HOUZZ,TGTDVS</t>
  </si>
  <si>
    <t>6/14/2023</t>
  </si>
  <si>
    <t>10/6/2022</t>
  </si>
  <si>
    <t>7/3/2023</t>
  </si>
  <si>
    <t>11/12/2023</t>
  </si>
  <si>
    <t>9/5/2024</t>
  </si>
  <si>
    <t>II150-0119</t>
  </si>
  <si>
    <t>Milo</t>
  </si>
  <si>
    <t>6-Light Metal Chandelier</t>
  </si>
  <si>
    <t>Antique Brass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</si>
  <si>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</si>
  <si>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</si>
  <si>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</si>
  <si>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</si>
  <si>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</si>
  <si>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</si>
  <si>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</si>
  <si>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</si>
  <si>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</si>
  <si>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</si>
  <si>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</si>
  <si>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</si>
  <si>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</si>
  <si>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</si>
  <si>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</si>
  <si>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</si>
  <si>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</si>
  <si>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</si>
  <si>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</si>
  <si>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</si>
  <si>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</si>
  <si>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</si>
  <si>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</si>
  <si>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</si>
  <si>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</si>
  <si>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</si>
  <si>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</si>
  <si>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</si>
  <si>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</si>
  <si>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</si>
  <si>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</si>
  <si>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</si>
  <si>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</si>
  <si>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</si>
  <si>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AMAZON,AMAZONDS,AMERSIGNDS,CSNSTORES,HOUZZ,JCPENNEY01,MACY02,OLLIIX,OVERSTOCK01,TGTDVS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</si>
  <si>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</si>
  <si>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</si>
  <si>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</si>
  <si>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</si>
  <si>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</si>
  <si>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</si>
  <si>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</si>
  <si>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10/5/2024</t>
  </si>
  <si>
    <t>7/8/2022</t>
  </si>
  <si>
    <t>1/6/2017</t>
  </si>
  <si>
    <t>11/21/2018</t>
  </si>
  <si>
    <t>8/24/2020</t>
  </si>
  <si>
    <t>8/1/2016</t>
  </si>
  <si>
    <t>2/19/2016</t>
  </si>
  <si>
    <t>5/21/2021</t>
  </si>
  <si>
    <t>II154-0091</t>
  </si>
  <si>
    <t>AMERSIGNDS,CSNSTORES,HDDS,KOHLDSN,OLLIIX,ROOMECOM,TGTDVS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</si>
  <si>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</si>
  <si>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</si>
  <si>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</si>
  <si>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</si>
  <si>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</si>
  <si>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</si>
  <si>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</si>
  <si>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</si>
  <si>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</si>
  <si>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</si>
  <si>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12/20/2018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</si>
  <si>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</si>
  <si>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</si>
  <si>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</si>
  <si>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</si>
  <si>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</si>
  <si>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</si>
  <si>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</si>
  <si>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</si>
  <si>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</si>
  <si>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</si>
  <si>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</si>
  <si>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</si>
  <si>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</si>
  <si>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</si>
  <si>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</si>
  <si>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MPS154-0087</t>
  </si>
  <si>
    <t>3-Globe Light Floor Lamp with Marble Base</t>
  </si>
  <si>
    <t>CSNSTORES,KOHLDSN,MACY02,OLLIIX,TGTDVS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</si>
  <si>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</si>
  <si>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</si>
  <si>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</si>
  <si>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</si>
  <si>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</si>
  <si>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</si>
  <si>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</si>
  <si>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</si>
  <si>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</si>
  <si>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</si>
  <si>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</si>
  <si>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</si>
  <si>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MP154-0200</t>
  </si>
  <si>
    <t>Arched Floor Lamp with Marble Base</t>
  </si>
  <si>
    <t>AMAZONDS,CSNSTORES,JCPENNEY01,KOHLDSN,OLLIIX,OVERSTOCK01,ROOMECOM,TGTDVS,ZOLA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</si>
  <si>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</si>
  <si>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</si>
  <si>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</si>
  <si>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</si>
  <si>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</si>
  <si>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</si>
  <si>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</si>
  <si>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6/22/2022</t>
  </si>
  <si>
    <t>6/29/2021</t>
  </si>
  <si>
    <t>8/31/2021</t>
  </si>
  <si>
    <t>7/13/2022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</si>
  <si>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</si>
  <si>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</si>
  <si>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</si>
  <si>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</si>
  <si>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</si>
  <si>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</si>
  <si>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</si>
  <si>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AMERSIGNDS,DESINC,HDDS,MACY02,OLLIIX,OVERSTOCK01,ROOMECOM,TGTDVS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</si>
  <si>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</si>
  <si>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</si>
  <si>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</si>
  <si>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</si>
  <si>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</si>
  <si>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</si>
  <si>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</si>
  <si>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</si>
  <si>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</si>
  <si>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</si>
  <si>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</si>
  <si>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</si>
  <si>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</si>
  <si>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</si>
  <si>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</si>
  <si>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</si>
  <si>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</si>
  <si>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</si>
  <si>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</si>
  <si>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HDDS,KIRKLANDDS,OLLIIX,OVERSTOCK01,ZOLA</t>
  </si>
  <si>
    <t>9/20/2022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</si>
  <si>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</si>
  <si>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</si>
  <si>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</si>
  <si>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</si>
  <si>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</si>
  <si>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</si>
  <si>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</si>
  <si>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CSNSTORES,JCPENNEY01,KIRKLANDDS,OLLIIX,TGTDVS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</si>
  <si>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</si>
  <si>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</si>
  <si>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</si>
  <si>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</si>
  <si>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</si>
  <si>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</si>
  <si>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</si>
  <si>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</si>
  <si>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</si>
  <si>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</si>
  <si>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6/15/2022</t>
  </si>
  <si>
    <t>6/20/2023</t>
  </si>
  <si>
    <t>II154-0158</t>
  </si>
  <si>
    <t>Rattan Weave Shade Floor Lamp</t>
  </si>
  <si>
    <t>KOHLDSN,OLLIIX,OVERSTOCK01</t>
  </si>
  <si>
    <t>9/20/2024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</si>
  <si>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</si>
  <si>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</si>
  <si>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</si>
  <si>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</si>
  <si>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</si>
  <si>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</si>
  <si>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</si>
  <si>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</si>
  <si>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</si>
  <si>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</si>
  <si>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</si>
  <si>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</si>
  <si>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</si>
  <si>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AMAZON,AMAZONDS,CSNSTORES,HDDS,HOUZZ,OLLIIX,OVERSTOCK01,TGTDVS,ZOLA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</si>
  <si>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</si>
  <si>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</si>
  <si>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</si>
  <si>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</si>
  <si>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</si>
  <si>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</si>
  <si>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</si>
  <si>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</si>
  <si>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</si>
  <si>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</si>
  <si>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</si>
  <si>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</si>
  <si>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</si>
  <si>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</si>
  <si>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</si>
  <si>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</si>
  <si>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</si>
  <si>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</si>
  <si>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</si>
  <si>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</si>
  <si>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</si>
  <si>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</si>
  <si>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</si>
  <si>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</si>
  <si>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</si>
  <si>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</si>
  <si>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</si>
  <si>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</si>
  <si>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</si>
  <si>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</si>
  <si>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</si>
  <si>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</si>
  <si>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</si>
  <si>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</si>
  <si>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</si>
  <si>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</si>
  <si>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</si>
  <si>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</si>
  <si>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</si>
  <si>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</si>
  <si>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AMERSIGNDS,CSNSTORES,DESINC,HDDS,JCPENNEY01,KIRKLANDDS,OLLIIX,OVERSTOCK01,ROOMECOM,TGTDVS</t>
  </si>
  <si>
    <t>1/23/2018</t>
  </si>
  <si>
    <t>4/19/2018</t>
  </si>
  <si>
    <t>5/9/2018</t>
  </si>
  <si>
    <t>11/7/2019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</si>
  <si>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</si>
  <si>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</si>
  <si>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</si>
  <si>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</si>
  <si>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</si>
  <si>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</si>
  <si>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</si>
  <si>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</si>
  <si>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</si>
  <si>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AMERSIGNDS,CSNSTORES,KIRKLANDDS,OLLIIX,OVERSTOCK01,ROOMECOM,TGTDVS</t>
  </si>
  <si>
    <t>9/15/2018</t>
  </si>
  <si>
    <t>10/11/2018</t>
  </si>
  <si>
    <t>7/4/2022</t>
  </si>
  <si>
    <t>2/5/2019</t>
  </si>
  <si>
    <t>3/4/2019</t>
  </si>
  <si>
    <t>10/15/2020</t>
  </si>
  <si>
    <t>9/10/2019</t>
  </si>
  <si>
    <t>11/7/2018</t>
  </si>
  <si>
    <t>5DS153-0019</t>
  </si>
  <si>
    <t>Gray</t>
  </si>
  <si>
    <t>AMERSIGNDS,CSNSTORES,JCPENNEY01,KIRKLANDDS,OLLIIX,OVERSTOCK01,ROOMECOM,TGTDVS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</si>
  <si>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</si>
  <si>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</si>
  <si>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</si>
  <si>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</si>
  <si>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</si>
  <si>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</si>
  <si>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</si>
  <si>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</si>
  <si>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</si>
  <si>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</si>
  <si>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</si>
  <si>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</si>
  <si>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AMERSIGNDS,CSNSTORES,OLLIIX,OVERSTOCK01,ROOMECOM,TGTDVS</t>
  </si>
  <si>
    <t>2/15/2019</t>
  </si>
  <si>
    <t>6/3/2019</t>
  </si>
  <si>
    <t>3/5/2019</t>
  </si>
  <si>
    <t>2/7/2020</t>
  </si>
  <si>
    <t>3/12/2019</t>
  </si>
  <si>
    <t>3/24/2024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</si>
  <si>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</si>
  <si>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</si>
  <si>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</si>
  <si>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</si>
  <si>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</si>
  <si>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</si>
  <si>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</si>
  <si>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</si>
  <si>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AMAZON,AMAZONDS,AMERSIGNDS,CSNSTORES,HDDS,JCPENNEY01,KIRKLANDDS,KOHLDSN,MACY02,OLLIIX,OVERSTOCK01,ROOMECOM,TGTDVS</t>
  </si>
  <si>
    <t>2/22/2024</t>
  </si>
  <si>
    <t>3/23/2023</t>
  </si>
  <si>
    <t>3/8/2023</t>
  </si>
  <si>
    <t>2/21/2023</t>
  </si>
  <si>
    <t>7/17/2024</t>
  </si>
  <si>
    <t>4/13/2023</t>
  </si>
  <si>
    <t>5DS153-1157</t>
  </si>
  <si>
    <t>Clarity</t>
  </si>
  <si>
    <t>Glass Cylinder Table Lamp Set of 2</t>
  </si>
  <si>
    <t>2/6/2021</t>
  </si>
  <si>
    <t>ASHFURNDS,CSNSTORES,HDDS,JCPENNEY01,KIRKLANDDS,KOHLDSN,OLLIIX,OVERSTOCK01,ROOMECOM,TGTDVS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</si>
  <si>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</si>
  <si>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</si>
  <si>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</si>
  <si>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</si>
  <si>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</si>
  <si>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</si>
  <si>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</si>
  <si>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</si>
  <si>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</si>
  <si>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</si>
  <si>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</si>
  <si>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</si>
  <si>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</si>
  <si>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</si>
  <si>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</si>
  <si>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</si>
  <si>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</si>
  <si>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</si>
  <si>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</si>
  <si>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</si>
  <si>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</si>
  <si>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</si>
  <si>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</si>
  <si>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</si>
  <si>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</si>
  <si>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</si>
  <si>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</si>
  <si>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</si>
  <si>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</si>
  <si>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</si>
  <si>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</si>
  <si>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</si>
  <si>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</si>
  <si>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</si>
  <si>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</si>
  <si>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</si>
  <si>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11/30/2018</t>
  </si>
  <si>
    <t>UH153-0099</t>
  </si>
  <si>
    <t>Dark Blue</t>
  </si>
  <si>
    <t>1/19/2021</t>
  </si>
  <si>
    <t>AMERSIGNDS,ASHFURNDS,CSNSTORES,HDDS,JCPENNEY01,KIRKLANDDS,KOHLDSN,OLLIIX,OVERSTOCK01,ROOMECOM</t>
  </si>
  <si>
    <t>2/11/2021</t>
  </si>
  <si>
    <t>6/16/2022</t>
  </si>
  <si>
    <t>4/16/2021</t>
  </si>
  <si>
    <t>6/27/2021</t>
  </si>
  <si>
    <t>2/6/2024</t>
  </si>
  <si>
    <t>5DS153-0031</t>
  </si>
  <si>
    <t>Cortina</t>
  </si>
  <si>
    <t>Ombre Glass Table Lamp, Set of 2</t>
  </si>
  <si>
    <t>AMAZON,AMAZONDS,AMERSIGNDS,CSNSTORES,HDDS,HOUZZ,JCPENNEY01,KIRKLANDDS,KOHLDSN,OLLIIX,OVERSTOCK01,ROOMECOM,TGTDVS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</si>
  <si>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</si>
  <si>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</si>
  <si>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</si>
  <si>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</si>
  <si>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</si>
  <si>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</si>
  <si>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</si>
  <si>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</si>
  <si>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</si>
  <si>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</si>
  <si>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</si>
  <si>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</si>
  <si>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ASHFURNDS,CSNSTORES,KOHLDSN</t>
  </si>
  <si>
    <t>2/16/2021</t>
  </si>
  <si>
    <t>2/10/2021</t>
  </si>
  <si>
    <t>1/25/2021</t>
  </si>
  <si>
    <t>8/1/2023</t>
  </si>
  <si>
    <t>6/12/2022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</si>
  <si>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</si>
  <si>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</si>
  <si>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</si>
  <si>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</si>
  <si>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</si>
  <si>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</si>
  <si>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</si>
  <si>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</si>
  <si>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</si>
  <si>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</si>
  <si>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</si>
  <si>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</si>
  <si>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</si>
  <si>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</si>
  <si>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</si>
  <si>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</si>
  <si>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</si>
  <si>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</si>
  <si>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</si>
  <si>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</si>
  <si>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1/22/2025</t>
  </si>
  <si>
    <t>AMERSIGNDS,CSNSTORES,KIRKLANDDS,KOHLDSN,OLLIIX,OVERSTOCK01,ROOMECOM,TGTDVS</t>
  </si>
  <si>
    <t>7/18/2018</t>
  </si>
  <si>
    <t>10/18/2018</t>
  </si>
  <si>
    <t>5/25/2020</t>
  </si>
  <si>
    <t>4/9/2022</t>
  </si>
  <si>
    <t>1/17/2019</t>
  </si>
  <si>
    <t>11/30/2021</t>
  </si>
  <si>
    <t>8/27/2019</t>
  </si>
  <si>
    <t>FB153-1182</t>
  </si>
  <si>
    <t>Zirconia</t>
  </si>
  <si>
    <t>Faceted Blue Glass Table Lamp</t>
  </si>
  <si>
    <t>CSNSTORES,JCPENNEY01,KIRKLANDDS,KOHLDSN,OLLIIX,TGTDVS</t>
  </si>
  <si>
    <t>7/22/2024</t>
  </si>
  <si>
    <t>6/25/2024</t>
  </si>
  <si>
    <t>8/12/2024</t>
  </si>
  <si>
    <t>FB153-1184</t>
  </si>
  <si>
    <t>Faceted Brown Glass Table Lamp</t>
  </si>
  <si>
    <t>Brown</t>
  </si>
  <si>
    <t>CSNSTORES,KIRKLANDDS,KOHLDSN,OLLIIX</t>
  </si>
  <si>
    <t>4/22/2024</t>
  </si>
  <si>
    <t>6/19/2024</t>
  </si>
  <si>
    <t>7/2/2024</t>
  </si>
  <si>
    <t>FB153-1183</t>
  </si>
  <si>
    <t>Faceted Green Glass Table Lamp</t>
  </si>
  <si>
    <t>Green</t>
  </si>
  <si>
    <t>CSNSTORES,OLLIIX,OVERSTOCK01,TGTDVS</t>
  </si>
  <si>
    <t>5/1/2024</t>
  </si>
  <si>
    <t>4/25/2024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</si>
  <si>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</si>
  <si>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</si>
  <si>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</si>
  <si>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</si>
  <si>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</si>
  <si>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</si>
  <si>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</si>
  <si>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</si>
  <si>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</si>
  <si>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</si>
  <si>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</si>
  <si>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</si>
  <si>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</si>
  <si>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AMERSIGNDS,JCPENNEY01,KOHLDSN,NRTPORT,ROOMECOM</t>
  </si>
  <si>
    <t>4/15/2024</t>
  </si>
  <si>
    <t>5/21/2024</t>
  </si>
  <si>
    <t>7/18/2024</t>
  </si>
  <si>
    <t>5DS153-0049</t>
  </si>
  <si>
    <t>AMERSIGNDS,KOHLDSN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</si>
  <si>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</si>
  <si>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</si>
  <si>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</si>
  <si>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</si>
  <si>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</si>
  <si>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</si>
  <si>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</si>
  <si>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</si>
  <si>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</si>
  <si>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</si>
  <si>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</si>
  <si>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</si>
  <si>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</si>
  <si>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</si>
  <si>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5DS153-0029</t>
  </si>
  <si>
    <t>Driggs</t>
  </si>
  <si>
    <t>Ceramic Textured Table Lamp</t>
  </si>
  <si>
    <t>Ivory/Grey</t>
  </si>
  <si>
    <t>AMERSIGNDS,CSNSTORES,HDDS,HOUZZ,JCPENNEY01,KIRKLANDDS,KOHLDSN,OLLIIX,OVERSTOCK01,ROOMECOM,TGTDVS</t>
  </si>
  <si>
    <t>1/4/2019</t>
  </si>
  <si>
    <t>1/16/2019</t>
  </si>
  <si>
    <t>7/18/2019</t>
  </si>
  <si>
    <t>5/19/2020</t>
  </si>
  <si>
    <t>4/8/2019</t>
  </si>
  <si>
    <t>8/30/2024</t>
  </si>
  <si>
    <t>1/15/2019</t>
  </si>
  <si>
    <t>1/11/2021</t>
  </si>
  <si>
    <t>1/9/2020</t>
  </si>
  <si>
    <t>7/4/2019</t>
  </si>
  <si>
    <t>1/25/2019</t>
  </si>
  <si>
    <t>5DS153-0008</t>
  </si>
  <si>
    <t>Covey</t>
  </si>
  <si>
    <t>AMERSIGNDS,CSNSTORES,HOUZZ,JCPENNEY01,KIRKLANDDS,KOHLDSN,MACY02,OLLIIX,OVERSTOCK01,ROOMECOM</t>
  </si>
  <si>
    <t>9/10/2018</t>
  </si>
  <si>
    <t>5/23/2019</t>
  </si>
  <si>
    <t>6/27/2018</t>
  </si>
  <si>
    <t>7/9/2018</t>
  </si>
  <si>
    <t>6/13/2018</t>
  </si>
  <si>
    <t>6/3/2020</t>
  </si>
  <si>
    <t>5DS153-0039</t>
  </si>
  <si>
    <t>Macey</t>
  </si>
  <si>
    <t>Yellow</t>
  </si>
  <si>
    <t>CSNSTORES,KOHLDSN,MACY02,OLLIIX,OVERSTOCK01,ROOMECOM,TGTDVS</t>
  </si>
  <si>
    <t>2/2/2022</t>
  </si>
  <si>
    <t>2/2/2023</t>
  </si>
  <si>
    <t>10/30/2022</t>
  </si>
  <si>
    <t>2/13/2024</t>
  </si>
  <si>
    <t>7/19/2023</t>
  </si>
  <si>
    <t>7/26/2023</t>
  </si>
  <si>
    <t>5DS153-0037</t>
  </si>
  <si>
    <t>Nicolo</t>
  </si>
  <si>
    <t>Textured Ceramic Table Lamp</t>
  </si>
  <si>
    <t>AMERSIGNDS,JCPENNEY01,KOHLDSN,OLLIIX,OVERSTOCK01,ROOMECOM,TGTDVS</t>
  </si>
  <si>
    <t>1/13/2022</t>
  </si>
  <si>
    <t>1/19/2022</t>
  </si>
  <si>
    <t>8/5/2022</t>
  </si>
  <si>
    <t>11/10/2022</t>
  </si>
  <si>
    <t>7/18/2023</t>
  </si>
  <si>
    <t>12/11/2023</t>
  </si>
  <si>
    <t>8/2/2022</t>
  </si>
  <si>
    <t>5DS153-0036</t>
  </si>
  <si>
    <t>AMERSIGNDS,CSNSTORES,HDDS,JCPENNEY01,KOHLDSN,OLLIIX,ROOMECOM,TGTDVS</t>
  </si>
  <si>
    <t>4/27/2022</t>
  </si>
  <si>
    <t>9/17/2024</t>
  </si>
  <si>
    <t>3/26/2024</t>
  </si>
  <si>
    <t>3/14/2023</t>
  </si>
  <si>
    <t>10/2/2023</t>
  </si>
  <si>
    <t>3/2/2022</t>
  </si>
  <si>
    <t>2/23/2022</t>
  </si>
  <si>
    <t>FB153-1187</t>
  </si>
  <si>
    <t>Zazie</t>
  </si>
  <si>
    <t>Ceramic Genie Table Lamp</t>
  </si>
  <si>
    <t>12/18/2024</t>
  </si>
  <si>
    <t>CSNSTORES,KIRKLANDDS,KOHLDSN,OLLIIX,TGTDVS</t>
  </si>
  <si>
    <t>5/22/2024</t>
  </si>
  <si>
    <t>FB153-1186</t>
  </si>
  <si>
    <t>6/24/2024</t>
  </si>
  <si>
    <t>FB153-1185</t>
  </si>
  <si>
    <t>KIRKLANDDS,OLLIIX</t>
  </si>
  <si>
    <t>5/3/2024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</si>
  <si>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</si>
  <si>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</si>
  <si>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</si>
  <si>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</si>
  <si>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</si>
  <si>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</si>
  <si>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9/30/2018</t>
  </si>
  <si>
    <t>5/19/2019</t>
  </si>
  <si>
    <t>11/13/2018</t>
  </si>
  <si>
    <t>9/25/2022</t>
  </si>
  <si>
    <t>1/13/2019</t>
  </si>
  <si>
    <t>5/25/2023</t>
  </si>
  <si>
    <t>1/2/2024</t>
  </si>
  <si>
    <t>3/7/2019</t>
  </si>
  <si>
    <t>11/6/2018</t>
  </si>
  <si>
    <t>5/31/2022</t>
  </si>
  <si>
    <t>7/31/2019</t>
  </si>
  <si>
    <t>6/22/2020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</si>
  <si>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</si>
  <si>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</si>
  <si>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</si>
  <si>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</si>
  <si>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</si>
  <si>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5/7/2019</t>
  </si>
  <si>
    <t>2/12/2019</t>
  </si>
  <si>
    <t>1/29/2019</t>
  </si>
  <si>
    <t>12/13/2022</t>
  </si>
  <si>
    <t>4/23/2019</t>
  </si>
  <si>
    <t>2/3/2021</t>
  </si>
  <si>
    <t>4/16/2024</t>
  </si>
  <si>
    <t>5/2/2019</t>
  </si>
  <si>
    <t>FB153-1158</t>
  </si>
  <si>
    <t>Celine</t>
  </si>
  <si>
    <t>10/18/2021</t>
  </si>
  <si>
    <t>CSNSTORES,JCPENNEY01,KOHLDSN,OLLIIX,OVERSTOCK01,TGTDVS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</si>
  <si>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</si>
  <si>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</si>
  <si>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</si>
  <si>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</si>
  <si>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</si>
  <si>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</si>
  <si>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</si>
  <si>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</si>
  <si>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FB153-1178</t>
  </si>
  <si>
    <t>Luxuria</t>
  </si>
  <si>
    <t>Textured Glass and Acrylic Base Table Lamp</t>
  </si>
  <si>
    <t>2/26/2024</t>
  </si>
  <si>
    <t>3/28/2024</t>
  </si>
  <si>
    <t>3/6/2024</t>
  </si>
  <si>
    <t>FB153-1180</t>
  </si>
  <si>
    <t>Antique Silver</t>
  </si>
  <si>
    <t>1/16/2024</t>
  </si>
  <si>
    <t>CSNSTORES,KIRKLANDDS,KOHLDSN,MACY02,OLLIIX</t>
  </si>
  <si>
    <t>5DS153-0051</t>
  </si>
  <si>
    <t>Neonova</t>
  </si>
  <si>
    <t>Glass Table Lamp</t>
  </si>
  <si>
    <t>6/27/2024</t>
  </si>
  <si>
    <t>7/26/2024</t>
  </si>
  <si>
    <t>5DS153-0052</t>
  </si>
  <si>
    <t>8/29/2024</t>
  </si>
  <si>
    <t>7/8/2024</t>
  </si>
  <si>
    <t>FB153-1181</t>
  </si>
  <si>
    <t>Maelle</t>
  </si>
  <si>
    <t>Blue Aqua Swirl Blown Glass Table Lamp</t>
  </si>
  <si>
    <t>Aqua</t>
  </si>
  <si>
    <t>CSNSTORES,HDDS,KOHLDSN,OLLIIX,OVERSTOCK01</t>
  </si>
  <si>
    <t>3/10/2024</t>
  </si>
  <si>
    <t>5DS153-0041</t>
  </si>
  <si>
    <t>Bayard</t>
  </si>
  <si>
    <t>Embossed Ceramic Table Lamp</t>
  </si>
  <si>
    <t>AMERSIGNDS,CSNSTORES,KIRKLANDDS,KOHLDSN,OLLIIX,ROOMECOM</t>
  </si>
  <si>
    <t>3/3/2022</t>
  </si>
  <si>
    <t>5/6/2024</t>
  </si>
  <si>
    <t>1/13/2023</t>
  </si>
  <si>
    <t>5/23/2023</t>
  </si>
  <si>
    <t>5DS153-0053</t>
  </si>
  <si>
    <t>Chique</t>
  </si>
  <si>
    <t>Tap-Control and Dimmable Accent Table Lamp with Power Outlet</t>
  </si>
  <si>
    <t>DESINC,KOHLDSN,OLLIIX</t>
  </si>
  <si>
    <t>5DS153-0045</t>
  </si>
  <si>
    <t>Crewe</t>
  </si>
  <si>
    <t>Textured Resin Table Lamp</t>
  </si>
  <si>
    <t>AMAZONDS,KOHLDSN,OLLIIX,TGTDVS</t>
  </si>
  <si>
    <t>12/28/2022</t>
  </si>
  <si>
    <t>2/6/2023</t>
  </si>
  <si>
    <t>FB153-1189</t>
  </si>
  <si>
    <t>Lysandria</t>
  </si>
  <si>
    <t>FB154-1164</t>
  </si>
  <si>
    <t>Aster</t>
  </si>
  <si>
    <t>Angular Arched Metal Floor Lamp</t>
  </si>
  <si>
    <t>AMAZON,AMAZONDS,AMERSIGNDS,CSNSTORES,HDDS,JCPENNEY01,KIRKLANDDS,OLLIIX,ROOMECOM,TGTDVS,ZOLA</t>
  </si>
  <si>
    <t>5/27/2022</t>
  </si>
  <si>
    <t>8/22/2022</t>
  </si>
  <si>
    <t>FB154-1177</t>
  </si>
  <si>
    <t>AMERSIGNDS,CSNSTORES,HDDS,KIRKLANDDS,OLLIIX,OVERSTOCK01,ROOMECOM,TGTDVS,ZOLA</t>
  </si>
  <si>
    <t>4/24/2024</t>
  </si>
  <si>
    <t>9/13/2023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</si>
  <si>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</si>
  <si>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</si>
  <si>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</si>
  <si>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</si>
  <si>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</si>
  <si>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</si>
  <si>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CSNSTORES,JCPENNEY01,OLLIIX,ROOMECOM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</si>
  <si>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</si>
  <si>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</si>
  <si>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</si>
  <si>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</si>
  <si>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</si>
  <si>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</si>
  <si>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</si>
  <si>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</si>
  <si>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</si>
  <si>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CSNSTORES,JCPENNEY01,KOHLDSN,TGTDVS</t>
  </si>
  <si>
    <t>3/19/2024</t>
  </si>
  <si>
    <t>9/1/2022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</si>
  <si>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</si>
  <si>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</si>
  <si>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</si>
  <si>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</si>
  <si>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</si>
  <si>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</si>
  <si>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AMAZON,AMAZONDS,CSNSTORES,HDDS,JCPENNEY01,KOHLDSN,MACY02,OLLIIX,OVERSTOCK01,ROOMECOM,TGTDVS,ZOLA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</si>
  <si>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</si>
  <si>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</si>
  <si>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</si>
  <si>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</si>
  <si>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</si>
  <si>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</si>
  <si>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</si>
  <si>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AMAZONDS,CSNSTORES,DESINC,HDDS,JCPENNEY01,KOHLDSN,OLLIIX,OVERSTOCK01,ROOMECOM,TGTDVS,ZOLA</t>
  </si>
  <si>
    <t>4/13/2020</t>
  </si>
  <si>
    <t>1/30/2020</t>
  </si>
  <si>
    <t>2/10/2020</t>
  </si>
  <si>
    <t>3/3/2023</t>
  </si>
  <si>
    <t>7/5/2022</t>
  </si>
  <si>
    <t>4/5/2023</t>
  </si>
  <si>
    <t>4/6/2020</t>
  </si>
  <si>
    <t>5/13/2020</t>
  </si>
  <si>
    <t>10/11/2023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</si>
  <si>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</si>
  <si>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</si>
  <si>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</si>
  <si>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</si>
  <si>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</si>
  <si>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</si>
  <si>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</si>
  <si>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</si>
  <si>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</si>
  <si>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</si>
  <si>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</si>
  <si>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</si>
  <si>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</si>
  <si>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</si>
  <si>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</si>
  <si>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</si>
  <si>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</si>
  <si>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</si>
  <si>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</si>
  <si>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</si>
  <si>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</si>
  <si>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</si>
  <si>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</si>
  <si>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</si>
  <si>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</si>
  <si>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MT153-0077</t>
  </si>
  <si>
    <t>Mystique</t>
  </si>
  <si>
    <t>Blue Ceramic Ginger Jar Table Lamp</t>
  </si>
  <si>
    <t>AMAZON,AMAZONDS,CSNSTORES,JCPENNEY01,KIRKLANDDS,KOHLDSN,OLLIIX,OVERSTOCK01,TGTDVS</t>
  </si>
  <si>
    <t>6/2/2024</t>
  </si>
  <si>
    <t>MT153-0049</t>
  </si>
  <si>
    <t>Athena</t>
  </si>
  <si>
    <t>AMAZON,AMAZONDS,CSNSTORES,JCPENNEY01,KOHLDSN,OLLIIX,OVERSTOCK01,ROOMECOM,TGTDVS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</si>
  <si>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</si>
  <si>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</si>
  <si>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</si>
  <si>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</si>
  <si>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</si>
  <si>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</si>
  <si>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</si>
  <si>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MT153-0078</t>
  </si>
  <si>
    <t>Table Lamp 28"H</t>
  </si>
  <si>
    <t>AMAZON,AMAZONDS,KOHLDSN,OLLIIX,OVERSTOCK01</t>
  </si>
  <si>
    <t>MT153-0053</t>
  </si>
  <si>
    <t>Astoria</t>
  </si>
  <si>
    <t>Resin Buffet Table Lamp</t>
  </si>
  <si>
    <t>12/8/2021</t>
  </si>
  <si>
    <t>AMAZON,AMAZONDS,CSNSTORES,HDDS,HOUZZ,KIRKLANDDS,KOHLDSN,OVERSTOCK01,ROOMECOM</t>
  </si>
  <si>
    <t>12/30/2021</t>
  </si>
  <si>
    <t>1/20/2022</t>
  </si>
  <si>
    <t>12/10/2021</t>
  </si>
  <si>
    <t>2/16/2022</t>
  </si>
  <si>
    <t>8/4/2024</t>
  </si>
  <si>
    <t>MT153-0051</t>
  </si>
  <si>
    <t>Glendale</t>
  </si>
  <si>
    <t>Ribbed Ceramic Table Lamp</t>
  </si>
  <si>
    <t>AMAZON,CSNSTORES,OLLIIX,OVERSTOCK01,ROOMECOM,TGTDVS</t>
  </si>
  <si>
    <t>12/9/2021</t>
  </si>
  <si>
    <t>3/21/2024</t>
  </si>
  <si>
    <t>7/25/2023</t>
  </si>
  <si>
    <t>MT153-0015</t>
  </si>
  <si>
    <t>Jemma</t>
  </si>
  <si>
    <t>6/2/2019</t>
  </si>
  <si>
    <t>11/19/2024</t>
  </si>
  <si>
    <t>CSNSTORES,JCPENNEY01,MACY02,OLLIIX,TGTDVS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</si>
  <si>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</si>
  <si>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</si>
  <si>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</si>
  <si>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</si>
  <si>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</si>
  <si>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</si>
  <si>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</si>
  <si>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</si>
  <si>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12/20/2019</t>
  </si>
  <si>
    <t>MT153-0072</t>
  </si>
  <si>
    <t>Hawley</t>
  </si>
  <si>
    <t>Faux Leather Table Lamp</t>
  </si>
  <si>
    <t>AMAZON,AMAZONDS,CSNSTORES,HDDS,JCPENNEY01,OLLIIX,ROOMECOM,TGTDVS</t>
  </si>
  <si>
    <t>11/24/2023</t>
  </si>
  <si>
    <t>11/21/2023</t>
  </si>
  <si>
    <t>12/25/2023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</si>
  <si>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</si>
  <si>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</si>
  <si>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</si>
  <si>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</si>
  <si>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</si>
  <si>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</si>
  <si>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</t>
  </si>
  <si>
    <t>12/10/2023</t>
  </si>
  <si>
    <t>MT153-0069</t>
  </si>
  <si>
    <t>Landsdown</t>
  </si>
  <si>
    <t>Black Faceted Table Lamp 24.25"H</t>
  </si>
  <si>
    <t>JCPENNEY01,KOHLDSN,ROOMECOM,TGTDVS</t>
  </si>
  <si>
    <t>12/6/2023</t>
  </si>
  <si>
    <t>10/29/2023</t>
  </si>
  <si>
    <t>MT153-0068</t>
  </si>
  <si>
    <t>Doyer</t>
  </si>
  <si>
    <t>Metal Table Lamp</t>
  </si>
  <si>
    <t>CSNSTORES,HOUZZ,MACY02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</si>
  <si>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</si>
  <si>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</si>
  <si>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</si>
  <si>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</si>
  <si>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</si>
  <si>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</si>
  <si>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AMAZONDS,CSNSTORES,MACY02,OLLIIX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</si>
  <si>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</si>
  <si>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</si>
  <si>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</si>
  <si>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</si>
  <si>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</si>
  <si>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</si>
  <si>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</si>
  <si>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MPS150-0067</t>
  </si>
  <si>
    <t>Hampton Hill</t>
  </si>
  <si>
    <t>Presidio</t>
  </si>
  <si>
    <t>5-Light Dimmable Chandelier with Drum-shaped Fabric Shade &amp; Adjustable Height</t>
  </si>
  <si>
    <t>PF003212</t>
  </si>
  <si>
    <t>10/6/2017</t>
  </si>
  <si>
    <t>AMAZON,AMAZONDS,CSNSTORES,HOUZZ,LAMPDS,MACY02,OLLIIX,OVERSTOCK01,TGTDVS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</si>
  <si>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</si>
  <si>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</si>
  <si>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</si>
  <si>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</si>
  <si>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</si>
  <si>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</si>
  <si>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</si>
  <si>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</si>
  <si>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</si>
  <si>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</si>
  <si>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</si>
  <si>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</si>
  <si>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</si>
  <si>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</si>
  <si>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</si>
  <si>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</si>
  <si>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</si>
  <si>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</si>
  <si>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</si>
  <si>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</si>
  <si>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FB150-1153</t>
  </si>
  <si>
    <t>AMAZONDS,CSNSTORES,HOUZZ,LAMPDS,OVERSTOCK01,ROOMECOM,TGTDVS</t>
  </si>
  <si>
    <t>1/6/2022</t>
  </si>
  <si>
    <t>1/26/2024</t>
  </si>
  <si>
    <t>FB150-1163</t>
  </si>
  <si>
    <t>Savor</t>
  </si>
  <si>
    <t>6-Light Traditional Candelabra Styled Chandelier</t>
  </si>
  <si>
    <t>AMAZONDS,OLLIIX,TGTDVS,ZOLA</t>
  </si>
  <si>
    <t>8/8/2022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</si>
  <si>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</si>
  <si>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</si>
  <si>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</si>
  <si>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</si>
  <si>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</si>
  <si>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</si>
  <si>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FB150-1170</t>
  </si>
  <si>
    <t>Nava</t>
  </si>
  <si>
    <t>3-Light Metal Chandelier with Adjustable Chain</t>
  </si>
  <si>
    <t>CSNSTORES,KOHLDSN,OLLIIX,OVERSTOCK01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</si>
  <si>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</si>
  <si>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</si>
  <si>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</si>
  <si>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</si>
  <si>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</si>
  <si>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</si>
  <si>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</si>
  <si>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</si>
  <si>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</si>
  <si>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</si>
  <si>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</si>
  <si>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</si>
  <si>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</si>
  <si>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</si>
  <si>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</si>
  <si>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</si>
  <si>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</si>
  <si>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</si>
  <si>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</si>
  <si>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</si>
  <si>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</si>
  <si>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</si>
  <si>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</si>
  <si>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</si>
  <si>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</si>
  <si>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</si>
  <si>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</si>
  <si>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</si>
  <si>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</si>
  <si>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</si>
  <si>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KIRKLANDDS,OLLIIX,ZOLA</t>
  </si>
  <si>
    <t>8/22/2024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</si>
  <si>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</si>
  <si>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</si>
  <si>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</si>
  <si>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</si>
  <si>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</si>
  <si>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</si>
  <si>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</si>
  <si>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</si>
  <si>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</si>
  <si>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</si>
  <si>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</si>
  <si>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</si>
  <si>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</si>
  <si>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</si>
  <si>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</si>
  <si>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</si>
  <si>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</si>
  <si>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</si>
  <si>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</si>
  <si>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</si>
  <si>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</si>
  <si>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</si>
  <si>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</si>
  <si>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</si>
  <si>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</si>
  <si>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</si>
  <si>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CSNSTORES,KIRKLANDDS,OLLIIX,ZOLA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</si>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</sst>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366</v>
      </c>
      <c r="AA6" s="4">
        <f>=ROUNDDOWN(22.875,0)</f>
      </c>
      <c r="AB6" s="5">
        <v>16</v>
      </c>
      <c r="AC6" s="2" t="s">
        <v>137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282</v>
      </c>
      <c r="AQ6" s="8">
        <v>22117.82</v>
      </c>
      <c r="AR6" s="4"/>
      <c r="AS6" s="8"/>
      <c r="AT6" s="7"/>
      <c r="AU6" s="7"/>
      <c r="AV6" s="4">
        <v>282</v>
      </c>
      <c r="AW6" s="8">
        <v>22117.82</v>
      </c>
      <c r="AX6" s="4"/>
      <c r="AY6" s="8"/>
      <c r="AZ6" s="7"/>
      <c r="BA6" s="7"/>
      <c r="BB6" s="7">
        <v>1</v>
      </c>
      <c r="BC6" s="4">
        <v>282</v>
      </c>
      <c r="BD6" s="8">
        <v>22117.82</v>
      </c>
      <c r="BE6" s="4"/>
      <c r="BF6" s="8"/>
      <c r="BG6" s="7"/>
      <c r="BH6" s="7"/>
      <c r="BI6" s="7">
        <v>1</v>
      </c>
      <c r="BJ6" s="4">
        <v>282</v>
      </c>
      <c r="BK6" s="8">
        <v>22117.82</v>
      </c>
      <c r="BL6" s="2" t="s">
        <v>138</v>
      </c>
      <c r="BM6" s="7">
        <v>1</v>
      </c>
      <c r="BN6" s="7">
        <v>1</v>
      </c>
      <c r="BO6" s="4">
        <v>204</v>
      </c>
      <c r="BP6" s="8">
        <v>16562.76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36</v>
      </c>
      <c r="CB6" s="8">
        <v>2355.06</v>
      </c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4</v>
      </c>
      <c r="CN6" s="8">
        <v>319.12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142</v>
      </c>
      <c r="CW6" s="2" t="s">
        <v>141</v>
      </c>
      <c r="CX6" s="2" t="s">
        <v>131</v>
      </c>
      <c r="CY6" s="4">
        <v>7</v>
      </c>
      <c r="CZ6" s="8">
        <v>578.2</v>
      </c>
      <c r="DA6" s="4"/>
      <c r="DB6" s="8"/>
      <c r="DC6" s="7"/>
      <c r="DD6" s="7"/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141</v>
      </c>
      <c r="DJ6" s="2" t="s">
        <v>131</v>
      </c>
      <c r="DK6" s="4">
        <v>5</v>
      </c>
      <c r="DL6" s="8">
        <v>443.7</v>
      </c>
      <c r="DM6" s="4"/>
      <c r="DN6" s="8"/>
      <c r="DO6" s="7"/>
      <c r="DP6" s="7"/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149</v>
      </c>
      <c r="ED6" s="2" t="s">
        <v>128</v>
      </c>
      <c r="EE6" s="2" t="s">
        <v>131</v>
      </c>
      <c r="EF6" s="2" t="s">
        <v>131</v>
      </c>
      <c r="EG6" s="2" t="s">
        <v>141</v>
      </c>
      <c r="EH6" s="2" t="s">
        <v>131</v>
      </c>
      <c r="EI6" s="4">
        <v>6</v>
      </c>
      <c r="EJ6" s="8">
        <v>421.2</v>
      </c>
      <c r="EK6" s="4"/>
      <c r="EL6" s="8"/>
      <c r="EM6" s="7"/>
      <c r="EN6" s="7"/>
      <c r="EO6" s="2" t="s">
        <v>139</v>
      </c>
      <c r="EP6" s="2" t="s">
        <v>128</v>
      </c>
      <c r="EQ6" s="2" t="s">
        <v>150</v>
      </c>
      <c r="ER6" s="2" t="s">
        <v>151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149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>
        <v>8</v>
      </c>
      <c r="FH6" s="8">
        <v>539.73</v>
      </c>
      <c r="FI6" s="4"/>
      <c r="FJ6" s="8"/>
      <c r="FK6" s="7"/>
      <c r="FL6" s="7"/>
      <c r="FM6" s="2" t="s">
        <v>139</v>
      </c>
      <c r="FN6" s="2" t="s">
        <v>128</v>
      </c>
      <c r="FO6" s="2" t="s">
        <v>152</v>
      </c>
      <c r="FP6" s="2" t="s">
        <v>153</v>
      </c>
      <c r="FQ6" s="2" t="s">
        <v>141</v>
      </c>
      <c r="FR6" s="2" t="s">
        <v>131</v>
      </c>
      <c r="FS6" s="4">
        <v>2</v>
      </c>
      <c r="FT6" s="8">
        <v>141.2</v>
      </c>
      <c r="FU6" s="4"/>
      <c r="FV6" s="8"/>
      <c r="FW6" s="7"/>
      <c r="FX6" s="7"/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141</v>
      </c>
      <c r="GP6" s="2" t="s">
        <v>131</v>
      </c>
      <c r="GQ6" s="4">
        <v>2</v>
      </c>
      <c r="GR6" s="8">
        <v>152.5</v>
      </c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141</v>
      </c>
      <c r="HB6" s="2" t="s">
        <v>131</v>
      </c>
      <c r="HC6" s="4">
        <v>3</v>
      </c>
      <c r="HD6" s="8">
        <v>228.75</v>
      </c>
      <c r="HE6" s="4"/>
      <c r="HF6" s="8"/>
      <c r="HG6" s="7"/>
      <c r="HH6" s="7"/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141</v>
      </c>
      <c r="HN6" s="2" t="s">
        <v>131</v>
      </c>
      <c r="HO6" s="4">
        <v>4</v>
      </c>
      <c r="HP6" s="8">
        <v>305</v>
      </c>
      <c r="HQ6" s="4"/>
      <c r="HR6" s="8"/>
      <c r="HS6" s="7"/>
      <c r="HT6" s="7"/>
      <c r="HU6" s="2" t="s">
        <v>139</v>
      </c>
      <c r="HV6" s="2" t="s">
        <v>128</v>
      </c>
      <c r="HW6" s="2" t="s">
        <v>162</v>
      </c>
      <c r="HX6" s="2" t="s">
        <v>163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141</v>
      </c>
      <c r="IX6" s="2" t="s">
        <v>131</v>
      </c>
      <c r="IY6" s="4">
        <v>1</v>
      </c>
      <c r="IZ6" s="8">
        <v>70.6</v>
      </c>
      <c r="JA6" s="4"/>
      <c r="JB6" s="8"/>
      <c r="JC6" s="7"/>
      <c r="JD6" s="7"/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139</v>
      </c>
      <c r="JR6" s="2" t="s">
        <v>128</v>
      </c>
      <c r="JS6" s="2" t="s">
        <v>169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171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170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170</v>
      </c>
      <c r="ML6" s="2" t="s">
        <v>128</v>
      </c>
      <c r="MM6" s="2" t="s">
        <v>131</v>
      </c>
      <c r="MN6" s="2" t="s">
        <v>131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170</v>
      </c>
      <c r="NJ6" s="2" t="s">
        <v>128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170</v>
      </c>
      <c r="NV6" s="2" t="s">
        <v>172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170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172</v>
      </c>
      <c r="PG6" s="2" t="s">
        <v>173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139</v>
      </c>
      <c r="QD6" s="2" t="s">
        <v>172</v>
      </c>
      <c r="QE6" s="2" t="s">
        <v>174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171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175</v>
      </c>
      <c r="RD6" s="2" t="s">
        <v>176</v>
      </c>
      <c r="RE6" s="2" t="s">
        <v>141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114</v>
      </c>
      <c r="AA7" s="4">
        <f>=ROUNDDOWN(9.5,0)</f>
      </c>
      <c r="AB7" s="5">
        <v>12</v>
      </c>
      <c r="AC7" s="2" t="s">
        <v>185</v>
      </c>
      <c r="AD7" s="4">
        <v>100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168</v>
      </c>
      <c r="AQ7" s="8">
        <v>18936.49</v>
      </c>
      <c r="AR7" s="4"/>
      <c r="AS7" s="8"/>
      <c r="AT7" s="7"/>
      <c r="AU7" s="7"/>
      <c r="AV7" s="4">
        <v>168</v>
      </c>
      <c r="AW7" s="8">
        <v>18936.49</v>
      </c>
      <c r="AX7" s="4"/>
      <c r="AY7" s="8"/>
      <c r="AZ7" s="7"/>
      <c r="BA7" s="7"/>
      <c r="BB7" s="7">
        <v>1</v>
      </c>
      <c r="BC7" s="4">
        <v>174</v>
      </c>
      <c r="BD7" s="8">
        <v>19602.91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0.966</v>
      </c>
      <c r="BJ7" s="4">
        <v>168</v>
      </c>
      <c r="BK7" s="8">
        <v>18936.49</v>
      </c>
      <c r="BL7" s="2" t="s">
        <v>186</v>
      </c>
      <c r="BM7" s="7">
        <v>1</v>
      </c>
      <c r="BN7" s="7">
        <v>1</v>
      </c>
      <c r="BO7" s="4">
        <v>9</v>
      </c>
      <c r="BP7" s="8">
        <v>1178.55</v>
      </c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187</v>
      </c>
      <c r="BY7" s="2" t="s">
        <v>141</v>
      </c>
      <c r="BZ7" s="2" t="s">
        <v>131</v>
      </c>
      <c r="CA7" s="4">
        <v>84</v>
      </c>
      <c r="CB7" s="8">
        <v>8514.71</v>
      </c>
      <c r="CC7" s="4"/>
      <c r="CD7" s="8"/>
      <c r="CE7" s="7"/>
      <c r="CF7" s="7"/>
      <c r="CG7" s="2" t="s">
        <v>139</v>
      </c>
      <c r="CH7" s="2" t="s">
        <v>128</v>
      </c>
      <c r="CI7" s="2" t="s">
        <v>188</v>
      </c>
      <c r="CJ7" s="2" t="s">
        <v>189</v>
      </c>
      <c r="CK7" s="2" t="s">
        <v>141</v>
      </c>
      <c r="CL7" s="2" t="s">
        <v>131</v>
      </c>
      <c r="CM7" s="4">
        <v>16</v>
      </c>
      <c r="CN7" s="8">
        <v>1860.65</v>
      </c>
      <c r="CO7" s="4"/>
      <c r="CP7" s="8"/>
      <c r="CQ7" s="7"/>
      <c r="CR7" s="7"/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141</v>
      </c>
      <c r="CX7" s="2" t="s">
        <v>131</v>
      </c>
      <c r="CY7" s="4">
        <v>24</v>
      </c>
      <c r="CZ7" s="8">
        <v>3267.6</v>
      </c>
      <c r="DA7" s="4"/>
      <c r="DB7" s="8"/>
      <c r="DC7" s="7"/>
      <c r="DD7" s="7"/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141</v>
      </c>
      <c r="DJ7" s="2" t="s">
        <v>131</v>
      </c>
      <c r="DK7" s="4">
        <v>2</v>
      </c>
      <c r="DL7" s="8">
        <v>286.58</v>
      </c>
      <c r="DM7" s="4"/>
      <c r="DN7" s="8"/>
      <c r="DO7" s="7"/>
      <c r="DP7" s="7"/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141</v>
      </c>
      <c r="DV7" s="2" t="s">
        <v>131</v>
      </c>
      <c r="DW7" s="4">
        <v>11</v>
      </c>
      <c r="DX7" s="8">
        <v>1315.27</v>
      </c>
      <c r="DY7" s="4"/>
      <c r="DZ7" s="8"/>
      <c r="EA7" s="7"/>
      <c r="EB7" s="7"/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149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>
        <v>9</v>
      </c>
      <c r="FH7" s="8">
        <v>1014.6</v>
      </c>
      <c r="FI7" s="4"/>
      <c r="FJ7" s="8"/>
      <c r="FK7" s="7"/>
      <c r="FL7" s="7"/>
      <c r="FM7" s="2" t="s">
        <v>139</v>
      </c>
      <c r="FN7" s="2" t="s">
        <v>128</v>
      </c>
      <c r="FO7" s="2" t="s">
        <v>152</v>
      </c>
      <c r="FP7" s="2" t="s">
        <v>200</v>
      </c>
      <c r="FQ7" s="2" t="s">
        <v>141</v>
      </c>
      <c r="FR7" s="2" t="s">
        <v>131</v>
      </c>
      <c r="FS7" s="4">
        <v>11</v>
      </c>
      <c r="FT7" s="8">
        <v>1252.57</v>
      </c>
      <c r="FU7" s="4"/>
      <c r="FV7" s="8"/>
      <c r="FW7" s="7"/>
      <c r="FX7" s="7"/>
      <c r="FY7" s="2" t="s">
        <v>139</v>
      </c>
      <c r="FZ7" s="2" t="s">
        <v>128</v>
      </c>
      <c r="GA7" s="2" t="s">
        <v>154</v>
      </c>
      <c r="GB7" s="2" t="s">
        <v>201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139</v>
      </c>
      <c r="GL7" s="2" t="s">
        <v>128</v>
      </c>
      <c r="GM7" s="2" t="s">
        <v>202</v>
      </c>
      <c r="GN7" s="2" t="s">
        <v>203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204</v>
      </c>
      <c r="GZ7" s="2" t="s">
        <v>205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206</v>
      </c>
      <c r="HJ7" s="2" t="s">
        <v>128</v>
      </c>
      <c r="HK7" s="2" t="s">
        <v>131</v>
      </c>
      <c r="HL7" s="2" t="s">
        <v>131</v>
      </c>
      <c r="HM7" s="2" t="s">
        <v>141</v>
      </c>
      <c r="HN7" s="2" t="s">
        <v>131</v>
      </c>
      <c r="HO7" s="4">
        <v>2</v>
      </c>
      <c r="HP7" s="8">
        <v>245.96</v>
      </c>
      <c r="HQ7" s="4"/>
      <c r="HR7" s="8"/>
      <c r="HS7" s="7"/>
      <c r="HT7" s="7"/>
      <c r="HU7" s="2" t="s">
        <v>139</v>
      </c>
      <c r="HV7" s="2" t="s">
        <v>128</v>
      </c>
      <c r="HW7" s="2" t="s">
        <v>207</v>
      </c>
      <c r="HX7" s="2" t="s">
        <v>208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139</v>
      </c>
      <c r="JR7" s="2" t="s">
        <v>128</v>
      </c>
      <c r="JS7" s="2" t="s">
        <v>169</v>
      </c>
      <c r="JT7" s="2" t="s">
        <v>131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170</v>
      </c>
      <c r="KP7" s="2" t="s">
        <v>128</v>
      </c>
      <c r="KQ7" s="2" t="s">
        <v>131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171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170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170</v>
      </c>
      <c r="ML7" s="2" t="s">
        <v>128</v>
      </c>
      <c r="MM7" s="2" t="s">
        <v>131</v>
      </c>
      <c r="MN7" s="2" t="s">
        <v>131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170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170</v>
      </c>
      <c r="NV7" s="2" t="s">
        <v>172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172</v>
      </c>
      <c r="PG7" s="2" t="s">
        <v>212</v>
      </c>
      <c r="PH7" s="2" t="s">
        <v>213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139</v>
      </c>
      <c r="QD7" s="2" t="s">
        <v>172</v>
      </c>
      <c r="QE7" s="2" t="s">
        <v>214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170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175</v>
      </c>
      <c r="RD7" s="2" t="s">
        <v>215</v>
      </c>
      <c r="RE7" s="2" t="s">
        <v>141</v>
      </c>
      <c r="RF7" s="2" t="s">
        <v>131</v>
      </c>
    </row>
    <row r="8">
      <c r="A8" s="2" t="s">
        <v>216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217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218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219</v>
      </c>
      <c r="V8" s="2" t="s">
        <v>220</v>
      </c>
      <c r="W8" s="2" t="s">
        <v>183</v>
      </c>
      <c r="X8" s="2" t="s">
        <v>131</v>
      </c>
      <c r="Y8" s="2" t="s">
        <v>221</v>
      </c>
      <c r="Z8" s="4">
        <v>51</v>
      </c>
      <c r="AA8" s="4">
        <f>=ROUNDDOWN(51,0)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6</v>
      </c>
      <c r="AQ8" s="8">
        <v>666.42</v>
      </c>
      <c r="AR8" s="4"/>
      <c r="AS8" s="8"/>
      <c r="AT8" s="7"/>
      <c r="AU8" s="7"/>
      <c r="AV8" s="4">
        <v>6</v>
      </c>
      <c r="AW8" s="8">
        <v>666.42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0.034</v>
      </c>
      <c r="BJ8" s="4">
        <v>6</v>
      </c>
      <c r="BK8" s="8">
        <v>666.42</v>
      </c>
      <c r="BL8" s="2" t="s">
        <v>222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170</v>
      </c>
      <c r="BV8" s="2" t="s">
        <v>128</v>
      </c>
      <c r="BW8" s="2" t="s">
        <v>131</v>
      </c>
      <c r="BX8" s="2" t="s">
        <v>131</v>
      </c>
      <c r="BY8" s="2" t="s">
        <v>141</v>
      </c>
      <c r="BZ8" s="2" t="s">
        <v>131</v>
      </c>
      <c r="CA8" s="4">
        <v>1</v>
      </c>
      <c r="CB8" s="8">
        <v>87.96</v>
      </c>
      <c r="CC8" s="4"/>
      <c r="CD8" s="8"/>
      <c r="CE8" s="7"/>
      <c r="CF8" s="7"/>
      <c r="CG8" s="2" t="s">
        <v>139</v>
      </c>
      <c r="CH8" s="2" t="s">
        <v>128</v>
      </c>
      <c r="CI8" s="2" t="s">
        <v>223</v>
      </c>
      <c r="CJ8" s="2" t="s">
        <v>224</v>
      </c>
      <c r="CK8" s="2" t="s">
        <v>141</v>
      </c>
      <c r="CL8" s="2" t="s">
        <v>131</v>
      </c>
      <c r="CM8" s="4">
        <v>2</v>
      </c>
      <c r="CN8" s="8">
        <v>227.74</v>
      </c>
      <c r="CO8" s="4"/>
      <c r="CP8" s="8"/>
      <c r="CQ8" s="7"/>
      <c r="CR8" s="7"/>
      <c r="CS8" s="2" t="s">
        <v>139</v>
      </c>
      <c r="CT8" s="2" t="s">
        <v>128</v>
      </c>
      <c r="CU8" s="2" t="s">
        <v>221</v>
      </c>
      <c r="CV8" s="2" t="s">
        <v>225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139</v>
      </c>
      <c r="DF8" s="2" t="s">
        <v>128</v>
      </c>
      <c r="DG8" s="2" t="s">
        <v>226</v>
      </c>
      <c r="DH8" s="2" t="s">
        <v>227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139</v>
      </c>
      <c r="DR8" s="2" t="s">
        <v>128</v>
      </c>
      <c r="DS8" s="2" t="s">
        <v>228</v>
      </c>
      <c r="DT8" s="2" t="s">
        <v>229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230</v>
      </c>
      <c r="EF8" s="2" t="s">
        <v>131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231</v>
      </c>
      <c r="ER8" s="2" t="s">
        <v>232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149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233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234</v>
      </c>
      <c r="GB8" s="2" t="s">
        <v>235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236</v>
      </c>
      <c r="GN8" s="2" t="s">
        <v>237</v>
      </c>
      <c r="GO8" s="2" t="s">
        <v>141</v>
      </c>
      <c r="GP8" s="2" t="s">
        <v>131</v>
      </c>
      <c r="GQ8" s="4">
        <v>1</v>
      </c>
      <c r="GR8" s="8">
        <v>122.98</v>
      </c>
      <c r="GS8" s="4"/>
      <c r="GT8" s="8"/>
      <c r="GU8" s="7"/>
      <c r="GV8" s="7"/>
      <c r="GW8" s="2" t="s">
        <v>139</v>
      </c>
      <c r="GX8" s="2" t="s">
        <v>128</v>
      </c>
      <c r="GY8" s="2" t="s">
        <v>158</v>
      </c>
      <c r="GZ8" s="2" t="s">
        <v>238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239</v>
      </c>
      <c r="HL8" s="2" t="s">
        <v>240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241</v>
      </c>
      <c r="HX8" s="2" t="s">
        <v>242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243</v>
      </c>
      <c r="IJ8" s="2" t="s">
        <v>244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245</v>
      </c>
      <c r="IV8" s="2" t="s">
        <v>246</v>
      </c>
      <c r="IW8" s="2" t="s">
        <v>141</v>
      </c>
      <c r="IX8" s="2" t="s">
        <v>131</v>
      </c>
      <c r="IY8" s="4">
        <v>2</v>
      </c>
      <c r="IZ8" s="8">
        <v>227.74</v>
      </c>
      <c r="JA8" s="4"/>
      <c r="JB8" s="8"/>
      <c r="JC8" s="7"/>
      <c r="JD8" s="7"/>
      <c r="JE8" s="2" t="s">
        <v>139</v>
      </c>
      <c r="JF8" s="2" t="s">
        <v>128</v>
      </c>
      <c r="JG8" s="2" t="s">
        <v>167</v>
      </c>
      <c r="JH8" s="2" t="s">
        <v>247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169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170</v>
      </c>
      <c r="KP8" s="2" t="s">
        <v>128</v>
      </c>
      <c r="KQ8" s="2" t="s">
        <v>131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171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170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170</v>
      </c>
      <c r="ML8" s="2" t="s">
        <v>128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171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170</v>
      </c>
      <c r="NJ8" s="2" t="s">
        <v>128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170</v>
      </c>
      <c r="NV8" s="2" t="s">
        <v>172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172</v>
      </c>
      <c r="PG8" s="2" t="s">
        <v>173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170</v>
      </c>
      <c r="QD8" s="2" t="s">
        <v>172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205</v>
      </c>
      <c r="RD8" s="2" t="s">
        <v>131</v>
      </c>
      <c r="RE8" s="2" t="s">
        <v>141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253</v>
      </c>
      <c r="Z9" s="4">
        <v>189</v>
      </c>
      <c r="AA9" s="4">
        <f>=ROUNDDOWN(27,0)</f>
      </c>
      <c r="AB9" s="5">
        <v>7</v>
      </c>
      <c r="AC9" s="2" t="s">
        <v>254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75</v>
      </c>
      <c r="AQ9" s="8">
        <v>9825.75</v>
      </c>
      <c r="AR9" s="4"/>
      <c r="AS9" s="8"/>
      <c r="AT9" s="7"/>
      <c r="AU9" s="7"/>
      <c r="AV9" s="4">
        <v>75</v>
      </c>
      <c r="AW9" s="8">
        <v>9825.75</v>
      </c>
      <c r="AX9" s="4"/>
      <c r="AY9" s="8"/>
      <c r="AZ9" s="7"/>
      <c r="BA9" s="7"/>
      <c r="BB9" s="7">
        <v>1</v>
      </c>
      <c r="BC9" s="4">
        <v>75</v>
      </c>
      <c r="BD9" s="8">
        <v>9825.75</v>
      </c>
      <c r="BE9" s="4"/>
      <c r="BF9" s="8"/>
      <c r="BG9" s="7"/>
      <c r="BH9" s="7"/>
      <c r="BI9" s="7">
        <v>1</v>
      </c>
      <c r="BJ9" s="4">
        <v>75</v>
      </c>
      <c r="BK9" s="8">
        <v>9825.75</v>
      </c>
      <c r="BL9" s="2" t="s">
        <v>255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256</v>
      </c>
      <c r="BV9" s="2" t="s">
        <v>172</v>
      </c>
      <c r="BW9" s="2" t="s">
        <v>131</v>
      </c>
      <c r="BX9" s="2" t="s">
        <v>257</v>
      </c>
      <c r="BY9" s="2" t="s">
        <v>141</v>
      </c>
      <c r="BZ9" s="2" t="s">
        <v>131</v>
      </c>
      <c r="CA9" s="4">
        <v>10</v>
      </c>
      <c r="CB9" s="8">
        <v>1073.61</v>
      </c>
      <c r="CC9" s="4"/>
      <c r="CD9" s="8"/>
      <c r="CE9" s="7"/>
      <c r="CF9" s="7"/>
      <c r="CG9" s="2" t="s">
        <v>139</v>
      </c>
      <c r="CH9" s="2" t="s">
        <v>128</v>
      </c>
      <c r="CI9" s="2" t="s">
        <v>258</v>
      </c>
      <c r="CJ9" s="2" t="s">
        <v>259</v>
      </c>
      <c r="CK9" s="2" t="s">
        <v>141</v>
      </c>
      <c r="CL9" s="2" t="s">
        <v>131</v>
      </c>
      <c r="CM9" s="4">
        <v>19</v>
      </c>
      <c r="CN9" s="8">
        <v>2812.16</v>
      </c>
      <c r="CO9" s="4"/>
      <c r="CP9" s="8"/>
      <c r="CQ9" s="7"/>
      <c r="CR9" s="7"/>
      <c r="CS9" s="2" t="s">
        <v>139</v>
      </c>
      <c r="CT9" s="2" t="s">
        <v>128</v>
      </c>
      <c r="CU9" s="2" t="s">
        <v>260</v>
      </c>
      <c r="CV9" s="2" t="s">
        <v>191</v>
      </c>
      <c r="CW9" s="2" t="s">
        <v>141</v>
      </c>
      <c r="CX9" s="2" t="s">
        <v>131</v>
      </c>
      <c r="CY9" s="4">
        <v>23</v>
      </c>
      <c r="CZ9" s="8">
        <v>3312</v>
      </c>
      <c r="DA9" s="4"/>
      <c r="DB9" s="8"/>
      <c r="DC9" s="7"/>
      <c r="DD9" s="7"/>
      <c r="DE9" s="2" t="s">
        <v>139</v>
      </c>
      <c r="DF9" s="2" t="s">
        <v>128</v>
      </c>
      <c r="DG9" s="2" t="s">
        <v>261</v>
      </c>
      <c r="DH9" s="2" t="s">
        <v>211</v>
      </c>
      <c r="DI9" s="2" t="s">
        <v>141</v>
      </c>
      <c r="DJ9" s="2" t="s">
        <v>131</v>
      </c>
      <c r="DK9" s="4">
        <v>7</v>
      </c>
      <c r="DL9" s="8">
        <v>1009.33</v>
      </c>
      <c r="DM9" s="4"/>
      <c r="DN9" s="8"/>
      <c r="DO9" s="7"/>
      <c r="DP9" s="7"/>
      <c r="DQ9" s="2" t="s">
        <v>139</v>
      </c>
      <c r="DR9" s="2" t="s">
        <v>128</v>
      </c>
      <c r="DS9" s="2" t="s">
        <v>147</v>
      </c>
      <c r="DT9" s="2" t="s">
        <v>262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172</v>
      </c>
      <c r="EE9" s="2" t="s">
        <v>263</v>
      </c>
      <c r="EF9" s="2" t="s">
        <v>264</v>
      </c>
      <c r="EG9" s="2" t="s">
        <v>141</v>
      </c>
      <c r="EH9" s="2" t="s">
        <v>131</v>
      </c>
      <c r="EI9" s="4">
        <v>5</v>
      </c>
      <c r="EJ9" s="8">
        <v>623.35</v>
      </c>
      <c r="EK9" s="4"/>
      <c r="EL9" s="8"/>
      <c r="EM9" s="7"/>
      <c r="EN9" s="7"/>
      <c r="EO9" s="2" t="s">
        <v>139</v>
      </c>
      <c r="EP9" s="2" t="s">
        <v>128</v>
      </c>
      <c r="EQ9" s="2" t="s">
        <v>198</v>
      </c>
      <c r="ER9" s="2" t="s">
        <v>265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149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>
        <v>7</v>
      </c>
      <c r="FH9" s="8">
        <v>506.24</v>
      </c>
      <c r="FI9" s="4"/>
      <c r="FJ9" s="8"/>
      <c r="FK9" s="7"/>
      <c r="FL9" s="7"/>
      <c r="FM9" s="2" t="s">
        <v>139</v>
      </c>
      <c r="FN9" s="2" t="s">
        <v>128</v>
      </c>
      <c r="FO9" s="2" t="s">
        <v>233</v>
      </c>
      <c r="FP9" s="2" t="s">
        <v>266</v>
      </c>
      <c r="FQ9" s="2" t="s">
        <v>141</v>
      </c>
      <c r="FR9" s="2" t="s">
        <v>131</v>
      </c>
      <c r="FS9" s="4">
        <v>2</v>
      </c>
      <c r="FT9" s="8">
        <v>239.08</v>
      </c>
      <c r="FU9" s="4"/>
      <c r="FV9" s="8"/>
      <c r="FW9" s="7"/>
      <c r="FX9" s="7"/>
      <c r="FY9" s="2" t="s">
        <v>139</v>
      </c>
      <c r="FZ9" s="2" t="s">
        <v>128</v>
      </c>
      <c r="GA9" s="2" t="s">
        <v>267</v>
      </c>
      <c r="GB9" s="2" t="s">
        <v>268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139</v>
      </c>
      <c r="GL9" s="2" t="s">
        <v>128</v>
      </c>
      <c r="GM9" s="2" t="s">
        <v>269</v>
      </c>
      <c r="GN9" s="2" t="s">
        <v>270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158</v>
      </c>
      <c r="GZ9" s="2" t="s">
        <v>271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272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273</v>
      </c>
      <c r="HX9" s="2" t="s">
        <v>274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275</v>
      </c>
      <c r="IK9" s="2" t="s">
        <v>141</v>
      </c>
      <c r="IL9" s="2" t="s">
        <v>131</v>
      </c>
      <c r="IM9" s="4">
        <v>2</v>
      </c>
      <c r="IN9" s="8">
        <v>249.98</v>
      </c>
      <c r="IO9" s="4"/>
      <c r="IP9" s="8"/>
      <c r="IQ9" s="7"/>
      <c r="IR9" s="7"/>
      <c r="IS9" s="2" t="s">
        <v>139</v>
      </c>
      <c r="IT9" s="2" t="s">
        <v>128</v>
      </c>
      <c r="IU9" s="2" t="s">
        <v>190</v>
      </c>
      <c r="IV9" s="2" t="s">
        <v>276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139</v>
      </c>
      <c r="JR9" s="2" t="s">
        <v>128</v>
      </c>
      <c r="JS9" s="2" t="s">
        <v>169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170</v>
      </c>
      <c r="KP9" s="2" t="s">
        <v>128</v>
      </c>
      <c r="KQ9" s="2" t="s">
        <v>131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171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170</v>
      </c>
      <c r="ML9" s="2" t="s">
        <v>128</v>
      </c>
      <c r="MM9" s="2" t="s">
        <v>131</v>
      </c>
      <c r="MN9" s="2" t="s">
        <v>131</v>
      </c>
      <c r="MO9" s="2" t="s">
        <v>141</v>
      </c>
      <c r="MP9" s="2" t="s">
        <v>131</v>
      </c>
      <c r="MQ9" s="4"/>
      <c r="MR9" s="8"/>
      <c r="MS9" s="4"/>
      <c r="MT9" s="8"/>
      <c r="MU9" s="7"/>
      <c r="MV9" s="7"/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2" t="s">
        <v>131</v>
      </c>
      <c r="NC9" s="4"/>
      <c r="ND9" s="8"/>
      <c r="NE9" s="4"/>
      <c r="NF9" s="8"/>
      <c r="NG9" s="7"/>
      <c r="NH9" s="7"/>
      <c r="NI9" s="2" t="s">
        <v>170</v>
      </c>
      <c r="NJ9" s="2" t="s">
        <v>128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170</v>
      </c>
      <c r="NV9" s="2" t="s">
        <v>172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172</v>
      </c>
      <c r="PG9" s="2" t="s">
        <v>173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139</v>
      </c>
      <c r="QD9" s="2" t="s">
        <v>172</v>
      </c>
      <c r="QE9" s="2" t="s">
        <v>277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172</v>
      </c>
      <c r="RC9" s="2" t="s">
        <v>278</v>
      </c>
      <c r="RD9" s="2" t="s">
        <v>279</v>
      </c>
      <c r="RE9" s="2" t="s">
        <v>141</v>
      </c>
      <c r="RF9" s="2" t="s">
        <v>131</v>
      </c>
    </row>
    <row r="10">
      <c r="A10" s="2" t="s">
        <v>280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126</v>
      </c>
      <c r="K10" s="2" t="s">
        <v>251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283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219</v>
      </c>
      <c r="V10" s="2" t="s">
        <v>220</v>
      </c>
      <c r="W10" s="2" t="s">
        <v>183</v>
      </c>
      <c r="X10" s="2" t="s">
        <v>131</v>
      </c>
      <c r="Y10" s="2" t="s">
        <v>284</v>
      </c>
      <c r="Z10" s="4">
        <v>41</v>
      </c>
      <c r="AA10" s="4">
        <f>=ROUNDDOWN(5.85714285714286,0)</f>
      </c>
      <c r="AB10" s="5">
        <v>7</v>
      </c>
      <c r="AC10" s="2" t="s">
        <v>254</v>
      </c>
      <c r="AD10" s="4">
        <v>150</v>
      </c>
      <c r="AE10" s="4">
        <v>150</v>
      </c>
      <c r="AF10" s="6">
        <v>63</v>
      </c>
      <c r="AG10" s="6"/>
      <c r="AH10" s="7">
        <v>0.8804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98</v>
      </c>
      <c r="AQ10" s="8">
        <v>5229.43</v>
      </c>
      <c r="AR10" s="4"/>
      <c r="AS10" s="8"/>
      <c r="AT10" s="7"/>
      <c r="AU10" s="7"/>
      <c r="AV10" s="4">
        <v>98</v>
      </c>
      <c r="AW10" s="8">
        <v>5229.43</v>
      </c>
      <c r="AX10" s="4"/>
      <c r="AY10" s="8"/>
      <c r="AZ10" s="7"/>
      <c r="BA10" s="7"/>
      <c r="BB10" s="7">
        <v>1</v>
      </c>
      <c r="BC10" s="4">
        <v>98</v>
      </c>
      <c r="BD10" s="8">
        <v>5229.43</v>
      </c>
      <c r="BE10" s="4"/>
      <c r="BF10" s="8"/>
      <c r="BG10" s="7"/>
      <c r="BH10" s="7"/>
      <c r="BI10" s="7">
        <v>1</v>
      </c>
      <c r="BJ10" s="4">
        <v>98</v>
      </c>
      <c r="BK10" s="8">
        <v>5229.43</v>
      </c>
      <c r="BL10" s="2" t="s">
        <v>285</v>
      </c>
      <c r="BM10" s="7">
        <v>1</v>
      </c>
      <c r="BN10" s="7">
        <v>1</v>
      </c>
      <c r="BO10" s="4">
        <v>36</v>
      </c>
      <c r="BP10" s="8">
        <v>1987.2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286</v>
      </c>
      <c r="BY10" s="2" t="s">
        <v>141</v>
      </c>
      <c r="BZ10" s="2" t="s">
        <v>131</v>
      </c>
      <c r="CA10" s="4">
        <v>9</v>
      </c>
      <c r="CB10" s="8">
        <v>394.13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287</v>
      </c>
      <c r="CJ10" s="2" t="s">
        <v>288</v>
      </c>
      <c r="CK10" s="2" t="s">
        <v>141</v>
      </c>
      <c r="CL10" s="2" t="s">
        <v>131</v>
      </c>
      <c r="CM10" s="4">
        <v>19</v>
      </c>
      <c r="CN10" s="8">
        <v>1006.85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284</v>
      </c>
      <c r="CV10" s="2" t="s">
        <v>289</v>
      </c>
      <c r="CW10" s="2" t="s">
        <v>141</v>
      </c>
      <c r="CX10" s="2" t="s">
        <v>131</v>
      </c>
      <c r="CY10" s="4">
        <v>11</v>
      </c>
      <c r="CZ10" s="8">
        <v>609.84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290</v>
      </c>
      <c r="DH10" s="2" t="s">
        <v>291</v>
      </c>
      <c r="DI10" s="2" t="s">
        <v>141</v>
      </c>
      <c r="DJ10" s="2" t="s">
        <v>131</v>
      </c>
      <c r="DK10" s="4">
        <v>12</v>
      </c>
      <c r="DL10" s="8">
        <v>677.4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292</v>
      </c>
      <c r="DT10" s="2" t="s">
        <v>293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206</v>
      </c>
      <c r="ED10" s="2" t="s">
        <v>128</v>
      </c>
      <c r="EE10" s="2" t="s">
        <v>131</v>
      </c>
      <c r="EF10" s="2" t="s">
        <v>131</v>
      </c>
      <c r="EG10" s="2" t="s">
        <v>141</v>
      </c>
      <c r="EH10" s="2" t="s">
        <v>131</v>
      </c>
      <c r="EI10" s="4">
        <v>3</v>
      </c>
      <c r="EJ10" s="8">
        <v>169.35</v>
      </c>
      <c r="EK10" s="4"/>
      <c r="EL10" s="8"/>
      <c r="EM10" s="7"/>
      <c r="EN10" s="7"/>
      <c r="EO10" s="2" t="s">
        <v>139</v>
      </c>
      <c r="EP10" s="2" t="s">
        <v>128</v>
      </c>
      <c r="EQ10" s="2" t="s">
        <v>294</v>
      </c>
      <c r="ER10" s="2" t="s">
        <v>295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149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139</v>
      </c>
      <c r="FN10" s="2" t="s">
        <v>128</v>
      </c>
      <c r="FO10" s="2" t="s">
        <v>296</v>
      </c>
      <c r="FP10" s="2" t="s">
        <v>131</v>
      </c>
      <c r="FQ10" s="2" t="s">
        <v>141</v>
      </c>
      <c r="FR10" s="2" t="s">
        <v>131</v>
      </c>
      <c r="FS10" s="4">
        <v>2</v>
      </c>
      <c r="FT10" s="8">
        <v>90.72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234</v>
      </c>
      <c r="GB10" s="2" t="s">
        <v>297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139</v>
      </c>
      <c r="GL10" s="2" t="s">
        <v>128</v>
      </c>
      <c r="GM10" s="2" t="s">
        <v>298</v>
      </c>
      <c r="GN10" s="2" t="s">
        <v>299</v>
      </c>
      <c r="GO10" s="2" t="s">
        <v>141</v>
      </c>
      <c r="GP10" s="2" t="s">
        <v>131</v>
      </c>
      <c r="GQ10" s="4">
        <v>3</v>
      </c>
      <c r="GR10" s="8">
        <v>146.97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300</v>
      </c>
      <c r="GZ10" s="2" t="s">
        <v>301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128</v>
      </c>
      <c r="HK10" s="2" t="s">
        <v>234</v>
      </c>
      <c r="HL10" s="2" t="s">
        <v>131</v>
      </c>
      <c r="HM10" s="2" t="s">
        <v>141</v>
      </c>
      <c r="HN10" s="2" t="s">
        <v>131</v>
      </c>
      <c r="HO10" s="4">
        <v>3</v>
      </c>
      <c r="HP10" s="8">
        <v>146.97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302</v>
      </c>
      <c r="HX10" s="2" t="s">
        <v>303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304</v>
      </c>
      <c r="IJ10" s="2" t="s">
        <v>297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290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139</v>
      </c>
      <c r="JR10" s="2" t="s">
        <v>128</v>
      </c>
      <c r="JS10" s="2" t="s">
        <v>305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170</v>
      </c>
      <c r="KP10" s="2" t="s">
        <v>128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170</v>
      </c>
      <c r="LB10" s="2" t="s">
        <v>172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171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170</v>
      </c>
      <c r="ML10" s="2" t="s">
        <v>128</v>
      </c>
      <c r="MM10" s="2" t="s">
        <v>131</v>
      </c>
      <c r="MN10" s="2" t="s">
        <v>131</v>
      </c>
      <c r="MO10" s="2" t="s">
        <v>141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170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170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170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289</v>
      </c>
      <c r="RD10" s="2" t="s">
        <v>131</v>
      </c>
      <c r="RE10" s="2" t="s">
        <v>141</v>
      </c>
      <c r="RF10" s="2" t="s">
        <v>131</v>
      </c>
    </row>
    <row r="11">
      <c r="A11" s="2" t="s">
        <v>306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126</v>
      </c>
      <c r="K11" s="2" t="s">
        <v>309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218</v>
      </c>
      <c r="Q11" s="2" t="s">
        <v>130</v>
      </c>
      <c r="R11" s="2" t="s">
        <v>131</v>
      </c>
      <c r="S11" s="2" t="s">
        <v>310</v>
      </c>
      <c r="T11" s="2" t="s">
        <v>131</v>
      </c>
      <c r="U11" s="2" t="s">
        <v>131</v>
      </c>
      <c r="V11" s="2" t="s">
        <v>182</v>
      </c>
      <c r="W11" s="2" t="s">
        <v>135</v>
      </c>
      <c r="X11" s="2" t="s">
        <v>131</v>
      </c>
      <c r="Y11" s="2" t="s">
        <v>311</v>
      </c>
      <c r="Z11" s="4">
        <v>80</v>
      </c>
      <c r="AA11" s="4">
        <f>=ROUNDDOWN(11.4285714285714,0)</f>
      </c>
      <c r="AB11" s="5">
        <v>7</v>
      </c>
      <c r="AC11" s="2" t="s">
        <v>312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79</v>
      </c>
      <c r="AQ11" s="8">
        <v>4106.3</v>
      </c>
      <c r="AR11" s="4"/>
      <c r="AS11" s="8"/>
      <c r="AT11" s="7"/>
      <c r="AU11" s="7"/>
      <c r="AV11" s="4">
        <v>79</v>
      </c>
      <c r="AW11" s="8">
        <v>4106.3</v>
      </c>
      <c r="AX11" s="4"/>
      <c r="AY11" s="8"/>
      <c r="AZ11" s="7"/>
      <c r="BA11" s="7"/>
      <c r="BB11" s="7">
        <v>1</v>
      </c>
      <c r="BC11" s="4">
        <v>79</v>
      </c>
      <c r="BD11" s="8">
        <v>4106.3</v>
      </c>
      <c r="BE11" s="4"/>
      <c r="BF11" s="8"/>
      <c r="BG11" s="7"/>
      <c r="BH11" s="7"/>
      <c r="BI11" s="7">
        <v>1</v>
      </c>
      <c r="BJ11" s="4">
        <v>79</v>
      </c>
      <c r="BK11" s="8">
        <v>4106.3</v>
      </c>
      <c r="BL11" s="2" t="s">
        <v>313</v>
      </c>
      <c r="BM11" s="7">
        <v>1</v>
      </c>
      <c r="BN11" s="7">
        <v>1</v>
      </c>
      <c r="BO11" s="4">
        <v>5</v>
      </c>
      <c r="BP11" s="8">
        <v>282.1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314</v>
      </c>
      <c r="BX11" s="2" t="s">
        <v>315</v>
      </c>
      <c r="BY11" s="2" t="s">
        <v>141</v>
      </c>
      <c r="BZ11" s="2" t="s">
        <v>131</v>
      </c>
      <c r="CA11" s="4">
        <v>1</v>
      </c>
      <c r="CB11" s="8">
        <v>40.49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316</v>
      </c>
      <c r="CJ11" s="2" t="s">
        <v>317</v>
      </c>
      <c r="CK11" s="2" t="s">
        <v>141</v>
      </c>
      <c r="CL11" s="2" t="s">
        <v>131</v>
      </c>
      <c r="CM11" s="4">
        <v>19</v>
      </c>
      <c r="CN11" s="8">
        <v>982.89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144</v>
      </c>
      <c r="CV11" s="2" t="s">
        <v>318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319</v>
      </c>
      <c r="DH11" s="2" t="s">
        <v>320</v>
      </c>
      <c r="DI11" s="2" t="s">
        <v>141</v>
      </c>
      <c r="DJ11" s="2" t="s">
        <v>131</v>
      </c>
      <c r="DK11" s="4">
        <v>17</v>
      </c>
      <c r="DL11" s="8">
        <v>1032.24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147</v>
      </c>
      <c r="DT11" s="2" t="s">
        <v>321</v>
      </c>
      <c r="DU11" s="2" t="s">
        <v>141</v>
      </c>
      <c r="DV11" s="2" t="s">
        <v>131</v>
      </c>
      <c r="DW11" s="4">
        <v>17</v>
      </c>
      <c r="DX11" s="8">
        <v>875.67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322</v>
      </c>
      <c r="EF11" s="2" t="s">
        <v>323</v>
      </c>
      <c r="EG11" s="2" t="s">
        <v>141</v>
      </c>
      <c r="EH11" s="2" t="s">
        <v>131</v>
      </c>
      <c r="EI11" s="4">
        <v>7</v>
      </c>
      <c r="EJ11" s="8">
        <v>314.3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316</v>
      </c>
      <c r="ER11" s="2" t="s">
        <v>324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149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>
        <v>4</v>
      </c>
      <c r="FH11" s="8">
        <v>118.68</v>
      </c>
      <c r="FI11" s="4"/>
      <c r="FJ11" s="8"/>
      <c r="FK11" s="7"/>
      <c r="FL11" s="7"/>
      <c r="FM11" s="2" t="s">
        <v>139</v>
      </c>
      <c r="FN11" s="2" t="s">
        <v>128</v>
      </c>
      <c r="FO11" s="2" t="s">
        <v>233</v>
      </c>
      <c r="FP11" s="2" t="s">
        <v>323</v>
      </c>
      <c r="FQ11" s="2" t="s">
        <v>141</v>
      </c>
      <c r="FR11" s="2" t="s">
        <v>131</v>
      </c>
      <c r="FS11" s="4">
        <v>2</v>
      </c>
      <c r="FT11" s="8">
        <v>98.12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154</v>
      </c>
      <c r="GB11" s="2" t="s">
        <v>325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139</v>
      </c>
      <c r="GL11" s="2" t="s">
        <v>172</v>
      </c>
      <c r="GM11" s="2" t="s">
        <v>156</v>
      </c>
      <c r="GN11" s="2" t="s">
        <v>326</v>
      </c>
      <c r="GO11" s="2" t="s">
        <v>141</v>
      </c>
      <c r="GP11" s="2" t="s">
        <v>131</v>
      </c>
      <c r="GQ11" s="4">
        <v>6</v>
      </c>
      <c r="GR11" s="8">
        <v>317.88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204</v>
      </c>
      <c r="GZ11" s="2" t="s">
        <v>327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139</v>
      </c>
      <c r="HJ11" s="2" t="s">
        <v>128</v>
      </c>
      <c r="HK11" s="2" t="s">
        <v>328</v>
      </c>
      <c r="HL11" s="2" t="s">
        <v>329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330</v>
      </c>
      <c r="HX11" s="2" t="s">
        <v>331</v>
      </c>
      <c r="HY11" s="2" t="s">
        <v>141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150</v>
      </c>
      <c r="IJ11" s="2" t="s">
        <v>332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144</v>
      </c>
      <c r="IV11" s="2" t="s">
        <v>333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139</v>
      </c>
      <c r="JR11" s="2" t="s">
        <v>128</v>
      </c>
      <c r="JS11" s="2" t="s">
        <v>169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170</v>
      </c>
      <c r="KP11" s="2" t="s">
        <v>128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171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170</v>
      </c>
      <c r="ML11" s="2" t="s">
        <v>128</v>
      </c>
      <c r="MM11" s="2" t="s">
        <v>131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170</v>
      </c>
      <c r="NJ11" s="2" t="s">
        <v>128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170</v>
      </c>
      <c r="NV11" s="2" t="s">
        <v>172</v>
      </c>
      <c r="NW11" s="2" t="s">
        <v>131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170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172</v>
      </c>
      <c r="PG11" s="2" t="s">
        <v>212</v>
      </c>
      <c r="PH11" s="2" t="s">
        <v>334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139</v>
      </c>
      <c r="QD11" s="2" t="s">
        <v>172</v>
      </c>
      <c r="QE11" s="2" t="s">
        <v>174</v>
      </c>
      <c r="QF11" s="2" t="s">
        <v>335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171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328</v>
      </c>
      <c r="RD11" s="2" t="s">
        <v>336</v>
      </c>
      <c r="RE11" s="2" t="s">
        <v>141</v>
      </c>
      <c r="RF11" s="2" t="s">
        <v>131</v>
      </c>
    </row>
    <row r="12">
      <c r="A12" s="2" t="s">
        <v>337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126</v>
      </c>
      <c r="K12" s="2" t="s">
        <v>340</v>
      </c>
      <c r="L12" s="3">
        <v>46.17</v>
      </c>
      <c r="M12" s="3">
        <v>48.48</v>
      </c>
      <c r="N12" s="3">
        <v>104.99</v>
      </c>
      <c r="O12" s="2" t="s">
        <v>128</v>
      </c>
      <c r="P12" s="2" t="s">
        <v>218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219</v>
      </c>
      <c r="V12" s="2" t="s">
        <v>220</v>
      </c>
      <c r="W12" s="2" t="s">
        <v>135</v>
      </c>
      <c r="X12" s="2" t="s">
        <v>131</v>
      </c>
      <c r="Y12" s="2" t="s">
        <v>341</v>
      </c>
      <c r="Z12" s="4">
        <v>4</v>
      </c>
      <c r="AA12" s="4">
        <f>=ROUNDDOWN(1.33333333333333,0)</f>
      </c>
      <c r="AB12" s="5">
        <v>3</v>
      </c>
      <c r="AC12" s="2" t="s">
        <v>342</v>
      </c>
      <c r="AD12" s="4">
        <v>100</v>
      </c>
      <c r="AE12" s="4">
        <v>100</v>
      </c>
      <c r="AF12" s="6">
        <v>65</v>
      </c>
      <c r="AG12" s="6"/>
      <c r="AH12" s="7">
        <v>0.8152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68</v>
      </c>
      <c r="AQ12" s="8">
        <v>3764.23</v>
      </c>
      <c r="AR12" s="4"/>
      <c r="AS12" s="8"/>
      <c r="AT12" s="7"/>
      <c r="AU12" s="7"/>
      <c r="AV12" s="4">
        <v>68</v>
      </c>
      <c r="AW12" s="8">
        <v>3764.23</v>
      </c>
      <c r="AX12" s="4"/>
      <c r="AY12" s="8"/>
      <c r="AZ12" s="7"/>
      <c r="BA12" s="7"/>
      <c r="BB12" s="7">
        <v>1</v>
      </c>
      <c r="BC12" s="4">
        <v>68</v>
      </c>
      <c r="BD12" s="8">
        <v>3764.23</v>
      </c>
      <c r="BE12" s="4"/>
      <c r="BF12" s="8"/>
      <c r="BG12" s="7"/>
      <c r="BH12" s="7"/>
      <c r="BI12" s="7">
        <v>1</v>
      </c>
      <c r="BJ12" s="4">
        <v>68</v>
      </c>
      <c r="BK12" s="8">
        <v>3764.23</v>
      </c>
      <c r="BL12" s="2" t="s">
        <v>343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256</v>
      </c>
      <c r="BV12" s="2" t="s">
        <v>128</v>
      </c>
      <c r="BW12" s="2" t="s">
        <v>131</v>
      </c>
      <c r="BX12" s="2" t="s">
        <v>131</v>
      </c>
      <c r="BY12" s="2" t="s">
        <v>141</v>
      </c>
      <c r="BZ12" s="2" t="s">
        <v>131</v>
      </c>
      <c r="CA12" s="4">
        <v>3</v>
      </c>
      <c r="CB12" s="8">
        <v>122.85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344</v>
      </c>
      <c r="CJ12" s="2" t="s">
        <v>325</v>
      </c>
      <c r="CK12" s="2" t="s">
        <v>141</v>
      </c>
      <c r="CL12" s="2" t="s">
        <v>131</v>
      </c>
      <c r="CM12" s="4">
        <v>52</v>
      </c>
      <c r="CN12" s="8">
        <v>2821.94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341</v>
      </c>
      <c r="CV12" s="2" t="s">
        <v>345</v>
      </c>
      <c r="CW12" s="2" t="s">
        <v>141</v>
      </c>
      <c r="CX12" s="2" t="s">
        <v>131</v>
      </c>
      <c r="CY12" s="4">
        <v>6</v>
      </c>
      <c r="CZ12" s="8">
        <v>336.78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346</v>
      </c>
      <c r="DH12" s="2" t="s">
        <v>347</v>
      </c>
      <c r="DI12" s="2" t="s">
        <v>141</v>
      </c>
      <c r="DJ12" s="2" t="s">
        <v>131</v>
      </c>
      <c r="DK12" s="4">
        <v>2</v>
      </c>
      <c r="DL12" s="8">
        <v>115.5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228</v>
      </c>
      <c r="DT12" s="2" t="s">
        <v>348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139</v>
      </c>
      <c r="ED12" s="2" t="s">
        <v>128</v>
      </c>
      <c r="EE12" s="2" t="s">
        <v>291</v>
      </c>
      <c r="EF12" s="2" t="s">
        <v>349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128</v>
      </c>
      <c r="EQ12" s="2" t="s">
        <v>350</v>
      </c>
      <c r="ER12" s="2" t="s">
        <v>351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149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139</v>
      </c>
      <c r="FN12" s="2" t="s">
        <v>128</v>
      </c>
      <c r="FO12" s="2" t="s">
        <v>233</v>
      </c>
      <c r="FP12" s="2" t="s">
        <v>131</v>
      </c>
      <c r="FQ12" s="2" t="s">
        <v>141</v>
      </c>
      <c r="FR12" s="2" t="s">
        <v>131</v>
      </c>
      <c r="FS12" s="4">
        <v>1</v>
      </c>
      <c r="FT12" s="8">
        <v>48.48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234</v>
      </c>
      <c r="GB12" s="2" t="s">
        <v>352</v>
      </c>
      <c r="GC12" s="2" t="s">
        <v>141</v>
      </c>
      <c r="GD12" s="2" t="s">
        <v>131</v>
      </c>
      <c r="GE12" s="4">
        <v>1</v>
      </c>
      <c r="GF12" s="8">
        <v>53.58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353</v>
      </c>
      <c r="GN12" s="2" t="s">
        <v>354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158</v>
      </c>
      <c r="GZ12" s="2" t="s">
        <v>355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206</v>
      </c>
      <c r="HJ12" s="2" t="s">
        <v>128</v>
      </c>
      <c r="HK12" s="2" t="s">
        <v>131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356</v>
      </c>
      <c r="HX12" s="2" t="s">
        <v>357</v>
      </c>
      <c r="HY12" s="2" t="s">
        <v>141</v>
      </c>
      <c r="HZ12" s="2" t="s">
        <v>131</v>
      </c>
      <c r="IA12" s="4">
        <v>1</v>
      </c>
      <c r="IB12" s="8">
        <v>55.12</v>
      </c>
      <c r="IC12" s="4"/>
      <c r="ID12" s="8"/>
      <c r="IE12" s="7"/>
      <c r="IF12" s="7"/>
      <c r="IG12" s="2" t="s">
        <v>139</v>
      </c>
      <c r="IH12" s="2" t="s">
        <v>128</v>
      </c>
      <c r="II12" s="2" t="s">
        <v>358</v>
      </c>
      <c r="IJ12" s="2" t="s">
        <v>359</v>
      </c>
      <c r="IK12" s="2" t="s">
        <v>141</v>
      </c>
      <c r="IL12" s="2" t="s">
        <v>131</v>
      </c>
      <c r="IM12" s="4">
        <v>2</v>
      </c>
      <c r="IN12" s="8">
        <v>209.98</v>
      </c>
      <c r="IO12" s="4"/>
      <c r="IP12" s="8"/>
      <c r="IQ12" s="7"/>
      <c r="IR12" s="7"/>
      <c r="IS12" s="2" t="s">
        <v>139</v>
      </c>
      <c r="IT12" s="2" t="s">
        <v>128</v>
      </c>
      <c r="IU12" s="2" t="s">
        <v>360</v>
      </c>
      <c r="IV12" s="2" t="s">
        <v>361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139</v>
      </c>
      <c r="JR12" s="2" t="s">
        <v>128</v>
      </c>
      <c r="JS12" s="2" t="s">
        <v>169</v>
      </c>
      <c r="JT12" s="2" t="s">
        <v>131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170</v>
      </c>
      <c r="KP12" s="2" t="s">
        <v>128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170</v>
      </c>
      <c r="LB12" s="2" t="s">
        <v>172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171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170</v>
      </c>
      <c r="ML12" s="2" t="s">
        <v>128</v>
      </c>
      <c r="MM12" s="2" t="s">
        <v>131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171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170</v>
      </c>
      <c r="NV12" s="2" t="s">
        <v>172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139</v>
      </c>
      <c r="PF12" s="2" t="s">
        <v>172</v>
      </c>
      <c r="PG12" s="2" t="s">
        <v>173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170</v>
      </c>
      <c r="QD12" s="2" t="s">
        <v>172</v>
      </c>
      <c r="QE12" s="2" t="s">
        <v>131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171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362</v>
      </c>
      <c r="RD12" s="2" t="s">
        <v>131</v>
      </c>
      <c r="RE12" s="2" t="s">
        <v>141</v>
      </c>
      <c r="RF12" s="2" t="s">
        <v>131</v>
      </c>
    </row>
    <row r="13">
      <c r="A13" s="2" t="s">
        <v>363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364</v>
      </c>
      <c r="G13" s="2" t="s">
        <v>364</v>
      </c>
      <c r="H13" s="2" t="s">
        <v>364</v>
      </c>
      <c r="I13" s="2" t="s">
        <v>365</v>
      </c>
      <c r="J13" s="2" t="s">
        <v>126</v>
      </c>
      <c r="K13" s="2" t="s">
        <v>366</v>
      </c>
      <c r="L13" s="3">
        <v>45</v>
      </c>
      <c r="M13" s="3">
        <v>47.25</v>
      </c>
      <c r="N13" s="3">
        <v>104.99</v>
      </c>
      <c r="O13" s="2" t="s">
        <v>128</v>
      </c>
      <c r="P13" s="2" t="s">
        <v>218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219</v>
      </c>
      <c r="V13" s="2" t="s">
        <v>220</v>
      </c>
      <c r="W13" s="2" t="s">
        <v>135</v>
      </c>
      <c r="X13" s="2" t="s">
        <v>367</v>
      </c>
      <c r="Y13" s="2" t="s">
        <v>284</v>
      </c>
      <c r="Z13" s="4">
        <v>59</v>
      </c>
      <c r="AA13" s="4">
        <f>=ROUNDDOWN(14.75,0)</f>
      </c>
      <c r="AB13" s="5">
        <v>4</v>
      </c>
      <c r="AC13" s="2" t="s">
        <v>137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53</v>
      </c>
      <c r="AQ13" s="8">
        <v>2866.27</v>
      </c>
      <c r="AR13" s="4"/>
      <c r="AS13" s="8"/>
      <c r="AT13" s="7"/>
      <c r="AU13" s="7"/>
      <c r="AV13" s="4">
        <v>53</v>
      </c>
      <c r="AW13" s="8">
        <v>2866.27</v>
      </c>
      <c r="AX13" s="4"/>
      <c r="AY13" s="8"/>
      <c r="AZ13" s="7"/>
      <c r="BA13" s="7"/>
      <c r="BB13" s="7">
        <v>1</v>
      </c>
      <c r="BC13" s="4">
        <v>53</v>
      </c>
      <c r="BD13" s="8">
        <v>2866.27</v>
      </c>
      <c r="BE13" s="4"/>
      <c r="BF13" s="8"/>
      <c r="BG13" s="7"/>
      <c r="BH13" s="7"/>
      <c r="BI13" s="7">
        <v>1</v>
      </c>
      <c r="BJ13" s="4">
        <v>53</v>
      </c>
      <c r="BK13" s="8">
        <v>2866.27</v>
      </c>
      <c r="BL13" s="2" t="s">
        <v>368</v>
      </c>
      <c r="BM13" s="7">
        <v>1</v>
      </c>
      <c r="BN13" s="7">
        <v>1</v>
      </c>
      <c r="BO13" s="4">
        <v>5</v>
      </c>
      <c r="BP13" s="8">
        <v>258.75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131</v>
      </c>
      <c r="BX13" s="2" t="s">
        <v>369</v>
      </c>
      <c r="BY13" s="2" t="s">
        <v>141</v>
      </c>
      <c r="BZ13" s="2" t="s">
        <v>131</v>
      </c>
      <c r="CA13" s="4">
        <v>1</v>
      </c>
      <c r="CB13" s="8">
        <v>39.9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287</v>
      </c>
      <c r="CJ13" s="2" t="s">
        <v>370</v>
      </c>
      <c r="CK13" s="2" t="s">
        <v>141</v>
      </c>
      <c r="CL13" s="2" t="s">
        <v>131</v>
      </c>
      <c r="CM13" s="4">
        <v>20</v>
      </c>
      <c r="CN13" s="8">
        <v>1102.78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284</v>
      </c>
      <c r="CV13" s="2" t="s">
        <v>287</v>
      </c>
      <c r="CW13" s="2" t="s">
        <v>141</v>
      </c>
      <c r="CX13" s="2" t="s">
        <v>131</v>
      </c>
      <c r="CY13" s="4">
        <v>11</v>
      </c>
      <c r="CZ13" s="8">
        <v>635.25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290</v>
      </c>
      <c r="DH13" s="2" t="s">
        <v>371</v>
      </c>
      <c r="DI13" s="2" t="s">
        <v>141</v>
      </c>
      <c r="DJ13" s="2" t="s">
        <v>131</v>
      </c>
      <c r="DK13" s="4">
        <v>1</v>
      </c>
      <c r="DL13" s="8">
        <v>58.8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292</v>
      </c>
      <c r="DT13" s="2" t="s">
        <v>372</v>
      </c>
      <c r="DU13" s="2" t="s">
        <v>141</v>
      </c>
      <c r="DV13" s="2" t="s">
        <v>131</v>
      </c>
      <c r="DW13" s="4">
        <v>2</v>
      </c>
      <c r="DX13" s="8">
        <v>99.22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322</v>
      </c>
      <c r="EF13" s="2" t="s">
        <v>303</v>
      </c>
      <c r="EG13" s="2" t="s">
        <v>141</v>
      </c>
      <c r="EH13" s="2" t="s">
        <v>131</v>
      </c>
      <c r="EI13" s="4">
        <v>3</v>
      </c>
      <c r="EJ13" s="8">
        <v>176.4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294</v>
      </c>
      <c r="ER13" s="2" t="s">
        <v>373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149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>
        <v>2</v>
      </c>
      <c r="FH13" s="8">
        <v>93.56</v>
      </c>
      <c r="FI13" s="4"/>
      <c r="FJ13" s="8"/>
      <c r="FK13" s="7"/>
      <c r="FL13" s="7"/>
      <c r="FM13" s="2" t="s">
        <v>139</v>
      </c>
      <c r="FN13" s="2" t="s">
        <v>128</v>
      </c>
      <c r="FO13" s="2" t="s">
        <v>233</v>
      </c>
      <c r="FP13" s="2" t="s">
        <v>361</v>
      </c>
      <c r="FQ13" s="2" t="s">
        <v>141</v>
      </c>
      <c r="FR13" s="2" t="s">
        <v>131</v>
      </c>
      <c r="FS13" s="4">
        <v>5</v>
      </c>
      <c r="FT13" s="8">
        <v>236.25</v>
      </c>
      <c r="FU13" s="4"/>
      <c r="FV13" s="8"/>
      <c r="FW13" s="7"/>
      <c r="FX13" s="7"/>
      <c r="FY13" s="2" t="s">
        <v>139</v>
      </c>
      <c r="FZ13" s="2" t="s">
        <v>128</v>
      </c>
      <c r="GA13" s="2" t="s">
        <v>234</v>
      </c>
      <c r="GB13" s="2" t="s">
        <v>374</v>
      </c>
      <c r="GC13" s="2" t="s">
        <v>141</v>
      </c>
      <c r="GD13" s="2" t="s">
        <v>131</v>
      </c>
      <c r="GE13" s="4">
        <v>1</v>
      </c>
      <c r="GF13" s="8">
        <v>55.12</v>
      </c>
      <c r="GG13" s="4"/>
      <c r="GH13" s="8"/>
      <c r="GI13" s="7"/>
      <c r="GJ13" s="7"/>
      <c r="GK13" s="2" t="s">
        <v>139</v>
      </c>
      <c r="GL13" s="2" t="s">
        <v>128</v>
      </c>
      <c r="GM13" s="2" t="s">
        <v>298</v>
      </c>
      <c r="GN13" s="2" t="s">
        <v>375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300</v>
      </c>
      <c r="GZ13" s="2" t="s">
        <v>376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139</v>
      </c>
      <c r="HJ13" s="2" t="s">
        <v>128</v>
      </c>
      <c r="HK13" s="2" t="s">
        <v>234</v>
      </c>
      <c r="HL13" s="2" t="s">
        <v>377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302</v>
      </c>
      <c r="HX13" s="2" t="s">
        <v>378</v>
      </c>
      <c r="HY13" s="2" t="s">
        <v>141</v>
      </c>
      <c r="HZ13" s="2" t="s">
        <v>131</v>
      </c>
      <c r="IA13" s="4">
        <v>2</v>
      </c>
      <c r="IB13" s="8">
        <v>110.24</v>
      </c>
      <c r="IC13" s="4"/>
      <c r="ID13" s="8"/>
      <c r="IE13" s="7"/>
      <c r="IF13" s="7"/>
      <c r="IG13" s="2" t="s">
        <v>139</v>
      </c>
      <c r="IH13" s="2" t="s">
        <v>128</v>
      </c>
      <c r="II13" s="2" t="s">
        <v>379</v>
      </c>
      <c r="IJ13" s="2" t="s">
        <v>380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290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139</v>
      </c>
      <c r="JR13" s="2" t="s">
        <v>128</v>
      </c>
      <c r="JS13" s="2" t="s">
        <v>169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170</v>
      </c>
      <c r="KP13" s="2" t="s">
        <v>128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170</v>
      </c>
      <c r="LB13" s="2" t="s">
        <v>172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171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170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170</v>
      </c>
      <c r="ML13" s="2" t="s">
        <v>128</v>
      </c>
      <c r="MM13" s="2" t="s">
        <v>131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170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170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170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170</v>
      </c>
      <c r="PR13" s="2" t="s">
        <v>128</v>
      </c>
      <c r="PS13" s="2" t="s">
        <v>131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171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139</v>
      </c>
      <c r="RB13" s="2" t="s">
        <v>172</v>
      </c>
      <c r="RC13" s="2" t="s">
        <v>289</v>
      </c>
      <c r="RD13" s="2" t="s">
        <v>131</v>
      </c>
      <c r="RE13" s="2" t="s">
        <v>141</v>
      </c>
      <c r="RF13" s="2" t="s">
        <v>131</v>
      </c>
    </row>
    <row r="14">
      <c r="A14" s="2" t="s">
        <v>381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126</v>
      </c>
      <c r="K14" s="2" t="s">
        <v>251</v>
      </c>
      <c r="L14" s="3">
        <v>71.54</v>
      </c>
      <c r="M14" s="3">
        <v>75.12</v>
      </c>
      <c r="N14" s="3">
        <v>157.99</v>
      </c>
      <c r="O14" s="2" t="s">
        <v>128</v>
      </c>
      <c r="P14" s="2" t="s">
        <v>218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131</v>
      </c>
      <c r="V14" s="2" t="s">
        <v>220</v>
      </c>
      <c r="W14" s="2" t="s">
        <v>135</v>
      </c>
      <c r="X14" s="2" t="s">
        <v>131</v>
      </c>
      <c r="Y14" s="2" t="s">
        <v>384</v>
      </c>
      <c r="Z14" s="4">
        <v>40</v>
      </c>
      <c r="AA14" s="4">
        <f>=ROUNDDOWN(20,0)</f>
      </c>
      <c r="AB14" s="5">
        <v>2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38</v>
      </c>
      <c r="AQ14" s="8">
        <v>2546.48</v>
      </c>
      <c r="AR14" s="4"/>
      <c r="AS14" s="8"/>
      <c r="AT14" s="7"/>
      <c r="AU14" s="7"/>
      <c r="AV14" s="4">
        <v>38</v>
      </c>
      <c r="AW14" s="8">
        <v>2546.48</v>
      </c>
      <c r="AX14" s="4"/>
      <c r="AY14" s="8"/>
      <c r="AZ14" s="7"/>
      <c r="BA14" s="7"/>
      <c r="BB14" s="7">
        <v>1</v>
      </c>
      <c r="BC14" s="4">
        <v>38</v>
      </c>
      <c r="BD14" s="8">
        <v>2546.48</v>
      </c>
      <c r="BE14" s="4"/>
      <c r="BF14" s="8"/>
      <c r="BG14" s="7"/>
      <c r="BH14" s="7"/>
      <c r="BI14" s="7">
        <v>1</v>
      </c>
      <c r="BJ14" s="4">
        <v>38</v>
      </c>
      <c r="BK14" s="8">
        <v>2546.48</v>
      </c>
      <c r="BL14" s="2" t="s">
        <v>385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386</v>
      </c>
      <c r="BV14" s="2" t="s">
        <v>172</v>
      </c>
      <c r="BW14" s="2" t="s">
        <v>131</v>
      </c>
      <c r="BX14" s="2" t="s">
        <v>187</v>
      </c>
      <c r="BY14" s="2" t="s">
        <v>141</v>
      </c>
      <c r="BZ14" s="2" t="s">
        <v>131</v>
      </c>
      <c r="CA14" s="4">
        <v>25</v>
      </c>
      <c r="CB14" s="8">
        <v>1539.77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387</v>
      </c>
      <c r="CJ14" s="2" t="s">
        <v>388</v>
      </c>
      <c r="CK14" s="2" t="s">
        <v>141</v>
      </c>
      <c r="CL14" s="2" t="s">
        <v>131</v>
      </c>
      <c r="CM14" s="4">
        <v>4</v>
      </c>
      <c r="CN14" s="8">
        <v>300.48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389</v>
      </c>
      <c r="CV14" s="2" t="s">
        <v>390</v>
      </c>
      <c r="CW14" s="2" t="s">
        <v>141</v>
      </c>
      <c r="CX14" s="2" t="s">
        <v>131</v>
      </c>
      <c r="CY14" s="4">
        <v>5</v>
      </c>
      <c r="CZ14" s="8">
        <v>403.85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391</v>
      </c>
      <c r="DH14" s="2" t="s">
        <v>392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139</v>
      </c>
      <c r="DR14" s="2" t="s">
        <v>128</v>
      </c>
      <c r="DS14" s="2" t="s">
        <v>194</v>
      </c>
      <c r="DT14" s="2" t="s">
        <v>393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149</v>
      </c>
      <c r="ED14" s="2" t="s">
        <v>128</v>
      </c>
      <c r="EE14" s="2" t="s">
        <v>131</v>
      </c>
      <c r="EF14" s="2" t="s">
        <v>131</v>
      </c>
      <c r="EG14" s="2" t="s">
        <v>141</v>
      </c>
      <c r="EH14" s="2" t="s">
        <v>131</v>
      </c>
      <c r="EI14" s="4">
        <v>2</v>
      </c>
      <c r="EJ14" s="8">
        <v>140.12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394</v>
      </c>
      <c r="ER14" s="2" t="s">
        <v>395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149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139</v>
      </c>
      <c r="FN14" s="2" t="s">
        <v>128</v>
      </c>
      <c r="FO14" s="2" t="s">
        <v>233</v>
      </c>
      <c r="FP14" s="2" t="s">
        <v>131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139</v>
      </c>
      <c r="FZ14" s="2" t="s">
        <v>128</v>
      </c>
      <c r="GA14" s="2" t="s">
        <v>154</v>
      </c>
      <c r="GB14" s="2" t="s">
        <v>396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139</v>
      </c>
      <c r="GL14" s="2" t="s">
        <v>128</v>
      </c>
      <c r="GM14" s="2" t="s">
        <v>397</v>
      </c>
      <c r="GN14" s="2" t="s">
        <v>398</v>
      </c>
      <c r="GO14" s="2" t="s">
        <v>141</v>
      </c>
      <c r="GP14" s="2" t="s">
        <v>131</v>
      </c>
      <c r="GQ14" s="4">
        <v>2</v>
      </c>
      <c r="GR14" s="8">
        <v>162.26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399</v>
      </c>
      <c r="GZ14" s="2" t="s">
        <v>400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206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207</v>
      </c>
      <c r="HX14" s="2" t="s">
        <v>401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139</v>
      </c>
      <c r="IH14" s="2" t="s">
        <v>128</v>
      </c>
      <c r="II14" s="2" t="s">
        <v>209</v>
      </c>
      <c r="IJ14" s="2" t="s">
        <v>402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389</v>
      </c>
      <c r="IV14" s="2" t="s">
        <v>403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139</v>
      </c>
      <c r="JR14" s="2" t="s">
        <v>128</v>
      </c>
      <c r="JS14" s="2" t="s">
        <v>169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170</v>
      </c>
      <c r="KP14" s="2" t="s">
        <v>128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171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170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170</v>
      </c>
      <c r="ML14" s="2" t="s">
        <v>128</v>
      </c>
      <c r="MM14" s="2" t="s">
        <v>131</v>
      </c>
      <c r="MN14" s="2" t="s">
        <v>131</v>
      </c>
      <c r="MO14" s="2" t="s">
        <v>141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170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170</v>
      </c>
      <c r="NV14" s="2" t="s">
        <v>172</v>
      </c>
      <c r="NW14" s="2" t="s">
        <v>131</v>
      </c>
      <c r="NX14" s="2" t="s">
        <v>131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139</v>
      </c>
      <c r="PF14" s="2" t="s">
        <v>172</v>
      </c>
      <c r="PG14" s="2" t="s">
        <v>173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139</v>
      </c>
      <c r="QD14" s="2" t="s">
        <v>172</v>
      </c>
      <c r="QE14" s="2" t="s">
        <v>277</v>
      </c>
      <c r="QF14" s="2" t="s">
        <v>404</v>
      </c>
      <c r="QG14" s="2" t="s">
        <v>141</v>
      </c>
      <c r="QH14" s="2" t="s">
        <v>131</v>
      </c>
      <c r="QI14" s="4"/>
      <c r="QJ14" s="8"/>
      <c r="QK14" s="4"/>
      <c r="QL14" s="8"/>
      <c r="QM14" s="7"/>
      <c r="QN14" s="7"/>
      <c r="QO14" s="2" t="s">
        <v>171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175</v>
      </c>
      <c r="RD14" s="2" t="s">
        <v>405</v>
      </c>
      <c r="RE14" s="2" t="s">
        <v>141</v>
      </c>
      <c r="RF14" s="2" t="s">
        <v>131</v>
      </c>
    </row>
    <row r="15">
      <c r="A15" s="2" t="s">
        <v>406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126</v>
      </c>
      <c r="K15" s="2" t="s">
        <v>309</v>
      </c>
      <c r="L15" s="3">
        <v>72</v>
      </c>
      <c r="M15" s="3">
        <v>75.6</v>
      </c>
      <c r="N15" s="3">
        <v>149.99</v>
      </c>
      <c r="O15" s="2" t="s">
        <v>128</v>
      </c>
      <c r="P15" s="2" t="s">
        <v>218</v>
      </c>
      <c r="Q15" s="2" t="s">
        <v>130</v>
      </c>
      <c r="R15" s="2" t="s">
        <v>131</v>
      </c>
      <c r="S15" s="2" t="s">
        <v>409</v>
      </c>
      <c r="T15" s="2" t="s">
        <v>131</v>
      </c>
      <c r="U15" s="2" t="s">
        <v>131</v>
      </c>
      <c r="V15" s="2" t="s">
        <v>182</v>
      </c>
      <c r="W15" s="2" t="s">
        <v>135</v>
      </c>
      <c r="X15" s="2" t="s">
        <v>131</v>
      </c>
      <c r="Y15" s="2" t="s">
        <v>311</v>
      </c>
      <c r="Z15" s="4">
        <v>164</v>
      </c>
      <c r="AA15" s="4">
        <f>=ROUNDDOWN(54.6666666666667,0)</f>
      </c>
      <c r="AB15" s="5">
        <v>3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29</v>
      </c>
      <c r="AQ15" s="8">
        <v>2401.31</v>
      </c>
      <c r="AR15" s="4"/>
      <c r="AS15" s="8"/>
      <c r="AT15" s="7"/>
      <c r="AU15" s="7"/>
      <c r="AV15" s="4">
        <v>29</v>
      </c>
      <c r="AW15" s="8">
        <v>2401.31</v>
      </c>
      <c r="AX15" s="4"/>
      <c r="AY15" s="8"/>
      <c r="AZ15" s="7"/>
      <c r="BA15" s="7"/>
      <c r="BB15" s="7">
        <v>1</v>
      </c>
      <c r="BC15" s="4">
        <v>29</v>
      </c>
      <c r="BD15" s="8">
        <v>2401.31</v>
      </c>
      <c r="BE15" s="4"/>
      <c r="BF15" s="8"/>
      <c r="BG15" s="7"/>
      <c r="BH15" s="7"/>
      <c r="BI15" s="7">
        <v>1</v>
      </c>
      <c r="BJ15" s="4">
        <v>29</v>
      </c>
      <c r="BK15" s="8">
        <v>2401.31</v>
      </c>
      <c r="BL15" s="2" t="s">
        <v>410</v>
      </c>
      <c r="BM15" s="7">
        <v>1</v>
      </c>
      <c r="BN15" s="7">
        <v>1</v>
      </c>
      <c r="BO15" s="4">
        <v>3</v>
      </c>
      <c r="BP15" s="8">
        <v>250.02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131</v>
      </c>
      <c r="BX15" s="2" t="s">
        <v>140</v>
      </c>
      <c r="BY15" s="2" t="s">
        <v>141</v>
      </c>
      <c r="BZ15" s="2" t="s">
        <v>131</v>
      </c>
      <c r="CA15" s="4">
        <v>7</v>
      </c>
      <c r="CB15" s="8">
        <v>462.13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150</v>
      </c>
      <c r="CJ15" s="2" t="s">
        <v>411</v>
      </c>
      <c r="CK15" s="2" t="s">
        <v>141</v>
      </c>
      <c r="CL15" s="2" t="s">
        <v>131</v>
      </c>
      <c r="CM15" s="4">
        <v>2</v>
      </c>
      <c r="CN15" s="8">
        <v>176.52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144</v>
      </c>
      <c r="CV15" s="2" t="s">
        <v>412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139</v>
      </c>
      <c r="DF15" s="2" t="s">
        <v>128</v>
      </c>
      <c r="DG15" s="2" t="s">
        <v>413</v>
      </c>
      <c r="DH15" s="2" t="s">
        <v>414</v>
      </c>
      <c r="DI15" s="2" t="s">
        <v>141</v>
      </c>
      <c r="DJ15" s="2" t="s">
        <v>131</v>
      </c>
      <c r="DK15" s="4">
        <v>8</v>
      </c>
      <c r="DL15" s="8">
        <v>807.12</v>
      </c>
      <c r="DM15" s="4"/>
      <c r="DN15" s="8"/>
      <c r="DO15" s="7"/>
      <c r="DP15" s="7"/>
      <c r="DQ15" s="2" t="s">
        <v>139</v>
      </c>
      <c r="DR15" s="2" t="s">
        <v>128</v>
      </c>
      <c r="DS15" s="2" t="s">
        <v>147</v>
      </c>
      <c r="DT15" s="2" t="s">
        <v>148</v>
      </c>
      <c r="DU15" s="2" t="s">
        <v>141</v>
      </c>
      <c r="DV15" s="2" t="s">
        <v>131</v>
      </c>
      <c r="DW15" s="4">
        <v>4</v>
      </c>
      <c r="DX15" s="8">
        <v>317.52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322</v>
      </c>
      <c r="EF15" s="2" t="s">
        <v>415</v>
      </c>
      <c r="EG15" s="2" t="s">
        <v>141</v>
      </c>
      <c r="EH15" s="2" t="s">
        <v>131</v>
      </c>
      <c r="EI15" s="4">
        <v>3</v>
      </c>
      <c r="EJ15" s="8">
        <v>224.7</v>
      </c>
      <c r="EK15" s="4"/>
      <c r="EL15" s="8"/>
      <c r="EM15" s="7"/>
      <c r="EN15" s="7"/>
      <c r="EO15" s="2" t="s">
        <v>139</v>
      </c>
      <c r="EP15" s="2" t="s">
        <v>128</v>
      </c>
      <c r="EQ15" s="2" t="s">
        <v>416</v>
      </c>
      <c r="ER15" s="2" t="s">
        <v>417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149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128</v>
      </c>
      <c r="FO15" s="2" t="s">
        <v>233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139</v>
      </c>
      <c r="FZ15" s="2" t="s">
        <v>128</v>
      </c>
      <c r="GA15" s="2" t="s">
        <v>154</v>
      </c>
      <c r="GB15" s="2" t="s">
        <v>155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139</v>
      </c>
      <c r="GL15" s="2" t="s">
        <v>128</v>
      </c>
      <c r="GM15" s="2" t="s">
        <v>418</v>
      </c>
      <c r="GN15" s="2" t="s">
        <v>419</v>
      </c>
      <c r="GO15" s="2" t="s">
        <v>141</v>
      </c>
      <c r="GP15" s="2" t="s">
        <v>131</v>
      </c>
      <c r="GQ15" s="4">
        <v>2</v>
      </c>
      <c r="GR15" s="8">
        <v>163.3</v>
      </c>
      <c r="GS15" s="4"/>
      <c r="GT15" s="8"/>
      <c r="GU15" s="7"/>
      <c r="GV15" s="7"/>
      <c r="GW15" s="2" t="s">
        <v>139</v>
      </c>
      <c r="GX15" s="2" t="s">
        <v>128</v>
      </c>
      <c r="GY15" s="2" t="s">
        <v>204</v>
      </c>
      <c r="GZ15" s="2" t="s">
        <v>420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206</v>
      </c>
      <c r="HJ15" s="2" t="s">
        <v>128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421</v>
      </c>
      <c r="HV15" s="2" t="s">
        <v>128</v>
      </c>
      <c r="HW15" s="2" t="s">
        <v>207</v>
      </c>
      <c r="HX15" s="2" t="s">
        <v>131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422</v>
      </c>
      <c r="IJ15" s="2" t="s">
        <v>423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144</v>
      </c>
      <c r="IV15" s="2" t="s">
        <v>424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128</v>
      </c>
      <c r="JS15" s="2" t="s">
        <v>169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170</v>
      </c>
      <c r="KP15" s="2" t="s">
        <v>128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171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170</v>
      </c>
      <c r="LZ15" s="2" t="s">
        <v>128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170</v>
      </c>
      <c r="ML15" s="2" t="s">
        <v>128</v>
      </c>
      <c r="MM15" s="2" t="s">
        <v>131</v>
      </c>
      <c r="MN15" s="2" t="s">
        <v>131</v>
      </c>
      <c r="MO15" s="2" t="s">
        <v>141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170</v>
      </c>
      <c r="NJ15" s="2" t="s">
        <v>128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170</v>
      </c>
      <c r="NV15" s="2" t="s">
        <v>172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256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139</v>
      </c>
      <c r="PF15" s="2" t="s">
        <v>172</v>
      </c>
      <c r="PG15" s="2" t="s">
        <v>212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139</v>
      </c>
      <c r="QD15" s="2" t="s">
        <v>172</v>
      </c>
      <c r="QE15" s="2" t="s">
        <v>174</v>
      </c>
      <c r="QF15" s="2" t="s">
        <v>425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172</v>
      </c>
      <c r="RC15" s="2" t="s">
        <v>426</v>
      </c>
      <c r="RD15" s="2" t="s">
        <v>427</v>
      </c>
      <c r="RE15" s="2" t="s">
        <v>141</v>
      </c>
      <c r="RF15" s="2" t="s">
        <v>131</v>
      </c>
    </row>
    <row r="16">
      <c r="A16" s="2" t="s">
        <v>428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429</v>
      </c>
      <c r="G16" s="2" t="s">
        <v>429</v>
      </c>
      <c r="H16" s="2" t="s">
        <v>429</v>
      </c>
      <c r="I16" s="2" t="s">
        <v>430</v>
      </c>
      <c r="J16" s="2" t="s">
        <v>126</v>
      </c>
      <c r="K16" s="2" t="s">
        <v>431</v>
      </c>
      <c r="L16" s="3">
        <v>55</v>
      </c>
      <c r="M16" s="3">
        <v>57.75</v>
      </c>
      <c r="N16" s="3">
        <v>114.99</v>
      </c>
      <c r="O16" s="2" t="s">
        <v>128</v>
      </c>
      <c r="P16" s="2" t="s">
        <v>432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219</v>
      </c>
      <c r="V16" s="2" t="s">
        <v>220</v>
      </c>
      <c r="W16" s="2" t="s">
        <v>433</v>
      </c>
      <c r="X16" s="2" t="s">
        <v>135</v>
      </c>
      <c r="Y16" s="2" t="s">
        <v>434</v>
      </c>
      <c r="Z16" s="4">
        <v>27</v>
      </c>
      <c r="AA16" s="4">
        <f>=ROUNDDOWN(9,0)</f>
      </c>
      <c r="AB16" s="5">
        <v>3</v>
      </c>
      <c r="AC16" s="2" t="s">
        <v>342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37</v>
      </c>
      <c r="AQ16" s="8">
        <v>2307.27</v>
      </c>
      <c r="AR16" s="4"/>
      <c r="AS16" s="8"/>
      <c r="AT16" s="7"/>
      <c r="AU16" s="7"/>
      <c r="AV16" s="4">
        <v>37</v>
      </c>
      <c r="AW16" s="8">
        <v>2307.27</v>
      </c>
      <c r="AX16" s="4"/>
      <c r="AY16" s="8"/>
      <c r="AZ16" s="7"/>
      <c r="BA16" s="7"/>
      <c r="BB16" s="7">
        <v>1</v>
      </c>
      <c r="BC16" s="4">
        <v>37</v>
      </c>
      <c r="BD16" s="8">
        <v>2307.27</v>
      </c>
      <c r="BE16" s="4"/>
      <c r="BF16" s="8"/>
      <c r="BG16" s="7"/>
      <c r="BH16" s="7"/>
      <c r="BI16" s="7">
        <v>1</v>
      </c>
      <c r="BJ16" s="4">
        <v>37</v>
      </c>
      <c r="BK16" s="8">
        <v>2307.27</v>
      </c>
      <c r="BL16" s="2" t="s">
        <v>435</v>
      </c>
      <c r="BM16" s="7">
        <v>1</v>
      </c>
      <c r="BN16" s="7">
        <v>1</v>
      </c>
      <c r="BO16" s="4">
        <v>1</v>
      </c>
      <c r="BP16" s="8">
        <v>63.25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436</v>
      </c>
      <c r="BY16" s="2" t="s">
        <v>141</v>
      </c>
      <c r="BZ16" s="2" t="s">
        <v>131</v>
      </c>
      <c r="CA16" s="4">
        <v>4</v>
      </c>
      <c r="CB16" s="8">
        <v>196.35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437</v>
      </c>
      <c r="CJ16" s="2" t="s">
        <v>438</v>
      </c>
      <c r="CK16" s="2" t="s">
        <v>141</v>
      </c>
      <c r="CL16" s="2" t="s">
        <v>131</v>
      </c>
      <c r="CM16" s="4">
        <v>6</v>
      </c>
      <c r="CN16" s="8">
        <v>390.3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439</v>
      </c>
      <c r="CV16" s="2" t="s">
        <v>437</v>
      </c>
      <c r="CW16" s="2" t="s">
        <v>141</v>
      </c>
      <c r="CX16" s="2" t="s">
        <v>131</v>
      </c>
      <c r="CY16" s="4">
        <v>11</v>
      </c>
      <c r="CZ16" s="8">
        <v>698.72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440</v>
      </c>
      <c r="DH16" s="2" t="s">
        <v>441</v>
      </c>
      <c r="DI16" s="2" t="s">
        <v>141</v>
      </c>
      <c r="DJ16" s="2" t="s">
        <v>131</v>
      </c>
      <c r="DK16" s="4">
        <v>6</v>
      </c>
      <c r="DL16" s="8">
        <v>388.08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442</v>
      </c>
      <c r="DT16" s="2" t="s">
        <v>443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149</v>
      </c>
      <c r="ED16" s="2" t="s">
        <v>128</v>
      </c>
      <c r="EE16" s="2" t="s">
        <v>131</v>
      </c>
      <c r="EF16" s="2" t="s">
        <v>131</v>
      </c>
      <c r="EG16" s="2" t="s">
        <v>141</v>
      </c>
      <c r="EH16" s="2" t="s">
        <v>131</v>
      </c>
      <c r="EI16" s="4">
        <v>4</v>
      </c>
      <c r="EJ16" s="8">
        <v>258.72</v>
      </c>
      <c r="EK16" s="4"/>
      <c r="EL16" s="8"/>
      <c r="EM16" s="7"/>
      <c r="EN16" s="7"/>
      <c r="EO16" s="2" t="s">
        <v>139</v>
      </c>
      <c r="EP16" s="2" t="s">
        <v>128</v>
      </c>
      <c r="EQ16" s="2" t="s">
        <v>444</v>
      </c>
      <c r="ER16" s="2" t="s">
        <v>445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149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139</v>
      </c>
      <c r="FN16" s="2" t="s">
        <v>128</v>
      </c>
      <c r="FO16" s="2" t="s">
        <v>233</v>
      </c>
      <c r="FP16" s="2" t="s">
        <v>446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139</v>
      </c>
      <c r="FZ16" s="2" t="s">
        <v>128</v>
      </c>
      <c r="GA16" s="2" t="s">
        <v>447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139</v>
      </c>
      <c r="GL16" s="2" t="s">
        <v>128</v>
      </c>
      <c r="GM16" s="2" t="s">
        <v>448</v>
      </c>
      <c r="GN16" s="2" t="s">
        <v>131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300</v>
      </c>
      <c r="GZ16" s="2" t="s">
        <v>374</v>
      </c>
      <c r="HA16" s="2" t="s">
        <v>141</v>
      </c>
      <c r="HB16" s="2" t="s">
        <v>131</v>
      </c>
      <c r="HC16" s="4">
        <v>5</v>
      </c>
      <c r="HD16" s="8">
        <v>311.85</v>
      </c>
      <c r="HE16" s="4"/>
      <c r="HF16" s="8"/>
      <c r="HG16" s="7"/>
      <c r="HH16" s="7"/>
      <c r="HI16" s="2" t="s">
        <v>139</v>
      </c>
      <c r="HJ16" s="2" t="s">
        <v>128</v>
      </c>
      <c r="HK16" s="2" t="s">
        <v>449</v>
      </c>
      <c r="HL16" s="2" t="s">
        <v>450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256</v>
      </c>
      <c r="HV16" s="2" t="s">
        <v>128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451</v>
      </c>
      <c r="IJ16" s="2" t="s">
        <v>131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439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170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139</v>
      </c>
      <c r="JR16" s="2" t="s">
        <v>128</v>
      </c>
      <c r="JS16" s="2" t="s">
        <v>439</v>
      </c>
      <c r="JT16" s="2" t="s">
        <v>131</v>
      </c>
      <c r="JU16" s="2" t="s">
        <v>141</v>
      </c>
      <c r="JV16" s="2" t="s">
        <v>131</v>
      </c>
      <c r="JW16" s="4"/>
      <c r="JX16" s="8"/>
      <c r="JY16" s="4"/>
      <c r="JZ16" s="8"/>
      <c r="KA16" s="7"/>
      <c r="KB16" s="7"/>
      <c r="KC16" s="2" t="s">
        <v>170</v>
      </c>
      <c r="KD16" s="2" t="s">
        <v>128</v>
      </c>
      <c r="KE16" s="2" t="s">
        <v>131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170</v>
      </c>
      <c r="KP16" s="2" t="s">
        <v>128</v>
      </c>
      <c r="KQ16" s="2" t="s">
        <v>131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170</v>
      </c>
      <c r="LB16" s="2" t="s">
        <v>172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171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170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170</v>
      </c>
      <c r="ML16" s="2" t="s">
        <v>128</v>
      </c>
      <c r="MM16" s="2" t="s">
        <v>131</v>
      </c>
      <c r="MN16" s="2" t="s">
        <v>131</v>
      </c>
      <c r="MO16" s="2" t="s">
        <v>141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171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170</v>
      </c>
      <c r="NV16" s="2" t="s">
        <v>128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170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170</v>
      </c>
      <c r="PF16" s="2" t="s">
        <v>128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170</v>
      </c>
      <c r="PR16" s="2" t="s">
        <v>128</v>
      </c>
      <c r="PS16" s="2" t="s">
        <v>131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171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170</v>
      </c>
      <c r="RB16" s="2" t="s">
        <v>128</v>
      </c>
      <c r="RC16" s="2" t="s">
        <v>131</v>
      </c>
      <c r="RD16" s="2" t="s">
        <v>131</v>
      </c>
      <c r="RE16" s="2" t="s">
        <v>141</v>
      </c>
      <c r="RF16" s="2" t="s">
        <v>131</v>
      </c>
    </row>
    <row r="17">
      <c r="A17" s="2" t="s">
        <v>452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453</v>
      </c>
      <c r="G17" s="2" t="s">
        <v>453</v>
      </c>
      <c r="H17" s="2" t="s">
        <v>453</v>
      </c>
      <c r="I17" s="2" t="s">
        <v>308</v>
      </c>
      <c r="J17" s="2" t="s">
        <v>126</v>
      </c>
      <c r="K17" s="2" t="s">
        <v>454</v>
      </c>
      <c r="L17" s="3">
        <v>45.25</v>
      </c>
      <c r="M17" s="3">
        <v>47.51</v>
      </c>
      <c r="N17" s="3">
        <v>99.99</v>
      </c>
      <c r="O17" s="2" t="s">
        <v>128</v>
      </c>
      <c r="P17" s="2" t="s">
        <v>218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219</v>
      </c>
      <c r="V17" s="2" t="s">
        <v>220</v>
      </c>
      <c r="W17" s="2" t="s">
        <v>135</v>
      </c>
      <c r="X17" s="2" t="s">
        <v>131</v>
      </c>
      <c r="Y17" s="2" t="s">
        <v>455</v>
      </c>
      <c r="Z17" s="4">
        <v>143</v>
      </c>
      <c r="AA17" s="4">
        <f>=ROUNDDOWN(46.1290322580645,0)</f>
      </c>
      <c r="AB17" s="5">
        <v>3.1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42</v>
      </c>
      <c r="AQ17" s="8">
        <v>2101.51</v>
      </c>
      <c r="AR17" s="4"/>
      <c r="AS17" s="8"/>
      <c r="AT17" s="7"/>
      <c r="AU17" s="7"/>
      <c r="AV17" s="4">
        <v>42</v>
      </c>
      <c r="AW17" s="8">
        <v>2101.51</v>
      </c>
      <c r="AX17" s="4"/>
      <c r="AY17" s="8"/>
      <c r="AZ17" s="7"/>
      <c r="BA17" s="7"/>
      <c r="BB17" s="7">
        <v>1</v>
      </c>
      <c r="BC17" s="4">
        <v>42</v>
      </c>
      <c r="BD17" s="8">
        <v>2101.51</v>
      </c>
      <c r="BE17" s="4"/>
      <c r="BF17" s="8"/>
      <c r="BG17" s="7"/>
      <c r="BH17" s="7"/>
      <c r="BI17" s="7">
        <v>1</v>
      </c>
      <c r="BJ17" s="4">
        <v>42</v>
      </c>
      <c r="BK17" s="8">
        <v>2101.51</v>
      </c>
      <c r="BL17" s="2" t="s">
        <v>456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256</v>
      </c>
      <c r="BV17" s="2" t="s">
        <v>128</v>
      </c>
      <c r="BW17" s="2" t="s">
        <v>131</v>
      </c>
      <c r="BX17" s="2" t="s">
        <v>131</v>
      </c>
      <c r="BY17" s="2" t="s">
        <v>141</v>
      </c>
      <c r="BZ17" s="2" t="s">
        <v>131</v>
      </c>
      <c r="CA17" s="4">
        <v>13</v>
      </c>
      <c r="CB17" s="8">
        <v>530.26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344</v>
      </c>
      <c r="CJ17" s="2" t="s">
        <v>457</v>
      </c>
      <c r="CK17" s="2" t="s">
        <v>141</v>
      </c>
      <c r="CL17" s="2" t="s">
        <v>131</v>
      </c>
      <c r="CM17" s="4">
        <v>12</v>
      </c>
      <c r="CN17" s="8">
        <v>666.1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455</v>
      </c>
      <c r="CV17" s="2" t="s">
        <v>458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139</v>
      </c>
      <c r="DF17" s="2" t="s">
        <v>128</v>
      </c>
      <c r="DG17" s="2" t="s">
        <v>345</v>
      </c>
      <c r="DH17" s="2" t="s">
        <v>459</v>
      </c>
      <c r="DI17" s="2" t="s">
        <v>141</v>
      </c>
      <c r="DJ17" s="2" t="s">
        <v>131</v>
      </c>
      <c r="DK17" s="4">
        <v>6</v>
      </c>
      <c r="DL17" s="8">
        <v>339.6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228</v>
      </c>
      <c r="DT17" s="2" t="s">
        <v>460</v>
      </c>
      <c r="DU17" s="2" t="s">
        <v>141</v>
      </c>
      <c r="DV17" s="2" t="s">
        <v>131</v>
      </c>
      <c r="DW17" s="4">
        <v>1</v>
      </c>
      <c r="DX17" s="8">
        <v>49.89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322</v>
      </c>
      <c r="EF17" s="2" t="s">
        <v>461</v>
      </c>
      <c r="EG17" s="2" t="s">
        <v>141</v>
      </c>
      <c r="EH17" s="2" t="s">
        <v>131</v>
      </c>
      <c r="EI17" s="4">
        <v>1</v>
      </c>
      <c r="EJ17" s="8">
        <v>46.67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350</v>
      </c>
      <c r="ER17" s="2" t="s">
        <v>350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149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233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139</v>
      </c>
      <c r="FZ17" s="2" t="s">
        <v>128</v>
      </c>
      <c r="GA17" s="2" t="s">
        <v>234</v>
      </c>
      <c r="GB17" s="2" t="s">
        <v>131</v>
      </c>
      <c r="GC17" s="2" t="s">
        <v>141</v>
      </c>
      <c r="GD17" s="2" t="s">
        <v>131</v>
      </c>
      <c r="GE17" s="4">
        <v>6</v>
      </c>
      <c r="GF17" s="8">
        <v>315.06</v>
      </c>
      <c r="GG17" s="4"/>
      <c r="GH17" s="8"/>
      <c r="GI17" s="7"/>
      <c r="GJ17" s="7"/>
      <c r="GK17" s="2" t="s">
        <v>139</v>
      </c>
      <c r="GL17" s="2" t="s">
        <v>128</v>
      </c>
      <c r="GM17" s="2" t="s">
        <v>201</v>
      </c>
      <c r="GN17" s="2" t="s">
        <v>155</v>
      </c>
      <c r="GO17" s="2" t="s">
        <v>141</v>
      </c>
      <c r="GP17" s="2" t="s">
        <v>131</v>
      </c>
      <c r="GQ17" s="4">
        <v>2</v>
      </c>
      <c r="GR17" s="8">
        <v>102.62</v>
      </c>
      <c r="GS17" s="4"/>
      <c r="GT17" s="8"/>
      <c r="GU17" s="7"/>
      <c r="GV17" s="7"/>
      <c r="GW17" s="2" t="s">
        <v>139</v>
      </c>
      <c r="GX17" s="2" t="s">
        <v>128</v>
      </c>
      <c r="GY17" s="2" t="s">
        <v>158</v>
      </c>
      <c r="GZ17" s="2" t="s">
        <v>462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206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>
        <v>1</v>
      </c>
      <c r="HP17" s="8">
        <v>51.31</v>
      </c>
      <c r="HQ17" s="4"/>
      <c r="HR17" s="8"/>
      <c r="HS17" s="7"/>
      <c r="HT17" s="7"/>
      <c r="HU17" s="2" t="s">
        <v>139</v>
      </c>
      <c r="HV17" s="2" t="s">
        <v>128</v>
      </c>
      <c r="HW17" s="2" t="s">
        <v>356</v>
      </c>
      <c r="HX17" s="2" t="s">
        <v>463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358</v>
      </c>
      <c r="IJ17" s="2" t="s">
        <v>464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465</v>
      </c>
      <c r="IV17" s="2" t="s">
        <v>466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139</v>
      </c>
      <c r="JR17" s="2" t="s">
        <v>128</v>
      </c>
      <c r="JS17" s="2" t="s">
        <v>169</v>
      </c>
      <c r="JT17" s="2" t="s">
        <v>131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170</v>
      </c>
      <c r="KP17" s="2" t="s">
        <v>128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170</v>
      </c>
      <c r="LB17" s="2" t="s">
        <v>172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171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170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170</v>
      </c>
      <c r="ML17" s="2" t="s">
        <v>128</v>
      </c>
      <c r="MM17" s="2" t="s">
        <v>131</v>
      </c>
      <c r="MN17" s="2" t="s">
        <v>131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171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170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170</v>
      </c>
      <c r="NV17" s="2" t="s">
        <v>172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170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139</v>
      </c>
      <c r="PF17" s="2" t="s">
        <v>172</v>
      </c>
      <c r="PG17" s="2" t="s">
        <v>173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170</v>
      </c>
      <c r="QD17" s="2" t="s">
        <v>172</v>
      </c>
      <c r="QE17" s="2" t="s">
        <v>131</v>
      </c>
      <c r="QF17" s="2" t="s">
        <v>131</v>
      </c>
      <c r="QG17" s="2" t="s">
        <v>141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172</v>
      </c>
      <c r="RC17" s="2" t="s">
        <v>362</v>
      </c>
      <c r="RD17" s="2" t="s">
        <v>131</v>
      </c>
      <c r="RE17" s="2" t="s">
        <v>141</v>
      </c>
      <c r="RF17" s="2" t="s">
        <v>131</v>
      </c>
    </row>
    <row r="18">
      <c r="A18" s="2" t="s">
        <v>467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468</v>
      </c>
      <c r="G18" s="2" t="s">
        <v>468</v>
      </c>
      <c r="H18" s="2" t="s">
        <v>468</v>
      </c>
      <c r="I18" s="2" t="s">
        <v>469</v>
      </c>
      <c r="J18" s="2" t="s">
        <v>126</v>
      </c>
      <c r="K18" s="2" t="s">
        <v>127</v>
      </c>
      <c r="L18" s="3">
        <v>38.7</v>
      </c>
      <c r="M18" s="3">
        <v>40.64</v>
      </c>
      <c r="N18" s="3">
        <v>89.99</v>
      </c>
      <c r="O18" s="2" t="s">
        <v>128</v>
      </c>
      <c r="P18" s="2" t="s">
        <v>218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219</v>
      </c>
      <c r="V18" s="2" t="s">
        <v>220</v>
      </c>
      <c r="W18" s="2" t="s">
        <v>134</v>
      </c>
      <c r="X18" s="2" t="s">
        <v>131</v>
      </c>
      <c r="Y18" s="2" t="s">
        <v>284</v>
      </c>
      <c r="Z18" s="4">
        <v>107</v>
      </c>
      <c r="AA18" s="4">
        <f>=ROUNDDOWN(35.6666666666667,0)</f>
      </c>
      <c r="AB18" s="5">
        <v>3</v>
      </c>
      <c r="AC18" s="2" t="s">
        <v>131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43</v>
      </c>
      <c r="AQ18" s="8">
        <v>1977.31</v>
      </c>
      <c r="AR18" s="4"/>
      <c r="AS18" s="8"/>
      <c r="AT18" s="7"/>
      <c r="AU18" s="7"/>
      <c r="AV18" s="4">
        <v>43</v>
      </c>
      <c r="AW18" s="8">
        <v>1977.31</v>
      </c>
      <c r="AX18" s="4"/>
      <c r="AY18" s="8"/>
      <c r="AZ18" s="7"/>
      <c r="BA18" s="7"/>
      <c r="BB18" s="7">
        <v>1</v>
      </c>
      <c r="BC18" s="4">
        <v>43</v>
      </c>
      <c r="BD18" s="8">
        <v>1977.31</v>
      </c>
      <c r="BE18" s="4"/>
      <c r="BF18" s="8"/>
      <c r="BG18" s="7"/>
      <c r="BH18" s="7"/>
      <c r="BI18" s="7">
        <v>1</v>
      </c>
      <c r="BJ18" s="4">
        <v>43</v>
      </c>
      <c r="BK18" s="8">
        <v>1977.31</v>
      </c>
      <c r="BL18" s="2" t="s">
        <v>470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128</v>
      </c>
      <c r="BW18" s="2" t="s">
        <v>131</v>
      </c>
      <c r="BX18" s="2" t="s">
        <v>286</v>
      </c>
      <c r="BY18" s="2" t="s">
        <v>141</v>
      </c>
      <c r="BZ18" s="2" t="s">
        <v>131</v>
      </c>
      <c r="CA18" s="4">
        <v>9</v>
      </c>
      <c r="CB18" s="8">
        <v>349.56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287</v>
      </c>
      <c r="CJ18" s="2" t="s">
        <v>471</v>
      </c>
      <c r="CK18" s="2" t="s">
        <v>141</v>
      </c>
      <c r="CL18" s="2" t="s">
        <v>131</v>
      </c>
      <c r="CM18" s="4">
        <v>5</v>
      </c>
      <c r="CN18" s="8">
        <v>228.07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284</v>
      </c>
      <c r="CV18" s="2" t="s">
        <v>289</v>
      </c>
      <c r="CW18" s="2" t="s">
        <v>141</v>
      </c>
      <c r="CX18" s="2" t="s">
        <v>131</v>
      </c>
      <c r="CY18" s="4">
        <v>2</v>
      </c>
      <c r="CZ18" s="8">
        <v>99.32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290</v>
      </c>
      <c r="DH18" s="2" t="s">
        <v>472</v>
      </c>
      <c r="DI18" s="2" t="s">
        <v>141</v>
      </c>
      <c r="DJ18" s="2" t="s">
        <v>131</v>
      </c>
      <c r="DK18" s="4">
        <v>11</v>
      </c>
      <c r="DL18" s="8">
        <v>556.27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292</v>
      </c>
      <c r="DT18" s="2" t="s">
        <v>473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206</v>
      </c>
      <c r="ED18" s="2" t="s">
        <v>128</v>
      </c>
      <c r="EE18" s="2" t="s">
        <v>131</v>
      </c>
      <c r="EF18" s="2" t="s">
        <v>131</v>
      </c>
      <c r="EG18" s="2" t="s">
        <v>141</v>
      </c>
      <c r="EH18" s="2" t="s">
        <v>131</v>
      </c>
      <c r="EI18" s="4">
        <v>5</v>
      </c>
      <c r="EJ18" s="8">
        <v>252.85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294</v>
      </c>
      <c r="ER18" s="2" t="s">
        <v>474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149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>
        <v>1</v>
      </c>
      <c r="FH18" s="8">
        <v>37.99</v>
      </c>
      <c r="FI18" s="4"/>
      <c r="FJ18" s="8"/>
      <c r="FK18" s="7"/>
      <c r="FL18" s="7"/>
      <c r="FM18" s="2" t="s">
        <v>139</v>
      </c>
      <c r="FN18" s="2" t="s">
        <v>128</v>
      </c>
      <c r="FO18" s="2" t="s">
        <v>233</v>
      </c>
      <c r="FP18" s="2" t="s">
        <v>461</v>
      </c>
      <c r="FQ18" s="2" t="s">
        <v>141</v>
      </c>
      <c r="FR18" s="2" t="s">
        <v>131</v>
      </c>
      <c r="FS18" s="4">
        <v>1</v>
      </c>
      <c r="FT18" s="8">
        <v>40.64</v>
      </c>
      <c r="FU18" s="4"/>
      <c r="FV18" s="8"/>
      <c r="FW18" s="7"/>
      <c r="FX18" s="7"/>
      <c r="FY18" s="2" t="s">
        <v>139</v>
      </c>
      <c r="FZ18" s="2" t="s">
        <v>128</v>
      </c>
      <c r="GA18" s="2" t="s">
        <v>234</v>
      </c>
      <c r="GB18" s="2" t="s">
        <v>438</v>
      </c>
      <c r="GC18" s="2" t="s">
        <v>141</v>
      </c>
      <c r="GD18" s="2" t="s">
        <v>131</v>
      </c>
      <c r="GE18" s="4">
        <v>5</v>
      </c>
      <c r="GF18" s="8">
        <v>237.05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298</v>
      </c>
      <c r="GN18" s="2" t="s">
        <v>475</v>
      </c>
      <c r="GO18" s="2" t="s">
        <v>141</v>
      </c>
      <c r="GP18" s="2" t="s">
        <v>131</v>
      </c>
      <c r="GQ18" s="4">
        <v>1</v>
      </c>
      <c r="GR18" s="8">
        <v>43.89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300</v>
      </c>
      <c r="GZ18" s="2" t="s">
        <v>476</v>
      </c>
      <c r="HA18" s="2" t="s">
        <v>141</v>
      </c>
      <c r="HB18" s="2" t="s">
        <v>131</v>
      </c>
      <c r="HC18" s="4">
        <v>3</v>
      </c>
      <c r="HD18" s="8">
        <v>131.67</v>
      </c>
      <c r="HE18" s="4"/>
      <c r="HF18" s="8"/>
      <c r="HG18" s="7"/>
      <c r="HH18" s="7"/>
      <c r="HI18" s="2" t="s">
        <v>139</v>
      </c>
      <c r="HJ18" s="2" t="s">
        <v>128</v>
      </c>
      <c r="HK18" s="2" t="s">
        <v>234</v>
      </c>
      <c r="HL18" s="2" t="s">
        <v>477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139</v>
      </c>
      <c r="HV18" s="2" t="s">
        <v>128</v>
      </c>
      <c r="HW18" s="2" t="s">
        <v>302</v>
      </c>
      <c r="HX18" s="2" t="s">
        <v>131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379</v>
      </c>
      <c r="IJ18" s="2" t="s">
        <v>478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290</v>
      </c>
      <c r="IV18" s="2" t="s">
        <v>479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139</v>
      </c>
      <c r="JR18" s="2" t="s">
        <v>128</v>
      </c>
      <c r="JS18" s="2" t="s">
        <v>480</v>
      </c>
      <c r="JT18" s="2" t="s">
        <v>131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170</v>
      </c>
      <c r="KP18" s="2" t="s">
        <v>128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170</v>
      </c>
      <c r="LB18" s="2" t="s">
        <v>172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171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170</v>
      </c>
      <c r="LZ18" s="2" t="s">
        <v>128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170</v>
      </c>
      <c r="ML18" s="2" t="s">
        <v>128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170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170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170</v>
      </c>
      <c r="PF18" s="2" t="s">
        <v>128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170</v>
      </c>
      <c r="PR18" s="2" t="s">
        <v>128</v>
      </c>
      <c r="PS18" s="2" t="s">
        <v>131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289</v>
      </c>
      <c r="RD18" s="2" t="s">
        <v>131</v>
      </c>
      <c r="RE18" s="2" t="s">
        <v>141</v>
      </c>
      <c r="RF18" s="2" t="s">
        <v>131</v>
      </c>
    </row>
    <row r="19">
      <c r="A19" s="2" t="s">
        <v>481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482</v>
      </c>
      <c r="G19" s="2" t="s">
        <v>482</v>
      </c>
      <c r="H19" s="2" t="s">
        <v>482</v>
      </c>
      <c r="I19" s="2" t="s">
        <v>483</v>
      </c>
      <c r="J19" s="2" t="s">
        <v>126</v>
      </c>
      <c r="K19" s="2" t="s">
        <v>484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218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219</v>
      </c>
      <c r="V19" s="2" t="s">
        <v>220</v>
      </c>
      <c r="W19" s="2" t="s">
        <v>135</v>
      </c>
      <c r="X19" s="2" t="s">
        <v>131</v>
      </c>
      <c r="Y19" s="2" t="s">
        <v>455</v>
      </c>
      <c r="Z19" s="4">
        <v>58</v>
      </c>
      <c r="AA19" s="4">
        <f>=ROUNDDOWN(19.3333333333333,0)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40</v>
      </c>
      <c r="AQ19" s="8">
        <v>1780.95</v>
      </c>
      <c r="AR19" s="4"/>
      <c r="AS19" s="8"/>
      <c r="AT19" s="7"/>
      <c r="AU19" s="7"/>
      <c r="AV19" s="4">
        <v>40</v>
      </c>
      <c r="AW19" s="8">
        <v>1780.95</v>
      </c>
      <c r="AX19" s="4"/>
      <c r="AY19" s="8"/>
      <c r="AZ19" s="7"/>
      <c r="BA19" s="7"/>
      <c r="BB19" s="7">
        <v>1</v>
      </c>
      <c r="BC19" s="4">
        <v>40</v>
      </c>
      <c r="BD19" s="8">
        <v>1780.95</v>
      </c>
      <c r="BE19" s="4"/>
      <c r="BF19" s="8"/>
      <c r="BG19" s="7"/>
      <c r="BH19" s="7"/>
      <c r="BI19" s="7">
        <v>1</v>
      </c>
      <c r="BJ19" s="4">
        <v>40</v>
      </c>
      <c r="BK19" s="8">
        <v>1780.95</v>
      </c>
      <c r="BL19" s="2" t="s">
        <v>485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256</v>
      </c>
      <c r="BV19" s="2" t="s">
        <v>128</v>
      </c>
      <c r="BW19" s="2" t="s">
        <v>131</v>
      </c>
      <c r="BX19" s="2" t="s">
        <v>131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139</v>
      </c>
      <c r="CH19" s="2" t="s">
        <v>128</v>
      </c>
      <c r="CI19" s="2" t="s">
        <v>344</v>
      </c>
      <c r="CJ19" s="2" t="s">
        <v>486</v>
      </c>
      <c r="CK19" s="2" t="s">
        <v>141</v>
      </c>
      <c r="CL19" s="2" t="s">
        <v>131</v>
      </c>
      <c r="CM19" s="4">
        <v>8</v>
      </c>
      <c r="CN19" s="8">
        <v>361.24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455</v>
      </c>
      <c r="CV19" s="2" t="s">
        <v>487</v>
      </c>
      <c r="CW19" s="2" t="s">
        <v>141</v>
      </c>
      <c r="CX19" s="2" t="s">
        <v>131</v>
      </c>
      <c r="CY19" s="4">
        <v>1</v>
      </c>
      <c r="CZ19" s="8">
        <v>46.75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346</v>
      </c>
      <c r="DH19" s="2" t="s">
        <v>488</v>
      </c>
      <c r="DI19" s="2" t="s">
        <v>141</v>
      </c>
      <c r="DJ19" s="2" t="s">
        <v>131</v>
      </c>
      <c r="DK19" s="4">
        <v>4</v>
      </c>
      <c r="DL19" s="8">
        <v>203.28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228</v>
      </c>
      <c r="DT19" s="2" t="s">
        <v>348</v>
      </c>
      <c r="DU19" s="2" t="s">
        <v>141</v>
      </c>
      <c r="DV19" s="2" t="s">
        <v>131</v>
      </c>
      <c r="DW19" s="4">
        <v>2</v>
      </c>
      <c r="DX19" s="8">
        <v>89.04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322</v>
      </c>
      <c r="EF19" s="2" t="s">
        <v>461</v>
      </c>
      <c r="EG19" s="2" t="s">
        <v>141</v>
      </c>
      <c r="EH19" s="2" t="s">
        <v>131</v>
      </c>
      <c r="EI19" s="4">
        <v>10</v>
      </c>
      <c r="EJ19" s="8">
        <v>409.4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350</v>
      </c>
      <c r="ER19" s="2" t="s">
        <v>489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149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>
        <v>2</v>
      </c>
      <c r="FH19" s="8">
        <v>93.28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233</v>
      </c>
      <c r="FP19" s="2" t="s">
        <v>490</v>
      </c>
      <c r="FQ19" s="2" t="s">
        <v>141</v>
      </c>
      <c r="FR19" s="2" t="s">
        <v>131</v>
      </c>
      <c r="FS19" s="4">
        <v>7</v>
      </c>
      <c r="FT19" s="8">
        <v>296.8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234</v>
      </c>
      <c r="GB19" s="2" t="s">
        <v>491</v>
      </c>
      <c r="GC19" s="2" t="s">
        <v>141</v>
      </c>
      <c r="GD19" s="2" t="s">
        <v>131</v>
      </c>
      <c r="GE19" s="4">
        <v>6</v>
      </c>
      <c r="GF19" s="8">
        <v>281.16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201</v>
      </c>
      <c r="GN19" s="2" t="s">
        <v>492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139</v>
      </c>
      <c r="GX19" s="2" t="s">
        <v>128</v>
      </c>
      <c r="GY19" s="2" t="s">
        <v>493</v>
      </c>
      <c r="GZ19" s="2" t="s">
        <v>475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206</v>
      </c>
      <c r="HJ19" s="2" t="s">
        <v>128</v>
      </c>
      <c r="HK19" s="2" t="s">
        <v>131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421</v>
      </c>
      <c r="HV19" s="2" t="s">
        <v>128</v>
      </c>
      <c r="HW19" s="2" t="s">
        <v>494</v>
      </c>
      <c r="HX19" s="2" t="s">
        <v>131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128</v>
      </c>
      <c r="II19" s="2" t="s">
        <v>358</v>
      </c>
      <c r="IJ19" s="2" t="s">
        <v>495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465</v>
      </c>
      <c r="IV19" s="2" t="s">
        <v>131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139</v>
      </c>
      <c r="JR19" s="2" t="s">
        <v>128</v>
      </c>
      <c r="JS19" s="2" t="s">
        <v>496</v>
      </c>
      <c r="JT19" s="2" t="s">
        <v>131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170</v>
      </c>
      <c r="KP19" s="2" t="s">
        <v>128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170</v>
      </c>
      <c r="LB19" s="2" t="s">
        <v>172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171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170</v>
      </c>
      <c r="ML19" s="2" t="s">
        <v>128</v>
      </c>
      <c r="MM19" s="2" t="s">
        <v>131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171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170</v>
      </c>
      <c r="NJ19" s="2" t="s">
        <v>128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170</v>
      </c>
      <c r="NV19" s="2" t="s">
        <v>172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139</v>
      </c>
      <c r="PF19" s="2" t="s">
        <v>172</v>
      </c>
      <c r="PG19" s="2" t="s">
        <v>497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170</v>
      </c>
      <c r="QD19" s="2" t="s">
        <v>172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171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172</v>
      </c>
      <c r="RC19" s="2" t="s">
        <v>362</v>
      </c>
      <c r="RD19" s="2" t="s">
        <v>131</v>
      </c>
      <c r="RE19" s="2" t="s">
        <v>141</v>
      </c>
      <c r="RF19" s="2" t="s">
        <v>131</v>
      </c>
    </row>
    <row r="20">
      <c r="A20" s="2" t="s">
        <v>498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126</v>
      </c>
      <c r="K20" s="2" t="s">
        <v>501</v>
      </c>
      <c r="L20" s="3">
        <v>78.14</v>
      </c>
      <c r="M20" s="3">
        <v>82.05</v>
      </c>
      <c r="N20" s="3">
        <v>179.99</v>
      </c>
      <c r="O20" s="2" t="s">
        <v>128</v>
      </c>
      <c r="P20" s="2" t="s">
        <v>218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219</v>
      </c>
      <c r="V20" s="2" t="s">
        <v>220</v>
      </c>
      <c r="W20" s="2" t="s">
        <v>131</v>
      </c>
      <c r="X20" s="2" t="s">
        <v>131</v>
      </c>
      <c r="Y20" s="2" t="s">
        <v>502</v>
      </c>
      <c r="Z20" s="4">
        <v>35</v>
      </c>
      <c r="AA20" s="4">
        <f>=ROUNDDOWN(11.6666666666667,0)</f>
      </c>
      <c r="AB20" s="5">
        <v>3</v>
      </c>
      <c r="AC20" s="2" t="s">
        <v>137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19</v>
      </c>
      <c r="AQ20" s="8">
        <v>1741.53</v>
      </c>
      <c r="AR20" s="4"/>
      <c r="AS20" s="8"/>
      <c r="AT20" s="7"/>
      <c r="AU20" s="7"/>
      <c r="AV20" s="4">
        <v>19</v>
      </c>
      <c r="AW20" s="8">
        <v>1741.53</v>
      </c>
      <c r="AX20" s="4"/>
      <c r="AY20" s="8"/>
      <c r="AZ20" s="7"/>
      <c r="BA20" s="7"/>
      <c r="BB20" s="7">
        <v>1</v>
      </c>
      <c r="BC20" s="4">
        <v>19</v>
      </c>
      <c r="BD20" s="8">
        <v>1741.53</v>
      </c>
      <c r="BE20" s="4"/>
      <c r="BF20" s="8"/>
      <c r="BG20" s="7"/>
      <c r="BH20" s="7"/>
      <c r="BI20" s="7">
        <v>1</v>
      </c>
      <c r="BJ20" s="4">
        <v>19</v>
      </c>
      <c r="BK20" s="8">
        <v>1741.53</v>
      </c>
      <c r="BL20" s="2" t="s">
        <v>503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256</v>
      </c>
      <c r="BV20" s="2" t="s">
        <v>172</v>
      </c>
      <c r="BW20" s="2" t="s">
        <v>131</v>
      </c>
      <c r="BX20" s="2" t="s">
        <v>131</v>
      </c>
      <c r="BY20" s="2" t="s">
        <v>141</v>
      </c>
      <c r="BZ20" s="2" t="s">
        <v>131</v>
      </c>
      <c r="CA20" s="4">
        <v>3</v>
      </c>
      <c r="CB20" s="8">
        <v>196.38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504</v>
      </c>
      <c r="CJ20" s="2" t="s">
        <v>505</v>
      </c>
      <c r="CK20" s="2" t="s">
        <v>141</v>
      </c>
      <c r="CL20" s="2" t="s">
        <v>131</v>
      </c>
      <c r="CM20" s="4">
        <v>2</v>
      </c>
      <c r="CN20" s="8">
        <v>185.42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506</v>
      </c>
      <c r="CV20" s="2" t="s">
        <v>403</v>
      </c>
      <c r="CW20" s="2" t="s">
        <v>141</v>
      </c>
      <c r="CX20" s="2" t="s">
        <v>131</v>
      </c>
      <c r="CY20" s="4">
        <v>3</v>
      </c>
      <c r="CZ20" s="8">
        <v>272.58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507</v>
      </c>
      <c r="DH20" s="2" t="s">
        <v>508</v>
      </c>
      <c r="DI20" s="2" t="s">
        <v>141</v>
      </c>
      <c r="DJ20" s="2" t="s">
        <v>131</v>
      </c>
      <c r="DK20" s="4">
        <v>8</v>
      </c>
      <c r="DL20" s="8">
        <v>846.16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509</v>
      </c>
      <c r="DT20" s="2" t="s">
        <v>510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139</v>
      </c>
      <c r="ED20" s="2" t="s">
        <v>172</v>
      </c>
      <c r="EE20" s="2" t="s">
        <v>196</v>
      </c>
      <c r="EF20" s="2" t="s">
        <v>511</v>
      </c>
      <c r="EG20" s="2" t="s">
        <v>141</v>
      </c>
      <c r="EH20" s="2" t="s">
        <v>131</v>
      </c>
      <c r="EI20" s="4">
        <v>3</v>
      </c>
      <c r="EJ20" s="8">
        <v>240.99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512</v>
      </c>
      <c r="ER20" s="2" t="s">
        <v>513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149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139</v>
      </c>
      <c r="FN20" s="2" t="s">
        <v>128</v>
      </c>
      <c r="FO20" s="2" t="s">
        <v>233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139</v>
      </c>
      <c r="FZ20" s="2" t="s">
        <v>128</v>
      </c>
      <c r="GA20" s="2" t="s">
        <v>154</v>
      </c>
      <c r="GB20" s="2" t="s">
        <v>514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139</v>
      </c>
      <c r="GL20" s="2" t="s">
        <v>128</v>
      </c>
      <c r="GM20" s="2" t="s">
        <v>202</v>
      </c>
      <c r="GN20" s="2" t="s">
        <v>515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158</v>
      </c>
      <c r="GZ20" s="2" t="s">
        <v>379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206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207</v>
      </c>
      <c r="HX20" s="2" t="s">
        <v>516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128</v>
      </c>
      <c r="II20" s="2" t="s">
        <v>517</v>
      </c>
      <c r="IJ20" s="2" t="s">
        <v>331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506</v>
      </c>
      <c r="IV20" s="2" t="s">
        <v>518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421</v>
      </c>
      <c r="JF20" s="2" t="s">
        <v>128</v>
      </c>
      <c r="JG20" s="2" t="s">
        <v>167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139</v>
      </c>
      <c r="JR20" s="2" t="s">
        <v>128</v>
      </c>
      <c r="JS20" s="2" t="s">
        <v>169</v>
      </c>
      <c r="JT20" s="2" t="s">
        <v>131</v>
      </c>
      <c r="JU20" s="2" t="s">
        <v>141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170</v>
      </c>
      <c r="KP20" s="2" t="s">
        <v>128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171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170</v>
      </c>
      <c r="ML20" s="2" t="s">
        <v>128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170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170</v>
      </c>
      <c r="NV20" s="2" t="s">
        <v>172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139</v>
      </c>
      <c r="PF20" s="2" t="s">
        <v>172</v>
      </c>
      <c r="PG20" s="2" t="s">
        <v>173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139</v>
      </c>
      <c r="QD20" s="2" t="s">
        <v>172</v>
      </c>
      <c r="QE20" s="2" t="s">
        <v>277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172</v>
      </c>
      <c r="RC20" s="2" t="s">
        <v>401</v>
      </c>
      <c r="RD20" s="2" t="s">
        <v>519</v>
      </c>
      <c r="RE20" s="2" t="s">
        <v>141</v>
      </c>
      <c r="RF20" s="2" t="s">
        <v>131</v>
      </c>
    </row>
    <row r="21">
      <c r="A21" s="2" t="s">
        <v>520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521</v>
      </c>
      <c r="G21" s="2" t="s">
        <v>521</v>
      </c>
      <c r="H21" s="2" t="s">
        <v>521</v>
      </c>
      <c r="I21" s="2" t="s">
        <v>522</v>
      </c>
      <c r="J21" s="2" t="s">
        <v>126</v>
      </c>
      <c r="K21" s="2" t="s">
        <v>523</v>
      </c>
      <c r="L21" s="3">
        <v>44.37</v>
      </c>
      <c r="M21" s="3">
        <v>46.59</v>
      </c>
      <c r="N21" s="3">
        <v>104.99</v>
      </c>
      <c r="O21" s="2" t="s">
        <v>128</v>
      </c>
      <c r="P21" s="2" t="s">
        <v>218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219</v>
      </c>
      <c r="V21" s="2" t="s">
        <v>220</v>
      </c>
      <c r="W21" s="2" t="s">
        <v>135</v>
      </c>
      <c r="X21" s="2" t="s">
        <v>134</v>
      </c>
      <c r="Y21" s="2" t="s">
        <v>524</v>
      </c>
      <c r="Z21" s="4">
        <v>115</v>
      </c>
      <c r="AA21" s="4">
        <f>=ROUNDDOWN(38.3333333333333,0)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26</v>
      </c>
      <c r="AQ21" s="8">
        <v>1367.75</v>
      </c>
      <c r="AR21" s="4"/>
      <c r="AS21" s="8"/>
      <c r="AT21" s="7"/>
      <c r="AU21" s="7"/>
      <c r="AV21" s="4">
        <v>26</v>
      </c>
      <c r="AW21" s="8">
        <v>1367.75</v>
      </c>
      <c r="AX21" s="4"/>
      <c r="AY21" s="8"/>
      <c r="AZ21" s="7"/>
      <c r="BA21" s="7"/>
      <c r="BB21" s="7">
        <v>1</v>
      </c>
      <c r="BC21" s="4">
        <v>26</v>
      </c>
      <c r="BD21" s="8">
        <v>1367.75</v>
      </c>
      <c r="BE21" s="4"/>
      <c r="BF21" s="8"/>
      <c r="BG21" s="7"/>
      <c r="BH21" s="7"/>
      <c r="BI21" s="7">
        <v>1</v>
      </c>
      <c r="BJ21" s="4">
        <v>26</v>
      </c>
      <c r="BK21" s="8">
        <v>1367.75</v>
      </c>
      <c r="BL21" s="2" t="s">
        <v>525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256</v>
      </c>
      <c r="BV21" s="2" t="s">
        <v>128</v>
      </c>
      <c r="BW21" s="2" t="s">
        <v>131</v>
      </c>
      <c r="BX21" s="2" t="s">
        <v>131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139</v>
      </c>
      <c r="CH21" s="2" t="s">
        <v>128</v>
      </c>
      <c r="CI21" s="2" t="s">
        <v>457</v>
      </c>
      <c r="CJ21" s="2" t="s">
        <v>526</v>
      </c>
      <c r="CK21" s="2" t="s">
        <v>141</v>
      </c>
      <c r="CL21" s="2" t="s">
        <v>131</v>
      </c>
      <c r="CM21" s="4">
        <v>10</v>
      </c>
      <c r="CN21" s="8">
        <v>526.6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524</v>
      </c>
      <c r="CV21" s="2" t="s">
        <v>527</v>
      </c>
      <c r="CW21" s="2" t="s">
        <v>141</v>
      </c>
      <c r="CX21" s="2" t="s">
        <v>131</v>
      </c>
      <c r="CY21" s="4">
        <v>1</v>
      </c>
      <c r="CZ21" s="8">
        <v>56.94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528</v>
      </c>
      <c r="DH21" s="2" t="s">
        <v>529</v>
      </c>
      <c r="DI21" s="2" t="s">
        <v>141</v>
      </c>
      <c r="DJ21" s="2" t="s">
        <v>131</v>
      </c>
      <c r="DK21" s="4">
        <v>3</v>
      </c>
      <c r="DL21" s="8">
        <v>204.63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228</v>
      </c>
      <c r="DT21" s="2" t="s">
        <v>530</v>
      </c>
      <c r="DU21" s="2" t="s">
        <v>141</v>
      </c>
      <c r="DV21" s="2" t="s">
        <v>131</v>
      </c>
      <c r="DW21" s="4">
        <v>6</v>
      </c>
      <c r="DX21" s="8">
        <v>293.52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531</v>
      </c>
      <c r="EF21" s="2" t="s">
        <v>532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139</v>
      </c>
      <c r="EP21" s="2" t="s">
        <v>128</v>
      </c>
      <c r="EQ21" s="2" t="s">
        <v>533</v>
      </c>
      <c r="ER21" s="2" t="s">
        <v>534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149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>
        <v>2</v>
      </c>
      <c r="FH21" s="8">
        <v>92.24</v>
      </c>
      <c r="FI21" s="4"/>
      <c r="FJ21" s="8"/>
      <c r="FK21" s="7"/>
      <c r="FL21" s="7"/>
      <c r="FM21" s="2" t="s">
        <v>139</v>
      </c>
      <c r="FN21" s="2" t="s">
        <v>128</v>
      </c>
      <c r="FO21" s="2" t="s">
        <v>233</v>
      </c>
      <c r="FP21" s="2" t="s">
        <v>323</v>
      </c>
      <c r="FQ21" s="2" t="s">
        <v>141</v>
      </c>
      <c r="FR21" s="2" t="s">
        <v>131</v>
      </c>
      <c r="FS21" s="4">
        <v>2</v>
      </c>
      <c r="FT21" s="8">
        <v>93.18</v>
      </c>
      <c r="FU21" s="4"/>
      <c r="FV21" s="8"/>
      <c r="FW21" s="7"/>
      <c r="FX21" s="7"/>
      <c r="FY21" s="2" t="s">
        <v>139</v>
      </c>
      <c r="FZ21" s="2" t="s">
        <v>128</v>
      </c>
      <c r="GA21" s="2" t="s">
        <v>234</v>
      </c>
      <c r="GB21" s="2" t="s">
        <v>535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201</v>
      </c>
      <c r="GN21" s="2" t="s">
        <v>536</v>
      </c>
      <c r="GO21" s="2" t="s">
        <v>141</v>
      </c>
      <c r="GP21" s="2" t="s">
        <v>131</v>
      </c>
      <c r="GQ21" s="4">
        <v>1</v>
      </c>
      <c r="GR21" s="8">
        <v>50.32</v>
      </c>
      <c r="GS21" s="4"/>
      <c r="GT21" s="8"/>
      <c r="GU21" s="7"/>
      <c r="GV21" s="7"/>
      <c r="GW21" s="2" t="s">
        <v>139</v>
      </c>
      <c r="GX21" s="2" t="s">
        <v>128</v>
      </c>
      <c r="GY21" s="2" t="s">
        <v>158</v>
      </c>
      <c r="GZ21" s="2" t="s">
        <v>271</v>
      </c>
      <c r="HA21" s="2" t="s">
        <v>141</v>
      </c>
      <c r="HB21" s="2" t="s">
        <v>131</v>
      </c>
      <c r="HC21" s="4">
        <v>1</v>
      </c>
      <c r="HD21" s="8">
        <v>50.32</v>
      </c>
      <c r="HE21" s="4"/>
      <c r="HF21" s="8"/>
      <c r="HG21" s="7"/>
      <c r="HH21" s="7"/>
      <c r="HI21" s="2" t="s">
        <v>139</v>
      </c>
      <c r="HJ21" s="2" t="s">
        <v>128</v>
      </c>
      <c r="HK21" s="2" t="s">
        <v>537</v>
      </c>
      <c r="HL21" s="2" t="s">
        <v>279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494</v>
      </c>
      <c r="HX21" s="2" t="s">
        <v>538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539</v>
      </c>
      <c r="IJ21" s="2" t="s">
        <v>159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540</v>
      </c>
      <c r="IV21" s="2" t="s">
        <v>541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139</v>
      </c>
      <c r="JR21" s="2" t="s">
        <v>128</v>
      </c>
      <c r="JS21" s="2" t="s">
        <v>169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170</v>
      </c>
      <c r="KP21" s="2" t="s">
        <v>128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170</v>
      </c>
      <c r="LB21" s="2" t="s">
        <v>172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171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170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170</v>
      </c>
      <c r="ML21" s="2" t="s">
        <v>128</v>
      </c>
      <c r="MM21" s="2" t="s">
        <v>131</v>
      </c>
      <c r="MN21" s="2" t="s">
        <v>131</v>
      </c>
      <c r="MO21" s="2" t="s">
        <v>141</v>
      </c>
      <c r="MP21" s="2" t="s">
        <v>131</v>
      </c>
      <c r="MQ21" s="4"/>
      <c r="MR21" s="8"/>
      <c r="MS21" s="4"/>
      <c r="MT21" s="8"/>
      <c r="MU21" s="7"/>
      <c r="MV21" s="7"/>
      <c r="MW21" s="2" t="s">
        <v>171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170</v>
      </c>
      <c r="NJ21" s="2" t="s">
        <v>128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139</v>
      </c>
      <c r="PF21" s="2" t="s">
        <v>172</v>
      </c>
      <c r="PG21" s="2" t="s">
        <v>173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170</v>
      </c>
      <c r="PR21" s="2" t="s">
        <v>128</v>
      </c>
      <c r="PS21" s="2" t="s">
        <v>131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171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172</v>
      </c>
      <c r="RC21" s="2" t="s">
        <v>542</v>
      </c>
      <c r="RD21" s="2" t="s">
        <v>543</v>
      </c>
      <c r="RE21" s="2" t="s">
        <v>141</v>
      </c>
      <c r="RF21" s="2" t="s">
        <v>131</v>
      </c>
    </row>
    <row r="22">
      <c r="A22" s="2" t="s">
        <v>544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545</v>
      </c>
      <c r="G22" s="2" t="s">
        <v>545</v>
      </c>
      <c r="H22" s="2" t="s">
        <v>545</v>
      </c>
      <c r="I22" s="2" t="s">
        <v>546</v>
      </c>
      <c r="J22" s="2" t="s">
        <v>126</v>
      </c>
      <c r="K22" s="2" t="s">
        <v>309</v>
      </c>
      <c r="L22" s="3">
        <v>50.14</v>
      </c>
      <c r="M22" s="3">
        <v>52.65</v>
      </c>
      <c r="N22" s="3">
        <v>119.99</v>
      </c>
      <c r="O22" s="2" t="s">
        <v>128</v>
      </c>
      <c r="P22" s="2" t="s">
        <v>218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219</v>
      </c>
      <c r="V22" s="2" t="s">
        <v>220</v>
      </c>
      <c r="W22" s="2" t="s">
        <v>183</v>
      </c>
      <c r="X22" s="2" t="s">
        <v>135</v>
      </c>
      <c r="Y22" s="2" t="s">
        <v>547</v>
      </c>
      <c r="Z22" s="4">
        <v>69</v>
      </c>
      <c r="AA22" s="4">
        <f>=ROUNDDOWN(34.5,0)</f>
      </c>
      <c r="AB22" s="5">
        <v>2</v>
      </c>
      <c r="AC22" s="2" t="s">
        <v>131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19</v>
      </c>
      <c r="AQ22" s="8">
        <v>1188.75</v>
      </c>
      <c r="AR22" s="4"/>
      <c r="AS22" s="8"/>
      <c r="AT22" s="7"/>
      <c r="AU22" s="7"/>
      <c r="AV22" s="4">
        <v>19</v>
      </c>
      <c r="AW22" s="8">
        <v>1188.75</v>
      </c>
      <c r="AX22" s="4"/>
      <c r="AY22" s="8"/>
      <c r="AZ22" s="7"/>
      <c r="BA22" s="7"/>
      <c r="BB22" s="7">
        <v>1</v>
      </c>
      <c r="BC22" s="4">
        <v>19</v>
      </c>
      <c r="BD22" s="8">
        <v>1188.75</v>
      </c>
      <c r="BE22" s="4"/>
      <c r="BF22" s="8"/>
      <c r="BG22" s="7"/>
      <c r="BH22" s="7"/>
      <c r="BI22" s="7">
        <v>1</v>
      </c>
      <c r="BJ22" s="4">
        <v>19</v>
      </c>
      <c r="BK22" s="8">
        <v>1188.75</v>
      </c>
      <c r="BL22" s="2" t="s">
        <v>548</v>
      </c>
      <c r="BM22" s="7">
        <v>1</v>
      </c>
      <c r="BN22" s="7">
        <v>1</v>
      </c>
      <c r="BO22" s="4">
        <v>5</v>
      </c>
      <c r="BP22" s="8">
        <v>302.75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131</v>
      </c>
      <c r="BX22" s="2" t="s">
        <v>549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139</v>
      </c>
      <c r="CH22" s="2" t="s">
        <v>128</v>
      </c>
      <c r="CI22" s="2" t="s">
        <v>550</v>
      </c>
      <c r="CJ22" s="2" t="s">
        <v>551</v>
      </c>
      <c r="CK22" s="2" t="s">
        <v>141</v>
      </c>
      <c r="CL22" s="2" t="s">
        <v>131</v>
      </c>
      <c r="CM22" s="4">
        <v>3</v>
      </c>
      <c r="CN22" s="8">
        <v>228.8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552</v>
      </c>
      <c r="CV22" s="2" t="s">
        <v>553</v>
      </c>
      <c r="CW22" s="2" t="s">
        <v>141</v>
      </c>
      <c r="CX22" s="2" t="s">
        <v>131</v>
      </c>
      <c r="CY22" s="4">
        <v>3</v>
      </c>
      <c r="CZ22" s="8">
        <v>188.85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554</v>
      </c>
      <c r="DH22" s="2" t="s">
        <v>553</v>
      </c>
      <c r="DI22" s="2" t="s">
        <v>141</v>
      </c>
      <c r="DJ22" s="2" t="s">
        <v>131</v>
      </c>
      <c r="DK22" s="4">
        <v>3</v>
      </c>
      <c r="DL22" s="8">
        <v>192.27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292</v>
      </c>
      <c r="DT22" s="2" t="s">
        <v>555</v>
      </c>
      <c r="DU22" s="2" t="s">
        <v>141</v>
      </c>
      <c r="DV22" s="2" t="s">
        <v>131</v>
      </c>
      <c r="DW22" s="4">
        <v>3</v>
      </c>
      <c r="DX22" s="8">
        <v>165.84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291</v>
      </c>
      <c r="EF22" s="2" t="s">
        <v>556</v>
      </c>
      <c r="EG22" s="2" t="s">
        <v>141</v>
      </c>
      <c r="EH22" s="2" t="s">
        <v>131</v>
      </c>
      <c r="EI22" s="4">
        <v>2</v>
      </c>
      <c r="EJ22" s="8">
        <v>110.24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552</v>
      </c>
      <c r="ER22" s="2" t="s">
        <v>557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149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139</v>
      </c>
      <c r="FN22" s="2" t="s">
        <v>128</v>
      </c>
      <c r="FO22" s="2" t="s">
        <v>233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139</v>
      </c>
      <c r="FZ22" s="2" t="s">
        <v>128</v>
      </c>
      <c r="GA22" s="2" t="s">
        <v>234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298</v>
      </c>
      <c r="GN22" s="2" t="s">
        <v>558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421</v>
      </c>
      <c r="GX22" s="2" t="s">
        <v>128</v>
      </c>
      <c r="GY22" s="2" t="s">
        <v>559</v>
      </c>
      <c r="GZ22" s="2" t="s">
        <v>131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206</v>
      </c>
      <c r="HJ22" s="2" t="s">
        <v>128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139</v>
      </c>
      <c r="HV22" s="2" t="s">
        <v>128</v>
      </c>
      <c r="HW22" s="2" t="s">
        <v>560</v>
      </c>
      <c r="HX22" s="2" t="s">
        <v>561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139</v>
      </c>
      <c r="IH22" s="2" t="s">
        <v>128</v>
      </c>
      <c r="II22" s="2" t="s">
        <v>562</v>
      </c>
      <c r="IJ22" s="2" t="s">
        <v>479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552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170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139</v>
      </c>
      <c r="JR22" s="2" t="s">
        <v>128</v>
      </c>
      <c r="JS22" s="2" t="s">
        <v>169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170</v>
      </c>
      <c r="KP22" s="2" t="s">
        <v>128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170</v>
      </c>
      <c r="LB22" s="2" t="s">
        <v>172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171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170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170</v>
      </c>
      <c r="ML22" s="2" t="s">
        <v>128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171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170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139</v>
      </c>
      <c r="PF22" s="2" t="s">
        <v>172</v>
      </c>
      <c r="PG22" s="2" t="s">
        <v>173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170</v>
      </c>
      <c r="PR22" s="2" t="s">
        <v>128</v>
      </c>
      <c r="PS22" s="2" t="s">
        <v>131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139</v>
      </c>
      <c r="RB22" s="2" t="s">
        <v>172</v>
      </c>
      <c r="RC22" s="2" t="s">
        <v>563</v>
      </c>
      <c r="RD22" s="2" t="s">
        <v>240</v>
      </c>
      <c r="RE22" s="2" t="s">
        <v>141</v>
      </c>
      <c r="RF22" s="2" t="s">
        <v>131</v>
      </c>
    </row>
    <row r="23">
      <c r="A23" s="2" t="s">
        <v>564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565</v>
      </c>
      <c r="G23" s="2" t="s">
        <v>565</v>
      </c>
      <c r="H23" s="2" t="s">
        <v>565</v>
      </c>
      <c r="I23" s="2" t="s">
        <v>566</v>
      </c>
      <c r="J23" s="2" t="s">
        <v>126</v>
      </c>
      <c r="K23" s="2" t="s">
        <v>366</v>
      </c>
      <c r="L23" s="3">
        <v>33</v>
      </c>
      <c r="M23" s="3">
        <v>34.65</v>
      </c>
      <c r="N23" s="3">
        <v>69.99</v>
      </c>
      <c r="O23" s="2" t="s">
        <v>128</v>
      </c>
      <c r="P23" s="2" t="s">
        <v>432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219</v>
      </c>
      <c r="V23" s="2" t="s">
        <v>220</v>
      </c>
      <c r="W23" s="2" t="s">
        <v>135</v>
      </c>
      <c r="X23" s="2" t="s">
        <v>367</v>
      </c>
      <c r="Y23" s="2" t="s">
        <v>434</v>
      </c>
      <c r="Z23" s="4">
        <v>34</v>
      </c>
      <c r="AA23" s="4">
        <f>=ROUNDDOWN(11.3333333333333,0)</f>
      </c>
      <c r="AB23" s="5">
        <v>3</v>
      </c>
      <c r="AC23" s="2" t="s">
        <v>342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27</v>
      </c>
      <c r="AQ23" s="8">
        <v>1015.18</v>
      </c>
      <c r="AR23" s="4"/>
      <c r="AS23" s="8"/>
      <c r="AT23" s="7"/>
      <c r="AU23" s="7"/>
      <c r="AV23" s="4">
        <v>27</v>
      </c>
      <c r="AW23" s="8">
        <v>1015.18</v>
      </c>
      <c r="AX23" s="4"/>
      <c r="AY23" s="8"/>
      <c r="AZ23" s="7"/>
      <c r="BA23" s="7"/>
      <c r="BB23" s="7">
        <v>1</v>
      </c>
      <c r="BC23" s="4">
        <v>27</v>
      </c>
      <c r="BD23" s="8">
        <v>1015.18</v>
      </c>
      <c r="BE23" s="4"/>
      <c r="BF23" s="8"/>
      <c r="BG23" s="7"/>
      <c r="BH23" s="7"/>
      <c r="BI23" s="7">
        <v>1</v>
      </c>
      <c r="BJ23" s="4">
        <v>27</v>
      </c>
      <c r="BK23" s="8">
        <v>1015.18</v>
      </c>
      <c r="BL23" s="2" t="s">
        <v>567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256</v>
      </c>
      <c r="BV23" s="2" t="s">
        <v>128</v>
      </c>
      <c r="BW23" s="2" t="s">
        <v>131</v>
      </c>
      <c r="BX23" s="2" t="s">
        <v>131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139</v>
      </c>
      <c r="CH23" s="2" t="s">
        <v>128</v>
      </c>
      <c r="CI23" s="2" t="s">
        <v>437</v>
      </c>
      <c r="CJ23" s="2" t="s">
        <v>244</v>
      </c>
      <c r="CK23" s="2" t="s">
        <v>141</v>
      </c>
      <c r="CL23" s="2" t="s">
        <v>131</v>
      </c>
      <c r="CM23" s="4"/>
      <c r="CN23" s="8"/>
      <c r="CO23" s="4"/>
      <c r="CP23" s="8"/>
      <c r="CQ23" s="7"/>
      <c r="CR23" s="7"/>
      <c r="CS23" s="2" t="s">
        <v>139</v>
      </c>
      <c r="CT23" s="2" t="s">
        <v>128</v>
      </c>
      <c r="CU23" s="2" t="s">
        <v>439</v>
      </c>
      <c r="CV23" s="2" t="s">
        <v>369</v>
      </c>
      <c r="CW23" s="2" t="s">
        <v>141</v>
      </c>
      <c r="CX23" s="2" t="s">
        <v>131</v>
      </c>
      <c r="CY23" s="4">
        <v>7</v>
      </c>
      <c r="CZ23" s="8">
        <v>274.05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440</v>
      </c>
      <c r="DH23" s="2" t="s">
        <v>450</v>
      </c>
      <c r="DI23" s="2" t="s">
        <v>141</v>
      </c>
      <c r="DJ23" s="2" t="s">
        <v>131</v>
      </c>
      <c r="DK23" s="4">
        <v>2</v>
      </c>
      <c r="DL23" s="8">
        <v>77.62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442</v>
      </c>
      <c r="DT23" s="2" t="s">
        <v>568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149</v>
      </c>
      <c r="ED23" s="2" t="s">
        <v>128</v>
      </c>
      <c r="EE23" s="2" t="s">
        <v>131</v>
      </c>
      <c r="EF23" s="2" t="s">
        <v>131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139</v>
      </c>
      <c r="EP23" s="2" t="s">
        <v>128</v>
      </c>
      <c r="EQ23" s="2" t="s">
        <v>444</v>
      </c>
      <c r="ER23" s="2" t="s">
        <v>131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149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>
        <v>1</v>
      </c>
      <c r="FH23" s="8">
        <v>38.12</v>
      </c>
      <c r="FI23" s="4"/>
      <c r="FJ23" s="8"/>
      <c r="FK23" s="7"/>
      <c r="FL23" s="7"/>
      <c r="FM23" s="2" t="s">
        <v>139</v>
      </c>
      <c r="FN23" s="2" t="s">
        <v>128</v>
      </c>
      <c r="FO23" s="2" t="s">
        <v>233</v>
      </c>
      <c r="FP23" s="2" t="s">
        <v>569</v>
      </c>
      <c r="FQ23" s="2" t="s">
        <v>141</v>
      </c>
      <c r="FR23" s="2" t="s">
        <v>131</v>
      </c>
      <c r="FS23" s="4">
        <v>1</v>
      </c>
      <c r="FT23" s="8">
        <v>34.65</v>
      </c>
      <c r="FU23" s="4"/>
      <c r="FV23" s="8"/>
      <c r="FW23" s="7"/>
      <c r="FX23" s="7"/>
      <c r="FY23" s="2" t="s">
        <v>139</v>
      </c>
      <c r="FZ23" s="2" t="s">
        <v>128</v>
      </c>
      <c r="GA23" s="2" t="s">
        <v>447</v>
      </c>
      <c r="GB23" s="2" t="s">
        <v>570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256</v>
      </c>
      <c r="GL23" s="2" t="s">
        <v>128</v>
      </c>
      <c r="GM23" s="2" t="s">
        <v>131</v>
      </c>
      <c r="GN23" s="2" t="s">
        <v>131</v>
      </c>
      <c r="GO23" s="2" t="s">
        <v>141</v>
      </c>
      <c r="GP23" s="2" t="s">
        <v>131</v>
      </c>
      <c r="GQ23" s="4">
        <v>5</v>
      </c>
      <c r="GR23" s="8">
        <v>187.1</v>
      </c>
      <c r="GS23" s="4"/>
      <c r="GT23" s="8"/>
      <c r="GU23" s="7"/>
      <c r="GV23" s="7"/>
      <c r="GW23" s="2" t="s">
        <v>139</v>
      </c>
      <c r="GX23" s="2" t="s">
        <v>128</v>
      </c>
      <c r="GY23" s="2" t="s">
        <v>300</v>
      </c>
      <c r="GZ23" s="2" t="s">
        <v>571</v>
      </c>
      <c r="HA23" s="2" t="s">
        <v>141</v>
      </c>
      <c r="HB23" s="2" t="s">
        <v>131</v>
      </c>
      <c r="HC23" s="4">
        <v>6</v>
      </c>
      <c r="HD23" s="8">
        <v>224.52</v>
      </c>
      <c r="HE23" s="4"/>
      <c r="HF23" s="8"/>
      <c r="HG23" s="7"/>
      <c r="HH23" s="7"/>
      <c r="HI23" s="2" t="s">
        <v>139</v>
      </c>
      <c r="HJ23" s="2" t="s">
        <v>128</v>
      </c>
      <c r="HK23" s="2" t="s">
        <v>449</v>
      </c>
      <c r="HL23" s="2" t="s">
        <v>441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256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>
        <v>3</v>
      </c>
      <c r="IB23" s="8">
        <v>109.14</v>
      </c>
      <c r="IC23" s="4"/>
      <c r="ID23" s="8"/>
      <c r="IE23" s="7"/>
      <c r="IF23" s="7"/>
      <c r="IG23" s="2" t="s">
        <v>139</v>
      </c>
      <c r="IH23" s="2" t="s">
        <v>128</v>
      </c>
      <c r="II23" s="2" t="s">
        <v>451</v>
      </c>
      <c r="IJ23" s="2" t="s">
        <v>448</v>
      </c>
      <c r="IK23" s="2" t="s">
        <v>141</v>
      </c>
      <c r="IL23" s="2" t="s">
        <v>131</v>
      </c>
      <c r="IM23" s="4">
        <v>2</v>
      </c>
      <c r="IN23" s="8">
        <v>69.98</v>
      </c>
      <c r="IO23" s="4"/>
      <c r="IP23" s="8"/>
      <c r="IQ23" s="7"/>
      <c r="IR23" s="7"/>
      <c r="IS23" s="2" t="s">
        <v>139</v>
      </c>
      <c r="IT23" s="2" t="s">
        <v>128</v>
      </c>
      <c r="IU23" s="2" t="s">
        <v>439</v>
      </c>
      <c r="IV23" s="2" t="s">
        <v>572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139</v>
      </c>
      <c r="JR23" s="2" t="s">
        <v>128</v>
      </c>
      <c r="JS23" s="2" t="s">
        <v>439</v>
      </c>
      <c r="JT23" s="2" t="s">
        <v>131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170</v>
      </c>
      <c r="KD23" s="2" t="s">
        <v>128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170</v>
      </c>
      <c r="KP23" s="2" t="s">
        <v>128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170</v>
      </c>
      <c r="LB23" s="2" t="s">
        <v>172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171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170</v>
      </c>
      <c r="LZ23" s="2" t="s">
        <v>128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170</v>
      </c>
      <c r="ML23" s="2" t="s">
        <v>128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171</v>
      </c>
      <c r="NJ23" s="2" t="s">
        <v>128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170</v>
      </c>
      <c r="NV23" s="2" t="s">
        <v>128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170</v>
      </c>
      <c r="OH23" s="2" t="s">
        <v>128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170</v>
      </c>
      <c r="OT23" s="2" t="s">
        <v>128</v>
      </c>
      <c r="OU23" s="2" t="s">
        <v>131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170</v>
      </c>
      <c r="PF23" s="2" t="s">
        <v>128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170</v>
      </c>
      <c r="PR23" s="2" t="s">
        <v>128</v>
      </c>
      <c r="PS23" s="2" t="s">
        <v>131</v>
      </c>
      <c r="PT23" s="2" t="s">
        <v>131</v>
      </c>
      <c r="PU23" s="2" t="s">
        <v>141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171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170</v>
      </c>
      <c r="RB23" s="2" t="s">
        <v>128</v>
      </c>
      <c r="RC23" s="2" t="s">
        <v>131</v>
      </c>
      <c r="RD23" s="2" t="s">
        <v>131</v>
      </c>
      <c r="RE23" s="2" t="s">
        <v>141</v>
      </c>
      <c r="RF23" s="2" t="s">
        <v>131</v>
      </c>
    </row>
    <row r="24">
      <c r="A24" s="2" t="s">
        <v>573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574</v>
      </c>
      <c r="G24" s="2" t="s">
        <v>574</v>
      </c>
      <c r="H24" s="2" t="s">
        <v>574</v>
      </c>
      <c r="I24" s="2" t="s">
        <v>575</v>
      </c>
      <c r="J24" s="2" t="s">
        <v>126</v>
      </c>
      <c r="K24" s="2" t="s">
        <v>576</v>
      </c>
      <c r="L24" s="3">
        <v>45.36</v>
      </c>
      <c r="M24" s="3">
        <v>47.63</v>
      </c>
      <c r="N24" s="3">
        <v>104.99</v>
      </c>
      <c r="O24" s="2" t="s">
        <v>128</v>
      </c>
      <c r="P24" s="2" t="s">
        <v>218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219</v>
      </c>
      <c r="V24" s="2" t="s">
        <v>220</v>
      </c>
      <c r="W24" s="2" t="s">
        <v>577</v>
      </c>
      <c r="X24" s="2" t="s">
        <v>131</v>
      </c>
      <c r="Y24" s="2" t="s">
        <v>356</v>
      </c>
      <c r="Z24" s="4">
        <v>115</v>
      </c>
      <c r="AA24" s="4">
        <f>=ROUNDDOWN(57.5,0)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18</v>
      </c>
      <c r="AQ24" s="8">
        <v>939.47</v>
      </c>
      <c r="AR24" s="4"/>
      <c r="AS24" s="8"/>
      <c r="AT24" s="7"/>
      <c r="AU24" s="7"/>
      <c r="AV24" s="4">
        <v>18</v>
      </c>
      <c r="AW24" s="8">
        <v>939.47</v>
      </c>
      <c r="AX24" s="4"/>
      <c r="AY24" s="8"/>
      <c r="AZ24" s="7"/>
      <c r="BA24" s="7"/>
      <c r="BB24" s="7">
        <v>1</v>
      </c>
      <c r="BC24" s="4">
        <v>18</v>
      </c>
      <c r="BD24" s="8">
        <v>939.47</v>
      </c>
      <c r="BE24" s="4"/>
      <c r="BF24" s="8"/>
      <c r="BG24" s="7"/>
      <c r="BH24" s="7"/>
      <c r="BI24" s="7">
        <v>1</v>
      </c>
      <c r="BJ24" s="4">
        <v>18</v>
      </c>
      <c r="BK24" s="8">
        <v>939.47</v>
      </c>
      <c r="BL24" s="2" t="s">
        <v>578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256</v>
      </c>
      <c r="BV24" s="2" t="s">
        <v>128</v>
      </c>
      <c r="BW24" s="2" t="s">
        <v>131</v>
      </c>
      <c r="BX24" s="2" t="s">
        <v>131</v>
      </c>
      <c r="BY24" s="2" t="s">
        <v>141</v>
      </c>
      <c r="BZ24" s="2" t="s">
        <v>131</v>
      </c>
      <c r="CA24" s="4">
        <v>4</v>
      </c>
      <c r="CB24" s="8">
        <v>173.85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533</v>
      </c>
      <c r="CJ24" s="2" t="s">
        <v>579</v>
      </c>
      <c r="CK24" s="2" t="s">
        <v>141</v>
      </c>
      <c r="CL24" s="2" t="s">
        <v>131</v>
      </c>
      <c r="CM24" s="4">
        <v>5</v>
      </c>
      <c r="CN24" s="8">
        <v>272.06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356</v>
      </c>
      <c r="CV24" s="2" t="s">
        <v>527</v>
      </c>
      <c r="CW24" s="2" t="s">
        <v>141</v>
      </c>
      <c r="CX24" s="2" t="s">
        <v>131</v>
      </c>
      <c r="CY24" s="4">
        <v>2</v>
      </c>
      <c r="CZ24" s="8">
        <v>110.6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580</v>
      </c>
      <c r="DH24" s="2" t="s">
        <v>325</v>
      </c>
      <c r="DI24" s="2" t="s">
        <v>141</v>
      </c>
      <c r="DJ24" s="2" t="s">
        <v>131</v>
      </c>
      <c r="DK24" s="4">
        <v>2</v>
      </c>
      <c r="DL24" s="8">
        <v>131.72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228</v>
      </c>
      <c r="DT24" s="2" t="s">
        <v>459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139</v>
      </c>
      <c r="ED24" s="2" t="s">
        <v>128</v>
      </c>
      <c r="EE24" s="2" t="s">
        <v>531</v>
      </c>
      <c r="EF24" s="2" t="s">
        <v>581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139</v>
      </c>
      <c r="EP24" s="2" t="s">
        <v>128</v>
      </c>
      <c r="EQ24" s="2" t="s">
        <v>582</v>
      </c>
      <c r="ER24" s="2" t="s">
        <v>351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149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>
        <v>2</v>
      </c>
      <c r="FH24" s="8">
        <v>96.92</v>
      </c>
      <c r="FI24" s="4"/>
      <c r="FJ24" s="8"/>
      <c r="FK24" s="7"/>
      <c r="FL24" s="7"/>
      <c r="FM24" s="2" t="s">
        <v>139</v>
      </c>
      <c r="FN24" s="2" t="s">
        <v>128</v>
      </c>
      <c r="FO24" s="2" t="s">
        <v>233</v>
      </c>
      <c r="FP24" s="2" t="s">
        <v>583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139</v>
      </c>
      <c r="FZ24" s="2" t="s">
        <v>128</v>
      </c>
      <c r="GA24" s="2" t="s">
        <v>447</v>
      </c>
      <c r="GB24" s="2" t="s">
        <v>131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139</v>
      </c>
      <c r="GL24" s="2" t="s">
        <v>128</v>
      </c>
      <c r="GM24" s="2" t="s">
        <v>201</v>
      </c>
      <c r="GN24" s="2" t="s">
        <v>584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139</v>
      </c>
      <c r="GX24" s="2" t="s">
        <v>128</v>
      </c>
      <c r="GY24" s="2" t="s">
        <v>585</v>
      </c>
      <c r="GZ24" s="2" t="s">
        <v>379</v>
      </c>
      <c r="HA24" s="2" t="s">
        <v>141</v>
      </c>
      <c r="HB24" s="2" t="s">
        <v>131</v>
      </c>
      <c r="HC24" s="4">
        <v>3</v>
      </c>
      <c r="HD24" s="8">
        <v>154.32</v>
      </c>
      <c r="HE24" s="4"/>
      <c r="HF24" s="8"/>
      <c r="HG24" s="7"/>
      <c r="HH24" s="7"/>
      <c r="HI24" s="2" t="s">
        <v>139</v>
      </c>
      <c r="HJ24" s="2" t="s">
        <v>128</v>
      </c>
      <c r="HK24" s="2" t="s">
        <v>537</v>
      </c>
      <c r="HL24" s="2" t="s">
        <v>279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139</v>
      </c>
      <c r="HV24" s="2" t="s">
        <v>128</v>
      </c>
      <c r="HW24" s="2" t="s">
        <v>494</v>
      </c>
      <c r="HX24" s="2" t="s">
        <v>441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128</v>
      </c>
      <c r="II24" s="2" t="s">
        <v>586</v>
      </c>
      <c r="IJ24" s="2" t="s">
        <v>479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128</v>
      </c>
      <c r="IU24" s="2" t="s">
        <v>587</v>
      </c>
      <c r="IV24" s="2" t="s">
        <v>131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139</v>
      </c>
      <c r="JR24" s="2" t="s">
        <v>128</v>
      </c>
      <c r="JS24" s="2" t="s">
        <v>169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170</v>
      </c>
      <c r="KP24" s="2" t="s">
        <v>128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170</v>
      </c>
      <c r="LB24" s="2" t="s">
        <v>172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171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170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170</v>
      </c>
      <c r="ML24" s="2" t="s">
        <v>128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171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170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170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139</v>
      </c>
      <c r="PF24" s="2" t="s">
        <v>172</v>
      </c>
      <c r="PG24" s="2" t="s">
        <v>497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170</v>
      </c>
      <c r="PR24" s="2" t="s">
        <v>128</v>
      </c>
      <c r="PS24" s="2" t="s">
        <v>131</v>
      </c>
      <c r="PT24" s="2" t="s">
        <v>131</v>
      </c>
      <c r="PU24" s="2" t="s">
        <v>141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171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542</v>
      </c>
      <c r="RD24" s="2" t="s">
        <v>588</v>
      </c>
      <c r="RE24" s="2" t="s">
        <v>141</v>
      </c>
      <c r="RF24" s="2" t="s">
        <v>131</v>
      </c>
    </row>
    <row r="25">
      <c r="A25" s="2" t="s">
        <v>589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590</v>
      </c>
      <c r="G25" s="2" t="s">
        <v>590</v>
      </c>
      <c r="H25" s="2" t="s">
        <v>590</v>
      </c>
      <c r="I25" s="2" t="s">
        <v>591</v>
      </c>
      <c r="J25" s="2" t="s">
        <v>126</v>
      </c>
      <c r="K25" s="2" t="s">
        <v>340</v>
      </c>
      <c r="L25" s="3">
        <v>39.5</v>
      </c>
      <c r="M25" s="3">
        <v>41.48</v>
      </c>
      <c r="N25" s="3">
        <v>89.99</v>
      </c>
      <c r="O25" s="2" t="s">
        <v>128</v>
      </c>
      <c r="P25" s="2" t="s">
        <v>218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219</v>
      </c>
      <c r="V25" s="2" t="s">
        <v>220</v>
      </c>
      <c r="W25" s="2" t="s">
        <v>135</v>
      </c>
      <c r="X25" s="2" t="s">
        <v>131</v>
      </c>
      <c r="Y25" s="2" t="s">
        <v>455</v>
      </c>
      <c r="Z25" s="4">
        <v>150</v>
      </c>
      <c r="AA25" s="4">
        <f>=ROUNDDOWN(75,0)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21</v>
      </c>
      <c r="AQ25" s="8">
        <v>927.09</v>
      </c>
      <c r="AR25" s="4"/>
      <c r="AS25" s="8"/>
      <c r="AT25" s="7"/>
      <c r="AU25" s="7"/>
      <c r="AV25" s="4">
        <v>21</v>
      </c>
      <c r="AW25" s="8">
        <v>927.09</v>
      </c>
      <c r="AX25" s="4"/>
      <c r="AY25" s="8"/>
      <c r="AZ25" s="7"/>
      <c r="BA25" s="7"/>
      <c r="BB25" s="7">
        <v>1</v>
      </c>
      <c r="BC25" s="4">
        <v>21</v>
      </c>
      <c r="BD25" s="8">
        <v>927.09</v>
      </c>
      <c r="BE25" s="4"/>
      <c r="BF25" s="8"/>
      <c r="BG25" s="7"/>
      <c r="BH25" s="7"/>
      <c r="BI25" s="7">
        <v>1</v>
      </c>
      <c r="BJ25" s="4">
        <v>21</v>
      </c>
      <c r="BK25" s="8">
        <v>927.09</v>
      </c>
      <c r="BL25" s="2" t="s">
        <v>592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256</v>
      </c>
      <c r="BV25" s="2" t="s">
        <v>128</v>
      </c>
      <c r="BW25" s="2" t="s">
        <v>131</v>
      </c>
      <c r="BX25" s="2" t="s">
        <v>131</v>
      </c>
      <c r="BY25" s="2" t="s">
        <v>141</v>
      </c>
      <c r="BZ25" s="2" t="s">
        <v>131</v>
      </c>
      <c r="CA25" s="4">
        <v>4</v>
      </c>
      <c r="CB25" s="8">
        <v>160.08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344</v>
      </c>
      <c r="CJ25" s="2" t="s">
        <v>579</v>
      </c>
      <c r="CK25" s="2" t="s">
        <v>141</v>
      </c>
      <c r="CL25" s="2" t="s">
        <v>131</v>
      </c>
      <c r="CM25" s="4">
        <v>3</v>
      </c>
      <c r="CN25" s="8">
        <v>167.83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455</v>
      </c>
      <c r="CV25" s="2" t="s">
        <v>593</v>
      </c>
      <c r="CW25" s="2" t="s">
        <v>141</v>
      </c>
      <c r="CX25" s="2" t="s">
        <v>131</v>
      </c>
      <c r="CY25" s="4"/>
      <c r="CZ25" s="8"/>
      <c r="DA25" s="4"/>
      <c r="DB25" s="8"/>
      <c r="DC25" s="7"/>
      <c r="DD25" s="7"/>
      <c r="DE25" s="2" t="s">
        <v>139</v>
      </c>
      <c r="DF25" s="2" t="s">
        <v>128</v>
      </c>
      <c r="DG25" s="2" t="s">
        <v>345</v>
      </c>
      <c r="DH25" s="2" t="s">
        <v>529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139</v>
      </c>
      <c r="DR25" s="2" t="s">
        <v>128</v>
      </c>
      <c r="DS25" s="2" t="s">
        <v>228</v>
      </c>
      <c r="DT25" s="2" t="s">
        <v>594</v>
      </c>
      <c r="DU25" s="2" t="s">
        <v>141</v>
      </c>
      <c r="DV25" s="2" t="s">
        <v>131</v>
      </c>
      <c r="DW25" s="4">
        <v>6</v>
      </c>
      <c r="DX25" s="8">
        <v>261.3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322</v>
      </c>
      <c r="EF25" s="2" t="s">
        <v>570</v>
      </c>
      <c r="EG25" s="2" t="s">
        <v>141</v>
      </c>
      <c r="EH25" s="2" t="s">
        <v>131</v>
      </c>
      <c r="EI25" s="4">
        <v>3</v>
      </c>
      <c r="EJ25" s="8">
        <v>120.15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350</v>
      </c>
      <c r="ER25" s="2" t="s">
        <v>595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149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>
        <v>2</v>
      </c>
      <c r="FH25" s="8">
        <v>77.54</v>
      </c>
      <c r="FI25" s="4"/>
      <c r="FJ25" s="8"/>
      <c r="FK25" s="7"/>
      <c r="FL25" s="7"/>
      <c r="FM25" s="2" t="s">
        <v>139</v>
      </c>
      <c r="FN25" s="2" t="s">
        <v>128</v>
      </c>
      <c r="FO25" s="2" t="s">
        <v>233</v>
      </c>
      <c r="FP25" s="2" t="s">
        <v>266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234</v>
      </c>
      <c r="GB25" s="2" t="s">
        <v>131</v>
      </c>
      <c r="GC25" s="2" t="s">
        <v>141</v>
      </c>
      <c r="GD25" s="2" t="s">
        <v>131</v>
      </c>
      <c r="GE25" s="4">
        <v>2</v>
      </c>
      <c r="GF25" s="8">
        <v>91.68</v>
      </c>
      <c r="GG25" s="4"/>
      <c r="GH25" s="8"/>
      <c r="GI25" s="7"/>
      <c r="GJ25" s="7"/>
      <c r="GK25" s="2" t="s">
        <v>139</v>
      </c>
      <c r="GL25" s="2" t="s">
        <v>128</v>
      </c>
      <c r="GM25" s="2" t="s">
        <v>201</v>
      </c>
      <c r="GN25" s="2" t="s">
        <v>596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240</v>
      </c>
      <c r="GZ25" s="2" t="s">
        <v>597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206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421</v>
      </c>
      <c r="HV25" s="2" t="s">
        <v>128</v>
      </c>
      <c r="HW25" s="2" t="s">
        <v>356</v>
      </c>
      <c r="HX25" s="2" t="s">
        <v>131</v>
      </c>
      <c r="HY25" s="2" t="s">
        <v>141</v>
      </c>
      <c r="HZ25" s="2" t="s">
        <v>131</v>
      </c>
      <c r="IA25" s="4">
        <v>1</v>
      </c>
      <c r="IB25" s="8">
        <v>48.51</v>
      </c>
      <c r="IC25" s="4"/>
      <c r="ID25" s="8"/>
      <c r="IE25" s="7"/>
      <c r="IF25" s="7"/>
      <c r="IG25" s="2" t="s">
        <v>139</v>
      </c>
      <c r="IH25" s="2" t="s">
        <v>128</v>
      </c>
      <c r="II25" s="2" t="s">
        <v>358</v>
      </c>
      <c r="IJ25" s="2" t="s">
        <v>598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465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128</v>
      </c>
      <c r="JS25" s="2" t="s">
        <v>169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170</v>
      </c>
      <c r="KP25" s="2" t="s">
        <v>128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170</v>
      </c>
      <c r="LB25" s="2" t="s">
        <v>172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171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170</v>
      </c>
      <c r="LZ25" s="2" t="s">
        <v>128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170</v>
      </c>
      <c r="ML25" s="2" t="s">
        <v>128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171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170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170</v>
      </c>
      <c r="NV25" s="2" t="s">
        <v>172</v>
      </c>
      <c r="NW25" s="2" t="s">
        <v>131</v>
      </c>
      <c r="NX25" s="2" t="s">
        <v>131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128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149</v>
      </c>
      <c r="PF25" s="2" t="s">
        <v>128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170</v>
      </c>
      <c r="QD25" s="2" t="s">
        <v>172</v>
      </c>
      <c r="QE25" s="2" t="s">
        <v>131</v>
      </c>
      <c r="QF25" s="2" t="s">
        <v>131</v>
      </c>
      <c r="QG25" s="2" t="s">
        <v>141</v>
      </c>
      <c r="QH25" s="2" t="s">
        <v>131</v>
      </c>
      <c r="QI25" s="4"/>
      <c r="QJ25" s="8"/>
      <c r="QK25" s="4"/>
      <c r="QL25" s="8"/>
      <c r="QM25" s="7"/>
      <c r="QN25" s="7"/>
      <c r="QO25" s="2" t="s">
        <v>171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172</v>
      </c>
      <c r="RC25" s="2" t="s">
        <v>362</v>
      </c>
      <c r="RD25" s="2" t="s">
        <v>131</v>
      </c>
      <c r="RE25" s="2" t="s">
        <v>141</v>
      </c>
      <c r="RF25" s="2" t="s">
        <v>131</v>
      </c>
    </row>
    <row r="26">
      <c r="A26" s="2" t="s">
        <v>599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600</v>
      </c>
      <c r="G26" s="2" t="s">
        <v>601</v>
      </c>
      <c r="H26" s="2" t="s">
        <v>600</v>
      </c>
      <c r="I26" s="2" t="s">
        <v>602</v>
      </c>
      <c r="J26" s="2" t="s">
        <v>126</v>
      </c>
      <c r="K26" s="2" t="s">
        <v>484</v>
      </c>
      <c r="L26" s="3">
        <v>53</v>
      </c>
      <c r="M26" s="3">
        <v>55.65</v>
      </c>
      <c r="N26" s="3">
        <v>109.99</v>
      </c>
      <c r="O26" s="2" t="s">
        <v>128</v>
      </c>
      <c r="P26" s="2" t="s">
        <v>432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219</v>
      </c>
      <c r="V26" s="2" t="s">
        <v>220</v>
      </c>
      <c r="W26" s="2" t="s">
        <v>603</v>
      </c>
      <c r="X26" s="2" t="s">
        <v>135</v>
      </c>
      <c r="Y26" s="2" t="s">
        <v>604</v>
      </c>
      <c r="Z26" s="4">
        <v>86</v>
      </c>
      <c r="AA26" s="4">
        <f>=ROUNDDOWN(28.6666666666667,0)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12</v>
      </c>
      <c r="AQ26" s="8">
        <v>719</v>
      </c>
      <c r="AR26" s="4"/>
      <c r="AS26" s="8"/>
      <c r="AT26" s="7"/>
      <c r="AU26" s="7"/>
      <c r="AV26" s="4">
        <v>12</v>
      </c>
      <c r="AW26" s="8">
        <v>719</v>
      </c>
      <c r="AX26" s="4"/>
      <c r="AY26" s="8"/>
      <c r="AZ26" s="7"/>
      <c r="BA26" s="7"/>
      <c r="BB26" s="7">
        <v>1</v>
      </c>
      <c r="BC26" s="4">
        <v>12</v>
      </c>
      <c r="BD26" s="8">
        <v>719</v>
      </c>
      <c r="BE26" s="4"/>
      <c r="BF26" s="8"/>
      <c r="BG26" s="7"/>
      <c r="BH26" s="7"/>
      <c r="BI26" s="7">
        <v>1</v>
      </c>
      <c r="BJ26" s="4">
        <v>12</v>
      </c>
      <c r="BK26" s="8">
        <v>719</v>
      </c>
      <c r="BL26" s="2" t="s">
        <v>605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606</v>
      </c>
      <c r="BV26" s="2" t="s">
        <v>128</v>
      </c>
      <c r="BW26" s="2" t="s">
        <v>131</v>
      </c>
      <c r="BX26" s="2" t="s">
        <v>131</v>
      </c>
      <c r="BY26" s="2" t="s">
        <v>141</v>
      </c>
      <c r="BZ26" s="2" t="s">
        <v>131</v>
      </c>
      <c r="CA26" s="4"/>
      <c r="CB26" s="8"/>
      <c r="CC26" s="4"/>
      <c r="CD26" s="8"/>
      <c r="CE26" s="7"/>
      <c r="CF26" s="7"/>
      <c r="CG26" s="2" t="s">
        <v>139</v>
      </c>
      <c r="CH26" s="2" t="s">
        <v>128</v>
      </c>
      <c r="CI26" s="2" t="s">
        <v>607</v>
      </c>
      <c r="CJ26" s="2" t="s">
        <v>131</v>
      </c>
      <c r="CK26" s="2" t="s">
        <v>141</v>
      </c>
      <c r="CL26" s="2" t="s">
        <v>131</v>
      </c>
      <c r="CM26" s="4">
        <v>6</v>
      </c>
      <c r="CN26" s="8">
        <v>345.02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608</v>
      </c>
      <c r="CV26" s="2" t="s">
        <v>609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609</v>
      </c>
      <c r="DH26" s="2" t="s">
        <v>131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256</v>
      </c>
      <c r="DR26" s="2" t="s">
        <v>128</v>
      </c>
      <c r="DS26" s="2" t="s">
        <v>131</v>
      </c>
      <c r="DT26" s="2" t="s">
        <v>131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170</v>
      </c>
      <c r="ED26" s="2" t="s">
        <v>128</v>
      </c>
      <c r="EE26" s="2" t="s">
        <v>131</v>
      </c>
      <c r="EF26" s="2" t="s">
        <v>131</v>
      </c>
      <c r="EG26" s="2" t="s">
        <v>141</v>
      </c>
      <c r="EH26" s="2" t="s">
        <v>131</v>
      </c>
      <c r="EI26" s="4">
        <v>6</v>
      </c>
      <c r="EJ26" s="8">
        <v>373.98</v>
      </c>
      <c r="EK26" s="4"/>
      <c r="EL26" s="8"/>
      <c r="EM26" s="7"/>
      <c r="EN26" s="7"/>
      <c r="EO26" s="2" t="s">
        <v>139</v>
      </c>
      <c r="EP26" s="2" t="s">
        <v>128</v>
      </c>
      <c r="EQ26" s="2" t="s">
        <v>610</v>
      </c>
      <c r="ER26" s="2" t="s">
        <v>266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149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139</v>
      </c>
      <c r="FN26" s="2" t="s">
        <v>128</v>
      </c>
      <c r="FO26" s="2" t="s">
        <v>233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170</v>
      </c>
      <c r="FZ26" s="2" t="s">
        <v>128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256</v>
      </c>
      <c r="GL26" s="2" t="s">
        <v>128</v>
      </c>
      <c r="GM26" s="2" t="s">
        <v>131</v>
      </c>
      <c r="GN26" s="2" t="s">
        <v>131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170</v>
      </c>
      <c r="GX26" s="2" t="s">
        <v>128</v>
      </c>
      <c r="GY26" s="2" t="s">
        <v>131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170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256</v>
      </c>
      <c r="HV26" s="2" t="s">
        <v>128</v>
      </c>
      <c r="HW26" s="2" t="s">
        <v>131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256</v>
      </c>
      <c r="IH26" s="2" t="s">
        <v>128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608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139</v>
      </c>
      <c r="JR26" s="2" t="s">
        <v>128</v>
      </c>
      <c r="JS26" s="2" t="s">
        <v>608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170</v>
      </c>
      <c r="KD26" s="2" t="s">
        <v>128</v>
      </c>
      <c r="KE26" s="2" t="s">
        <v>131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170</v>
      </c>
      <c r="KP26" s="2" t="s">
        <v>128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170</v>
      </c>
      <c r="LB26" s="2" t="s">
        <v>172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171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170</v>
      </c>
      <c r="LZ26" s="2" t="s">
        <v>128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170</v>
      </c>
      <c r="ML26" s="2" t="s">
        <v>128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171</v>
      </c>
      <c r="NJ26" s="2" t="s">
        <v>128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170</v>
      </c>
      <c r="NV26" s="2" t="s">
        <v>128</v>
      </c>
      <c r="NW26" s="2" t="s">
        <v>131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128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170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131</v>
      </c>
      <c r="PF26" s="2" t="s">
        <v>131</v>
      </c>
      <c r="PG26" s="2" t="s">
        <v>131</v>
      </c>
      <c r="PH26" s="2" t="s">
        <v>131</v>
      </c>
      <c r="PI26" s="2" t="s">
        <v>131</v>
      </c>
      <c r="PJ26" s="2" t="s">
        <v>131</v>
      </c>
      <c r="PK26" s="4"/>
      <c r="PL26" s="8"/>
      <c r="PM26" s="4"/>
      <c r="PN26" s="8"/>
      <c r="PO26" s="7"/>
      <c r="PP26" s="7"/>
      <c r="PQ26" s="2" t="s">
        <v>170</v>
      </c>
      <c r="PR26" s="2" t="s">
        <v>128</v>
      </c>
      <c r="PS26" s="2" t="s">
        <v>131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131</v>
      </c>
      <c r="RB26" s="2" t="s">
        <v>131</v>
      </c>
      <c r="RC26" s="2" t="s">
        <v>131</v>
      </c>
      <c r="RD26" s="2" t="s">
        <v>131</v>
      </c>
      <c r="RE26" s="2" t="s">
        <v>131</v>
      </c>
      <c r="RF26" s="2" t="s">
        <v>131</v>
      </c>
    </row>
    <row r="27">
      <c r="A27" s="2" t="s">
        <v>611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612</v>
      </c>
      <c r="G27" s="2" t="s">
        <v>612</v>
      </c>
      <c r="H27" s="2" t="s">
        <v>612</v>
      </c>
      <c r="I27" s="2" t="s">
        <v>613</v>
      </c>
      <c r="J27" s="2" t="s">
        <v>126</v>
      </c>
      <c r="K27" s="2" t="s">
        <v>614</v>
      </c>
      <c r="L27" s="3">
        <v>52.65</v>
      </c>
      <c r="M27" s="3">
        <v>55.28</v>
      </c>
      <c r="N27" s="3">
        <v>124.99</v>
      </c>
      <c r="O27" s="2" t="s">
        <v>615</v>
      </c>
      <c r="P27" s="2" t="s">
        <v>616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219</v>
      </c>
      <c r="V27" s="2" t="s">
        <v>220</v>
      </c>
      <c r="W27" s="2" t="s">
        <v>134</v>
      </c>
      <c r="X27" s="2" t="s">
        <v>131</v>
      </c>
      <c r="Y27" s="2" t="s">
        <v>356</v>
      </c>
      <c r="Z27" s="4"/>
      <c r="AA27" s="4">
        <f>=ROUNDDOWN({0},0)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0.9239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19</v>
      </c>
      <c r="AQ27" s="8">
        <v>704.98</v>
      </c>
      <c r="AR27" s="4"/>
      <c r="AS27" s="8"/>
      <c r="AT27" s="7"/>
      <c r="AU27" s="7"/>
      <c r="AV27" s="4">
        <v>19</v>
      </c>
      <c r="AW27" s="8">
        <v>704.98</v>
      </c>
      <c r="AX27" s="4"/>
      <c r="AY27" s="8"/>
      <c r="AZ27" s="7"/>
      <c r="BA27" s="7"/>
      <c r="BB27" s="7">
        <v>1</v>
      </c>
      <c r="BC27" s="4">
        <v>19</v>
      </c>
      <c r="BD27" s="8">
        <v>704.98</v>
      </c>
      <c r="BE27" s="4"/>
      <c r="BF27" s="8"/>
      <c r="BG27" s="7"/>
      <c r="BH27" s="7"/>
      <c r="BI27" s="7">
        <v>1</v>
      </c>
      <c r="BJ27" s="4">
        <v>19</v>
      </c>
      <c r="BK27" s="8">
        <v>704.98</v>
      </c>
      <c r="BL27" s="2" t="s">
        <v>617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256</v>
      </c>
      <c r="BV27" s="2" t="s">
        <v>172</v>
      </c>
      <c r="BW27" s="2" t="s">
        <v>131</v>
      </c>
      <c r="BX27" s="2" t="s">
        <v>131</v>
      </c>
      <c r="BY27" s="2" t="s">
        <v>141</v>
      </c>
      <c r="BZ27" s="2" t="s">
        <v>131</v>
      </c>
      <c r="CA27" s="4">
        <v>13</v>
      </c>
      <c r="CB27" s="8">
        <v>347.22</v>
      </c>
      <c r="CC27" s="4"/>
      <c r="CD27" s="8"/>
      <c r="CE27" s="7"/>
      <c r="CF27" s="7"/>
      <c r="CG27" s="2" t="s">
        <v>139</v>
      </c>
      <c r="CH27" s="2" t="s">
        <v>172</v>
      </c>
      <c r="CI27" s="2" t="s">
        <v>618</v>
      </c>
      <c r="CJ27" s="2" t="s">
        <v>155</v>
      </c>
      <c r="CK27" s="2" t="s">
        <v>141</v>
      </c>
      <c r="CL27" s="2" t="s">
        <v>131</v>
      </c>
      <c r="CM27" s="4">
        <v>2</v>
      </c>
      <c r="CN27" s="8">
        <v>131.54</v>
      </c>
      <c r="CO27" s="4"/>
      <c r="CP27" s="8"/>
      <c r="CQ27" s="7"/>
      <c r="CR27" s="7"/>
      <c r="CS27" s="2" t="s">
        <v>139</v>
      </c>
      <c r="CT27" s="2" t="s">
        <v>172</v>
      </c>
      <c r="CU27" s="2" t="s">
        <v>356</v>
      </c>
      <c r="CV27" s="2" t="s">
        <v>619</v>
      </c>
      <c r="CW27" s="2" t="s">
        <v>141</v>
      </c>
      <c r="CX27" s="2" t="s">
        <v>131</v>
      </c>
      <c r="CY27" s="4">
        <v>1</v>
      </c>
      <c r="CZ27" s="8">
        <v>69.07</v>
      </c>
      <c r="DA27" s="4"/>
      <c r="DB27" s="8"/>
      <c r="DC27" s="7"/>
      <c r="DD27" s="7"/>
      <c r="DE27" s="2" t="s">
        <v>139</v>
      </c>
      <c r="DF27" s="2" t="s">
        <v>172</v>
      </c>
      <c r="DG27" s="2" t="s">
        <v>580</v>
      </c>
      <c r="DH27" s="2" t="s">
        <v>588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139</v>
      </c>
      <c r="DR27" s="2" t="s">
        <v>172</v>
      </c>
      <c r="DS27" s="2" t="s">
        <v>228</v>
      </c>
      <c r="DT27" s="2" t="s">
        <v>242</v>
      </c>
      <c r="DU27" s="2" t="s">
        <v>141</v>
      </c>
      <c r="DV27" s="2" t="s">
        <v>131</v>
      </c>
      <c r="DW27" s="4">
        <v>1</v>
      </c>
      <c r="DX27" s="8">
        <v>58.05</v>
      </c>
      <c r="DY27" s="4"/>
      <c r="DZ27" s="8"/>
      <c r="EA27" s="7"/>
      <c r="EB27" s="7"/>
      <c r="EC27" s="2" t="s">
        <v>139</v>
      </c>
      <c r="ED27" s="2" t="s">
        <v>172</v>
      </c>
      <c r="EE27" s="2" t="s">
        <v>531</v>
      </c>
      <c r="EF27" s="2" t="s">
        <v>620</v>
      </c>
      <c r="EG27" s="2" t="s">
        <v>141</v>
      </c>
      <c r="EH27" s="2" t="s">
        <v>131</v>
      </c>
      <c r="EI27" s="4">
        <v>1</v>
      </c>
      <c r="EJ27" s="8">
        <v>34.6</v>
      </c>
      <c r="EK27" s="4"/>
      <c r="EL27" s="8"/>
      <c r="EM27" s="7"/>
      <c r="EN27" s="7"/>
      <c r="EO27" s="2" t="s">
        <v>139</v>
      </c>
      <c r="EP27" s="2" t="s">
        <v>172</v>
      </c>
      <c r="EQ27" s="2" t="s">
        <v>582</v>
      </c>
      <c r="ER27" s="2" t="s">
        <v>621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170</v>
      </c>
      <c r="FB27" s="2" t="s">
        <v>172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256</v>
      </c>
      <c r="FN27" s="2" t="s">
        <v>172</v>
      </c>
      <c r="FO27" s="2" t="s">
        <v>233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170</v>
      </c>
      <c r="FZ27" s="2" t="s">
        <v>172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>
        <v>1</v>
      </c>
      <c r="GF27" s="8">
        <v>64.5</v>
      </c>
      <c r="GG27" s="4"/>
      <c r="GH27" s="8"/>
      <c r="GI27" s="7"/>
      <c r="GJ27" s="7"/>
      <c r="GK27" s="2" t="s">
        <v>139</v>
      </c>
      <c r="GL27" s="2" t="s">
        <v>172</v>
      </c>
      <c r="GM27" s="2" t="s">
        <v>201</v>
      </c>
      <c r="GN27" s="2" t="s">
        <v>622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421</v>
      </c>
      <c r="GX27" s="2" t="s">
        <v>172</v>
      </c>
      <c r="GY27" s="2" t="s">
        <v>585</v>
      </c>
      <c r="GZ27" s="2" t="s">
        <v>598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139</v>
      </c>
      <c r="HJ27" s="2" t="s">
        <v>172</v>
      </c>
      <c r="HK27" s="2" t="s">
        <v>537</v>
      </c>
      <c r="HL27" s="2" t="s">
        <v>623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172</v>
      </c>
      <c r="HW27" s="2" t="s">
        <v>494</v>
      </c>
      <c r="HX27" s="2" t="s">
        <v>624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139</v>
      </c>
      <c r="IH27" s="2" t="s">
        <v>172</v>
      </c>
      <c r="II27" s="2" t="s">
        <v>586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172</v>
      </c>
      <c r="IU27" s="2" t="s">
        <v>542</v>
      </c>
      <c r="IV27" s="2" t="s">
        <v>625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170</v>
      </c>
      <c r="JF27" s="2" t="s">
        <v>172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172</v>
      </c>
      <c r="JS27" s="2" t="s">
        <v>169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170</v>
      </c>
      <c r="KP27" s="2" t="s">
        <v>172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170</v>
      </c>
      <c r="LB27" s="2" t="s">
        <v>172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171</v>
      </c>
      <c r="LN27" s="2" t="s">
        <v>172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170</v>
      </c>
      <c r="LZ27" s="2" t="s">
        <v>172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170</v>
      </c>
      <c r="ML27" s="2" t="s">
        <v>172</v>
      </c>
      <c r="MM27" s="2" t="s">
        <v>131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171</v>
      </c>
      <c r="MX27" s="2" t="s">
        <v>172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171</v>
      </c>
      <c r="NJ27" s="2" t="s">
        <v>172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172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170</v>
      </c>
      <c r="PF27" s="2" t="s">
        <v>172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170</v>
      </c>
      <c r="PR27" s="2" t="s">
        <v>172</v>
      </c>
      <c r="PS27" s="2" t="s">
        <v>131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171</v>
      </c>
      <c r="QP27" s="2" t="s">
        <v>172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139</v>
      </c>
      <c r="RB27" s="2" t="s">
        <v>172</v>
      </c>
      <c r="RC27" s="2" t="s">
        <v>542</v>
      </c>
      <c r="RD27" s="2" t="s">
        <v>626</v>
      </c>
      <c r="RE27" s="2" t="s">
        <v>141</v>
      </c>
      <c r="RF27" s="2" t="s">
        <v>131</v>
      </c>
    </row>
    <row r="28">
      <c r="A28" s="2" t="s">
        <v>627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628</v>
      </c>
      <c r="G28" s="2" t="s">
        <v>628</v>
      </c>
      <c r="H28" s="2" t="s">
        <v>628</v>
      </c>
      <c r="I28" s="2" t="s">
        <v>629</v>
      </c>
      <c r="J28" s="2" t="s">
        <v>126</v>
      </c>
      <c r="K28" s="2" t="s">
        <v>630</v>
      </c>
      <c r="L28" s="3">
        <v>49</v>
      </c>
      <c r="M28" s="3">
        <v>51.45</v>
      </c>
      <c r="N28" s="3">
        <v>99.99</v>
      </c>
      <c r="O28" s="2" t="s">
        <v>128</v>
      </c>
      <c r="P28" s="2" t="s">
        <v>432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219</v>
      </c>
      <c r="V28" s="2" t="s">
        <v>220</v>
      </c>
      <c r="W28" s="2" t="s">
        <v>135</v>
      </c>
      <c r="X28" s="2" t="s">
        <v>433</v>
      </c>
      <c r="Y28" s="2" t="s">
        <v>496</v>
      </c>
      <c r="Z28" s="4">
        <v>63</v>
      </c>
      <c r="AA28" s="4">
        <f>=ROUNDDOWN(63,0)</f>
      </c>
      <c r="AB28" s="5">
        <v>1</v>
      </c>
      <c r="AC28" s="2" t="s">
        <v>131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12</v>
      </c>
      <c r="AQ28" s="8">
        <v>639.52</v>
      </c>
      <c r="AR28" s="4"/>
      <c r="AS28" s="8"/>
      <c r="AT28" s="7"/>
      <c r="AU28" s="7"/>
      <c r="AV28" s="4">
        <v>12</v>
      </c>
      <c r="AW28" s="8">
        <v>639.52</v>
      </c>
      <c r="AX28" s="4"/>
      <c r="AY28" s="8"/>
      <c r="AZ28" s="7"/>
      <c r="BA28" s="7"/>
      <c r="BB28" s="7">
        <v>1</v>
      </c>
      <c r="BC28" s="4">
        <v>12</v>
      </c>
      <c r="BD28" s="8">
        <v>639.52</v>
      </c>
      <c r="BE28" s="4"/>
      <c r="BF28" s="8"/>
      <c r="BG28" s="7"/>
      <c r="BH28" s="7"/>
      <c r="BI28" s="7">
        <v>1</v>
      </c>
      <c r="BJ28" s="4">
        <v>12</v>
      </c>
      <c r="BK28" s="8">
        <v>639.52</v>
      </c>
      <c r="BL28" s="2" t="s">
        <v>631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256</v>
      </c>
      <c r="BV28" s="2" t="s">
        <v>128</v>
      </c>
      <c r="BW28" s="2" t="s">
        <v>131</v>
      </c>
      <c r="BX28" s="2" t="s">
        <v>131</v>
      </c>
      <c r="BY28" s="2" t="s">
        <v>141</v>
      </c>
      <c r="BZ28" s="2" t="s">
        <v>131</v>
      </c>
      <c r="CA28" s="4">
        <v>4</v>
      </c>
      <c r="CB28" s="8">
        <v>205.8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496</v>
      </c>
      <c r="CJ28" s="2" t="s">
        <v>632</v>
      </c>
      <c r="CK28" s="2" t="s">
        <v>141</v>
      </c>
      <c r="CL28" s="2" t="s">
        <v>131</v>
      </c>
      <c r="CM28" s="4">
        <v>2</v>
      </c>
      <c r="CN28" s="8">
        <v>102.9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305</v>
      </c>
      <c r="CV28" s="2" t="s">
        <v>297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139</v>
      </c>
      <c r="DF28" s="2" t="s">
        <v>128</v>
      </c>
      <c r="DG28" s="2" t="s">
        <v>538</v>
      </c>
      <c r="DH28" s="2" t="s">
        <v>633</v>
      </c>
      <c r="DI28" s="2" t="s">
        <v>141</v>
      </c>
      <c r="DJ28" s="2" t="s">
        <v>131</v>
      </c>
      <c r="DK28" s="4">
        <v>1</v>
      </c>
      <c r="DL28" s="8">
        <v>57.62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442</v>
      </c>
      <c r="DT28" s="2" t="s">
        <v>634</v>
      </c>
      <c r="DU28" s="2" t="s">
        <v>141</v>
      </c>
      <c r="DV28" s="2" t="s">
        <v>131</v>
      </c>
      <c r="DW28" s="4">
        <v>2</v>
      </c>
      <c r="DX28" s="8">
        <v>108.04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322</v>
      </c>
      <c r="EF28" s="2" t="s">
        <v>572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139</v>
      </c>
      <c r="EP28" s="2" t="s">
        <v>128</v>
      </c>
      <c r="EQ28" s="2" t="s">
        <v>635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149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139</v>
      </c>
      <c r="FN28" s="2" t="s">
        <v>128</v>
      </c>
      <c r="FO28" s="2" t="s">
        <v>233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139</v>
      </c>
      <c r="FZ28" s="2" t="s">
        <v>128</v>
      </c>
      <c r="GA28" s="2" t="s">
        <v>447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256</v>
      </c>
      <c r="GL28" s="2" t="s">
        <v>128</v>
      </c>
      <c r="GM28" s="2" t="s">
        <v>131</v>
      </c>
      <c r="GN28" s="2" t="s">
        <v>131</v>
      </c>
      <c r="GO28" s="2" t="s">
        <v>141</v>
      </c>
      <c r="GP28" s="2" t="s">
        <v>131</v>
      </c>
      <c r="GQ28" s="4">
        <v>2</v>
      </c>
      <c r="GR28" s="8">
        <v>111.14</v>
      </c>
      <c r="GS28" s="4"/>
      <c r="GT28" s="8"/>
      <c r="GU28" s="7"/>
      <c r="GV28" s="7"/>
      <c r="GW28" s="2" t="s">
        <v>139</v>
      </c>
      <c r="GX28" s="2" t="s">
        <v>128</v>
      </c>
      <c r="GY28" s="2" t="s">
        <v>300</v>
      </c>
      <c r="GZ28" s="2" t="s">
        <v>636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206</v>
      </c>
      <c r="HJ28" s="2" t="s">
        <v>128</v>
      </c>
      <c r="HK28" s="2" t="s">
        <v>131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438</v>
      </c>
      <c r="HX28" s="2" t="s">
        <v>131</v>
      </c>
      <c r="HY28" s="2" t="s">
        <v>141</v>
      </c>
      <c r="HZ28" s="2" t="s">
        <v>131</v>
      </c>
      <c r="IA28" s="4">
        <v>1</v>
      </c>
      <c r="IB28" s="8">
        <v>54.02</v>
      </c>
      <c r="IC28" s="4"/>
      <c r="ID28" s="8"/>
      <c r="IE28" s="7"/>
      <c r="IF28" s="7"/>
      <c r="IG28" s="2" t="s">
        <v>139</v>
      </c>
      <c r="IH28" s="2" t="s">
        <v>128</v>
      </c>
      <c r="II28" s="2" t="s">
        <v>451</v>
      </c>
      <c r="IJ28" s="2" t="s">
        <v>637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305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170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131</v>
      </c>
      <c r="JR28" s="2" t="s">
        <v>131</v>
      </c>
      <c r="JS28" s="2" t="s">
        <v>131</v>
      </c>
      <c r="JT28" s="2" t="s">
        <v>131</v>
      </c>
      <c r="JU28" s="2" t="s">
        <v>131</v>
      </c>
      <c r="JV28" s="2" t="s">
        <v>131</v>
      </c>
      <c r="JW28" s="4"/>
      <c r="JX28" s="8"/>
      <c r="JY28" s="4"/>
      <c r="JZ28" s="8"/>
      <c r="KA28" s="7"/>
      <c r="KB28" s="7"/>
      <c r="KC28" s="2" t="s">
        <v>170</v>
      </c>
      <c r="KD28" s="2" t="s">
        <v>128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170</v>
      </c>
      <c r="KP28" s="2" t="s">
        <v>128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170</v>
      </c>
      <c r="LB28" s="2" t="s">
        <v>172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171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170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170</v>
      </c>
      <c r="ML28" s="2" t="s">
        <v>128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171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170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170</v>
      </c>
      <c r="PF28" s="2" t="s">
        <v>128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170</v>
      </c>
      <c r="PR28" s="2" t="s">
        <v>128</v>
      </c>
      <c r="PS28" s="2" t="s">
        <v>131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171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170</v>
      </c>
      <c r="RB28" s="2" t="s">
        <v>128</v>
      </c>
      <c r="RC28" s="2" t="s">
        <v>131</v>
      </c>
      <c r="RD28" s="2" t="s">
        <v>131</v>
      </c>
      <c r="RE28" s="2" t="s">
        <v>141</v>
      </c>
      <c r="RF28" s="2" t="s">
        <v>131</v>
      </c>
    </row>
    <row r="29">
      <c r="A29" s="2" t="s">
        <v>638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639</v>
      </c>
      <c r="G29" s="2" t="s">
        <v>639</v>
      </c>
      <c r="H29" s="2" t="s">
        <v>639</v>
      </c>
      <c r="I29" s="2" t="s">
        <v>640</v>
      </c>
      <c r="J29" s="2" t="s">
        <v>126</v>
      </c>
      <c r="K29" s="2" t="s">
        <v>340</v>
      </c>
      <c r="L29" s="3">
        <v>29.7</v>
      </c>
      <c r="M29" s="3">
        <v>31.18</v>
      </c>
      <c r="N29" s="3">
        <v>69.99</v>
      </c>
      <c r="O29" s="2" t="s">
        <v>128</v>
      </c>
      <c r="P29" s="2" t="s">
        <v>641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219</v>
      </c>
      <c r="V29" s="2" t="s">
        <v>182</v>
      </c>
      <c r="W29" s="2" t="s">
        <v>135</v>
      </c>
      <c r="X29" s="2" t="s">
        <v>183</v>
      </c>
      <c r="Y29" s="2" t="s">
        <v>642</v>
      </c>
      <c r="Z29" s="4">
        <v>75</v>
      </c>
      <c r="AA29" s="4">
        <f>=ROUNDDOWN(57.6923076923077,0)</f>
      </c>
      <c r="AB29" s="5">
        <v>1.3</v>
      </c>
      <c r="AC29" s="2" t="s">
        <v>131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17</v>
      </c>
      <c r="AQ29" s="8">
        <v>572.19</v>
      </c>
      <c r="AR29" s="4"/>
      <c r="AS29" s="8"/>
      <c r="AT29" s="7"/>
      <c r="AU29" s="7"/>
      <c r="AV29" s="4">
        <v>17</v>
      </c>
      <c r="AW29" s="8">
        <v>572.19</v>
      </c>
      <c r="AX29" s="4"/>
      <c r="AY29" s="8"/>
      <c r="AZ29" s="7"/>
      <c r="BA29" s="7"/>
      <c r="BB29" s="7">
        <v>1</v>
      </c>
      <c r="BC29" s="4">
        <v>17</v>
      </c>
      <c r="BD29" s="8">
        <v>572.19</v>
      </c>
      <c r="BE29" s="4"/>
      <c r="BF29" s="8"/>
      <c r="BG29" s="7"/>
      <c r="BH29" s="7"/>
      <c r="BI29" s="7">
        <v>1</v>
      </c>
      <c r="BJ29" s="4">
        <v>17</v>
      </c>
      <c r="BK29" s="8">
        <v>572.19</v>
      </c>
      <c r="BL29" s="2" t="s">
        <v>643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139</v>
      </c>
      <c r="BV29" s="2" t="s">
        <v>128</v>
      </c>
      <c r="BW29" s="2" t="s">
        <v>571</v>
      </c>
      <c r="BX29" s="2" t="s">
        <v>131</v>
      </c>
      <c r="BY29" s="2" t="s">
        <v>141</v>
      </c>
      <c r="BZ29" s="2" t="s">
        <v>131</v>
      </c>
      <c r="CA29" s="4">
        <v>3</v>
      </c>
      <c r="CB29" s="8">
        <v>77.97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644</v>
      </c>
      <c r="CJ29" s="2" t="s">
        <v>645</v>
      </c>
      <c r="CK29" s="2" t="s">
        <v>141</v>
      </c>
      <c r="CL29" s="2" t="s">
        <v>131</v>
      </c>
      <c r="CM29" s="4">
        <v>5</v>
      </c>
      <c r="CN29" s="8">
        <v>180.84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642</v>
      </c>
      <c r="CV29" s="2" t="s">
        <v>646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139</v>
      </c>
      <c r="DF29" s="2" t="s">
        <v>128</v>
      </c>
      <c r="DG29" s="2" t="s">
        <v>647</v>
      </c>
      <c r="DH29" s="2" t="s">
        <v>562</v>
      </c>
      <c r="DI29" s="2" t="s">
        <v>141</v>
      </c>
      <c r="DJ29" s="2" t="s">
        <v>131</v>
      </c>
      <c r="DK29" s="4">
        <v>2</v>
      </c>
      <c r="DL29" s="8">
        <v>77.62</v>
      </c>
      <c r="DM29" s="4"/>
      <c r="DN29" s="8"/>
      <c r="DO29" s="7"/>
      <c r="DP29" s="7"/>
      <c r="DQ29" s="2" t="s">
        <v>139</v>
      </c>
      <c r="DR29" s="2" t="s">
        <v>128</v>
      </c>
      <c r="DS29" s="2" t="s">
        <v>292</v>
      </c>
      <c r="DT29" s="2" t="s">
        <v>648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128</v>
      </c>
      <c r="EE29" s="2" t="s">
        <v>539</v>
      </c>
      <c r="EF29" s="2" t="s">
        <v>649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139</v>
      </c>
      <c r="EP29" s="2" t="s">
        <v>128</v>
      </c>
      <c r="EQ29" s="2" t="s">
        <v>650</v>
      </c>
      <c r="ER29" s="2" t="s">
        <v>651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170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139</v>
      </c>
      <c r="FN29" s="2" t="s">
        <v>128</v>
      </c>
      <c r="FO29" s="2" t="s">
        <v>233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234</v>
      </c>
      <c r="GB29" s="2" t="s">
        <v>449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128</v>
      </c>
      <c r="GM29" s="2" t="s">
        <v>298</v>
      </c>
      <c r="GN29" s="2" t="s">
        <v>596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128</v>
      </c>
      <c r="GY29" s="2" t="s">
        <v>559</v>
      </c>
      <c r="GZ29" s="2" t="s">
        <v>352</v>
      </c>
      <c r="HA29" s="2" t="s">
        <v>141</v>
      </c>
      <c r="HB29" s="2" t="s">
        <v>131</v>
      </c>
      <c r="HC29" s="4">
        <v>7</v>
      </c>
      <c r="HD29" s="8">
        <v>235.76</v>
      </c>
      <c r="HE29" s="4"/>
      <c r="HF29" s="8"/>
      <c r="HG29" s="7"/>
      <c r="HH29" s="7"/>
      <c r="HI29" s="2" t="s">
        <v>139</v>
      </c>
      <c r="HJ29" s="2" t="s">
        <v>128</v>
      </c>
      <c r="HK29" s="2" t="s">
        <v>158</v>
      </c>
      <c r="HL29" s="2" t="s">
        <v>652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139</v>
      </c>
      <c r="HV29" s="2" t="s">
        <v>128</v>
      </c>
      <c r="HW29" s="2" t="s">
        <v>302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139</v>
      </c>
      <c r="IH29" s="2" t="s">
        <v>128</v>
      </c>
      <c r="II29" s="2" t="s">
        <v>562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128</v>
      </c>
      <c r="IU29" s="2" t="s">
        <v>642</v>
      </c>
      <c r="IV29" s="2" t="s">
        <v>644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170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128</v>
      </c>
      <c r="JS29" s="2" t="s">
        <v>169</v>
      </c>
      <c r="JT29" s="2" t="s">
        <v>131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170</v>
      </c>
      <c r="KP29" s="2" t="s">
        <v>128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170</v>
      </c>
      <c r="LB29" s="2" t="s">
        <v>172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171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128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170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170</v>
      </c>
      <c r="NJ29" s="2" t="s">
        <v>128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170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139</v>
      </c>
      <c r="PF29" s="2" t="s">
        <v>172</v>
      </c>
      <c r="PG29" s="2" t="s">
        <v>173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170</v>
      </c>
      <c r="PR29" s="2" t="s">
        <v>128</v>
      </c>
      <c r="PS29" s="2" t="s">
        <v>131</v>
      </c>
      <c r="PT29" s="2" t="s">
        <v>131</v>
      </c>
      <c r="PU29" s="2" t="s">
        <v>141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170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172</v>
      </c>
      <c r="RC29" s="2" t="s">
        <v>646</v>
      </c>
      <c r="RD29" s="2" t="s">
        <v>131</v>
      </c>
      <c r="RE29" s="2" t="s">
        <v>141</v>
      </c>
      <c r="RF29" s="2" t="s">
        <v>131</v>
      </c>
    </row>
    <row r="30">
      <c r="A30" s="2" t="s">
        <v>653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654</v>
      </c>
      <c r="G30" s="2" t="s">
        <v>654</v>
      </c>
      <c r="H30" s="2" t="s">
        <v>654</v>
      </c>
      <c r="I30" s="2" t="s">
        <v>655</v>
      </c>
      <c r="J30" s="2" t="s">
        <v>126</v>
      </c>
      <c r="K30" s="2" t="s">
        <v>366</v>
      </c>
      <c r="L30" s="3">
        <v>52</v>
      </c>
      <c r="M30" s="3">
        <v>54.6</v>
      </c>
      <c r="N30" s="3">
        <v>109.99</v>
      </c>
      <c r="O30" s="2" t="s">
        <v>128</v>
      </c>
      <c r="P30" s="2" t="s">
        <v>432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219</v>
      </c>
      <c r="V30" s="2" t="s">
        <v>220</v>
      </c>
      <c r="W30" s="2" t="s">
        <v>135</v>
      </c>
      <c r="X30" s="2" t="s">
        <v>433</v>
      </c>
      <c r="Y30" s="2" t="s">
        <v>656</v>
      </c>
      <c r="Z30" s="4">
        <v>86</v>
      </c>
      <c r="AA30" s="4">
        <f>=ROUNDDOWN(122.857142857143,0)</f>
      </c>
      <c r="AB30" s="5">
        <v>0.7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9</v>
      </c>
      <c r="AQ30" s="8">
        <v>544.9</v>
      </c>
      <c r="AR30" s="4"/>
      <c r="AS30" s="8"/>
      <c r="AT30" s="7"/>
      <c r="AU30" s="7"/>
      <c r="AV30" s="4">
        <v>9</v>
      </c>
      <c r="AW30" s="8">
        <v>544.9</v>
      </c>
      <c r="AX30" s="4"/>
      <c r="AY30" s="8"/>
      <c r="AZ30" s="7"/>
      <c r="BA30" s="7"/>
      <c r="BB30" s="7">
        <v>1</v>
      </c>
      <c r="BC30" s="4">
        <v>9</v>
      </c>
      <c r="BD30" s="8">
        <v>544.9</v>
      </c>
      <c r="BE30" s="4"/>
      <c r="BF30" s="8"/>
      <c r="BG30" s="7"/>
      <c r="BH30" s="7"/>
      <c r="BI30" s="7">
        <v>1</v>
      </c>
      <c r="BJ30" s="4">
        <v>9</v>
      </c>
      <c r="BK30" s="8">
        <v>544.9</v>
      </c>
      <c r="BL30" s="2" t="s">
        <v>657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606</v>
      </c>
      <c r="BV30" s="2" t="s">
        <v>128</v>
      </c>
      <c r="BW30" s="2" t="s">
        <v>131</v>
      </c>
      <c r="BX30" s="2" t="s">
        <v>131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139</v>
      </c>
      <c r="CH30" s="2" t="s">
        <v>128</v>
      </c>
      <c r="CI30" s="2" t="s">
        <v>658</v>
      </c>
      <c r="CJ30" s="2" t="s">
        <v>131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139</v>
      </c>
      <c r="CT30" s="2" t="s">
        <v>128</v>
      </c>
      <c r="CU30" s="2" t="s">
        <v>659</v>
      </c>
      <c r="CV30" s="2" t="s">
        <v>131</v>
      </c>
      <c r="CW30" s="2" t="s">
        <v>141</v>
      </c>
      <c r="CX30" s="2" t="s">
        <v>131</v>
      </c>
      <c r="CY30" s="4">
        <v>5</v>
      </c>
      <c r="CZ30" s="8">
        <v>300.3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444</v>
      </c>
      <c r="DH30" s="2" t="s">
        <v>301</v>
      </c>
      <c r="DI30" s="2" t="s">
        <v>141</v>
      </c>
      <c r="DJ30" s="2" t="s">
        <v>131</v>
      </c>
      <c r="DK30" s="4">
        <v>1</v>
      </c>
      <c r="DL30" s="8">
        <v>61.15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442</v>
      </c>
      <c r="DT30" s="2" t="s">
        <v>478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170</v>
      </c>
      <c r="ED30" s="2" t="s">
        <v>128</v>
      </c>
      <c r="EE30" s="2" t="s">
        <v>131</v>
      </c>
      <c r="EF30" s="2" t="s">
        <v>131</v>
      </c>
      <c r="EG30" s="2" t="s">
        <v>141</v>
      </c>
      <c r="EH30" s="2" t="s">
        <v>131</v>
      </c>
      <c r="EI30" s="4">
        <v>3</v>
      </c>
      <c r="EJ30" s="8">
        <v>183.45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444</v>
      </c>
      <c r="ER30" s="2" t="s">
        <v>561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149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139</v>
      </c>
      <c r="FN30" s="2" t="s">
        <v>128</v>
      </c>
      <c r="FO30" s="2" t="s">
        <v>233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170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256</v>
      </c>
      <c r="GL30" s="2" t="s">
        <v>128</v>
      </c>
      <c r="GM30" s="2" t="s">
        <v>131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170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170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438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139</v>
      </c>
      <c r="IH30" s="2" t="s">
        <v>128</v>
      </c>
      <c r="II30" s="2" t="s">
        <v>451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659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170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139</v>
      </c>
      <c r="JR30" s="2" t="s">
        <v>128</v>
      </c>
      <c r="JS30" s="2" t="s">
        <v>659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170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170</v>
      </c>
      <c r="KP30" s="2" t="s">
        <v>128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170</v>
      </c>
      <c r="LB30" s="2" t="s">
        <v>172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171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128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170</v>
      </c>
      <c r="ML30" s="2" t="s">
        <v>128</v>
      </c>
      <c r="MM30" s="2" t="s">
        <v>131</v>
      </c>
      <c r="MN30" s="2" t="s">
        <v>131</v>
      </c>
      <c r="MO30" s="2" t="s">
        <v>141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171</v>
      </c>
      <c r="NJ30" s="2" t="s">
        <v>128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170</v>
      </c>
      <c r="NV30" s="2" t="s">
        <v>128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170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170</v>
      </c>
      <c r="OT30" s="2" t="s">
        <v>128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170</v>
      </c>
      <c r="PF30" s="2" t="s">
        <v>128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170</v>
      </c>
      <c r="PR30" s="2" t="s">
        <v>128</v>
      </c>
      <c r="PS30" s="2" t="s">
        <v>131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171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170</v>
      </c>
      <c r="RB30" s="2" t="s">
        <v>128</v>
      </c>
      <c r="RC30" s="2" t="s">
        <v>131</v>
      </c>
      <c r="RD30" s="2" t="s">
        <v>131</v>
      </c>
      <c r="RE30" s="2" t="s">
        <v>141</v>
      </c>
      <c r="RF30" s="2" t="s">
        <v>131</v>
      </c>
    </row>
    <row r="31">
      <c r="A31" s="2" t="s">
        <v>660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661</v>
      </c>
      <c r="G31" s="2" t="s">
        <v>661</v>
      </c>
      <c r="H31" s="2" t="s">
        <v>661</v>
      </c>
      <c r="I31" s="2" t="s">
        <v>662</v>
      </c>
      <c r="J31" s="2" t="s">
        <v>126</v>
      </c>
      <c r="K31" s="2" t="s">
        <v>663</v>
      </c>
      <c r="L31" s="3">
        <v>55</v>
      </c>
      <c r="M31" s="3">
        <v>57.75</v>
      </c>
      <c r="N31" s="3">
        <v>119.99</v>
      </c>
      <c r="O31" s="2" t="s">
        <v>615</v>
      </c>
      <c r="P31" s="2" t="s">
        <v>616</v>
      </c>
      <c r="Q31" s="2" t="s">
        <v>130</v>
      </c>
      <c r="R31" s="2" t="s">
        <v>131</v>
      </c>
      <c r="S31" s="2" t="s">
        <v>664</v>
      </c>
      <c r="T31" s="2" t="s">
        <v>131</v>
      </c>
      <c r="U31" s="2" t="s">
        <v>131</v>
      </c>
      <c r="V31" s="2" t="s">
        <v>133</v>
      </c>
      <c r="W31" s="2" t="s">
        <v>577</v>
      </c>
      <c r="X31" s="2" t="s">
        <v>131</v>
      </c>
      <c r="Y31" s="2" t="s">
        <v>311</v>
      </c>
      <c r="Z31" s="4"/>
      <c r="AA31" s="4">
        <f>=ROUNDDOWN({0},0)</f>
      </c>
      <c r="AB31" s="5">
        <v>1.2</v>
      </c>
      <c r="AC31" s="2" t="s">
        <v>131</v>
      </c>
      <c r="AD31" s="4"/>
      <c r="AE31" s="4"/>
      <c r="AF31" s="6">
        <v>65</v>
      </c>
      <c r="AG31" s="6"/>
      <c r="AH31" s="7">
        <v>0.5761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9</v>
      </c>
      <c r="AQ31" s="8">
        <v>299.05</v>
      </c>
      <c r="AR31" s="4"/>
      <c r="AS31" s="8"/>
      <c r="AT31" s="7"/>
      <c r="AU31" s="7"/>
      <c r="AV31" s="4">
        <v>9</v>
      </c>
      <c r="AW31" s="8">
        <v>299.05</v>
      </c>
      <c r="AX31" s="4"/>
      <c r="AY31" s="8"/>
      <c r="AZ31" s="7"/>
      <c r="BA31" s="7"/>
      <c r="BB31" s="7">
        <v>1</v>
      </c>
      <c r="BC31" s="4">
        <v>9</v>
      </c>
      <c r="BD31" s="8">
        <v>299.05</v>
      </c>
      <c r="BE31" s="4"/>
      <c r="BF31" s="8"/>
      <c r="BG31" s="7"/>
      <c r="BH31" s="7"/>
      <c r="BI31" s="7">
        <v>1</v>
      </c>
      <c r="BJ31" s="4">
        <v>9</v>
      </c>
      <c r="BK31" s="8">
        <v>299.05</v>
      </c>
      <c r="BL31" s="2" t="s">
        <v>665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386</v>
      </c>
      <c r="BV31" s="2" t="s">
        <v>172</v>
      </c>
      <c r="BW31" s="2" t="s">
        <v>314</v>
      </c>
      <c r="BX31" s="2" t="s">
        <v>666</v>
      </c>
      <c r="BY31" s="2" t="s">
        <v>141</v>
      </c>
      <c r="BZ31" s="2" t="s">
        <v>131</v>
      </c>
      <c r="CA31" s="4">
        <v>5</v>
      </c>
      <c r="CB31" s="8">
        <v>107.31</v>
      </c>
      <c r="CC31" s="4"/>
      <c r="CD31" s="8"/>
      <c r="CE31" s="7"/>
      <c r="CF31" s="7"/>
      <c r="CG31" s="2" t="s">
        <v>139</v>
      </c>
      <c r="CH31" s="2" t="s">
        <v>172</v>
      </c>
      <c r="CI31" s="2" t="s">
        <v>316</v>
      </c>
      <c r="CJ31" s="2" t="s">
        <v>667</v>
      </c>
      <c r="CK31" s="2" t="s">
        <v>141</v>
      </c>
      <c r="CL31" s="2" t="s">
        <v>131</v>
      </c>
      <c r="CM31" s="4">
        <v>2</v>
      </c>
      <c r="CN31" s="8">
        <v>115.5</v>
      </c>
      <c r="CO31" s="4"/>
      <c r="CP31" s="8"/>
      <c r="CQ31" s="7"/>
      <c r="CR31" s="7"/>
      <c r="CS31" s="2" t="s">
        <v>139</v>
      </c>
      <c r="CT31" s="2" t="s">
        <v>172</v>
      </c>
      <c r="CU31" s="2" t="s">
        <v>144</v>
      </c>
      <c r="CV31" s="2" t="s">
        <v>668</v>
      </c>
      <c r="CW31" s="2" t="s">
        <v>141</v>
      </c>
      <c r="CX31" s="2" t="s">
        <v>131</v>
      </c>
      <c r="CY31" s="4">
        <v>2</v>
      </c>
      <c r="CZ31" s="8">
        <v>76.24</v>
      </c>
      <c r="DA31" s="4"/>
      <c r="DB31" s="8"/>
      <c r="DC31" s="7"/>
      <c r="DD31" s="7"/>
      <c r="DE31" s="2" t="s">
        <v>139</v>
      </c>
      <c r="DF31" s="2" t="s">
        <v>172</v>
      </c>
      <c r="DG31" s="2" t="s">
        <v>144</v>
      </c>
      <c r="DH31" s="2" t="s">
        <v>669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170</v>
      </c>
      <c r="DR31" s="2" t="s">
        <v>172</v>
      </c>
      <c r="DS31" s="2" t="s">
        <v>147</v>
      </c>
      <c r="DT31" s="2" t="s">
        <v>670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139</v>
      </c>
      <c r="ED31" s="2" t="s">
        <v>172</v>
      </c>
      <c r="EE31" s="2" t="s">
        <v>671</v>
      </c>
      <c r="EF31" s="2" t="s">
        <v>672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139</v>
      </c>
      <c r="EP31" s="2" t="s">
        <v>172</v>
      </c>
      <c r="EQ31" s="2" t="s">
        <v>150</v>
      </c>
      <c r="ER31" s="2" t="s">
        <v>673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170</v>
      </c>
      <c r="FB31" s="2" t="s">
        <v>172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256</v>
      </c>
      <c r="FN31" s="2" t="s">
        <v>172</v>
      </c>
      <c r="FO31" s="2" t="s">
        <v>233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139</v>
      </c>
      <c r="FZ31" s="2" t="s">
        <v>172</v>
      </c>
      <c r="GA31" s="2" t="s">
        <v>674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172</v>
      </c>
      <c r="GM31" s="2" t="s">
        <v>156</v>
      </c>
      <c r="GN31" s="2" t="s">
        <v>675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170</v>
      </c>
      <c r="GX31" s="2" t="s">
        <v>172</v>
      </c>
      <c r="GY31" s="2" t="s">
        <v>131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172</v>
      </c>
      <c r="HK31" s="2" t="s">
        <v>272</v>
      </c>
      <c r="HL31" s="2" t="s">
        <v>676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172</v>
      </c>
      <c r="HW31" s="2" t="s">
        <v>162</v>
      </c>
      <c r="HX31" s="2" t="s">
        <v>677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170</v>
      </c>
      <c r="IH31" s="2" t="s">
        <v>172</v>
      </c>
      <c r="II31" s="2" t="s">
        <v>164</v>
      </c>
      <c r="IJ31" s="2" t="s">
        <v>678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172</v>
      </c>
      <c r="IU31" s="2" t="s">
        <v>144</v>
      </c>
      <c r="IV31" s="2" t="s">
        <v>156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172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139</v>
      </c>
      <c r="JR31" s="2" t="s">
        <v>172</v>
      </c>
      <c r="JS31" s="2" t="s">
        <v>679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170</v>
      </c>
      <c r="KP31" s="2" t="s">
        <v>172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171</v>
      </c>
      <c r="LN31" s="2" t="s">
        <v>172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172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170</v>
      </c>
      <c r="NV31" s="2" t="s">
        <v>172</v>
      </c>
      <c r="NW31" s="2" t="s">
        <v>131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172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170</v>
      </c>
      <c r="PF31" s="2" t="s">
        <v>172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139</v>
      </c>
      <c r="QD31" s="2" t="s">
        <v>172</v>
      </c>
      <c r="QE31" s="2" t="s">
        <v>174</v>
      </c>
      <c r="QF31" s="2" t="s">
        <v>680</v>
      </c>
      <c r="QG31" s="2" t="s">
        <v>141</v>
      </c>
      <c r="QH31" s="2" t="s">
        <v>131</v>
      </c>
      <c r="QI31" s="4"/>
      <c r="QJ31" s="8"/>
      <c r="QK31" s="4"/>
      <c r="QL31" s="8"/>
      <c r="QM31" s="7"/>
      <c r="QN31" s="7"/>
      <c r="QO31" s="2" t="s">
        <v>171</v>
      </c>
      <c r="QP31" s="2" t="s">
        <v>172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175</v>
      </c>
      <c r="RD31" s="2" t="s">
        <v>681</v>
      </c>
      <c r="RE31" s="2" t="s">
        <v>141</v>
      </c>
      <c r="RF31" s="2" t="s">
        <v>131</v>
      </c>
    </row>
    <row r="32">
      <c r="A32" s="2" t="s">
        <v>682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683</v>
      </c>
      <c r="G32" s="2" t="s">
        <v>683</v>
      </c>
      <c r="H32" s="2" t="s">
        <v>683</v>
      </c>
      <c r="I32" s="2" t="s">
        <v>684</v>
      </c>
      <c r="J32" s="2" t="s">
        <v>126</v>
      </c>
      <c r="K32" s="2" t="s">
        <v>454</v>
      </c>
      <c r="L32" s="3">
        <v>24.5</v>
      </c>
      <c r="M32" s="3">
        <v>25.73</v>
      </c>
      <c r="N32" s="3">
        <v>49.99</v>
      </c>
      <c r="O32" s="2" t="s">
        <v>128</v>
      </c>
      <c r="P32" s="2" t="s">
        <v>432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219</v>
      </c>
      <c r="V32" s="2" t="s">
        <v>220</v>
      </c>
      <c r="W32" s="2" t="s">
        <v>433</v>
      </c>
      <c r="X32" s="2" t="s">
        <v>135</v>
      </c>
      <c r="Y32" s="2" t="s">
        <v>604</v>
      </c>
      <c r="Z32" s="4">
        <v>90</v>
      </c>
      <c r="AA32" s="4">
        <f>=ROUNDDOWN(45,0)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7</v>
      </c>
      <c r="AQ32" s="8">
        <v>237.35</v>
      </c>
      <c r="AR32" s="4"/>
      <c r="AS32" s="8"/>
      <c r="AT32" s="7"/>
      <c r="AU32" s="7"/>
      <c r="AV32" s="4">
        <v>7</v>
      </c>
      <c r="AW32" s="8">
        <v>237.35</v>
      </c>
      <c r="AX32" s="4"/>
      <c r="AY32" s="8"/>
      <c r="AZ32" s="7"/>
      <c r="BA32" s="7"/>
      <c r="BB32" s="7">
        <v>1</v>
      </c>
      <c r="BC32" s="4">
        <v>7</v>
      </c>
      <c r="BD32" s="8">
        <v>237.35</v>
      </c>
      <c r="BE32" s="4"/>
      <c r="BF32" s="8"/>
      <c r="BG32" s="7"/>
      <c r="BH32" s="7"/>
      <c r="BI32" s="7">
        <v>1</v>
      </c>
      <c r="BJ32" s="4">
        <v>7</v>
      </c>
      <c r="BK32" s="8">
        <v>237.35</v>
      </c>
      <c r="BL32" s="2" t="s">
        <v>685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606</v>
      </c>
      <c r="BV32" s="2" t="s">
        <v>128</v>
      </c>
      <c r="BW32" s="2" t="s">
        <v>131</v>
      </c>
      <c r="BX32" s="2" t="s">
        <v>131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139</v>
      </c>
      <c r="CH32" s="2" t="s">
        <v>128</v>
      </c>
      <c r="CI32" s="2" t="s">
        <v>607</v>
      </c>
      <c r="CJ32" s="2" t="s">
        <v>131</v>
      </c>
      <c r="CK32" s="2" t="s">
        <v>141</v>
      </c>
      <c r="CL32" s="2" t="s">
        <v>131</v>
      </c>
      <c r="CM32" s="4">
        <v>1</v>
      </c>
      <c r="CN32" s="8">
        <v>25.73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608</v>
      </c>
      <c r="CV32" s="2" t="s">
        <v>686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139</v>
      </c>
      <c r="DF32" s="2" t="s">
        <v>128</v>
      </c>
      <c r="DG32" s="2" t="s">
        <v>443</v>
      </c>
      <c r="DH32" s="2" t="s">
        <v>131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139</v>
      </c>
      <c r="DR32" s="2" t="s">
        <v>128</v>
      </c>
      <c r="DS32" s="2" t="s">
        <v>376</v>
      </c>
      <c r="DT32" s="2" t="s">
        <v>131</v>
      </c>
      <c r="DU32" s="2" t="s">
        <v>141</v>
      </c>
      <c r="DV32" s="2" t="s">
        <v>131</v>
      </c>
      <c r="DW32" s="4">
        <v>2</v>
      </c>
      <c r="DX32" s="8">
        <v>54.02</v>
      </c>
      <c r="DY32" s="4"/>
      <c r="DZ32" s="8"/>
      <c r="EA32" s="7"/>
      <c r="EB32" s="7"/>
      <c r="EC32" s="2" t="s">
        <v>139</v>
      </c>
      <c r="ED32" s="2" t="s">
        <v>128</v>
      </c>
      <c r="EE32" s="2" t="s">
        <v>322</v>
      </c>
      <c r="EF32" s="2" t="s">
        <v>687</v>
      </c>
      <c r="EG32" s="2" t="s">
        <v>141</v>
      </c>
      <c r="EH32" s="2" t="s">
        <v>131</v>
      </c>
      <c r="EI32" s="4">
        <v>2</v>
      </c>
      <c r="EJ32" s="8">
        <v>57.62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688</v>
      </c>
      <c r="ER32" s="2" t="s">
        <v>689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149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139</v>
      </c>
      <c r="FN32" s="2" t="s">
        <v>128</v>
      </c>
      <c r="FO32" s="2" t="s">
        <v>233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170</v>
      </c>
      <c r="FZ32" s="2" t="s">
        <v>128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128</v>
      </c>
      <c r="GM32" s="2" t="s">
        <v>690</v>
      </c>
      <c r="GN32" s="2" t="s">
        <v>131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170</v>
      </c>
      <c r="GX32" s="2" t="s">
        <v>128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170</v>
      </c>
      <c r="HJ32" s="2" t="s">
        <v>128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256</v>
      </c>
      <c r="HV32" s="2" t="s">
        <v>128</v>
      </c>
      <c r="HW32" s="2" t="s">
        <v>131</v>
      </c>
      <c r="HX32" s="2" t="s">
        <v>131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256</v>
      </c>
      <c r="IH32" s="2" t="s">
        <v>128</v>
      </c>
      <c r="II32" s="2" t="s">
        <v>131</v>
      </c>
      <c r="IJ32" s="2" t="s">
        <v>131</v>
      </c>
      <c r="IK32" s="2" t="s">
        <v>141</v>
      </c>
      <c r="IL32" s="2" t="s">
        <v>131</v>
      </c>
      <c r="IM32" s="4">
        <v>2</v>
      </c>
      <c r="IN32" s="8">
        <v>99.98</v>
      </c>
      <c r="IO32" s="4"/>
      <c r="IP32" s="8"/>
      <c r="IQ32" s="7"/>
      <c r="IR32" s="7"/>
      <c r="IS32" s="2" t="s">
        <v>139</v>
      </c>
      <c r="IT32" s="2" t="s">
        <v>128</v>
      </c>
      <c r="IU32" s="2" t="s">
        <v>608</v>
      </c>
      <c r="IV32" s="2" t="s">
        <v>448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139</v>
      </c>
      <c r="JR32" s="2" t="s">
        <v>128</v>
      </c>
      <c r="JS32" s="2" t="s">
        <v>608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170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170</v>
      </c>
      <c r="KP32" s="2" t="s">
        <v>128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170</v>
      </c>
      <c r="LB32" s="2" t="s">
        <v>172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171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170</v>
      </c>
      <c r="LZ32" s="2" t="s">
        <v>128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170</v>
      </c>
      <c r="ML32" s="2" t="s">
        <v>128</v>
      </c>
      <c r="MM32" s="2" t="s">
        <v>131</v>
      </c>
      <c r="MN32" s="2" t="s">
        <v>131</v>
      </c>
      <c r="MO32" s="2" t="s">
        <v>141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171</v>
      </c>
      <c r="NJ32" s="2" t="s">
        <v>128</v>
      </c>
      <c r="NK32" s="2" t="s">
        <v>131</v>
      </c>
      <c r="NL32" s="2" t="s">
        <v>131</v>
      </c>
      <c r="NM32" s="2" t="s">
        <v>141</v>
      </c>
      <c r="NN32" s="2" t="s">
        <v>131</v>
      </c>
      <c r="NO32" s="4"/>
      <c r="NP32" s="8"/>
      <c r="NQ32" s="4"/>
      <c r="NR32" s="8"/>
      <c r="NS32" s="7"/>
      <c r="NT32" s="7"/>
      <c r="NU32" s="2" t="s">
        <v>170</v>
      </c>
      <c r="NV32" s="2" t="s">
        <v>128</v>
      </c>
      <c r="NW32" s="2" t="s">
        <v>131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170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170</v>
      </c>
      <c r="PF32" s="2" t="s">
        <v>128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170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171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170</v>
      </c>
      <c r="RB32" s="2" t="s">
        <v>128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691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692</v>
      </c>
      <c r="G33" s="2" t="s">
        <v>692</v>
      </c>
      <c r="H33" s="2" t="s">
        <v>692</v>
      </c>
      <c r="I33" s="2" t="s">
        <v>693</v>
      </c>
      <c r="J33" s="2" t="s">
        <v>126</v>
      </c>
      <c r="K33" s="2" t="s">
        <v>694</v>
      </c>
      <c r="L33" s="3">
        <v>38.4</v>
      </c>
      <c r="M33" s="3">
        <v>40.32</v>
      </c>
      <c r="N33" s="3">
        <v>79.99</v>
      </c>
      <c r="O33" s="2" t="s">
        <v>128</v>
      </c>
      <c r="P33" s="2" t="s">
        <v>432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219</v>
      </c>
      <c r="V33" s="2" t="s">
        <v>220</v>
      </c>
      <c r="W33" s="2" t="s">
        <v>603</v>
      </c>
      <c r="X33" s="2" t="s">
        <v>135</v>
      </c>
      <c r="Y33" s="2" t="s">
        <v>695</v>
      </c>
      <c r="Z33" s="4">
        <v>92</v>
      </c>
      <c r="AA33" s="4">
        <f>=ROUNDDOWN(92,0)</f>
      </c>
      <c r="AB33" s="5">
        <v>1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5</v>
      </c>
      <c r="AQ33" s="8">
        <v>222.56</v>
      </c>
      <c r="AR33" s="4"/>
      <c r="AS33" s="8"/>
      <c r="AT33" s="7"/>
      <c r="AU33" s="7"/>
      <c r="AV33" s="4">
        <v>5</v>
      </c>
      <c r="AW33" s="8">
        <v>222.56</v>
      </c>
      <c r="AX33" s="4"/>
      <c r="AY33" s="8"/>
      <c r="AZ33" s="7"/>
      <c r="BA33" s="7"/>
      <c r="BB33" s="7">
        <v>1</v>
      </c>
      <c r="BC33" s="4">
        <v>5</v>
      </c>
      <c r="BD33" s="8">
        <v>222.56</v>
      </c>
      <c r="BE33" s="4"/>
      <c r="BF33" s="8"/>
      <c r="BG33" s="7"/>
      <c r="BH33" s="7"/>
      <c r="BI33" s="7">
        <v>1</v>
      </c>
      <c r="BJ33" s="4">
        <v>5</v>
      </c>
      <c r="BK33" s="8">
        <v>222.56</v>
      </c>
      <c r="BL33" s="2" t="s">
        <v>696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256</v>
      </c>
      <c r="BV33" s="2" t="s">
        <v>128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139</v>
      </c>
      <c r="CH33" s="2" t="s">
        <v>128</v>
      </c>
      <c r="CI33" s="2" t="s">
        <v>697</v>
      </c>
      <c r="CJ33" s="2" t="s">
        <v>131</v>
      </c>
      <c r="CK33" s="2" t="s">
        <v>141</v>
      </c>
      <c r="CL33" s="2" t="s">
        <v>131</v>
      </c>
      <c r="CM33" s="4">
        <v>4</v>
      </c>
      <c r="CN33" s="8">
        <v>177.4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697</v>
      </c>
      <c r="CV33" s="2" t="s">
        <v>690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139</v>
      </c>
      <c r="DF33" s="2" t="s">
        <v>128</v>
      </c>
      <c r="DG33" s="2" t="s">
        <v>698</v>
      </c>
      <c r="DH33" s="2" t="s">
        <v>131</v>
      </c>
      <c r="DI33" s="2" t="s">
        <v>141</v>
      </c>
      <c r="DJ33" s="2" t="s">
        <v>131</v>
      </c>
      <c r="DK33" s="4">
        <v>1</v>
      </c>
      <c r="DL33" s="8">
        <v>45.16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697</v>
      </c>
      <c r="DT33" s="2" t="s">
        <v>699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170</v>
      </c>
      <c r="ED33" s="2" t="s">
        <v>128</v>
      </c>
      <c r="EE33" s="2" t="s">
        <v>131</v>
      </c>
      <c r="EF33" s="2" t="s">
        <v>131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128</v>
      </c>
      <c r="EQ33" s="2" t="s">
        <v>688</v>
      </c>
      <c r="ER33" s="2" t="s">
        <v>131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149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139</v>
      </c>
      <c r="FN33" s="2" t="s">
        <v>128</v>
      </c>
      <c r="FO33" s="2" t="s">
        <v>296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170</v>
      </c>
      <c r="FZ33" s="2" t="s">
        <v>128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256</v>
      </c>
      <c r="GL33" s="2" t="s">
        <v>128</v>
      </c>
      <c r="GM33" s="2" t="s">
        <v>131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170</v>
      </c>
      <c r="GX33" s="2" t="s">
        <v>128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170</v>
      </c>
      <c r="HJ33" s="2" t="s">
        <v>128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256</v>
      </c>
      <c r="HV33" s="2" t="s">
        <v>128</v>
      </c>
      <c r="HW33" s="2" t="s">
        <v>131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256</v>
      </c>
      <c r="IH33" s="2" t="s">
        <v>128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697</v>
      </c>
      <c r="IV33" s="2" t="s">
        <v>131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139</v>
      </c>
      <c r="JR33" s="2" t="s">
        <v>128</v>
      </c>
      <c r="JS33" s="2" t="s">
        <v>697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170</v>
      </c>
      <c r="KD33" s="2" t="s">
        <v>128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170</v>
      </c>
      <c r="KP33" s="2" t="s">
        <v>128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170</v>
      </c>
      <c r="LB33" s="2" t="s">
        <v>172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171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128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170</v>
      </c>
      <c r="ML33" s="2" t="s">
        <v>128</v>
      </c>
      <c r="MM33" s="2" t="s">
        <v>131</v>
      </c>
      <c r="MN33" s="2" t="s">
        <v>131</v>
      </c>
      <c r="MO33" s="2" t="s">
        <v>141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171</v>
      </c>
      <c r="NJ33" s="2" t="s">
        <v>128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170</v>
      </c>
      <c r="NV33" s="2" t="s">
        <v>128</v>
      </c>
      <c r="NW33" s="2" t="s">
        <v>131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170</v>
      </c>
      <c r="OT33" s="2" t="s">
        <v>128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170</v>
      </c>
      <c r="PF33" s="2" t="s">
        <v>128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170</v>
      </c>
      <c r="PR33" s="2" t="s">
        <v>128</v>
      </c>
      <c r="PS33" s="2" t="s">
        <v>131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171</v>
      </c>
      <c r="QP33" s="2" t="s">
        <v>128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170</v>
      </c>
      <c r="RB33" s="2" t="s">
        <v>128</v>
      </c>
      <c r="RC33" s="2" t="s">
        <v>131</v>
      </c>
      <c r="RD33" s="2" t="s">
        <v>131</v>
      </c>
      <c r="RE33" s="2" t="s">
        <v>141</v>
      </c>
      <c r="RF33" s="2" t="s">
        <v>131</v>
      </c>
    </row>
    <row r="34">
      <c r="A34" s="2" t="s">
        <v>700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701</v>
      </c>
      <c r="G34" s="2" t="s">
        <v>701</v>
      </c>
      <c r="H34" s="2" t="s">
        <v>701</v>
      </c>
      <c r="I34" s="2" t="s">
        <v>308</v>
      </c>
      <c r="J34" s="2" t="s">
        <v>126</v>
      </c>
      <c r="K34" s="2" t="s">
        <v>340</v>
      </c>
      <c r="L34" s="3">
        <v>44</v>
      </c>
      <c r="M34" s="3">
        <v>46.2</v>
      </c>
      <c r="N34" s="3">
        <v>89.99</v>
      </c>
      <c r="O34" s="2" t="s">
        <v>128</v>
      </c>
      <c r="P34" s="2" t="s">
        <v>432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219</v>
      </c>
      <c r="V34" s="2" t="s">
        <v>220</v>
      </c>
      <c r="W34" s="2" t="s">
        <v>603</v>
      </c>
      <c r="X34" s="2" t="s">
        <v>135</v>
      </c>
      <c r="Y34" s="2" t="s">
        <v>695</v>
      </c>
      <c r="Z34" s="4">
        <v>96</v>
      </c>
      <c r="AA34" s="4">
        <f>=ROUNDDOWN(73.8461538461539,0)</f>
      </c>
      <c r="AB34" s="5">
        <v>1.3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</v>
      </c>
      <c r="AQ34" s="8">
        <v>193.47</v>
      </c>
      <c r="AR34" s="4"/>
      <c r="AS34" s="8"/>
      <c r="AT34" s="7"/>
      <c r="AU34" s="7"/>
      <c r="AV34" s="4">
        <v>3</v>
      </c>
      <c r="AW34" s="8">
        <v>193.47</v>
      </c>
      <c r="AX34" s="4"/>
      <c r="AY34" s="8"/>
      <c r="AZ34" s="7"/>
      <c r="BA34" s="7"/>
      <c r="BB34" s="7">
        <v>1</v>
      </c>
      <c r="BC34" s="4">
        <v>3</v>
      </c>
      <c r="BD34" s="8">
        <v>193.47</v>
      </c>
      <c r="BE34" s="4"/>
      <c r="BF34" s="8"/>
      <c r="BG34" s="7"/>
      <c r="BH34" s="7"/>
      <c r="BI34" s="7">
        <v>1</v>
      </c>
      <c r="BJ34" s="4">
        <v>3</v>
      </c>
      <c r="BK34" s="8">
        <v>193.47</v>
      </c>
      <c r="BL34" s="2" t="s">
        <v>702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606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128</v>
      </c>
      <c r="CI34" s="2" t="s">
        <v>607</v>
      </c>
      <c r="CJ34" s="2" t="s">
        <v>131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128</v>
      </c>
      <c r="CU34" s="2" t="s">
        <v>697</v>
      </c>
      <c r="CV34" s="2" t="s">
        <v>131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128</v>
      </c>
      <c r="DG34" s="2" t="s">
        <v>609</v>
      </c>
      <c r="DH34" s="2" t="s">
        <v>131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256</v>
      </c>
      <c r="DR34" s="2" t="s">
        <v>128</v>
      </c>
      <c r="DS34" s="2" t="s">
        <v>131</v>
      </c>
      <c r="DT34" s="2" t="s">
        <v>131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170</v>
      </c>
      <c r="ED34" s="2" t="s">
        <v>128</v>
      </c>
      <c r="EE34" s="2" t="s">
        <v>131</v>
      </c>
      <c r="EF34" s="2" t="s">
        <v>131</v>
      </c>
      <c r="EG34" s="2" t="s">
        <v>141</v>
      </c>
      <c r="EH34" s="2" t="s">
        <v>131</v>
      </c>
      <c r="EI34" s="4">
        <v>2</v>
      </c>
      <c r="EJ34" s="8">
        <v>103.48</v>
      </c>
      <c r="EK34" s="4"/>
      <c r="EL34" s="8"/>
      <c r="EM34" s="7"/>
      <c r="EN34" s="7"/>
      <c r="EO34" s="2" t="s">
        <v>139</v>
      </c>
      <c r="EP34" s="2" t="s">
        <v>128</v>
      </c>
      <c r="EQ34" s="2" t="s">
        <v>610</v>
      </c>
      <c r="ER34" s="2" t="s">
        <v>703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149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658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170</v>
      </c>
      <c r="FZ34" s="2" t="s">
        <v>128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704</v>
      </c>
      <c r="GL34" s="2" t="s">
        <v>128</v>
      </c>
      <c r="GM34" s="2" t="s">
        <v>131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170</v>
      </c>
      <c r="GX34" s="2" t="s">
        <v>128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170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256</v>
      </c>
      <c r="HV34" s="2" t="s">
        <v>128</v>
      </c>
      <c r="HW34" s="2" t="s">
        <v>131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256</v>
      </c>
      <c r="IH34" s="2" t="s">
        <v>128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>
        <v>1</v>
      </c>
      <c r="IN34" s="8">
        <v>89.99</v>
      </c>
      <c r="IO34" s="4"/>
      <c r="IP34" s="8"/>
      <c r="IQ34" s="7"/>
      <c r="IR34" s="7"/>
      <c r="IS34" s="2" t="s">
        <v>139</v>
      </c>
      <c r="IT34" s="2" t="s">
        <v>128</v>
      </c>
      <c r="IU34" s="2" t="s">
        <v>697</v>
      </c>
      <c r="IV34" s="2" t="s">
        <v>361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139</v>
      </c>
      <c r="JR34" s="2" t="s">
        <v>128</v>
      </c>
      <c r="JS34" s="2" t="s">
        <v>697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170</v>
      </c>
      <c r="KD34" s="2" t="s">
        <v>128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170</v>
      </c>
      <c r="KP34" s="2" t="s">
        <v>128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170</v>
      </c>
      <c r="LB34" s="2" t="s">
        <v>172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171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170</v>
      </c>
      <c r="LZ34" s="2" t="s">
        <v>128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170</v>
      </c>
      <c r="ML34" s="2" t="s">
        <v>128</v>
      </c>
      <c r="MM34" s="2" t="s">
        <v>131</v>
      </c>
      <c r="MN34" s="2" t="s">
        <v>131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171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170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170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131</v>
      </c>
      <c r="PF34" s="2" t="s">
        <v>131</v>
      </c>
      <c r="PG34" s="2" t="s">
        <v>131</v>
      </c>
      <c r="PH34" s="2" t="s">
        <v>131</v>
      </c>
      <c r="PI34" s="2" t="s">
        <v>131</v>
      </c>
      <c r="PJ34" s="2" t="s">
        <v>131</v>
      </c>
      <c r="PK34" s="4"/>
      <c r="PL34" s="8"/>
      <c r="PM34" s="4"/>
      <c r="PN34" s="8"/>
      <c r="PO34" s="7"/>
      <c r="PP34" s="7"/>
      <c r="PQ34" s="2" t="s">
        <v>170</v>
      </c>
      <c r="PR34" s="2" t="s">
        <v>128</v>
      </c>
      <c r="PS34" s="2" t="s">
        <v>131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171</v>
      </c>
      <c r="QP34" s="2" t="s">
        <v>128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131</v>
      </c>
      <c r="RB34" s="2" t="s">
        <v>131</v>
      </c>
      <c r="RC34" s="2" t="s">
        <v>131</v>
      </c>
      <c r="RD34" s="2" t="s">
        <v>131</v>
      </c>
      <c r="RE34" s="2" t="s">
        <v>131</v>
      </c>
      <c r="RF34" s="2" t="s">
        <v>131</v>
      </c>
    </row>
    <row r="35">
      <c r="A35" s="2" t="s">
        <v>705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706</v>
      </c>
      <c r="G35" s="2" t="s">
        <v>706</v>
      </c>
      <c r="H35" s="2" t="s">
        <v>706</v>
      </c>
      <c r="I35" s="2" t="s">
        <v>483</v>
      </c>
      <c r="J35" s="2" t="s">
        <v>126</v>
      </c>
      <c r="K35" s="2" t="s">
        <v>366</v>
      </c>
      <c r="L35" s="3">
        <v>44.98</v>
      </c>
      <c r="M35" s="3">
        <v>47.23</v>
      </c>
      <c r="N35" s="3">
        <v>94.99</v>
      </c>
      <c r="O35" s="2" t="s">
        <v>615</v>
      </c>
      <c r="P35" s="2" t="s">
        <v>616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219</v>
      </c>
      <c r="V35" s="2" t="s">
        <v>220</v>
      </c>
      <c r="W35" s="2" t="s">
        <v>135</v>
      </c>
      <c r="X35" s="2" t="s">
        <v>131</v>
      </c>
      <c r="Y35" s="2" t="s">
        <v>341</v>
      </c>
      <c r="Z35" s="4">
        <v>3</v>
      </c>
      <c r="AA35" s="4">
        <f>=ROUNDDOWN(4.28571428571429,0)</f>
      </c>
      <c r="AB35" s="5">
        <v>0.7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9</v>
      </c>
      <c r="AQ35" s="8">
        <v>184.46</v>
      </c>
      <c r="AR35" s="4"/>
      <c r="AS35" s="8"/>
      <c r="AT35" s="7"/>
      <c r="AU35" s="7"/>
      <c r="AV35" s="4">
        <v>9</v>
      </c>
      <c r="AW35" s="8">
        <v>184.46</v>
      </c>
      <c r="AX35" s="4"/>
      <c r="AY35" s="8"/>
      <c r="AZ35" s="7"/>
      <c r="BA35" s="7"/>
      <c r="BB35" s="7">
        <v>1</v>
      </c>
      <c r="BC35" s="4">
        <v>9</v>
      </c>
      <c r="BD35" s="8">
        <v>184.46</v>
      </c>
      <c r="BE35" s="4"/>
      <c r="BF35" s="8"/>
      <c r="BG35" s="7"/>
      <c r="BH35" s="7"/>
      <c r="BI35" s="7">
        <v>1</v>
      </c>
      <c r="BJ35" s="4">
        <v>9</v>
      </c>
      <c r="BK35" s="8">
        <v>184.46</v>
      </c>
      <c r="BL35" s="2" t="s">
        <v>707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170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>
        <v>8</v>
      </c>
      <c r="CB35" s="8">
        <v>148.16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344</v>
      </c>
      <c r="CJ35" s="2" t="s">
        <v>708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139</v>
      </c>
      <c r="CT35" s="2" t="s">
        <v>128</v>
      </c>
      <c r="CU35" s="2" t="s">
        <v>341</v>
      </c>
      <c r="CV35" s="2" t="s">
        <v>709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345</v>
      </c>
      <c r="DH35" s="2" t="s">
        <v>710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139</v>
      </c>
      <c r="DR35" s="2" t="s">
        <v>128</v>
      </c>
      <c r="DS35" s="2" t="s">
        <v>228</v>
      </c>
      <c r="DT35" s="2" t="s">
        <v>711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206</v>
      </c>
      <c r="ED35" s="2" t="s">
        <v>128</v>
      </c>
      <c r="EE35" s="2" t="s">
        <v>131</v>
      </c>
      <c r="EF35" s="2" t="s">
        <v>131</v>
      </c>
      <c r="EG35" s="2" t="s">
        <v>141</v>
      </c>
      <c r="EH35" s="2" t="s">
        <v>131</v>
      </c>
      <c r="EI35" s="4">
        <v>1</v>
      </c>
      <c r="EJ35" s="8">
        <v>36.3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350</v>
      </c>
      <c r="ER35" s="2" t="s">
        <v>167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170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256</v>
      </c>
      <c r="FN35" s="2" t="s">
        <v>128</v>
      </c>
      <c r="FO35" s="2" t="s">
        <v>233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170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201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170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206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356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139</v>
      </c>
      <c r="IH35" s="2" t="s">
        <v>128</v>
      </c>
      <c r="II35" s="2" t="s">
        <v>358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360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131</v>
      </c>
      <c r="JR35" s="2" t="s">
        <v>131</v>
      </c>
      <c r="JS35" s="2" t="s">
        <v>131</v>
      </c>
      <c r="JT35" s="2" t="s">
        <v>131</v>
      </c>
      <c r="JU35" s="2" t="s">
        <v>131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170</v>
      </c>
      <c r="KP35" s="2" t="s">
        <v>128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170</v>
      </c>
      <c r="LB35" s="2" t="s">
        <v>172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171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170</v>
      </c>
      <c r="LZ35" s="2" t="s">
        <v>128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171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171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170</v>
      </c>
      <c r="NV35" s="2" t="s">
        <v>172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170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170</v>
      </c>
      <c r="QD35" s="2" t="s">
        <v>172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171</v>
      </c>
      <c r="QP35" s="2" t="s">
        <v>128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139</v>
      </c>
      <c r="RB35" s="2" t="s">
        <v>172</v>
      </c>
      <c r="RC35" s="2" t="s">
        <v>362</v>
      </c>
      <c r="RD35" s="2" t="s">
        <v>712</v>
      </c>
      <c r="RE35" s="2" t="s">
        <v>141</v>
      </c>
      <c r="RF35" s="2" t="s">
        <v>131</v>
      </c>
    </row>
    <row r="36">
      <c r="A36" s="2" t="s">
        <v>713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714</v>
      </c>
      <c r="G36" s="2" t="s">
        <v>714</v>
      </c>
      <c r="H36" s="2" t="s">
        <v>714</v>
      </c>
      <c r="I36" s="2" t="s">
        <v>308</v>
      </c>
      <c r="J36" s="2" t="s">
        <v>126</v>
      </c>
      <c r="K36" s="2" t="s">
        <v>340</v>
      </c>
      <c r="L36" s="3">
        <v>39.2</v>
      </c>
      <c r="M36" s="3">
        <v>41.16</v>
      </c>
      <c r="N36" s="3">
        <v>79.99</v>
      </c>
      <c r="O36" s="2" t="s">
        <v>128</v>
      </c>
      <c r="P36" s="2" t="s">
        <v>432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219</v>
      </c>
      <c r="V36" s="2" t="s">
        <v>220</v>
      </c>
      <c r="W36" s="2" t="s">
        <v>433</v>
      </c>
      <c r="X36" s="2" t="s">
        <v>135</v>
      </c>
      <c r="Y36" s="2" t="s">
        <v>715</v>
      </c>
      <c r="Z36" s="4">
        <v>84</v>
      </c>
      <c r="AA36" s="4">
        <f>=ROUNDDOWN(84,0)</f>
      </c>
      <c r="AB36" s="5">
        <v>1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</v>
      </c>
      <c r="AQ36" s="8">
        <v>86.44</v>
      </c>
      <c r="AR36" s="4"/>
      <c r="AS36" s="8"/>
      <c r="AT36" s="7"/>
      <c r="AU36" s="7"/>
      <c r="AV36" s="4">
        <v>2</v>
      </c>
      <c r="AW36" s="8">
        <v>86.44</v>
      </c>
      <c r="AX36" s="4"/>
      <c r="AY36" s="8"/>
      <c r="AZ36" s="7"/>
      <c r="BA36" s="7"/>
      <c r="BB36" s="7">
        <v>1</v>
      </c>
      <c r="BC36" s="4">
        <v>2</v>
      </c>
      <c r="BD36" s="8">
        <v>86.44</v>
      </c>
      <c r="BE36" s="4"/>
      <c r="BF36" s="8"/>
      <c r="BG36" s="7"/>
      <c r="BH36" s="7"/>
      <c r="BI36" s="7">
        <v>1</v>
      </c>
      <c r="BJ36" s="4">
        <v>2</v>
      </c>
      <c r="BK36" s="8">
        <v>86.44</v>
      </c>
      <c r="BL36" s="2" t="s">
        <v>716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606</v>
      </c>
      <c r="BV36" s="2" t="s">
        <v>128</v>
      </c>
      <c r="BW36" s="2" t="s">
        <v>131</v>
      </c>
      <c r="BX36" s="2" t="s">
        <v>131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139</v>
      </c>
      <c r="CH36" s="2" t="s">
        <v>128</v>
      </c>
      <c r="CI36" s="2" t="s">
        <v>266</v>
      </c>
      <c r="CJ36" s="2" t="s">
        <v>717</v>
      </c>
      <c r="CK36" s="2" t="s">
        <v>141</v>
      </c>
      <c r="CL36" s="2" t="s">
        <v>131</v>
      </c>
      <c r="CM36" s="4">
        <v>1</v>
      </c>
      <c r="CN36" s="8">
        <v>41.16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400</v>
      </c>
      <c r="CV36" s="2" t="s">
        <v>718</v>
      </c>
      <c r="CW36" s="2" t="s">
        <v>141</v>
      </c>
      <c r="CX36" s="2" t="s">
        <v>131</v>
      </c>
      <c r="CY36" s="4">
        <v>1</v>
      </c>
      <c r="CZ36" s="8">
        <v>45.28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609</v>
      </c>
      <c r="DH36" s="2" t="s">
        <v>719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256</v>
      </c>
      <c r="DR36" s="2" t="s">
        <v>128</v>
      </c>
      <c r="DS36" s="2" t="s">
        <v>131</v>
      </c>
      <c r="DT36" s="2" t="s">
        <v>131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170</v>
      </c>
      <c r="ED36" s="2" t="s">
        <v>128</v>
      </c>
      <c r="EE36" s="2" t="s">
        <v>131</v>
      </c>
      <c r="EF36" s="2" t="s">
        <v>131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139</v>
      </c>
      <c r="EP36" s="2" t="s">
        <v>128</v>
      </c>
      <c r="EQ36" s="2" t="s">
        <v>400</v>
      </c>
      <c r="ER36" s="2" t="s">
        <v>717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170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266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170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704</v>
      </c>
      <c r="GL36" s="2" t="s">
        <v>128</v>
      </c>
      <c r="GM36" s="2" t="s">
        <v>131</v>
      </c>
      <c r="GN36" s="2" t="s">
        <v>131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170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170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256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256</v>
      </c>
      <c r="IH36" s="2" t="s">
        <v>128</v>
      </c>
      <c r="II36" s="2" t="s">
        <v>131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139</v>
      </c>
      <c r="IT36" s="2" t="s">
        <v>128</v>
      </c>
      <c r="IU36" s="2" t="s">
        <v>400</v>
      </c>
      <c r="IV36" s="2" t="s">
        <v>131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139</v>
      </c>
      <c r="JR36" s="2" t="s">
        <v>128</v>
      </c>
      <c r="JS36" s="2" t="s">
        <v>400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170</v>
      </c>
      <c r="KP36" s="2" t="s">
        <v>128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170</v>
      </c>
      <c r="LB36" s="2" t="s">
        <v>172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171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170</v>
      </c>
      <c r="ML36" s="2" t="s">
        <v>128</v>
      </c>
      <c r="MM36" s="2" t="s">
        <v>131</v>
      </c>
      <c r="MN36" s="2" t="s">
        <v>131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171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170</v>
      </c>
      <c r="NV36" s="2" t="s">
        <v>128</v>
      </c>
      <c r="NW36" s="2" t="s">
        <v>131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170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171</v>
      </c>
      <c r="QP36" s="2" t="s">
        <v>128</v>
      </c>
      <c r="QQ36" s="2" t="s">
        <v>131</v>
      </c>
      <c r="QR36" s="2" t="s">
        <v>131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720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721</v>
      </c>
      <c r="G37" s="2" t="s">
        <v>721</v>
      </c>
      <c r="H37" s="2" t="s">
        <v>721</v>
      </c>
      <c r="I37" s="2" t="s">
        <v>722</v>
      </c>
      <c r="J37" s="2" t="s">
        <v>126</v>
      </c>
      <c r="K37" s="2" t="s">
        <v>340</v>
      </c>
      <c r="L37" s="3">
        <v>40.5</v>
      </c>
      <c r="M37" s="3">
        <v>42.53</v>
      </c>
      <c r="N37" s="3">
        <v>84.99</v>
      </c>
      <c r="O37" s="2" t="s">
        <v>128</v>
      </c>
      <c r="P37" s="2" t="s">
        <v>432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219</v>
      </c>
      <c r="V37" s="2" t="s">
        <v>220</v>
      </c>
      <c r="W37" s="2" t="s">
        <v>135</v>
      </c>
      <c r="X37" s="2" t="s">
        <v>433</v>
      </c>
      <c r="Y37" s="2" t="s">
        <v>438</v>
      </c>
      <c r="Z37" s="4">
        <v>98</v>
      </c>
      <c r="AA37" s="4">
        <f>=ROUNDDOWN(98,0)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2</v>
      </c>
      <c r="AQ37" s="8">
        <v>85.06</v>
      </c>
      <c r="AR37" s="4"/>
      <c r="AS37" s="8"/>
      <c r="AT37" s="7"/>
      <c r="AU37" s="7"/>
      <c r="AV37" s="4">
        <v>2</v>
      </c>
      <c r="AW37" s="8">
        <v>85.06</v>
      </c>
      <c r="AX37" s="4"/>
      <c r="AY37" s="8"/>
      <c r="AZ37" s="7"/>
      <c r="BA37" s="7"/>
      <c r="BB37" s="7">
        <v>1</v>
      </c>
      <c r="BC37" s="4">
        <v>2</v>
      </c>
      <c r="BD37" s="8">
        <v>85.06</v>
      </c>
      <c r="BE37" s="4"/>
      <c r="BF37" s="8"/>
      <c r="BG37" s="7"/>
      <c r="BH37" s="7"/>
      <c r="BI37" s="7">
        <v>1</v>
      </c>
      <c r="BJ37" s="4">
        <v>2</v>
      </c>
      <c r="BK37" s="8">
        <v>85.06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606</v>
      </c>
      <c r="BV37" s="2" t="s">
        <v>128</v>
      </c>
      <c r="BW37" s="2" t="s">
        <v>131</v>
      </c>
      <c r="BX37" s="2" t="s">
        <v>131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139</v>
      </c>
      <c r="CH37" s="2" t="s">
        <v>128</v>
      </c>
      <c r="CI37" s="2" t="s">
        <v>446</v>
      </c>
      <c r="CJ37" s="2" t="s">
        <v>131</v>
      </c>
      <c r="CK37" s="2" t="s">
        <v>141</v>
      </c>
      <c r="CL37" s="2" t="s">
        <v>131</v>
      </c>
      <c r="CM37" s="4">
        <v>2</v>
      </c>
      <c r="CN37" s="8">
        <v>85.06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461</v>
      </c>
      <c r="CV37" s="2" t="s">
        <v>723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256</v>
      </c>
      <c r="DF37" s="2" t="s">
        <v>128</v>
      </c>
      <c r="DG37" s="2" t="s">
        <v>131</v>
      </c>
      <c r="DH37" s="2" t="s">
        <v>131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256</v>
      </c>
      <c r="DR37" s="2" t="s">
        <v>128</v>
      </c>
      <c r="DS37" s="2" t="s">
        <v>131</v>
      </c>
      <c r="DT37" s="2" t="s">
        <v>131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170</v>
      </c>
      <c r="ED37" s="2" t="s">
        <v>128</v>
      </c>
      <c r="EE37" s="2" t="s">
        <v>131</v>
      </c>
      <c r="EF37" s="2" t="s">
        <v>131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724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170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438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170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256</v>
      </c>
      <c r="GL37" s="2" t="s">
        <v>128</v>
      </c>
      <c r="GM37" s="2" t="s">
        <v>131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170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170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256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256</v>
      </c>
      <c r="IH37" s="2" t="s">
        <v>128</v>
      </c>
      <c r="II37" s="2" t="s">
        <v>131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438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139</v>
      </c>
      <c r="JR37" s="2" t="s">
        <v>128</v>
      </c>
      <c r="JS37" s="2" t="s">
        <v>438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170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170</v>
      </c>
      <c r="KP37" s="2" t="s">
        <v>128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170</v>
      </c>
      <c r="LB37" s="2" t="s">
        <v>172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171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170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170</v>
      </c>
      <c r="ML37" s="2" t="s">
        <v>128</v>
      </c>
      <c r="MM37" s="2" t="s">
        <v>131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171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170</v>
      </c>
      <c r="NV37" s="2" t="s">
        <v>128</v>
      </c>
      <c r="NW37" s="2" t="s">
        <v>131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170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170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171</v>
      </c>
      <c r="QP37" s="2" t="s">
        <v>128</v>
      </c>
      <c r="QQ37" s="2" t="s">
        <v>131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725</v>
      </c>
      <c r="B38" s="2" t="s">
        <v>120</v>
      </c>
      <c r="C38" s="2" t="s">
        <v>121</v>
      </c>
      <c r="D38" s="2" t="s">
        <v>122</v>
      </c>
      <c r="E38" s="2" t="s">
        <v>726</v>
      </c>
      <c r="F38" s="2" t="s">
        <v>727</v>
      </c>
      <c r="G38" s="2" t="s">
        <v>131</v>
      </c>
      <c r="H38" s="2" t="s">
        <v>131</v>
      </c>
      <c r="I38" s="2" t="s">
        <v>131</v>
      </c>
      <c r="J38" s="2" t="s">
        <v>728</v>
      </c>
      <c r="K38" s="2" t="s">
        <v>694</v>
      </c>
      <c r="L38" s="3">
        <v>92.89</v>
      </c>
      <c r="M38" s="3"/>
      <c r="N38" s="3"/>
      <c r="O38" s="2" t="s">
        <v>729</v>
      </c>
      <c r="P38" s="2" t="s">
        <v>131</v>
      </c>
      <c r="Q38" s="2" t="s">
        <v>131</v>
      </c>
      <c r="R38" s="2" t="s">
        <v>31</v>
      </c>
      <c r="S38" s="2" t="s">
        <v>131</v>
      </c>
      <c r="T38" s="2" t="s">
        <v>131</v>
      </c>
      <c r="U38" s="2" t="s">
        <v>131</v>
      </c>
      <c r="V38" s="2" t="s">
        <v>131</v>
      </c>
      <c r="W38" s="2" t="s">
        <v>131</v>
      </c>
      <c r="X38" s="2" t="s">
        <v>131</v>
      </c>
      <c r="Y38" s="2" t="s">
        <v>131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/>
      <c r="CZ38" s="8"/>
      <c r="DA38" s="4"/>
      <c r="DB38" s="8"/>
      <c r="DC38" s="7"/>
      <c r="DD38" s="7"/>
      <c r="DE38" s="2" t="s">
        <v>131</v>
      </c>
      <c r="DF38" s="2" t="s">
        <v>131</v>
      </c>
      <c r="DG38" s="2" t="s">
        <v>131</v>
      </c>
      <c r="DH38" s="2" t="s">
        <v>131</v>
      </c>
      <c r="DI38" s="2" t="s">
        <v>131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730</v>
      </c>
      <c r="B39" s="2" t="s">
        <v>120</v>
      </c>
      <c r="C39" s="2" t="s">
        <v>121</v>
      </c>
      <c r="D39" s="2" t="s">
        <v>122</v>
      </c>
      <c r="E39" s="2" t="s">
        <v>726</v>
      </c>
      <c r="F39" s="2" t="s">
        <v>727</v>
      </c>
      <c r="G39" s="2" t="s">
        <v>131</v>
      </c>
      <c r="H39" s="2" t="s">
        <v>131</v>
      </c>
      <c r="I39" s="2" t="s">
        <v>131</v>
      </c>
      <c r="J39" s="2" t="s">
        <v>731</v>
      </c>
      <c r="K39" s="2" t="s">
        <v>732</v>
      </c>
      <c r="L39" s="3">
        <v>32.11</v>
      </c>
      <c r="M39" s="3"/>
      <c r="N39" s="3"/>
      <c r="O39" s="2" t="s">
        <v>729</v>
      </c>
      <c r="P39" s="2" t="s">
        <v>131</v>
      </c>
      <c r="Q39" s="2" t="s">
        <v>131</v>
      </c>
      <c r="R39" s="2" t="s">
        <v>31</v>
      </c>
      <c r="S39" s="2" t="s">
        <v>131</v>
      </c>
      <c r="T39" s="2" t="s">
        <v>131</v>
      </c>
      <c r="U39" s="2" t="s">
        <v>131</v>
      </c>
      <c r="V39" s="2" t="s">
        <v>131</v>
      </c>
      <c r="W39" s="2" t="s">
        <v>131</v>
      </c>
      <c r="X39" s="2" t="s">
        <v>131</v>
      </c>
      <c r="Y39" s="2" t="s">
        <v>131</v>
      </c>
      <c r="Z39" s="4"/>
      <c r="AA39" s="4">
        <f>=ROUNDDOWN({0},0)</f>
      </c>
      <c r="AB39" s="5"/>
      <c r="AC39" s="2" t="s">
        <v>131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131</v>
      </c>
      <c r="CT39" s="2" t="s">
        <v>131</v>
      </c>
      <c r="CU39" s="2" t="s">
        <v>131</v>
      </c>
      <c r="CV39" s="2" t="s">
        <v>131</v>
      </c>
      <c r="CW39" s="2" t="s">
        <v>131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733</v>
      </c>
      <c r="B40" s="2" t="s">
        <v>120</v>
      </c>
      <c r="C40" s="2" t="s">
        <v>121</v>
      </c>
      <c r="D40" s="2" t="s">
        <v>734</v>
      </c>
      <c r="E40" s="2" t="s">
        <v>735</v>
      </c>
      <c r="F40" s="2" t="s">
        <v>736</v>
      </c>
      <c r="G40" s="2" t="s">
        <v>736</v>
      </c>
      <c r="H40" s="2" t="s">
        <v>736</v>
      </c>
      <c r="I40" s="2" t="s">
        <v>737</v>
      </c>
      <c r="J40" s="2" t="s">
        <v>738</v>
      </c>
      <c r="K40" s="2" t="s">
        <v>739</v>
      </c>
      <c r="L40" s="3">
        <v>72</v>
      </c>
      <c r="M40" s="3">
        <v>75.6</v>
      </c>
      <c r="N40" s="3">
        <v>149.99</v>
      </c>
      <c r="O40" s="2" t="s">
        <v>128</v>
      </c>
      <c r="P40" s="2" t="s">
        <v>218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219</v>
      </c>
      <c r="V40" s="2" t="s">
        <v>220</v>
      </c>
      <c r="W40" s="2" t="s">
        <v>183</v>
      </c>
      <c r="X40" s="2" t="s">
        <v>740</v>
      </c>
      <c r="Y40" s="2" t="s">
        <v>741</v>
      </c>
      <c r="Z40" s="4">
        <v>12</v>
      </c>
      <c r="AA40" s="4">
        <f>=ROUNDDOWN(1.2,0)</f>
      </c>
      <c r="AB40" s="5">
        <v>10</v>
      </c>
      <c r="AC40" s="2" t="s">
        <v>312</v>
      </c>
      <c r="AD40" s="4">
        <v>120</v>
      </c>
      <c r="AE40" s="4">
        <v>120</v>
      </c>
      <c r="AF40" s="6">
        <v>63</v>
      </c>
      <c r="AG40" s="6"/>
      <c r="AH40" s="7">
        <v>0.6848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179</v>
      </c>
      <c r="AQ40" s="8">
        <v>14609.66</v>
      </c>
      <c r="AR40" s="4"/>
      <c r="AS40" s="8"/>
      <c r="AT40" s="7"/>
      <c r="AU40" s="7"/>
      <c r="AV40" s="4">
        <v>824</v>
      </c>
      <c r="AW40" s="8">
        <v>48093.42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0.3038</v>
      </c>
      <c r="BC40" s="4">
        <v>1061</v>
      </c>
      <c r="BD40" s="8">
        <v>61359.85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0.7838</v>
      </c>
      <c r="BJ40" s="4">
        <v>179</v>
      </c>
      <c r="BK40" s="8">
        <v>14609.66</v>
      </c>
      <c r="BL40" s="2" t="s">
        <v>742</v>
      </c>
      <c r="BM40" s="7">
        <v>1</v>
      </c>
      <c r="BN40" s="7">
        <v>1</v>
      </c>
      <c r="BO40" s="4">
        <v>145</v>
      </c>
      <c r="BP40" s="8">
        <v>12006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131</v>
      </c>
      <c r="BX40" s="2" t="s">
        <v>743</v>
      </c>
      <c r="BY40" s="2" t="s">
        <v>141</v>
      </c>
      <c r="BZ40" s="2" t="s">
        <v>131</v>
      </c>
      <c r="CA40" s="4">
        <v>20</v>
      </c>
      <c r="CB40" s="8">
        <v>1436.4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437</v>
      </c>
      <c r="CJ40" s="2" t="s">
        <v>744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745</v>
      </c>
      <c r="CV40" s="2" t="s">
        <v>746</v>
      </c>
      <c r="CW40" s="2" t="s">
        <v>141</v>
      </c>
      <c r="CX40" s="2" t="s">
        <v>131</v>
      </c>
      <c r="CY40" s="4">
        <v>9</v>
      </c>
      <c r="CZ40" s="8">
        <v>748.44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440</v>
      </c>
      <c r="DH40" s="2" t="s">
        <v>747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139</v>
      </c>
      <c r="DR40" s="2" t="s">
        <v>128</v>
      </c>
      <c r="DS40" s="2" t="s">
        <v>442</v>
      </c>
      <c r="DT40" s="2" t="s">
        <v>131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149</v>
      </c>
      <c r="ED40" s="2" t="s">
        <v>128</v>
      </c>
      <c r="EE40" s="2" t="s">
        <v>131</v>
      </c>
      <c r="EF40" s="2" t="s">
        <v>131</v>
      </c>
      <c r="EG40" s="2" t="s">
        <v>141</v>
      </c>
      <c r="EH40" s="2" t="s">
        <v>131</v>
      </c>
      <c r="EI40" s="4">
        <v>2</v>
      </c>
      <c r="EJ40" s="8">
        <v>169.34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598</v>
      </c>
      <c r="ER40" s="2" t="s">
        <v>748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149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>
        <v>3</v>
      </c>
      <c r="FH40" s="8">
        <v>249.48</v>
      </c>
      <c r="FI40" s="4"/>
      <c r="FJ40" s="8"/>
      <c r="FK40" s="7"/>
      <c r="FL40" s="7"/>
      <c r="FM40" s="2" t="s">
        <v>139</v>
      </c>
      <c r="FN40" s="2" t="s">
        <v>128</v>
      </c>
      <c r="FO40" s="2" t="s">
        <v>301</v>
      </c>
      <c r="FP40" s="2" t="s">
        <v>476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139</v>
      </c>
      <c r="FZ40" s="2" t="s">
        <v>128</v>
      </c>
      <c r="GA40" s="2" t="s">
        <v>447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256</v>
      </c>
      <c r="GL40" s="2" t="s">
        <v>128</v>
      </c>
      <c r="GM40" s="2" t="s">
        <v>131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300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206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256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451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745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170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139</v>
      </c>
      <c r="JR40" s="2" t="s">
        <v>128</v>
      </c>
      <c r="JS40" s="2" t="s">
        <v>745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170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170</v>
      </c>
      <c r="KP40" s="2" t="s">
        <v>128</v>
      </c>
      <c r="KQ40" s="2" t="s">
        <v>131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170</v>
      </c>
      <c r="LB40" s="2" t="s">
        <v>172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171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170</v>
      </c>
      <c r="LZ40" s="2" t="s">
        <v>128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170</v>
      </c>
      <c r="ML40" s="2" t="s">
        <v>128</v>
      </c>
      <c r="MM40" s="2" t="s">
        <v>131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170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170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170</v>
      </c>
      <c r="OH40" s="2" t="s">
        <v>128</v>
      </c>
      <c r="OI40" s="2" t="s">
        <v>131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170</v>
      </c>
      <c r="PF40" s="2" t="s">
        <v>128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170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171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170</v>
      </c>
      <c r="RB40" s="2" t="s">
        <v>128</v>
      </c>
      <c r="RC40" s="2" t="s">
        <v>131</v>
      </c>
      <c r="RD40" s="2" t="s">
        <v>131</v>
      </c>
      <c r="RE40" s="2" t="s">
        <v>141</v>
      </c>
      <c r="RF40" s="2" t="s">
        <v>131</v>
      </c>
    </row>
    <row r="41">
      <c r="A41" s="2" t="s">
        <v>749</v>
      </c>
      <c r="B41" s="2" t="s">
        <v>120</v>
      </c>
      <c r="C41" s="2" t="s">
        <v>121</v>
      </c>
      <c r="D41" s="2" t="s">
        <v>734</v>
      </c>
      <c r="E41" s="2" t="s">
        <v>735</v>
      </c>
      <c r="F41" s="2" t="s">
        <v>736</v>
      </c>
      <c r="G41" s="2" t="s">
        <v>736</v>
      </c>
      <c r="H41" s="2" t="s">
        <v>736</v>
      </c>
      <c r="I41" s="2" t="s">
        <v>750</v>
      </c>
      <c r="J41" s="2" t="s">
        <v>751</v>
      </c>
      <c r="K41" s="2" t="s">
        <v>739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752</v>
      </c>
      <c r="T41" s="2" t="s">
        <v>131</v>
      </c>
      <c r="U41" s="2" t="s">
        <v>219</v>
      </c>
      <c r="V41" s="2" t="s">
        <v>182</v>
      </c>
      <c r="W41" s="2" t="s">
        <v>183</v>
      </c>
      <c r="X41" s="2" t="s">
        <v>740</v>
      </c>
      <c r="Y41" s="2" t="s">
        <v>260</v>
      </c>
      <c r="Z41" s="4">
        <v>1445</v>
      </c>
      <c r="AA41" s="4">
        <f>=ROUNDDOWN(32.1111111111111,0)</f>
      </c>
      <c r="AB41" s="5">
        <v>45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645</v>
      </c>
      <c r="AQ41" s="8">
        <v>33483.76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0.6962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645</v>
      </c>
      <c r="BK41" s="8">
        <v>33483.76</v>
      </c>
      <c r="BL41" s="2" t="s">
        <v>753</v>
      </c>
      <c r="BM41" s="7">
        <v>1</v>
      </c>
      <c r="BN41" s="7">
        <v>1</v>
      </c>
      <c r="BO41" s="4">
        <v>391</v>
      </c>
      <c r="BP41" s="8">
        <v>20179.51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131</v>
      </c>
      <c r="BX41" s="2" t="s">
        <v>754</v>
      </c>
      <c r="BY41" s="2" t="s">
        <v>141</v>
      </c>
      <c r="BZ41" s="2" t="s">
        <v>131</v>
      </c>
      <c r="CA41" s="4">
        <v>47</v>
      </c>
      <c r="CB41" s="8">
        <v>2019.99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755</v>
      </c>
      <c r="CJ41" s="2" t="s">
        <v>756</v>
      </c>
      <c r="CK41" s="2" t="s">
        <v>141</v>
      </c>
      <c r="CL41" s="2" t="s">
        <v>131</v>
      </c>
      <c r="CM41" s="4">
        <v>10</v>
      </c>
      <c r="CN41" s="8">
        <v>634.6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757</v>
      </c>
      <c r="CV41" s="2" t="s">
        <v>758</v>
      </c>
      <c r="CW41" s="2" t="s">
        <v>141</v>
      </c>
      <c r="CX41" s="2" t="s">
        <v>131</v>
      </c>
      <c r="CY41" s="4">
        <v>35</v>
      </c>
      <c r="CZ41" s="8">
        <v>2027.55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759</v>
      </c>
      <c r="DH41" s="2" t="s">
        <v>760</v>
      </c>
      <c r="DI41" s="2" t="s">
        <v>141</v>
      </c>
      <c r="DJ41" s="2" t="s">
        <v>131</v>
      </c>
      <c r="DK41" s="4">
        <v>3</v>
      </c>
      <c r="DL41" s="8">
        <v>174.96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147</v>
      </c>
      <c r="DT41" s="2" t="s">
        <v>761</v>
      </c>
      <c r="DU41" s="2" t="s">
        <v>141</v>
      </c>
      <c r="DV41" s="2" t="s">
        <v>131</v>
      </c>
      <c r="DW41" s="4">
        <v>17</v>
      </c>
      <c r="DX41" s="8">
        <v>890.63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263</v>
      </c>
      <c r="EF41" s="2" t="s">
        <v>762</v>
      </c>
      <c r="EG41" s="2" t="s">
        <v>141</v>
      </c>
      <c r="EH41" s="2" t="s">
        <v>131</v>
      </c>
      <c r="EI41" s="4">
        <v>17</v>
      </c>
      <c r="EJ41" s="8">
        <v>1003.51</v>
      </c>
      <c r="EK41" s="4"/>
      <c r="EL41" s="8"/>
      <c r="EM41" s="7"/>
      <c r="EN41" s="7"/>
      <c r="EO41" s="2" t="s">
        <v>139</v>
      </c>
      <c r="EP41" s="2" t="s">
        <v>128</v>
      </c>
      <c r="EQ41" s="2" t="s">
        <v>198</v>
      </c>
      <c r="ER41" s="2" t="s">
        <v>763</v>
      </c>
      <c r="ES41" s="2" t="s">
        <v>141</v>
      </c>
      <c r="ET41" s="2" t="s">
        <v>131</v>
      </c>
      <c r="EU41" s="4">
        <v>45</v>
      </c>
      <c r="EV41" s="8">
        <v>2425.05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579</v>
      </c>
      <c r="FD41" s="2" t="s">
        <v>532</v>
      </c>
      <c r="FE41" s="2" t="s">
        <v>141</v>
      </c>
      <c r="FF41" s="2" t="s">
        <v>131</v>
      </c>
      <c r="FG41" s="4">
        <v>51</v>
      </c>
      <c r="FH41" s="8">
        <v>2552.19</v>
      </c>
      <c r="FI41" s="4"/>
      <c r="FJ41" s="8"/>
      <c r="FK41" s="7"/>
      <c r="FL41" s="7"/>
      <c r="FM41" s="2" t="s">
        <v>139</v>
      </c>
      <c r="FN41" s="2" t="s">
        <v>128</v>
      </c>
      <c r="FO41" s="2" t="s">
        <v>152</v>
      </c>
      <c r="FP41" s="2" t="s">
        <v>764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139</v>
      </c>
      <c r="FZ41" s="2" t="s">
        <v>128</v>
      </c>
      <c r="GA41" s="2" t="s">
        <v>674</v>
      </c>
      <c r="GB41" s="2" t="s">
        <v>765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139</v>
      </c>
      <c r="GL41" s="2" t="s">
        <v>172</v>
      </c>
      <c r="GM41" s="2" t="s">
        <v>766</v>
      </c>
      <c r="GN41" s="2" t="s">
        <v>767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204</v>
      </c>
      <c r="GZ41" s="2" t="s">
        <v>768</v>
      </c>
      <c r="HA41" s="2" t="s">
        <v>141</v>
      </c>
      <c r="HB41" s="2" t="s">
        <v>131</v>
      </c>
      <c r="HC41" s="4">
        <v>6</v>
      </c>
      <c r="HD41" s="8">
        <v>323.34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272</v>
      </c>
      <c r="HL41" s="2" t="s">
        <v>676</v>
      </c>
      <c r="HM41" s="2" t="s">
        <v>141</v>
      </c>
      <c r="HN41" s="2" t="s">
        <v>131</v>
      </c>
      <c r="HO41" s="4">
        <v>20</v>
      </c>
      <c r="HP41" s="8">
        <v>1077.8</v>
      </c>
      <c r="HQ41" s="4"/>
      <c r="HR41" s="8"/>
      <c r="HS41" s="7"/>
      <c r="HT41" s="7"/>
      <c r="HU41" s="2" t="s">
        <v>139</v>
      </c>
      <c r="HV41" s="2" t="s">
        <v>128</v>
      </c>
      <c r="HW41" s="2" t="s">
        <v>207</v>
      </c>
      <c r="HX41" s="2" t="s">
        <v>769</v>
      </c>
      <c r="HY41" s="2" t="s">
        <v>141</v>
      </c>
      <c r="HZ41" s="2" t="s">
        <v>131</v>
      </c>
      <c r="IA41" s="4">
        <v>3</v>
      </c>
      <c r="IB41" s="8">
        <v>174.63</v>
      </c>
      <c r="IC41" s="4"/>
      <c r="ID41" s="8"/>
      <c r="IE41" s="7"/>
      <c r="IF41" s="7"/>
      <c r="IG41" s="2" t="s">
        <v>139</v>
      </c>
      <c r="IH41" s="2" t="s">
        <v>128</v>
      </c>
      <c r="II41" s="2" t="s">
        <v>209</v>
      </c>
      <c r="IJ41" s="2" t="s">
        <v>770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757</v>
      </c>
      <c r="IV41" s="2" t="s">
        <v>763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170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139</v>
      </c>
      <c r="JR41" s="2" t="s">
        <v>128</v>
      </c>
      <c r="JS41" s="2" t="s">
        <v>169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170</v>
      </c>
      <c r="KP41" s="2" t="s">
        <v>128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171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128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170</v>
      </c>
      <c r="ML41" s="2" t="s">
        <v>128</v>
      </c>
      <c r="MM41" s="2" t="s">
        <v>131</v>
      </c>
      <c r="MN41" s="2" t="s">
        <v>131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170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170</v>
      </c>
      <c r="NV41" s="2" t="s">
        <v>172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170</v>
      </c>
      <c r="OH41" s="2" t="s">
        <v>128</v>
      </c>
      <c r="OI41" s="2" t="s">
        <v>131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139</v>
      </c>
      <c r="PF41" s="2" t="s">
        <v>172</v>
      </c>
      <c r="PG41" s="2" t="s">
        <v>212</v>
      </c>
      <c r="PH41" s="2" t="s">
        <v>771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139</v>
      </c>
      <c r="QD41" s="2" t="s">
        <v>172</v>
      </c>
      <c r="QE41" s="2" t="s">
        <v>772</v>
      </c>
      <c r="QF41" s="2" t="s">
        <v>773</v>
      </c>
      <c r="QG41" s="2" t="s">
        <v>141</v>
      </c>
      <c r="QH41" s="2" t="s">
        <v>131</v>
      </c>
      <c r="QI41" s="4"/>
      <c r="QJ41" s="8"/>
      <c r="QK41" s="4"/>
      <c r="QL41" s="8"/>
      <c r="QM41" s="7"/>
      <c r="QN41" s="7"/>
      <c r="QO41" s="2" t="s">
        <v>170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172</v>
      </c>
      <c r="RC41" s="2" t="s">
        <v>774</v>
      </c>
      <c r="RD41" s="2" t="s">
        <v>775</v>
      </c>
      <c r="RE41" s="2" t="s">
        <v>141</v>
      </c>
      <c r="RF41" s="2" t="s">
        <v>131</v>
      </c>
    </row>
    <row r="42">
      <c r="A42" s="2" t="s">
        <v>776</v>
      </c>
      <c r="B42" s="2" t="s">
        <v>120</v>
      </c>
      <c r="C42" s="2" t="s">
        <v>121</v>
      </c>
      <c r="D42" s="2" t="s">
        <v>734</v>
      </c>
      <c r="E42" s="2" t="s">
        <v>735</v>
      </c>
      <c r="F42" s="2" t="s">
        <v>736</v>
      </c>
      <c r="G42" s="2" t="s">
        <v>736</v>
      </c>
      <c r="H42" s="2" t="s">
        <v>736</v>
      </c>
      <c r="I42" s="2" t="s">
        <v>750</v>
      </c>
      <c r="J42" s="2" t="s">
        <v>751</v>
      </c>
      <c r="K42" s="2" t="s">
        <v>777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283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219</v>
      </c>
      <c r="V42" s="2" t="s">
        <v>220</v>
      </c>
      <c r="W42" s="2" t="s">
        <v>183</v>
      </c>
      <c r="X42" s="2" t="s">
        <v>740</v>
      </c>
      <c r="Y42" s="2" t="s">
        <v>778</v>
      </c>
      <c r="Z42" s="4">
        <v>713</v>
      </c>
      <c r="AA42" s="4">
        <f>=ROUNDDOWN(71.3,0)</f>
      </c>
      <c r="AB42" s="5">
        <v>10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99</v>
      </c>
      <c r="AQ42" s="8">
        <v>5685.46</v>
      </c>
      <c r="AR42" s="4"/>
      <c r="AS42" s="8"/>
      <c r="AT42" s="7"/>
      <c r="AU42" s="7"/>
      <c r="AV42" s="4">
        <v>99</v>
      </c>
      <c r="AW42" s="8">
        <v>5685.46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0.0927</v>
      </c>
      <c r="BJ42" s="4">
        <v>99</v>
      </c>
      <c r="BK42" s="8">
        <v>5685.46</v>
      </c>
      <c r="BL42" s="2" t="s">
        <v>779</v>
      </c>
      <c r="BM42" s="7">
        <v>1</v>
      </c>
      <c r="BN42" s="7">
        <v>1</v>
      </c>
      <c r="BO42" s="4">
        <v>47</v>
      </c>
      <c r="BP42" s="8">
        <v>2853.84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131</v>
      </c>
      <c r="BX42" s="2" t="s">
        <v>131</v>
      </c>
      <c r="BY42" s="2" t="s">
        <v>141</v>
      </c>
      <c r="BZ42" s="2" t="s">
        <v>131</v>
      </c>
      <c r="CA42" s="4">
        <v>7</v>
      </c>
      <c r="CB42" s="8">
        <v>333.41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780</v>
      </c>
      <c r="CJ42" s="2" t="s">
        <v>781</v>
      </c>
      <c r="CK42" s="2" t="s">
        <v>141</v>
      </c>
      <c r="CL42" s="2" t="s">
        <v>131</v>
      </c>
      <c r="CM42" s="4">
        <v>3</v>
      </c>
      <c r="CN42" s="8">
        <v>166.14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778</v>
      </c>
      <c r="CV42" s="2" t="s">
        <v>782</v>
      </c>
      <c r="CW42" s="2" t="s">
        <v>141</v>
      </c>
      <c r="CX42" s="2" t="s">
        <v>131</v>
      </c>
      <c r="CY42" s="4">
        <v>15</v>
      </c>
      <c r="CZ42" s="8">
        <v>868.95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783</v>
      </c>
      <c r="DH42" s="2" t="s">
        <v>315</v>
      </c>
      <c r="DI42" s="2" t="s">
        <v>141</v>
      </c>
      <c r="DJ42" s="2" t="s">
        <v>131</v>
      </c>
      <c r="DK42" s="4">
        <v>7</v>
      </c>
      <c r="DL42" s="8">
        <v>426.86</v>
      </c>
      <c r="DM42" s="4"/>
      <c r="DN42" s="8"/>
      <c r="DO42" s="7"/>
      <c r="DP42" s="7"/>
      <c r="DQ42" s="2" t="s">
        <v>139</v>
      </c>
      <c r="DR42" s="2" t="s">
        <v>146</v>
      </c>
      <c r="DS42" s="2" t="s">
        <v>194</v>
      </c>
      <c r="DT42" s="2" t="s">
        <v>784</v>
      </c>
      <c r="DU42" s="2" t="s">
        <v>141</v>
      </c>
      <c r="DV42" s="2" t="s">
        <v>131</v>
      </c>
      <c r="DW42" s="4">
        <v>3</v>
      </c>
      <c r="DX42" s="8">
        <v>157.17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785</v>
      </c>
      <c r="EF42" s="2" t="s">
        <v>786</v>
      </c>
      <c r="EG42" s="2" t="s">
        <v>141</v>
      </c>
      <c r="EH42" s="2" t="s">
        <v>131</v>
      </c>
      <c r="EI42" s="4">
        <v>4</v>
      </c>
      <c r="EJ42" s="8">
        <v>174.52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787</v>
      </c>
      <c r="ER42" s="2" t="s">
        <v>788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139</v>
      </c>
      <c r="FB42" s="2" t="s">
        <v>128</v>
      </c>
      <c r="FC42" s="2" t="s">
        <v>579</v>
      </c>
      <c r="FD42" s="2" t="s">
        <v>789</v>
      </c>
      <c r="FE42" s="2" t="s">
        <v>141</v>
      </c>
      <c r="FF42" s="2" t="s">
        <v>131</v>
      </c>
      <c r="FG42" s="4">
        <v>4</v>
      </c>
      <c r="FH42" s="8">
        <v>219.56</v>
      </c>
      <c r="FI42" s="4"/>
      <c r="FJ42" s="8"/>
      <c r="FK42" s="7"/>
      <c r="FL42" s="7"/>
      <c r="FM42" s="2" t="s">
        <v>139</v>
      </c>
      <c r="FN42" s="2" t="s">
        <v>128</v>
      </c>
      <c r="FO42" s="2" t="s">
        <v>233</v>
      </c>
      <c r="FP42" s="2" t="s">
        <v>790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421</v>
      </c>
      <c r="FZ42" s="2" t="s">
        <v>128</v>
      </c>
      <c r="GA42" s="2" t="s">
        <v>154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139</v>
      </c>
      <c r="GL42" s="2" t="s">
        <v>172</v>
      </c>
      <c r="GM42" s="2" t="s">
        <v>236</v>
      </c>
      <c r="GN42" s="2" t="s">
        <v>791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139</v>
      </c>
      <c r="GX42" s="2" t="s">
        <v>128</v>
      </c>
      <c r="GY42" s="2" t="s">
        <v>158</v>
      </c>
      <c r="GZ42" s="2" t="s">
        <v>792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206</v>
      </c>
      <c r="HJ42" s="2" t="s">
        <v>128</v>
      </c>
      <c r="HK42" s="2" t="s">
        <v>131</v>
      </c>
      <c r="HL42" s="2" t="s">
        <v>131</v>
      </c>
      <c r="HM42" s="2" t="s">
        <v>141</v>
      </c>
      <c r="HN42" s="2" t="s">
        <v>131</v>
      </c>
      <c r="HO42" s="4">
        <v>9</v>
      </c>
      <c r="HP42" s="8">
        <v>485.01</v>
      </c>
      <c r="HQ42" s="4"/>
      <c r="HR42" s="8"/>
      <c r="HS42" s="7"/>
      <c r="HT42" s="7"/>
      <c r="HU42" s="2" t="s">
        <v>139</v>
      </c>
      <c r="HV42" s="2" t="s">
        <v>128</v>
      </c>
      <c r="HW42" s="2" t="s">
        <v>793</v>
      </c>
      <c r="HX42" s="2" t="s">
        <v>794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139</v>
      </c>
      <c r="IH42" s="2" t="s">
        <v>128</v>
      </c>
      <c r="II42" s="2" t="s">
        <v>795</v>
      </c>
      <c r="IJ42" s="2" t="s">
        <v>131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778</v>
      </c>
      <c r="IV42" s="2" t="s">
        <v>796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170</v>
      </c>
      <c r="JF42" s="2" t="s">
        <v>128</v>
      </c>
      <c r="JG42" s="2" t="s">
        <v>131</v>
      </c>
      <c r="JH42" s="2" t="s">
        <v>131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139</v>
      </c>
      <c r="JR42" s="2" t="s">
        <v>128</v>
      </c>
      <c r="JS42" s="2" t="s">
        <v>169</v>
      </c>
      <c r="JT42" s="2" t="s">
        <v>131</v>
      </c>
      <c r="JU42" s="2" t="s">
        <v>141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170</v>
      </c>
      <c r="KP42" s="2" t="s">
        <v>128</v>
      </c>
      <c r="KQ42" s="2" t="s">
        <v>131</v>
      </c>
      <c r="KR42" s="2" t="s">
        <v>131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171</v>
      </c>
      <c r="LN42" s="2" t="s">
        <v>128</v>
      </c>
      <c r="LO42" s="2" t="s">
        <v>131</v>
      </c>
      <c r="LP42" s="2" t="s">
        <v>131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170</v>
      </c>
      <c r="LZ42" s="2" t="s">
        <v>128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170</v>
      </c>
      <c r="ML42" s="2" t="s">
        <v>128</v>
      </c>
      <c r="MM42" s="2" t="s">
        <v>131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171</v>
      </c>
      <c r="MX42" s="2" t="s">
        <v>128</v>
      </c>
      <c r="MY42" s="2" t="s">
        <v>131</v>
      </c>
      <c r="MZ42" s="2" t="s">
        <v>131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170</v>
      </c>
      <c r="NJ42" s="2" t="s">
        <v>128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170</v>
      </c>
      <c r="NV42" s="2" t="s">
        <v>172</v>
      </c>
      <c r="NW42" s="2" t="s">
        <v>131</v>
      </c>
      <c r="NX42" s="2" t="s">
        <v>131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170</v>
      </c>
      <c r="OH42" s="2" t="s">
        <v>128</v>
      </c>
      <c r="OI42" s="2" t="s">
        <v>131</v>
      </c>
      <c r="OJ42" s="2" t="s">
        <v>131</v>
      </c>
      <c r="OK42" s="2" t="s">
        <v>141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139</v>
      </c>
      <c r="PF42" s="2" t="s">
        <v>172</v>
      </c>
      <c r="PG42" s="2" t="s">
        <v>497</v>
      </c>
      <c r="PH42" s="2" t="s">
        <v>797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256</v>
      </c>
      <c r="QD42" s="2" t="s">
        <v>172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170</v>
      </c>
      <c r="QP42" s="2" t="s">
        <v>128</v>
      </c>
      <c r="QQ42" s="2" t="s">
        <v>131</v>
      </c>
      <c r="QR42" s="2" t="s">
        <v>131</v>
      </c>
      <c r="QS42" s="2" t="s">
        <v>141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172</v>
      </c>
      <c r="RC42" s="2" t="s">
        <v>798</v>
      </c>
      <c r="RD42" s="2" t="s">
        <v>799</v>
      </c>
      <c r="RE42" s="2" t="s">
        <v>141</v>
      </c>
      <c r="RF42" s="2" t="s">
        <v>131</v>
      </c>
    </row>
    <row r="43">
      <c r="A43" s="2" t="s">
        <v>800</v>
      </c>
      <c r="B43" s="2" t="s">
        <v>120</v>
      </c>
      <c r="C43" s="2" t="s">
        <v>121</v>
      </c>
      <c r="D43" s="2" t="s">
        <v>734</v>
      </c>
      <c r="E43" s="2" t="s">
        <v>735</v>
      </c>
      <c r="F43" s="2" t="s">
        <v>736</v>
      </c>
      <c r="G43" s="2" t="s">
        <v>736</v>
      </c>
      <c r="H43" s="2" t="s">
        <v>736</v>
      </c>
      <c r="I43" s="2" t="s">
        <v>750</v>
      </c>
      <c r="J43" s="2" t="s">
        <v>751</v>
      </c>
      <c r="K43" s="2" t="s">
        <v>801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283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219</v>
      </c>
      <c r="V43" s="2" t="s">
        <v>220</v>
      </c>
      <c r="W43" s="2" t="s">
        <v>183</v>
      </c>
      <c r="X43" s="2" t="s">
        <v>740</v>
      </c>
      <c r="Y43" s="2" t="s">
        <v>778</v>
      </c>
      <c r="Z43" s="4">
        <v>409</v>
      </c>
      <c r="AA43" s="4">
        <f>=ROUNDDOWN(45.4444444444444,0)</f>
      </c>
      <c r="AB43" s="5">
        <v>9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79</v>
      </c>
      <c r="AQ43" s="8">
        <v>4331.47</v>
      </c>
      <c r="AR43" s="4"/>
      <c r="AS43" s="8"/>
      <c r="AT43" s="7"/>
      <c r="AU43" s="7"/>
      <c r="AV43" s="4">
        <v>79</v>
      </c>
      <c r="AW43" s="8">
        <v>4331.47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0.0706</v>
      </c>
      <c r="BJ43" s="4">
        <v>79</v>
      </c>
      <c r="BK43" s="8">
        <v>4331.47</v>
      </c>
      <c r="BL43" s="2" t="s">
        <v>802</v>
      </c>
      <c r="BM43" s="7">
        <v>1</v>
      </c>
      <c r="BN43" s="7">
        <v>1</v>
      </c>
      <c r="BO43" s="4">
        <v>34</v>
      </c>
      <c r="BP43" s="8">
        <v>1950.92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131</v>
      </c>
      <c r="BX43" s="2" t="s">
        <v>131</v>
      </c>
      <c r="BY43" s="2" t="s">
        <v>141</v>
      </c>
      <c r="BZ43" s="2" t="s">
        <v>131</v>
      </c>
      <c r="CA43" s="4">
        <v>12</v>
      </c>
      <c r="CB43" s="8">
        <v>547.74</v>
      </c>
      <c r="CC43" s="4"/>
      <c r="CD43" s="8"/>
      <c r="CE43" s="7"/>
      <c r="CF43" s="7"/>
      <c r="CG43" s="2" t="s">
        <v>139</v>
      </c>
      <c r="CH43" s="2" t="s">
        <v>128</v>
      </c>
      <c r="CI43" s="2" t="s">
        <v>780</v>
      </c>
      <c r="CJ43" s="2" t="s">
        <v>803</v>
      </c>
      <c r="CK43" s="2" t="s">
        <v>141</v>
      </c>
      <c r="CL43" s="2" t="s">
        <v>131</v>
      </c>
      <c r="CM43" s="4">
        <v>1</v>
      </c>
      <c r="CN43" s="8">
        <v>49.9</v>
      </c>
      <c r="CO43" s="4"/>
      <c r="CP43" s="8"/>
      <c r="CQ43" s="7"/>
      <c r="CR43" s="7"/>
      <c r="CS43" s="2" t="s">
        <v>139</v>
      </c>
      <c r="CT43" s="2" t="s">
        <v>128</v>
      </c>
      <c r="CU43" s="2" t="s">
        <v>778</v>
      </c>
      <c r="CV43" s="2" t="s">
        <v>804</v>
      </c>
      <c r="CW43" s="2" t="s">
        <v>141</v>
      </c>
      <c r="CX43" s="2" t="s">
        <v>131</v>
      </c>
      <c r="CY43" s="4">
        <v>7</v>
      </c>
      <c r="CZ43" s="8">
        <v>405.51</v>
      </c>
      <c r="DA43" s="4"/>
      <c r="DB43" s="8"/>
      <c r="DC43" s="7"/>
      <c r="DD43" s="7"/>
      <c r="DE43" s="2" t="s">
        <v>139</v>
      </c>
      <c r="DF43" s="2" t="s">
        <v>128</v>
      </c>
      <c r="DG43" s="2" t="s">
        <v>783</v>
      </c>
      <c r="DH43" s="2" t="s">
        <v>805</v>
      </c>
      <c r="DI43" s="2" t="s">
        <v>141</v>
      </c>
      <c r="DJ43" s="2" t="s">
        <v>131</v>
      </c>
      <c r="DK43" s="4">
        <v>2</v>
      </c>
      <c r="DL43" s="8">
        <v>121.96</v>
      </c>
      <c r="DM43" s="4"/>
      <c r="DN43" s="8"/>
      <c r="DO43" s="7"/>
      <c r="DP43" s="7"/>
      <c r="DQ43" s="2" t="s">
        <v>139</v>
      </c>
      <c r="DR43" s="2" t="s">
        <v>146</v>
      </c>
      <c r="DS43" s="2" t="s">
        <v>194</v>
      </c>
      <c r="DT43" s="2" t="s">
        <v>806</v>
      </c>
      <c r="DU43" s="2" t="s">
        <v>141</v>
      </c>
      <c r="DV43" s="2" t="s">
        <v>131</v>
      </c>
      <c r="DW43" s="4"/>
      <c r="DX43" s="8"/>
      <c r="DY43" s="4"/>
      <c r="DZ43" s="8"/>
      <c r="EA43" s="7"/>
      <c r="EB43" s="7"/>
      <c r="EC43" s="2" t="s">
        <v>139</v>
      </c>
      <c r="ED43" s="2" t="s">
        <v>128</v>
      </c>
      <c r="EE43" s="2" t="s">
        <v>196</v>
      </c>
      <c r="EF43" s="2" t="s">
        <v>807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139</v>
      </c>
      <c r="EP43" s="2" t="s">
        <v>128</v>
      </c>
      <c r="EQ43" s="2" t="s">
        <v>787</v>
      </c>
      <c r="ER43" s="2" t="s">
        <v>808</v>
      </c>
      <c r="ES43" s="2" t="s">
        <v>141</v>
      </c>
      <c r="ET43" s="2" t="s">
        <v>131</v>
      </c>
      <c r="EU43" s="4">
        <v>9</v>
      </c>
      <c r="EV43" s="8">
        <v>485.01</v>
      </c>
      <c r="EW43" s="4"/>
      <c r="EX43" s="8"/>
      <c r="EY43" s="7"/>
      <c r="EZ43" s="7"/>
      <c r="FA43" s="2" t="s">
        <v>139</v>
      </c>
      <c r="FB43" s="2" t="s">
        <v>128</v>
      </c>
      <c r="FC43" s="2" t="s">
        <v>579</v>
      </c>
      <c r="FD43" s="2" t="s">
        <v>809</v>
      </c>
      <c r="FE43" s="2" t="s">
        <v>141</v>
      </c>
      <c r="FF43" s="2" t="s">
        <v>131</v>
      </c>
      <c r="FG43" s="4">
        <v>7</v>
      </c>
      <c r="FH43" s="8">
        <v>384.23</v>
      </c>
      <c r="FI43" s="4"/>
      <c r="FJ43" s="8"/>
      <c r="FK43" s="7"/>
      <c r="FL43" s="7"/>
      <c r="FM43" s="2" t="s">
        <v>139</v>
      </c>
      <c r="FN43" s="2" t="s">
        <v>128</v>
      </c>
      <c r="FO43" s="2" t="s">
        <v>152</v>
      </c>
      <c r="FP43" s="2" t="s">
        <v>448</v>
      </c>
      <c r="FQ43" s="2" t="s">
        <v>141</v>
      </c>
      <c r="FR43" s="2" t="s">
        <v>131</v>
      </c>
      <c r="FS43" s="4">
        <v>1</v>
      </c>
      <c r="FT43" s="8">
        <v>49.9</v>
      </c>
      <c r="FU43" s="4"/>
      <c r="FV43" s="8"/>
      <c r="FW43" s="7"/>
      <c r="FX43" s="7"/>
      <c r="FY43" s="2" t="s">
        <v>139</v>
      </c>
      <c r="FZ43" s="2" t="s">
        <v>128</v>
      </c>
      <c r="GA43" s="2" t="s">
        <v>154</v>
      </c>
      <c r="GB43" s="2" t="s">
        <v>530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139</v>
      </c>
      <c r="GL43" s="2" t="s">
        <v>172</v>
      </c>
      <c r="GM43" s="2" t="s">
        <v>236</v>
      </c>
      <c r="GN43" s="2" t="s">
        <v>241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128</v>
      </c>
      <c r="GY43" s="2" t="s">
        <v>158</v>
      </c>
      <c r="GZ43" s="2" t="s">
        <v>479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206</v>
      </c>
      <c r="HJ43" s="2" t="s">
        <v>128</v>
      </c>
      <c r="HK43" s="2" t="s">
        <v>131</v>
      </c>
      <c r="HL43" s="2" t="s">
        <v>131</v>
      </c>
      <c r="HM43" s="2" t="s">
        <v>141</v>
      </c>
      <c r="HN43" s="2" t="s">
        <v>131</v>
      </c>
      <c r="HO43" s="4">
        <v>3</v>
      </c>
      <c r="HP43" s="8">
        <v>161.67</v>
      </c>
      <c r="HQ43" s="4"/>
      <c r="HR43" s="8"/>
      <c r="HS43" s="7"/>
      <c r="HT43" s="7"/>
      <c r="HU43" s="2" t="s">
        <v>139</v>
      </c>
      <c r="HV43" s="2" t="s">
        <v>128</v>
      </c>
      <c r="HW43" s="2" t="s">
        <v>793</v>
      </c>
      <c r="HX43" s="2" t="s">
        <v>810</v>
      </c>
      <c r="HY43" s="2" t="s">
        <v>141</v>
      </c>
      <c r="HZ43" s="2" t="s">
        <v>131</v>
      </c>
      <c r="IA43" s="4">
        <v>3</v>
      </c>
      <c r="IB43" s="8">
        <v>174.63</v>
      </c>
      <c r="IC43" s="4"/>
      <c r="ID43" s="8"/>
      <c r="IE43" s="7"/>
      <c r="IF43" s="7"/>
      <c r="IG43" s="2" t="s">
        <v>139</v>
      </c>
      <c r="IH43" s="2" t="s">
        <v>128</v>
      </c>
      <c r="II43" s="2" t="s">
        <v>795</v>
      </c>
      <c r="IJ43" s="2" t="s">
        <v>438</v>
      </c>
      <c r="IK43" s="2" t="s">
        <v>141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778</v>
      </c>
      <c r="IV43" s="2" t="s">
        <v>811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170</v>
      </c>
      <c r="JF43" s="2" t="s">
        <v>128</v>
      </c>
      <c r="JG43" s="2" t="s">
        <v>131</v>
      </c>
      <c r="JH43" s="2" t="s">
        <v>131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139</v>
      </c>
      <c r="JR43" s="2" t="s">
        <v>128</v>
      </c>
      <c r="JS43" s="2" t="s">
        <v>169</v>
      </c>
      <c r="JT43" s="2" t="s">
        <v>131</v>
      </c>
      <c r="JU43" s="2" t="s">
        <v>141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170</v>
      </c>
      <c r="KP43" s="2" t="s">
        <v>128</v>
      </c>
      <c r="KQ43" s="2" t="s">
        <v>131</v>
      </c>
      <c r="KR43" s="2" t="s">
        <v>131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171</v>
      </c>
      <c r="LN43" s="2" t="s">
        <v>128</v>
      </c>
      <c r="LO43" s="2" t="s">
        <v>131</v>
      </c>
      <c r="LP43" s="2" t="s">
        <v>131</v>
      </c>
      <c r="LQ43" s="2" t="s">
        <v>141</v>
      </c>
      <c r="LR43" s="2" t="s">
        <v>131</v>
      </c>
      <c r="LS43" s="4"/>
      <c r="LT43" s="8"/>
      <c r="LU43" s="4"/>
      <c r="LV43" s="8"/>
      <c r="LW43" s="7"/>
      <c r="LX43" s="7"/>
      <c r="LY43" s="2" t="s">
        <v>170</v>
      </c>
      <c r="LZ43" s="2" t="s">
        <v>128</v>
      </c>
      <c r="MA43" s="2" t="s">
        <v>131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170</v>
      </c>
      <c r="ML43" s="2" t="s">
        <v>128</v>
      </c>
      <c r="MM43" s="2" t="s">
        <v>131</v>
      </c>
      <c r="MN43" s="2" t="s">
        <v>131</v>
      </c>
      <c r="MO43" s="2" t="s">
        <v>141</v>
      </c>
      <c r="MP43" s="2" t="s">
        <v>131</v>
      </c>
      <c r="MQ43" s="4"/>
      <c r="MR43" s="8"/>
      <c r="MS43" s="4"/>
      <c r="MT43" s="8"/>
      <c r="MU43" s="7"/>
      <c r="MV43" s="7"/>
      <c r="MW43" s="2" t="s">
        <v>171</v>
      </c>
      <c r="MX43" s="2" t="s">
        <v>128</v>
      </c>
      <c r="MY43" s="2" t="s">
        <v>131</v>
      </c>
      <c r="MZ43" s="2" t="s">
        <v>131</v>
      </c>
      <c r="NA43" s="2" t="s">
        <v>141</v>
      </c>
      <c r="NB43" s="2" t="s">
        <v>131</v>
      </c>
      <c r="NC43" s="4"/>
      <c r="ND43" s="8"/>
      <c r="NE43" s="4"/>
      <c r="NF43" s="8"/>
      <c r="NG43" s="7"/>
      <c r="NH43" s="7"/>
      <c r="NI43" s="2" t="s">
        <v>170</v>
      </c>
      <c r="NJ43" s="2" t="s">
        <v>128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170</v>
      </c>
      <c r="NV43" s="2" t="s">
        <v>172</v>
      </c>
      <c r="NW43" s="2" t="s">
        <v>131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170</v>
      </c>
      <c r="OH43" s="2" t="s">
        <v>128</v>
      </c>
      <c r="OI43" s="2" t="s">
        <v>131</v>
      </c>
      <c r="OJ43" s="2" t="s">
        <v>131</v>
      </c>
      <c r="OK43" s="2" t="s">
        <v>141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172</v>
      </c>
      <c r="PG43" s="2" t="s">
        <v>497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256</v>
      </c>
      <c r="QD43" s="2" t="s">
        <v>172</v>
      </c>
      <c r="QE43" s="2" t="s">
        <v>131</v>
      </c>
      <c r="QF43" s="2" t="s">
        <v>131</v>
      </c>
      <c r="QG43" s="2" t="s">
        <v>141</v>
      </c>
      <c r="QH43" s="2" t="s">
        <v>131</v>
      </c>
      <c r="QI43" s="4"/>
      <c r="QJ43" s="8"/>
      <c r="QK43" s="4"/>
      <c r="QL43" s="8"/>
      <c r="QM43" s="7"/>
      <c r="QN43" s="7"/>
      <c r="QO43" s="2" t="s">
        <v>170</v>
      </c>
      <c r="QP43" s="2" t="s">
        <v>128</v>
      </c>
      <c r="QQ43" s="2" t="s">
        <v>131</v>
      </c>
      <c r="QR43" s="2" t="s">
        <v>131</v>
      </c>
      <c r="QS43" s="2" t="s">
        <v>141</v>
      </c>
      <c r="QT43" s="2" t="s">
        <v>131</v>
      </c>
      <c r="QU43" s="4"/>
      <c r="QV43" s="8"/>
      <c r="QW43" s="4"/>
      <c r="QX43" s="8"/>
      <c r="QY43" s="7"/>
      <c r="QZ43" s="7"/>
      <c r="RA43" s="2" t="s">
        <v>139</v>
      </c>
      <c r="RB43" s="2" t="s">
        <v>172</v>
      </c>
      <c r="RC43" s="2" t="s">
        <v>798</v>
      </c>
      <c r="RD43" s="2" t="s">
        <v>812</v>
      </c>
      <c r="RE43" s="2" t="s">
        <v>141</v>
      </c>
      <c r="RF43" s="2" t="s">
        <v>131</v>
      </c>
    </row>
    <row r="44">
      <c r="A44" s="2" t="s">
        <v>813</v>
      </c>
      <c r="B44" s="2" t="s">
        <v>120</v>
      </c>
      <c r="C44" s="2" t="s">
        <v>121</v>
      </c>
      <c r="D44" s="2" t="s">
        <v>734</v>
      </c>
      <c r="E44" s="2" t="s">
        <v>735</v>
      </c>
      <c r="F44" s="2" t="s">
        <v>736</v>
      </c>
      <c r="G44" s="2" t="s">
        <v>736</v>
      </c>
      <c r="H44" s="2" t="s">
        <v>736</v>
      </c>
      <c r="I44" s="2" t="s">
        <v>750</v>
      </c>
      <c r="J44" s="2" t="s">
        <v>751</v>
      </c>
      <c r="K44" s="2" t="s">
        <v>814</v>
      </c>
      <c r="L44" s="3">
        <v>47.52</v>
      </c>
      <c r="M44" s="3">
        <v>49.9</v>
      </c>
      <c r="N44" s="3">
        <v>109.99</v>
      </c>
      <c r="O44" s="2" t="s">
        <v>128</v>
      </c>
      <c r="P44" s="2" t="s">
        <v>218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219</v>
      </c>
      <c r="V44" s="2" t="s">
        <v>220</v>
      </c>
      <c r="W44" s="2" t="s">
        <v>183</v>
      </c>
      <c r="X44" s="2" t="s">
        <v>740</v>
      </c>
      <c r="Y44" s="2" t="s">
        <v>242</v>
      </c>
      <c r="Z44" s="4">
        <v>190</v>
      </c>
      <c r="AA44" s="4">
        <f>=ROUNDDOWN(63.3333333333333,0)</f>
      </c>
      <c r="AB44" s="5">
        <v>3</v>
      </c>
      <c r="AC44" s="2" t="s">
        <v>131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44</v>
      </c>
      <c r="AQ44" s="8">
        <v>2492.07</v>
      </c>
      <c r="AR44" s="4"/>
      <c r="AS44" s="8"/>
      <c r="AT44" s="7"/>
      <c r="AU44" s="7"/>
      <c r="AV44" s="4">
        <v>44</v>
      </c>
      <c r="AW44" s="8">
        <v>2492.07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0.0406</v>
      </c>
      <c r="BJ44" s="4">
        <v>44</v>
      </c>
      <c r="BK44" s="8">
        <v>2492.07</v>
      </c>
      <c r="BL44" s="2" t="s">
        <v>815</v>
      </c>
      <c r="BM44" s="7">
        <v>1</v>
      </c>
      <c r="BN44" s="7">
        <v>1</v>
      </c>
      <c r="BO44" s="4">
        <v>10</v>
      </c>
      <c r="BP44" s="8">
        <v>573.8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131</v>
      </c>
      <c r="BX44" s="2" t="s">
        <v>131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139</v>
      </c>
      <c r="CH44" s="2" t="s">
        <v>128</v>
      </c>
      <c r="CI44" s="2" t="s">
        <v>581</v>
      </c>
      <c r="CJ44" s="2" t="s">
        <v>816</v>
      </c>
      <c r="CK44" s="2" t="s">
        <v>141</v>
      </c>
      <c r="CL44" s="2" t="s">
        <v>131</v>
      </c>
      <c r="CM44" s="4">
        <v>12</v>
      </c>
      <c r="CN44" s="8">
        <v>716.87</v>
      </c>
      <c r="CO44" s="4"/>
      <c r="CP44" s="8"/>
      <c r="CQ44" s="7"/>
      <c r="CR44" s="7"/>
      <c r="CS44" s="2" t="s">
        <v>139</v>
      </c>
      <c r="CT44" s="2" t="s">
        <v>128</v>
      </c>
      <c r="CU44" s="2" t="s">
        <v>242</v>
      </c>
      <c r="CV44" s="2" t="s">
        <v>817</v>
      </c>
      <c r="CW44" s="2" t="s">
        <v>141</v>
      </c>
      <c r="CX44" s="2" t="s">
        <v>131</v>
      </c>
      <c r="CY44" s="4">
        <v>10</v>
      </c>
      <c r="CZ44" s="8">
        <v>579.3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818</v>
      </c>
      <c r="DH44" s="2" t="s">
        <v>819</v>
      </c>
      <c r="DI44" s="2" t="s">
        <v>141</v>
      </c>
      <c r="DJ44" s="2" t="s">
        <v>131</v>
      </c>
      <c r="DK44" s="4">
        <v>2</v>
      </c>
      <c r="DL44" s="8">
        <v>124.18</v>
      </c>
      <c r="DM44" s="4"/>
      <c r="DN44" s="8"/>
      <c r="DO44" s="7"/>
      <c r="DP44" s="7"/>
      <c r="DQ44" s="2" t="s">
        <v>139</v>
      </c>
      <c r="DR44" s="2" t="s">
        <v>128</v>
      </c>
      <c r="DS44" s="2" t="s">
        <v>292</v>
      </c>
      <c r="DT44" s="2" t="s">
        <v>820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206</v>
      </c>
      <c r="ED44" s="2" t="s">
        <v>128</v>
      </c>
      <c r="EE44" s="2" t="s">
        <v>131</v>
      </c>
      <c r="EF44" s="2" t="s">
        <v>131</v>
      </c>
      <c r="EG44" s="2" t="s">
        <v>141</v>
      </c>
      <c r="EH44" s="2" t="s">
        <v>131</v>
      </c>
      <c r="EI44" s="4">
        <v>2</v>
      </c>
      <c r="EJ44" s="8">
        <v>87.26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821</v>
      </c>
      <c r="ER44" s="2" t="s">
        <v>822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823</v>
      </c>
      <c r="FD44" s="2" t="s">
        <v>131</v>
      </c>
      <c r="FE44" s="2" t="s">
        <v>141</v>
      </c>
      <c r="FF44" s="2" t="s">
        <v>131</v>
      </c>
      <c r="FG44" s="4">
        <v>4</v>
      </c>
      <c r="FH44" s="8">
        <v>203.08</v>
      </c>
      <c r="FI44" s="4"/>
      <c r="FJ44" s="8"/>
      <c r="FK44" s="7"/>
      <c r="FL44" s="7"/>
      <c r="FM44" s="2" t="s">
        <v>139</v>
      </c>
      <c r="FN44" s="2" t="s">
        <v>128</v>
      </c>
      <c r="FO44" s="2" t="s">
        <v>233</v>
      </c>
      <c r="FP44" s="2" t="s">
        <v>824</v>
      </c>
      <c r="FQ44" s="2" t="s">
        <v>141</v>
      </c>
      <c r="FR44" s="2" t="s">
        <v>131</v>
      </c>
      <c r="FS44" s="4">
        <v>2</v>
      </c>
      <c r="FT44" s="8">
        <v>99.8</v>
      </c>
      <c r="FU44" s="4"/>
      <c r="FV44" s="8"/>
      <c r="FW44" s="7"/>
      <c r="FX44" s="7"/>
      <c r="FY44" s="2" t="s">
        <v>139</v>
      </c>
      <c r="FZ44" s="2" t="s">
        <v>128</v>
      </c>
      <c r="GA44" s="2" t="s">
        <v>234</v>
      </c>
      <c r="GB44" s="2" t="s">
        <v>825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128</v>
      </c>
      <c r="GM44" s="2" t="s">
        <v>298</v>
      </c>
      <c r="GN44" s="2" t="s">
        <v>131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421</v>
      </c>
      <c r="GX44" s="2" t="s">
        <v>128</v>
      </c>
      <c r="GY44" s="2" t="s">
        <v>158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170</v>
      </c>
      <c r="HJ44" s="2" t="s">
        <v>128</v>
      </c>
      <c r="HK44" s="2" t="s">
        <v>131</v>
      </c>
      <c r="HL44" s="2" t="s">
        <v>131</v>
      </c>
      <c r="HM44" s="2" t="s">
        <v>141</v>
      </c>
      <c r="HN44" s="2" t="s">
        <v>131</v>
      </c>
      <c r="HO44" s="4">
        <v>2</v>
      </c>
      <c r="HP44" s="8">
        <v>107.78</v>
      </c>
      <c r="HQ44" s="4"/>
      <c r="HR44" s="8"/>
      <c r="HS44" s="7"/>
      <c r="HT44" s="7"/>
      <c r="HU44" s="2" t="s">
        <v>139</v>
      </c>
      <c r="HV44" s="2" t="s">
        <v>128</v>
      </c>
      <c r="HW44" s="2" t="s">
        <v>302</v>
      </c>
      <c r="HX44" s="2" t="s">
        <v>826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562</v>
      </c>
      <c r="IJ44" s="2" t="s">
        <v>131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242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170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139</v>
      </c>
      <c r="JR44" s="2" t="s">
        <v>128</v>
      </c>
      <c r="JS44" s="2" t="s">
        <v>169</v>
      </c>
      <c r="JT44" s="2" t="s">
        <v>131</v>
      </c>
      <c r="JU44" s="2" t="s">
        <v>141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170</v>
      </c>
      <c r="KP44" s="2" t="s">
        <v>128</v>
      </c>
      <c r="KQ44" s="2" t="s">
        <v>131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170</v>
      </c>
      <c r="LB44" s="2" t="s">
        <v>172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171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170</v>
      </c>
      <c r="LZ44" s="2" t="s">
        <v>128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170</v>
      </c>
      <c r="ML44" s="2" t="s">
        <v>128</v>
      </c>
      <c r="MM44" s="2" t="s">
        <v>131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171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170</v>
      </c>
      <c r="NJ44" s="2" t="s">
        <v>128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170</v>
      </c>
      <c r="OH44" s="2" t="s">
        <v>128</v>
      </c>
      <c r="OI44" s="2" t="s">
        <v>131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139</v>
      </c>
      <c r="PF44" s="2" t="s">
        <v>172</v>
      </c>
      <c r="PG44" s="2" t="s">
        <v>173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170</v>
      </c>
      <c r="PR44" s="2" t="s">
        <v>128</v>
      </c>
      <c r="PS44" s="2" t="s">
        <v>131</v>
      </c>
      <c r="PT44" s="2" t="s">
        <v>131</v>
      </c>
      <c r="PU44" s="2" t="s">
        <v>141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170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172</v>
      </c>
      <c r="RC44" s="2" t="s">
        <v>827</v>
      </c>
      <c r="RD44" s="2" t="s">
        <v>710</v>
      </c>
      <c r="RE44" s="2" t="s">
        <v>141</v>
      </c>
      <c r="RF44" s="2" t="s">
        <v>131</v>
      </c>
    </row>
    <row r="45">
      <c r="A45" s="2" t="s">
        <v>828</v>
      </c>
      <c r="B45" s="2" t="s">
        <v>120</v>
      </c>
      <c r="C45" s="2" t="s">
        <v>121</v>
      </c>
      <c r="D45" s="2" t="s">
        <v>734</v>
      </c>
      <c r="E45" s="2" t="s">
        <v>735</v>
      </c>
      <c r="F45" s="2" t="s">
        <v>736</v>
      </c>
      <c r="G45" s="2" t="s">
        <v>736</v>
      </c>
      <c r="H45" s="2" t="s">
        <v>736</v>
      </c>
      <c r="I45" s="2" t="s">
        <v>750</v>
      </c>
      <c r="J45" s="2" t="s">
        <v>751</v>
      </c>
      <c r="K45" s="2" t="s">
        <v>829</v>
      </c>
      <c r="L45" s="3">
        <v>47.52</v>
      </c>
      <c r="M45" s="3">
        <v>49.9</v>
      </c>
      <c r="N45" s="3">
        <v>109.99</v>
      </c>
      <c r="O45" s="2" t="s">
        <v>128</v>
      </c>
      <c r="P45" s="2" t="s">
        <v>432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219</v>
      </c>
      <c r="V45" s="2" t="s">
        <v>220</v>
      </c>
      <c r="W45" s="2" t="s">
        <v>183</v>
      </c>
      <c r="X45" s="2" t="s">
        <v>740</v>
      </c>
      <c r="Y45" s="2" t="s">
        <v>441</v>
      </c>
      <c r="Z45" s="4">
        <v>76</v>
      </c>
      <c r="AA45" s="4">
        <f>=ROUNDDOWN(19,0)</f>
      </c>
      <c r="AB45" s="5">
        <v>4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15</v>
      </c>
      <c r="AQ45" s="8">
        <v>757.43</v>
      </c>
      <c r="AR45" s="4"/>
      <c r="AS45" s="8"/>
      <c r="AT45" s="7"/>
      <c r="AU45" s="7"/>
      <c r="AV45" s="4">
        <v>15</v>
      </c>
      <c r="AW45" s="8">
        <v>757.43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0.0123</v>
      </c>
      <c r="BJ45" s="4">
        <v>15</v>
      </c>
      <c r="BK45" s="8">
        <v>757.43</v>
      </c>
      <c r="BL45" s="2" t="s">
        <v>830</v>
      </c>
      <c r="BM45" s="7">
        <v>1</v>
      </c>
      <c r="BN45" s="7">
        <v>1</v>
      </c>
      <c r="BO45" s="4">
        <v>9</v>
      </c>
      <c r="BP45" s="8">
        <v>491.85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131</v>
      </c>
      <c r="BX45" s="2" t="s">
        <v>352</v>
      </c>
      <c r="BY45" s="2" t="s">
        <v>141</v>
      </c>
      <c r="BZ45" s="2" t="s">
        <v>131</v>
      </c>
      <c r="CA45" s="4">
        <v>4</v>
      </c>
      <c r="CB45" s="8">
        <v>149.72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746</v>
      </c>
      <c r="CJ45" s="2" t="s">
        <v>831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297</v>
      </c>
      <c r="CV45" s="2" t="s">
        <v>131</v>
      </c>
      <c r="CW45" s="2" t="s">
        <v>141</v>
      </c>
      <c r="CX45" s="2" t="s">
        <v>131</v>
      </c>
      <c r="CY45" s="4">
        <v>2</v>
      </c>
      <c r="CZ45" s="8">
        <v>115.86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451</v>
      </c>
      <c r="DH45" s="2" t="s">
        <v>832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139</v>
      </c>
      <c r="DR45" s="2" t="s">
        <v>128</v>
      </c>
      <c r="DS45" s="2" t="s">
        <v>442</v>
      </c>
      <c r="DT45" s="2" t="s">
        <v>131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206</v>
      </c>
      <c r="ED45" s="2" t="s">
        <v>128</v>
      </c>
      <c r="EE45" s="2" t="s">
        <v>131</v>
      </c>
      <c r="EF45" s="2" t="s">
        <v>131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139</v>
      </c>
      <c r="EP45" s="2" t="s">
        <v>128</v>
      </c>
      <c r="EQ45" s="2" t="s">
        <v>598</v>
      </c>
      <c r="ER45" s="2" t="s">
        <v>833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149</v>
      </c>
      <c r="FB45" s="2" t="s">
        <v>128</v>
      </c>
      <c r="FC45" s="2" t="s">
        <v>131</v>
      </c>
      <c r="FD45" s="2" t="s">
        <v>131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139</v>
      </c>
      <c r="FN45" s="2" t="s">
        <v>128</v>
      </c>
      <c r="FO45" s="2" t="s">
        <v>233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170</v>
      </c>
      <c r="FZ45" s="2" t="s">
        <v>128</v>
      </c>
      <c r="GA45" s="2" t="s">
        <v>131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256</v>
      </c>
      <c r="GL45" s="2" t="s">
        <v>128</v>
      </c>
      <c r="GM45" s="2" t="s">
        <v>131</v>
      </c>
      <c r="GN45" s="2" t="s">
        <v>131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170</v>
      </c>
      <c r="GX45" s="2" t="s">
        <v>128</v>
      </c>
      <c r="GY45" s="2" t="s">
        <v>131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170</v>
      </c>
      <c r="HJ45" s="2" t="s">
        <v>128</v>
      </c>
      <c r="HK45" s="2" t="s">
        <v>131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256</v>
      </c>
      <c r="HV45" s="2" t="s">
        <v>128</v>
      </c>
      <c r="HW45" s="2" t="s">
        <v>131</v>
      </c>
      <c r="HX45" s="2" t="s">
        <v>131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256</v>
      </c>
      <c r="IH45" s="2" t="s">
        <v>128</v>
      </c>
      <c r="II45" s="2" t="s">
        <v>131</v>
      </c>
      <c r="IJ45" s="2" t="s">
        <v>131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297</v>
      </c>
      <c r="IV45" s="2" t="s">
        <v>131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170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139</v>
      </c>
      <c r="JR45" s="2" t="s">
        <v>128</v>
      </c>
      <c r="JS45" s="2" t="s">
        <v>297</v>
      </c>
      <c r="JT45" s="2" t="s">
        <v>131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170</v>
      </c>
      <c r="KD45" s="2" t="s">
        <v>128</v>
      </c>
      <c r="KE45" s="2" t="s">
        <v>131</v>
      </c>
      <c r="KF45" s="2" t="s">
        <v>131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170</v>
      </c>
      <c r="KP45" s="2" t="s">
        <v>128</v>
      </c>
      <c r="KQ45" s="2" t="s">
        <v>131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170</v>
      </c>
      <c r="LB45" s="2" t="s">
        <v>172</v>
      </c>
      <c r="LC45" s="2" t="s">
        <v>131</v>
      </c>
      <c r="LD45" s="2" t="s">
        <v>131</v>
      </c>
      <c r="LE45" s="2" t="s">
        <v>141</v>
      </c>
      <c r="LF45" s="2" t="s">
        <v>131</v>
      </c>
      <c r="LG45" s="4"/>
      <c r="LH45" s="8"/>
      <c r="LI45" s="4"/>
      <c r="LJ45" s="8"/>
      <c r="LK45" s="7"/>
      <c r="LL45" s="7"/>
      <c r="LM45" s="2" t="s">
        <v>171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170</v>
      </c>
      <c r="LZ45" s="2" t="s">
        <v>128</v>
      </c>
      <c r="MA45" s="2" t="s">
        <v>131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170</v>
      </c>
      <c r="ML45" s="2" t="s">
        <v>128</v>
      </c>
      <c r="MM45" s="2" t="s">
        <v>131</v>
      </c>
      <c r="MN45" s="2" t="s">
        <v>131</v>
      </c>
      <c r="MO45" s="2" t="s">
        <v>141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171</v>
      </c>
      <c r="NJ45" s="2" t="s">
        <v>128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170</v>
      </c>
      <c r="NV45" s="2" t="s">
        <v>128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170</v>
      </c>
      <c r="OH45" s="2" t="s">
        <v>128</v>
      </c>
      <c r="OI45" s="2" t="s">
        <v>131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170</v>
      </c>
      <c r="OT45" s="2" t="s">
        <v>128</v>
      </c>
      <c r="OU45" s="2" t="s">
        <v>131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170</v>
      </c>
      <c r="PF45" s="2" t="s">
        <v>128</v>
      </c>
      <c r="PG45" s="2" t="s">
        <v>131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170</v>
      </c>
      <c r="PR45" s="2" t="s">
        <v>128</v>
      </c>
      <c r="PS45" s="2" t="s">
        <v>131</v>
      </c>
      <c r="PT45" s="2" t="s">
        <v>131</v>
      </c>
      <c r="PU45" s="2" t="s">
        <v>141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170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170</v>
      </c>
      <c r="RB45" s="2" t="s">
        <v>128</v>
      </c>
      <c r="RC45" s="2" t="s">
        <v>131</v>
      </c>
      <c r="RD45" s="2" t="s">
        <v>131</v>
      </c>
      <c r="RE45" s="2" t="s">
        <v>141</v>
      </c>
      <c r="RF45" s="2" t="s">
        <v>131</v>
      </c>
    </row>
    <row r="46">
      <c r="A46" s="2" t="s">
        <v>834</v>
      </c>
      <c r="B46" s="2" t="s">
        <v>120</v>
      </c>
      <c r="C46" s="2" t="s">
        <v>121</v>
      </c>
      <c r="D46" s="2" t="s">
        <v>734</v>
      </c>
      <c r="E46" s="2" t="s">
        <v>735</v>
      </c>
      <c r="F46" s="2" t="s">
        <v>835</v>
      </c>
      <c r="G46" s="2" t="s">
        <v>835</v>
      </c>
      <c r="H46" s="2" t="s">
        <v>835</v>
      </c>
      <c r="I46" s="2" t="s">
        <v>836</v>
      </c>
      <c r="J46" s="2" t="s">
        <v>126</v>
      </c>
      <c r="K46" s="2" t="s">
        <v>837</v>
      </c>
      <c r="L46" s="3">
        <v>67</v>
      </c>
      <c r="M46" s="3">
        <v>70.35</v>
      </c>
      <c r="N46" s="3">
        <v>139.99</v>
      </c>
      <c r="O46" s="2" t="s">
        <v>615</v>
      </c>
      <c r="P46" s="2" t="s">
        <v>616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219</v>
      </c>
      <c r="V46" s="2" t="s">
        <v>220</v>
      </c>
      <c r="W46" s="2" t="s">
        <v>135</v>
      </c>
      <c r="X46" s="2" t="s">
        <v>838</v>
      </c>
      <c r="Y46" s="2" t="s">
        <v>839</v>
      </c>
      <c r="Z46" s="4">
        <v>44</v>
      </c>
      <c r="AA46" s="4">
        <f>=ROUNDDOWN(44,0)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13</v>
      </c>
      <c r="AQ46" s="8">
        <v>995.1</v>
      </c>
      <c r="AR46" s="4"/>
      <c r="AS46" s="8"/>
      <c r="AT46" s="7"/>
      <c r="AU46" s="7"/>
      <c r="AV46" s="4">
        <v>13</v>
      </c>
      <c r="AW46" s="8">
        <v>995.1</v>
      </c>
      <c r="AX46" s="4"/>
      <c r="AY46" s="8"/>
      <c r="AZ46" s="7"/>
      <c r="BA46" s="7"/>
      <c r="BB46" s="7">
        <v>1</v>
      </c>
      <c r="BC46" s="4">
        <v>13</v>
      </c>
      <c r="BD46" s="8">
        <v>995.1</v>
      </c>
      <c r="BE46" s="4"/>
      <c r="BF46" s="8"/>
      <c r="BG46" s="7"/>
      <c r="BH46" s="7"/>
      <c r="BI46" s="7">
        <v>1</v>
      </c>
      <c r="BJ46" s="4">
        <v>13</v>
      </c>
      <c r="BK46" s="8">
        <v>995.1</v>
      </c>
      <c r="BL46" s="2" t="s">
        <v>840</v>
      </c>
      <c r="BM46" s="7">
        <v>1</v>
      </c>
      <c r="BN46" s="7">
        <v>1</v>
      </c>
      <c r="BO46" s="4">
        <v>12</v>
      </c>
      <c r="BP46" s="8">
        <v>924.6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549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139</v>
      </c>
      <c r="CH46" s="2" t="s">
        <v>128</v>
      </c>
      <c r="CI46" s="2" t="s">
        <v>841</v>
      </c>
      <c r="CJ46" s="2" t="s">
        <v>131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139</v>
      </c>
      <c r="CT46" s="2" t="s">
        <v>128</v>
      </c>
      <c r="CU46" s="2" t="s">
        <v>842</v>
      </c>
      <c r="CV46" s="2" t="s">
        <v>843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139</v>
      </c>
      <c r="DF46" s="2" t="s">
        <v>128</v>
      </c>
      <c r="DG46" s="2" t="s">
        <v>844</v>
      </c>
      <c r="DH46" s="2" t="s">
        <v>710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139</v>
      </c>
      <c r="DR46" s="2" t="s">
        <v>128</v>
      </c>
      <c r="DS46" s="2" t="s">
        <v>292</v>
      </c>
      <c r="DT46" s="2" t="s">
        <v>131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149</v>
      </c>
      <c r="ED46" s="2" t="s">
        <v>128</v>
      </c>
      <c r="EE46" s="2" t="s">
        <v>131</v>
      </c>
      <c r="EF46" s="2" t="s">
        <v>131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128</v>
      </c>
      <c r="EQ46" s="2" t="s">
        <v>845</v>
      </c>
      <c r="ER46" s="2" t="s">
        <v>131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823</v>
      </c>
      <c r="FD46" s="2" t="s">
        <v>131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256</v>
      </c>
      <c r="FN46" s="2" t="s">
        <v>128</v>
      </c>
      <c r="FO46" s="2" t="s">
        <v>233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139</v>
      </c>
      <c r="FZ46" s="2" t="s">
        <v>128</v>
      </c>
      <c r="GA46" s="2" t="s">
        <v>234</v>
      </c>
      <c r="GB46" s="2" t="s">
        <v>598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139</v>
      </c>
      <c r="GL46" s="2" t="s">
        <v>128</v>
      </c>
      <c r="GM46" s="2" t="s">
        <v>298</v>
      </c>
      <c r="GN46" s="2" t="s">
        <v>131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170</v>
      </c>
      <c r="GX46" s="2" t="s">
        <v>128</v>
      </c>
      <c r="GY46" s="2" t="s">
        <v>131</v>
      </c>
      <c r="GZ46" s="2" t="s">
        <v>131</v>
      </c>
      <c r="HA46" s="2" t="s">
        <v>141</v>
      </c>
      <c r="HB46" s="2" t="s">
        <v>131</v>
      </c>
      <c r="HC46" s="4">
        <v>1</v>
      </c>
      <c r="HD46" s="8">
        <v>70.5</v>
      </c>
      <c r="HE46" s="4"/>
      <c r="HF46" s="8"/>
      <c r="HG46" s="7"/>
      <c r="HH46" s="7"/>
      <c r="HI46" s="2" t="s">
        <v>139</v>
      </c>
      <c r="HJ46" s="2" t="s">
        <v>128</v>
      </c>
      <c r="HK46" s="2" t="s">
        <v>647</v>
      </c>
      <c r="HL46" s="2" t="s">
        <v>690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560</v>
      </c>
      <c r="HX46" s="2" t="s">
        <v>846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562</v>
      </c>
      <c r="IJ46" s="2" t="s">
        <v>543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842</v>
      </c>
      <c r="IV46" s="2" t="s">
        <v>131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170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139</v>
      </c>
      <c r="JR46" s="2" t="s">
        <v>128</v>
      </c>
      <c r="JS46" s="2" t="s">
        <v>169</v>
      </c>
      <c r="JT46" s="2" t="s">
        <v>131</v>
      </c>
      <c r="JU46" s="2" t="s">
        <v>141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170</v>
      </c>
      <c r="KP46" s="2" t="s">
        <v>128</v>
      </c>
      <c r="KQ46" s="2" t="s">
        <v>131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170</v>
      </c>
      <c r="LB46" s="2" t="s">
        <v>172</v>
      </c>
      <c r="LC46" s="2" t="s">
        <v>131</v>
      </c>
      <c r="LD46" s="2" t="s">
        <v>131</v>
      </c>
      <c r="LE46" s="2" t="s">
        <v>141</v>
      </c>
      <c r="LF46" s="2" t="s">
        <v>131</v>
      </c>
      <c r="LG46" s="4"/>
      <c r="LH46" s="8"/>
      <c r="LI46" s="4"/>
      <c r="LJ46" s="8"/>
      <c r="LK46" s="7"/>
      <c r="LL46" s="7"/>
      <c r="LM46" s="2" t="s">
        <v>171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170</v>
      </c>
      <c r="LZ46" s="2" t="s">
        <v>128</v>
      </c>
      <c r="MA46" s="2" t="s">
        <v>131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170</v>
      </c>
      <c r="ML46" s="2" t="s">
        <v>128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171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171</v>
      </c>
      <c r="NJ46" s="2" t="s">
        <v>128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170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172</v>
      </c>
      <c r="PG46" s="2" t="s">
        <v>173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170</v>
      </c>
      <c r="PR46" s="2" t="s">
        <v>128</v>
      </c>
      <c r="PS46" s="2" t="s">
        <v>131</v>
      </c>
      <c r="PT46" s="2" t="s">
        <v>131</v>
      </c>
      <c r="PU46" s="2" t="s">
        <v>141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171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172</v>
      </c>
      <c r="RC46" s="2" t="s">
        <v>845</v>
      </c>
      <c r="RD46" s="2" t="s">
        <v>847</v>
      </c>
      <c r="RE46" s="2" t="s">
        <v>141</v>
      </c>
      <c r="RF46" s="2" t="s">
        <v>131</v>
      </c>
    </row>
    <row r="47">
      <c r="A47" s="2" t="s">
        <v>848</v>
      </c>
      <c r="B47" s="2" t="s">
        <v>120</v>
      </c>
      <c r="C47" s="2" t="s">
        <v>121</v>
      </c>
      <c r="D47" s="2" t="s">
        <v>734</v>
      </c>
      <c r="E47" s="2" t="s">
        <v>735</v>
      </c>
      <c r="F47" s="2" t="s">
        <v>849</v>
      </c>
      <c r="G47" s="2" t="s">
        <v>849</v>
      </c>
      <c r="H47" s="2" t="s">
        <v>849</v>
      </c>
      <c r="I47" s="2" t="s">
        <v>850</v>
      </c>
      <c r="J47" s="2" t="s">
        <v>126</v>
      </c>
      <c r="K47" s="2" t="s">
        <v>837</v>
      </c>
      <c r="L47" s="3">
        <v>71</v>
      </c>
      <c r="M47" s="3">
        <v>74.55</v>
      </c>
      <c r="N47" s="3">
        <v>149.99</v>
      </c>
      <c r="O47" s="2" t="s">
        <v>615</v>
      </c>
      <c r="P47" s="2" t="s">
        <v>616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219</v>
      </c>
      <c r="V47" s="2" t="s">
        <v>220</v>
      </c>
      <c r="W47" s="2" t="s">
        <v>740</v>
      </c>
      <c r="X47" s="2" t="s">
        <v>838</v>
      </c>
      <c r="Y47" s="2" t="s">
        <v>839</v>
      </c>
      <c r="Z47" s="4">
        <v>53</v>
      </c>
      <c r="AA47" s="4">
        <f>=ROUNDDOWN(26.5,0)</f>
      </c>
      <c r="AB47" s="5">
        <v>2</v>
      </c>
      <c r="AC47" s="2" t="s">
        <v>131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8</v>
      </c>
      <c r="AQ47" s="8">
        <v>567.19</v>
      </c>
      <c r="AR47" s="4"/>
      <c r="AS47" s="8"/>
      <c r="AT47" s="7"/>
      <c r="AU47" s="7"/>
      <c r="AV47" s="4">
        <v>8</v>
      </c>
      <c r="AW47" s="8">
        <v>567.19</v>
      </c>
      <c r="AX47" s="4"/>
      <c r="AY47" s="8"/>
      <c r="AZ47" s="7"/>
      <c r="BA47" s="7"/>
      <c r="BB47" s="7">
        <v>1</v>
      </c>
      <c r="BC47" s="4">
        <v>8</v>
      </c>
      <c r="BD47" s="8">
        <v>567.19</v>
      </c>
      <c r="BE47" s="4"/>
      <c r="BF47" s="8"/>
      <c r="BG47" s="7"/>
      <c r="BH47" s="7"/>
      <c r="BI47" s="7">
        <v>1</v>
      </c>
      <c r="BJ47" s="4">
        <v>8</v>
      </c>
      <c r="BK47" s="8">
        <v>567.19</v>
      </c>
      <c r="BL47" s="2" t="s">
        <v>851</v>
      </c>
      <c r="BM47" s="7">
        <v>1</v>
      </c>
      <c r="BN47" s="7">
        <v>1</v>
      </c>
      <c r="BO47" s="4">
        <v>3</v>
      </c>
      <c r="BP47" s="8">
        <v>244.95</v>
      </c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549</v>
      </c>
      <c r="BY47" s="2" t="s">
        <v>141</v>
      </c>
      <c r="BZ47" s="2" t="s">
        <v>131</v>
      </c>
      <c r="CA47" s="4">
        <v>2</v>
      </c>
      <c r="CB47" s="8">
        <v>71</v>
      </c>
      <c r="CC47" s="4"/>
      <c r="CD47" s="8"/>
      <c r="CE47" s="7"/>
      <c r="CF47" s="7"/>
      <c r="CG47" s="2" t="s">
        <v>139</v>
      </c>
      <c r="CH47" s="2" t="s">
        <v>128</v>
      </c>
      <c r="CI47" s="2" t="s">
        <v>841</v>
      </c>
      <c r="CJ47" s="2" t="s">
        <v>651</v>
      </c>
      <c r="CK47" s="2" t="s">
        <v>141</v>
      </c>
      <c r="CL47" s="2" t="s">
        <v>131</v>
      </c>
      <c r="CM47" s="4">
        <v>1</v>
      </c>
      <c r="CN47" s="8">
        <v>84.24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842</v>
      </c>
      <c r="CV47" s="2" t="s">
        <v>852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139</v>
      </c>
      <c r="DF47" s="2" t="s">
        <v>128</v>
      </c>
      <c r="DG47" s="2" t="s">
        <v>844</v>
      </c>
      <c r="DH47" s="2" t="s">
        <v>853</v>
      </c>
      <c r="DI47" s="2" t="s">
        <v>141</v>
      </c>
      <c r="DJ47" s="2" t="s">
        <v>131</v>
      </c>
      <c r="DK47" s="4">
        <v>2</v>
      </c>
      <c r="DL47" s="8">
        <v>167</v>
      </c>
      <c r="DM47" s="4"/>
      <c r="DN47" s="8"/>
      <c r="DO47" s="7"/>
      <c r="DP47" s="7"/>
      <c r="DQ47" s="2" t="s">
        <v>139</v>
      </c>
      <c r="DR47" s="2" t="s">
        <v>128</v>
      </c>
      <c r="DS47" s="2" t="s">
        <v>292</v>
      </c>
      <c r="DT47" s="2" t="s">
        <v>286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206</v>
      </c>
      <c r="ED47" s="2" t="s">
        <v>128</v>
      </c>
      <c r="EE47" s="2" t="s">
        <v>131</v>
      </c>
      <c r="EF47" s="2" t="s">
        <v>131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128</v>
      </c>
      <c r="EQ47" s="2" t="s">
        <v>845</v>
      </c>
      <c r="ER47" s="2" t="s">
        <v>854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170</v>
      </c>
      <c r="FB47" s="2" t="s">
        <v>128</v>
      </c>
      <c r="FC47" s="2" t="s">
        <v>131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256</v>
      </c>
      <c r="FN47" s="2" t="s">
        <v>128</v>
      </c>
      <c r="FO47" s="2" t="s">
        <v>233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139</v>
      </c>
      <c r="FZ47" s="2" t="s">
        <v>128</v>
      </c>
      <c r="GA47" s="2" t="s">
        <v>234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298</v>
      </c>
      <c r="GN47" s="2" t="s">
        <v>561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170</v>
      </c>
      <c r="GX47" s="2" t="s">
        <v>128</v>
      </c>
      <c r="GY47" s="2" t="s">
        <v>131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139</v>
      </c>
      <c r="HJ47" s="2" t="s">
        <v>128</v>
      </c>
      <c r="HK47" s="2" t="s">
        <v>647</v>
      </c>
      <c r="HL47" s="2" t="s">
        <v>855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139</v>
      </c>
      <c r="HV47" s="2" t="s">
        <v>128</v>
      </c>
      <c r="HW47" s="2" t="s">
        <v>560</v>
      </c>
      <c r="HX47" s="2" t="s">
        <v>856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128</v>
      </c>
      <c r="II47" s="2" t="s">
        <v>562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842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170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128</v>
      </c>
      <c r="JS47" s="2" t="s">
        <v>169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170</v>
      </c>
      <c r="KP47" s="2" t="s">
        <v>128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170</v>
      </c>
      <c r="LB47" s="2" t="s">
        <v>172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171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170</v>
      </c>
      <c r="LZ47" s="2" t="s">
        <v>128</v>
      </c>
      <c r="MA47" s="2" t="s">
        <v>131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170</v>
      </c>
      <c r="ML47" s="2" t="s">
        <v>128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171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171</v>
      </c>
      <c r="NJ47" s="2" t="s">
        <v>128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170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172</v>
      </c>
      <c r="PG47" s="2" t="s">
        <v>173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170</v>
      </c>
      <c r="PR47" s="2" t="s">
        <v>128</v>
      </c>
      <c r="PS47" s="2" t="s">
        <v>131</v>
      </c>
      <c r="PT47" s="2" t="s">
        <v>131</v>
      </c>
      <c r="PU47" s="2" t="s">
        <v>141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171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845</v>
      </c>
      <c r="RD47" s="2" t="s">
        <v>131</v>
      </c>
      <c r="RE47" s="2" t="s">
        <v>141</v>
      </c>
      <c r="RF47" s="2" t="s">
        <v>131</v>
      </c>
    </row>
    <row r="48">
      <c r="A48" s="2" t="s">
        <v>857</v>
      </c>
      <c r="B48" s="2" t="s">
        <v>120</v>
      </c>
      <c r="C48" s="2" t="s">
        <v>121</v>
      </c>
      <c r="D48" s="2" t="s">
        <v>734</v>
      </c>
      <c r="E48" s="2" t="s">
        <v>735</v>
      </c>
      <c r="F48" s="2" t="s">
        <v>858</v>
      </c>
      <c r="G48" s="2" t="s">
        <v>858</v>
      </c>
      <c r="H48" s="2" t="s">
        <v>858</v>
      </c>
      <c r="I48" s="2" t="s">
        <v>859</v>
      </c>
      <c r="J48" s="2" t="s">
        <v>126</v>
      </c>
      <c r="K48" s="2" t="s">
        <v>837</v>
      </c>
      <c r="L48" s="3">
        <v>81</v>
      </c>
      <c r="M48" s="3">
        <v>85.05</v>
      </c>
      <c r="N48" s="3">
        <v>189.99</v>
      </c>
      <c r="O48" s="2" t="s">
        <v>615</v>
      </c>
      <c r="P48" s="2" t="s">
        <v>616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219</v>
      </c>
      <c r="V48" s="2" t="s">
        <v>220</v>
      </c>
      <c r="W48" s="2" t="s">
        <v>135</v>
      </c>
      <c r="X48" s="2" t="s">
        <v>838</v>
      </c>
      <c r="Y48" s="2" t="s">
        <v>839</v>
      </c>
      <c r="Z48" s="4">
        <v>74</v>
      </c>
      <c r="AA48" s="4">
        <f>=ROUNDDOWN(37,0)</f>
      </c>
      <c r="AB48" s="5">
        <v>2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</v>
      </c>
      <c r="AQ48" s="8">
        <v>170.1</v>
      </c>
      <c r="AR48" s="4"/>
      <c r="AS48" s="8"/>
      <c r="AT48" s="7"/>
      <c r="AU48" s="7"/>
      <c r="AV48" s="4">
        <v>2</v>
      </c>
      <c r="AW48" s="8">
        <v>170.1</v>
      </c>
      <c r="AX48" s="4"/>
      <c r="AY48" s="8"/>
      <c r="AZ48" s="7"/>
      <c r="BA48" s="7"/>
      <c r="BB48" s="7">
        <v>1</v>
      </c>
      <c r="BC48" s="4">
        <v>2</v>
      </c>
      <c r="BD48" s="8">
        <v>170.1</v>
      </c>
      <c r="BE48" s="4"/>
      <c r="BF48" s="8"/>
      <c r="BG48" s="7"/>
      <c r="BH48" s="7"/>
      <c r="BI48" s="7">
        <v>1</v>
      </c>
      <c r="BJ48" s="4">
        <v>2</v>
      </c>
      <c r="BK48" s="8">
        <v>170.1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860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841</v>
      </c>
      <c r="CJ48" s="2" t="s">
        <v>861</v>
      </c>
      <c r="CK48" s="2" t="s">
        <v>141</v>
      </c>
      <c r="CL48" s="2" t="s">
        <v>131</v>
      </c>
      <c r="CM48" s="4">
        <v>2</v>
      </c>
      <c r="CN48" s="8">
        <v>170.1</v>
      </c>
      <c r="CO48" s="4"/>
      <c r="CP48" s="8"/>
      <c r="CQ48" s="7"/>
      <c r="CR48" s="7"/>
      <c r="CS48" s="2" t="s">
        <v>139</v>
      </c>
      <c r="CT48" s="2" t="s">
        <v>128</v>
      </c>
      <c r="CU48" s="2" t="s">
        <v>842</v>
      </c>
      <c r="CV48" s="2" t="s">
        <v>862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139</v>
      </c>
      <c r="DF48" s="2" t="s">
        <v>128</v>
      </c>
      <c r="DG48" s="2" t="s">
        <v>844</v>
      </c>
      <c r="DH48" s="2" t="s">
        <v>131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139</v>
      </c>
      <c r="DR48" s="2" t="s">
        <v>128</v>
      </c>
      <c r="DS48" s="2" t="s">
        <v>292</v>
      </c>
      <c r="DT48" s="2" t="s">
        <v>863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206</v>
      </c>
      <c r="ED48" s="2" t="s">
        <v>128</v>
      </c>
      <c r="EE48" s="2" t="s">
        <v>131</v>
      </c>
      <c r="EF48" s="2" t="s">
        <v>131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128</v>
      </c>
      <c r="EQ48" s="2" t="s">
        <v>845</v>
      </c>
      <c r="ER48" s="2" t="s">
        <v>864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823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256</v>
      </c>
      <c r="FN48" s="2" t="s">
        <v>128</v>
      </c>
      <c r="FO48" s="2" t="s">
        <v>233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170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298</v>
      </c>
      <c r="GN48" s="2" t="s">
        <v>131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170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139</v>
      </c>
      <c r="HJ48" s="2" t="s">
        <v>128</v>
      </c>
      <c r="HK48" s="2" t="s">
        <v>647</v>
      </c>
      <c r="HL48" s="2" t="s">
        <v>131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139</v>
      </c>
      <c r="HV48" s="2" t="s">
        <v>128</v>
      </c>
      <c r="HW48" s="2" t="s">
        <v>560</v>
      </c>
      <c r="HX48" s="2" t="s">
        <v>131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562</v>
      </c>
      <c r="IJ48" s="2" t="s">
        <v>865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842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170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139</v>
      </c>
      <c r="JR48" s="2" t="s">
        <v>128</v>
      </c>
      <c r="JS48" s="2" t="s">
        <v>169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170</v>
      </c>
      <c r="KP48" s="2" t="s">
        <v>128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170</v>
      </c>
      <c r="LB48" s="2" t="s">
        <v>172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171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170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170</v>
      </c>
      <c r="ML48" s="2" t="s">
        <v>128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171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171</v>
      </c>
      <c r="NJ48" s="2" t="s">
        <v>128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139</v>
      </c>
      <c r="PF48" s="2" t="s">
        <v>172</v>
      </c>
      <c r="PG48" s="2" t="s">
        <v>173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170</v>
      </c>
      <c r="PR48" s="2" t="s">
        <v>128</v>
      </c>
      <c r="PS48" s="2" t="s">
        <v>131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171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172</v>
      </c>
      <c r="RC48" s="2" t="s">
        <v>845</v>
      </c>
      <c r="RD48" s="2" t="s">
        <v>131</v>
      </c>
      <c r="RE48" s="2" t="s">
        <v>141</v>
      </c>
      <c r="RF48" s="2" t="s">
        <v>131</v>
      </c>
    </row>
    <row r="49">
      <c r="A49" s="2" t="s">
        <v>866</v>
      </c>
      <c r="B49" s="2" t="s">
        <v>120</v>
      </c>
      <c r="C49" s="2" t="s">
        <v>121</v>
      </c>
      <c r="D49" s="2" t="s">
        <v>734</v>
      </c>
      <c r="E49" s="2" t="s">
        <v>735</v>
      </c>
      <c r="F49" s="2" t="s">
        <v>867</v>
      </c>
      <c r="G49" s="2" t="s">
        <v>867</v>
      </c>
      <c r="H49" s="2" t="s">
        <v>867</v>
      </c>
      <c r="I49" s="2" t="s">
        <v>868</v>
      </c>
      <c r="J49" s="2" t="s">
        <v>126</v>
      </c>
      <c r="K49" s="2" t="s">
        <v>663</v>
      </c>
      <c r="L49" s="3">
        <v>45.45</v>
      </c>
      <c r="M49" s="3">
        <v>47.72</v>
      </c>
      <c r="N49" s="3">
        <v>99.99</v>
      </c>
      <c r="O49" s="2" t="s">
        <v>615</v>
      </c>
      <c r="P49" s="2" t="s">
        <v>616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219</v>
      </c>
      <c r="V49" s="2" t="s">
        <v>220</v>
      </c>
      <c r="W49" s="2" t="s">
        <v>135</v>
      </c>
      <c r="X49" s="2" t="s">
        <v>131</v>
      </c>
      <c r="Y49" s="2" t="s">
        <v>869</v>
      </c>
      <c r="Z49" s="4">
        <v>102</v>
      </c>
      <c r="AA49" s="4">
        <f>=ROUNDDOWN(170,0)</f>
      </c>
      <c r="AB49" s="5">
        <v>0.6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</v>
      </c>
      <c r="AQ49" s="8">
        <v>119.6</v>
      </c>
      <c r="AR49" s="4"/>
      <c r="AS49" s="8"/>
      <c r="AT49" s="7"/>
      <c r="AU49" s="7"/>
      <c r="AV49" s="4">
        <v>2</v>
      </c>
      <c r="AW49" s="8">
        <v>119.6</v>
      </c>
      <c r="AX49" s="4"/>
      <c r="AY49" s="8"/>
      <c r="AZ49" s="7"/>
      <c r="BA49" s="7"/>
      <c r="BB49" s="7">
        <v>1</v>
      </c>
      <c r="BC49" s="4">
        <v>2</v>
      </c>
      <c r="BD49" s="8">
        <v>119.6</v>
      </c>
      <c r="BE49" s="4"/>
      <c r="BF49" s="8"/>
      <c r="BG49" s="7"/>
      <c r="BH49" s="7"/>
      <c r="BI49" s="7">
        <v>1</v>
      </c>
      <c r="BJ49" s="4">
        <v>2</v>
      </c>
      <c r="BK49" s="8">
        <v>119.6</v>
      </c>
      <c r="BL49" s="2" t="s">
        <v>870</v>
      </c>
      <c r="BM49" s="7">
        <v>1</v>
      </c>
      <c r="BN49" s="7">
        <v>1</v>
      </c>
      <c r="BO49" s="4">
        <v>2</v>
      </c>
      <c r="BP49" s="8">
        <v>119.6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131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139</v>
      </c>
      <c r="CH49" s="2" t="s">
        <v>128</v>
      </c>
      <c r="CI49" s="2" t="s">
        <v>871</v>
      </c>
      <c r="CJ49" s="2" t="s">
        <v>131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350</v>
      </c>
      <c r="CV49" s="2" t="s">
        <v>213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139</v>
      </c>
      <c r="DF49" s="2" t="s">
        <v>128</v>
      </c>
      <c r="DG49" s="2" t="s">
        <v>872</v>
      </c>
      <c r="DH49" s="2" t="s">
        <v>131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139</v>
      </c>
      <c r="DR49" s="2" t="s">
        <v>128</v>
      </c>
      <c r="DS49" s="2" t="s">
        <v>228</v>
      </c>
      <c r="DT49" s="2" t="s">
        <v>131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206</v>
      </c>
      <c r="ED49" s="2" t="s">
        <v>128</v>
      </c>
      <c r="EE49" s="2" t="s">
        <v>131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128</v>
      </c>
      <c r="EQ49" s="2" t="s">
        <v>872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128</v>
      </c>
      <c r="FC49" s="2" t="s">
        <v>823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256</v>
      </c>
      <c r="FN49" s="2" t="s">
        <v>128</v>
      </c>
      <c r="FO49" s="2" t="s">
        <v>233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170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139</v>
      </c>
      <c r="GL49" s="2" t="s">
        <v>128</v>
      </c>
      <c r="GM49" s="2" t="s">
        <v>201</v>
      </c>
      <c r="GN49" s="2" t="s">
        <v>131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170</v>
      </c>
      <c r="GX49" s="2" t="s">
        <v>128</v>
      </c>
      <c r="GY49" s="2" t="s">
        <v>131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206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494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128</v>
      </c>
      <c r="II49" s="2" t="s">
        <v>358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350</v>
      </c>
      <c r="IV49" s="2" t="s">
        <v>131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170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139</v>
      </c>
      <c r="JR49" s="2" t="s">
        <v>128</v>
      </c>
      <c r="JS49" s="2" t="s">
        <v>169</v>
      </c>
      <c r="JT49" s="2" t="s">
        <v>131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170</v>
      </c>
      <c r="KP49" s="2" t="s">
        <v>128</v>
      </c>
      <c r="KQ49" s="2" t="s">
        <v>131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170</v>
      </c>
      <c r="LB49" s="2" t="s">
        <v>172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171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170</v>
      </c>
      <c r="LZ49" s="2" t="s">
        <v>128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170</v>
      </c>
      <c r="ML49" s="2" t="s">
        <v>128</v>
      </c>
      <c r="MM49" s="2" t="s">
        <v>131</v>
      </c>
      <c r="MN49" s="2" t="s">
        <v>131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171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171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170</v>
      </c>
      <c r="NV49" s="2" t="s">
        <v>172</v>
      </c>
      <c r="NW49" s="2" t="s">
        <v>131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139</v>
      </c>
      <c r="PF49" s="2" t="s">
        <v>172</v>
      </c>
      <c r="PG49" s="2" t="s">
        <v>497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170</v>
      </c>
      <c r="QD49" s="2" t="s">
        <v>172</v>
      </c>
      <c r="QE49" s="2" t="s">
        <v>131</v>
      </c>
      <c r="QF49" s="2" t="s">
        <v>131</v>
      </c>
      <c r="QG49" s="2" t="s">
        <v>141</v>
      </c>
      <c r="QH49" s="2" t="s">
        <v>131</v>
      </c>
      <c r="QI49" s="4"/>
      <c r="QJ49" s="8"/>
      <c r="QK49" s="4"/>
      <c r="QL49" s="8"/>
      <c r="QM49" s="7"/>
      <c r="QN49" s="7"/>
      <c r="QO49" s="2" t="s">
        <v>171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139</v>
      </c>
      <c r="RB49" s="2" t="s">
        <v>172</v>
      </c>
      <c r="RC49" s="2" t="s">
        <v>350</v>
      </c>
      <c r="RD49" s="2" t="s">
        <v>131</v>
      </c>
      <c r="RE49" s="2" t="s">
        <v>141</v>
      </c>
      <c r="RF49" s="2" t="s">
        <v>131</v>
      </c>
    </row>
    <row r="50">
      <c r="A50" s="2" t="s">
        <v>873</v>
      </c>
      <c r="B50" s="2" t="s">
        <v>120</v>
      </c>
      <c r="C50" s="2" t="s">
        <v>121</v>
      </c>
      <c r="D50" s="2" t="s">
        <v>734</v>
      </c>
      <c r="E50" s="2" t="s">
        <v>735</v>
      </c>
      <c r="F50" s="2" t="s">
        <v>874</v>
      </c>
      <c r="G50" s="2" t="s">
        <v>874</v>
      </c>
      <c r="H50" s="2" t="s">
        <v>874</v>
      </c>
      <c r="I50" s="2" t="s">
        <v>875</v>
      </c>
      <c r="J50" s="2" t="s">
        <v>126</v>
      </c>
      <c r="K50" s="2" t="s">
        <v>876</v>
      </c>
      <c r="L50" s="3">
        <v>41.08</v>
      </c>
      <c r="M50" s="3">
        <v>43.13</v>
      </c>
      <c r="N50" s="3">
        <v>89.99</v>
      </c>
      <c r="O50" s="2" t="s">
        <v>615</v>
      </c>
      <c r="P50" s="2" t="s">
        <v>616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219</v>
      </c>
      <c r="V50" s="2" t="s">
        <v>220</v>
      </c>
      <c r="W50" s="2" t="s">
        <v>134</v>
      </c>
      <c r="X50" s="2" t="s">
        <v>131</v>
      </c>
      <c r="Y50" s="2" t="s">
        <v>356</v>
      </c>
      <c r="Z50" s="4">
        <v>143</v>
      </c>
      <c r="AA50" s="4">
        <f>=ROUNDDOWN(204.285714285714,0)</f>
      </c>
      <c r="AB50" s="5">
        <v>0.7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4</v>
      </c>
      <c r="AQ50" s="8">
        <v>118.48</v>
      </c>
      <c r="AR50" s="4"/>
      <c r="AS50" s="8"/>
      <c r="AT50" s="7"/>
      <c r="AU50" s="7"/>
      <c r="AV50" s="4">
        <v>4</v>
      </c>
      <c r="AW50" s="8">
        <v>118.48</v>
      </c>
      <c r="AX50" s="4"/>
      <c r="AY50" s="8"/>
      <c r="AZ50" s="7"/>
      <c r="BA50" s="7"/>
      <c r="BB50" s="7">
        <v>1</v>
      </c>
      <c r="BC50" s="4">
        <v>4</v>
      </c>
      <c r="BD50" s="8">
        <v>118.48</v>
      </c>
      <c r="BE50" s="4"/>
      <c r="BF50" s="8"/>
      <c r="BG50" s="7"/>
      <c r="BH50" s="7"/>
      <c r="BI50" s="7">
        <v>1</v>
      </c>
      <c r="BJ50" s="4">
        <v>4</v>
      </c>
      <c r="BK50" s="8">
        <v>118.48</v>
      </c>
      <c r="BL50" s="2" t="s">
        <v>877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131</v>
      </c>
      <c r="BY50" s="2" t="s">
        <v>141</v>
      </c>
      <c r="BZ50" s="2" t="s">
        <v>131</v>
      </c>
      <c r="CA50" s="4">
        <v>2</v>
      </c>
      <c r="CB50" s="8">
        <v>25.32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533</v>
      </c>
      <c r="CJ50" s="2" t="s">
        <v>681</v>
      </c>
      <c r="CK50" s="2" t="s">
        <v>141</v>
      </c>
      <c r="CL50" s="2" t="s">
        <v>131</v>
      </c>
      <c r="CM50" s="4">
        <v>2</v>
      </c>
      <c r="CN50" s="8">
        <v>93.16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356</v>
      </c>
      <c r="CV50" s="2" t="s">
        <v>878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580</v>
      </c>
      <c r="DH50" s="2" t="s">
        <v>710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228</v>
      </c>
      <c r="DT50" s="2" t="s">
        <v>652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206</v>
      </c>
      <c r="ED50" s="2" t="s">
        <v>128</v>
      </c>
      <c r="EE50" s="2" t="s">
        <v>131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582</v>
      </c>
      <c r="ER50" s="2" t="s">
        <v>879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823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256</v>
      </c>
      <c r="FN50" s="2" t="s">
        <v>128</v>
      </c>
      <c r="FO50" s="2" t="s">
        <v>233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170</v>
      </c>
      <c r="FZ50" s="2" t="s">
        <v>128</v>
      </c>
      <c r="GA50" s="2" t="s">
        <v>131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139</v>
      </c>
      <c r="GL50" s="2" t="s">
        <v>128</v>
      </c>
      <c r="GM50" s="2" t="s">
        <v>201</v>
      </c>
      <c r="GN50" s="2" t="s">
        <v>131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170</v>
      </c>
      <c r="GX50" s="2" t="s">
        <v>128</v>
      </c>
      <c r="GY50" s="2" t="s">
        <v>131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128</v>
      </c>
      <c r="HK50" s="2" t="s">
        <v>880</v>
      </c>
      <c r="HL50" s="2" t="s">
        <v>881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882</v>
      </c>
      <c r="HX50" s="2" t="s">
        <v>131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562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587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170</v>
      </c>
      <c r="KP50" s="2" t="s">
        <v>128</v>
      </c>
      <c r="KQ50" s="2" t="s">
        <v>131</v>
      </c>
      <c r="KR50" s="2" t="s">
        <v>131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170</v>
      </c>
      <c r="LB50" s="2" t="s">
        <v>172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171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170</v>
      </c>
      <c r="LZ50" s="2" t="s">
        <v>128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170</v>
      </c>
      <c r="ML50" s="2" t="s">
        <v>128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171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171</v>
      </c>
      <c r="NJ50" s="2" t="s">
        <v>128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170</v>
      </c>
      <c r="NV50" s="2" t="s">
        <v>172</v>
      </c>
      <c r="NW50" s="2" t="s">
        <v>131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139</v>
      </c>
      <c r="PF50" s="2" t="s">
        <v>172</v>
      </c>
      <c r="PG50" s="2" t="s">
        <v>497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170</v>
      </c>
      <c r="PR50" s="2" t="s">
        <v>128</v>
      </c>
      <c r="PS50" s="2" t="s">
        <v>131</v>
      </c>
      <c r="PT50" s="2" t="s">
        <v>131</v>
      </c>
      <c r="PU50" s="2" t="s">
        <v>141</v>
      </c>
      <c r="PV50" s="2" t="s">
        <v>131</v>
      </c>
      <c r="PW50" s="4"/>
      <c r="PX50" s="8"/>
      <c r="PY50" s="4"/>
      <c r="PZ50" s="8"/>
      <c r="QA50" s="7"/>
      <c r="QB50" s="7"/>
      <c r="QC50" s="2" t="s">
        <v>170</v>
      </c>
      <c r="QD50" s="2" t="s">
        <v>172</v>
      </c>
      <c r="QE50" s="2" t="s">
        <v>131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171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172</v>
      </c>
      <c r="RC50" s="2" t="s">
        <v>542</v>
      </c>
      <c r="RD50" s="2" t="s">
        <v>883</v>
      </c>
      <c r="RE50" s="2" t="s">
        <v>141</v>
      </c>
      <c r="RF50" s="2" t="s">
        <v>131</v>
      </c>
    </row>
    <row r="51">
      <c r="A51" s="2" t="s">
        <v>884</v>
      </c>
      <c r="B51" s="2" t="s">
        <v>120</v>
      </c>
      <c r="C51" s="2" t="s">
        <v>121</v>
      </c>
      <c r="D51" s="2" t="s">
        <v>734</v>
      </c>
      <c r="E51" s="2" t="s">
        <v>735</v>
      </c>
      <c r="F51" s="2" t="s">
        <v>885</v>
      </c>
      <c r="G51" s="2" t="s">
        <v>885</v>
      </c>
      <c r="H51" s="2" t="s">
        <v>885</v>
      </c>
      <c r="I51" s="2" t="s">
        <v>886</v>
      </c>
      <c r="J51" s="2" t="s">
        <v>126</v>
      </c>
      <c r="K51" s="2" t="s">
        <v>887</v>
      </c>
      <c r="L51" s="3">
        <v>56.05</v>
      </c>
      <c r="M51" s="3">
        <v>58.85</v>
      </c>
      <c r="N51" s="3">
        <v>117.99</v>
      </c>
      <c r="O51" s="2" t="s">
        <v>615</v>
      </c>
      <c r="P51" s="2" t="s">
        <v>616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219</v>
      </c>
      <c r="V51" s="2" t="s">
        <v>220</v>
      </c>
      <c r="W51" s="2" t="s">
        <v>135</v>
      </c>
      <c r="X51" s="2" t="s">
        <v>131</v>
      </c>
      <c r="Y51" s="2" t="s">
        <v>869</v>
      </c>
      <c r="Z51" s="4">
        <v>95</v>
      </c>
      <c r="AA51" s="4">
        <f>=ROUNDDOWN(95,0)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58.85</v>
      </c>
      <c r="AR51" s="4"/>
      <c r="AS51" s="8"/>
      <c r="AT51" s="7"/>
      <c r="AU51" s="7"/>
      <c r="AV51" s="4">
        <v>1</v>
      </c>
      <c r="AW51" s="8">
        <v>58.85</v>
      </c>
      <c r="AX51" s="4"/>
      <c r="AY51" s="8"/>
      <c r="AZ51" s="7"/>
      <c r="BA51" s="7"/>
      <c r="BB51" s="7">
        <v>1</v>
      </c>
      <c r="BC51" s="4">
        <v>1</v>
      </c>
      <c r="BD51" s="8">
        <v>58.85</v>
      </c>
      <c r="BE51" s="4"/>
      <c r="BF51" s="8"/>
      <c r="BG51" s="7"/>
      <c r="BH51" s="7"/>
      <c r="BI51" s="7">
        <v>1</v>
      </c>
      <c r="BJ51" s="4">
        <v>1</v>
      </c>
      <c r="BK51" s="8">
        <v>58.85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131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139</v>
      </c>
      <c r="CH51" s="2" t="s">
        <v>128</v>
      </c>
      <c r="CI51" s="2" t="s">
        <v>871</v>
      </c>
      <c r="CJ51" s="2" t="s">
        <v>557</v>
      </c>
      <c r="CK51" s="2" t="s">
        <v>141</v>
      </c>
      <c r="CL51" s="2" t="s">
        <v>131</v>
      </c>
      <c r="CM51" s="4">
        <v>1</v>
      </c>
      <c r="CN51" s="8">
        <v>58.85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350</v>
      </c>
      <c r="CV51" s="2" t="s">
        <v>549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128</v>
      </c>
      <c r="DG51" s="2" t="s">
        <v>872</v>
      </c>
      <c r="DH51" s="2" t="s">
        <v>131</v>
      </c>
      <c r="DI51" s="2" t="s">
        <v>141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228</v>
      </c>
      <c r="DT51" s="2" t="s">
        <v>131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206</v>
      </c>
      <c r="ED51" s="2" t="s">
        <v>128</v>
      </c>
      <c r="EE51" s="2" t="s">
        <v>131</v>
      </c>
      <c r="EF51" s="2" t="s">
        <v>131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872</v>
      </c>
      <c r="ER51" s="2" t="s">
        <v>588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170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256</v>
      </c>
      <c r="FN51" s="2" t="s">
        <v>128</v>
      </c>
      <c r="FO51" s="2" t="s">
        <v>233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170</v>
      </c>
      <c r="FZ51" s="2" t="s">
        <v>128</v>
      </c>
      <c r="GA51" s="2" t="s">
        <v>131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201</v>
      </c>
      <c r="GN51" s="2" t="s">
        <v>131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170</v>
      </c>
      <c r="GX51" s="2" t="s">
        <v>128</v>
      </c>
      <c r="GY51" s="2" t="s">
        <v>131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206</v>
      </c>
      <c r="HJ51" s="2" t="s">
        <v>128</v>
      </c>
      <c r="HK51" s="2" t="s">
        <v>131</v>
      </c>
      <c r="HL51" s="2" t="s">
        <v>131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494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358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350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170</v>
      </c>
      <c r="KP51" s="2" t="s">
        <v>128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170</v>
      </c>
      <c r="LB51" s="2" t="s">
        <v>172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171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170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171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171</v>
      </c>
      <c r="NJ51" s="2" t="s">
        <v>128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170</v>
      </c>
      <c r="NV51" s="2" t="s">
        <v>172</v>
      </c>
      <c r="NW51" s="2" t="s">
        <v>131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139</v>
      </c>
      <c r="PF51" s="2" t="s">
        <v>172</v>
      </c>
      <c r="PG51" s="2" t="s">
        <v>497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170</v>
      </c>
      <c r="QD51" s="2" t="s">
        <v>172</v>
      </c>
      <c r="QE51" s="2" t="s">
        <v>131</v>
      </c>
      <c r="QF51" s="2" t="s">
        <v>131</v>
      </c>
      <c r="QG51" s="2" t="s">
        <v>141</v>
      </c>
      <c r="QH51" s="2" t="s">
        <v>131</v>
      </c>
      <c r="QI51" s="4"/>
      <c r="QJ51" s="8"/>
      <c r="QK51" s="4"/>
      <c r="QL51" s="8"/>
      <c r="QM51" s="7"/>
      <c r="QN51" s="7"/>
      <c r="QO51" s="2" t="s">
        <v>171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172</v>
      </c>
      <c r="RC51" s="2" t="s">
        <v>350</v>
      </c>
      <c r="RD51" s="2" t="s">
        <v>131</v>
      </c>
      <c r="RE51" s="2" t="s">
        <v>141</v>
      </c>
      <c r="RF51" s="2" t="s">
        <v>131</v>
      </c>
    </row>
    <row r="52">
      <c r="A52" s="2" t="s">
        <v>888</v>
      </c>
      <c r="B52" s="2" t="s">
        <v>120</v>
      </c>
      <c r="C52" s="2" t="s">
        <v>121</v>
      </c>
      <c r="D52" s="2" t="s">
        <v>734</v>
      </c>
      <c r="E52" s="2" t="s">
        <v>735</v>
      </c>
      <c r="F52" s="2" t="s">
        <v>889</v>
      </c>
      <c r="G52" s="2" t="s">
        <v>889</v>
      </c>
      <c r="H52" s="2" t="s">
        <v>889</v>
      </c>
      <c r="I52" s="2" t="s">
        <v>890</v>
      </c>
      <c r="J52" s="2" t="s">
        <v>126</v>
      </c>
      <c r="K52" s="2" t="s">
        <v>891</v>
      </c>
      <c r="L52" s="3">
        <v>62</v>
      </c>
      <c r="M52" s="3">
        <v>65.1</v>
      </c>
      <c r="N52" s="3">
        <v>129.99</v>
      </c>
      <c r="O52" s="2" t="s">
        <v>615</v>
      </c>
      <c r="P52" s="2" t="s">
        <v>616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219</v>
      </c>
      <c r="V52" s="2" t="s">
        <v>220</v>
      </c>
      <c r="W52" s="2" t="s">
        <v>135</v>
      </c>
      <c r="X52" s="2" t="s">
        <v>838</v>
      </c>
      <c r="Y52" s="2" t="s">
        <v>839</v>
      </c>
      <c r="Z52" s="4">
        <v>84</v>
      </c>
      <c r="AA52" s="4">
        <f>=ROUNDDOWN({0},0)</f>
      </c>
      <c r="AB52" s="5"/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256</v>
      </c>
      <c r="BV52" s="2" t="s">
        <v>128</v>
      </c>
      <c r="BW52" s="2" t="s">
        <v>131</v>
      </c>
      <c r="BX52" s="2" t="s">
        <v>131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139</v>
      </c>
      <c r="CH52" s="2" t="s">
        <v>128</v>
      </c>
      <c r="CI52" s="2" t="s">
        <v>841</v>
      </c>
      <c r="CJ52" s="2" t="s">
        <v>131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139</v>
      </c>
      <c r="CT52" s="2" t="s">
        <v>128</v>
      </c>
      <c r="CU52" s="2" t="s">
        <v>842</v>
      </c>
      <c r="CV52" s="2" t="s">
        <v>852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139</v>
      </c>
      <c r="DF52" s="2" t="s">
        <v>128</v>
      </c>
      <c r="DG52" s="2" t="s">
        <v>844</v>
      </c>
      <c r="DH52" s="2" t="s">
        <v>495</v>
      </c>
      <c r="DI52" s="2" t="s">
        <v>141</v>
      </c>
      <c r="DJ52" s="2" t="s">
        <v>131</v>
      </c>
      <c r="DK52" s="4"/>
      <c r="DL52" s="8"/>
      <c r="DM52" s="4"/>
      <c r="DN52" s="8"/>
      <c r="DO52" s="7"/>
      <c r="DP52" s="7"/>
      <c r="DQ52" s="2" t="s">
        <v>139</v>
      </c>
      <c r="DR52" s="2" t="s">
        <v>128</v>
      </c>
      <c r="DS52" s="2" t="s">
        <v>292</v>
      </c>
      <c r="DT52" s="2" t="s">
        <v>131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139</v>
      </c>
      <c r="ED52" s="2" t="s">
        <v>128</v>
      </c>
      <c r="EE52" s="2" t="s">
        <v>539</v>
      </c>
      <c r="EF52" s="2" t="s">
        <v>131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139</v>
      </c>
      <c r="EP52" s="2" t="s">
        <v>128</v>
      </c>
      <c r="EQ52" s="2" t="s">
        <v>845</v>
      </c>
      <c r="ER52" s="2" t="s">
        <v>131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128</v>
      </c>
      <c r="FC52" s="2" t="s">
        <v>823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256</v>
      </c>
      <c r="FN52" s="2" t="s">
        <v>128</v>
      </c>
      <c r="FO52" s="2" t="s">
        <v>233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170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128</v>
      </c>
      <c r="GM52" s="2" t="s">
        <v>298</v>
      </c>
      <c r="GN52" s="2" t="s">
        <v>131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170</v>
      </c>
      <c r="GX52" s="2" t="s">
        <v>128</v>
      </c>
      <c r="GY52" s="2" t="s">
        <v>131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206</v>
      </c>
      <c r="HJ52" s="2" t="s">
        <v>128</v>
      </c>
      <c r="HK52" s="2" t="s">
        <v>131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560</v>
      </c>
      <c r="HX52" s="2" t="s">
        <v>131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562</v>
      </c>
      <c r="IJ52" s="2" t="s">
        <v>131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842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170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170</v>
      </c>
      <c r="KP52" s="2" t="s">
        <v>128</v>
      </c>
      <c r="KQ52" s="2" t="s">
        <v>131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170</v>
      </c>
      <c r="LB52" s="2" t="s">
        <v>172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171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128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170</v>
      </c>
      <c r="ML52" s="2" t="s">
        <v>128</v>
      </c>
      <c r="MM52" s="2" t="s">
        <v>131</v>
      </c>
      <c r="MN52" s="2" t="s">
        <v>131</v>
      </c>
      <c r="MO52" s="2" t="s">
        <v>141</v>
      </c>
      <c r="MP52" s="2" t="s">
        <v>131</v>
      </c>
      <c r="MQ52" s="4"/>
      <c r="MR52" s="8"/>
      <c r="MS52" s="4"/>
      <c r="MT52" s="8"/>
      <c r="MU52" s="7"/>
      <c r="MV52" s="7"/>
      <c r="MW52" s="2" t="s">
        <v>171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171</v>
      </c>
      <c r="NJ52" s="2" t="s">
        <v>128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139</v>
      </c>
      <c r="PF52" s="2" t="s">
        <v>172</v>
      </c>
      <c r="PG52" s="2" t="s">
        <v>173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170</v>
      </c>
      <c r="PR52" s="2" t="s">
        <v>128</v>
      </c>
      <c r="PS52" s="2" t="s">
        <v>131</v>
      </c>
      <c r="PT52" s="2" t="s">
        <v>131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171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845</v>
      </c>
      <c r="RD52" s="2" t="s">
        <v>131</v>
      </c>
      <c r="RE52" s="2" t="s">
        <v>141</v>
      </c>
      <c r="RF52" s="2" t="s">
        <v>131</v>
      </c>
    </row>
    <row r="53">
      <c r="A53" s="2" t="s">
        <v>892</v>
      </c>
      <c r="B53" s="2" t="s">
        <v>120</v>
      </c>
      <c r="C53" s="2" t="s">
        <v>121</v>
      </c>
      <c r="D53" s="2" t="s">
        <v>734</v>
      </c>
      <c r="E53" s="2" t="s">
        <v>735</v>
      </c>
      <c r="F53" s="2" t="s">
        <v>893</v>
      </c>
      <c r="G53" s="2" t="s">
        <v>893</v>
      </c>
      <c r="H53" s="2" t="s">
        <v>893</v>
      </c>
      <c r="I53" s="2" t="s">
        <v>894</v>
      </c>
      <c r="J53" s="2" t="s">
        <v>126</v>
      </c>
      <c r="K53" s="2" t="s">
        <v>895</v>
      </c>
      <c r="L53" s="3">
        <v>85.81</v>
      </c>
      <c r="M53" s="3">
        <v>90.1</v>
      </c>
      <c r="N53" s="3">
        <v>179.99</v>
      </c>
      <c r="O53" s="2" t="s">
        <v>615</v>
      </c>
      <c r="P53" s="2" t="s">
        <v>616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219</v>
      </c>
      <c r="V53" s="2" t="s">
        <v>220</v>
      </c>
      <c r="W53" s="2" t="s">
        <v>135</v>
      </c>
      <c r="X53" s="2" t="s">
        <v>131</v>
      </c>
      <c r="Y53" s="2" t="s">
        <v>896</v>
      </c>
      <c r="Z53" s="4">
        <v>180</v>
      </c>
      <c r="AA53" s="4">
        <f>=ROUNDDOWN({0},0)</f>
      </c>
      <c r="AB53" s="5"/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131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139</v>
      </c>
      <c r="CH53" s="2" t="s">
        <v>128</v>
      </c>
      <c r="CI53" s="2" t="s">
        <v>897</v>
      </c>
      <c r="CJ53" s="2" t="s">
        <v>898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896</v>
      </c>
      <c r="CV53" s="2" t="s">
        <v>899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139</v>
      </c>
      <c r="DF53" s="2" t="s">
        <v>128</v>
      </c>
      <c r="DG53" s="2" t="s">
        <v>896</v>
      </c>
      <c r="DH53" s="2" t="s">
        <v>900</v>
      </c>
      <c r="DI53" s="2" t="s">
        <v>141</v>
      </c>
      <c r="DJ53" s="2" t="s">
        <v>131</v>
      </c>
      <c r="DK53" s="4"/>
      <c r="DL53" s="8"/>
      <c r="DM53" s="4"/>
      <c r="DN53" s="8"/>
      <c r="DO53" s="7"/>
      <c r="DP53" s="7"/>
      <c r="DQ53" s="2" t="s">
        <v>139</v>
      </c>
      <c r="DR53" s="2" t="s">
        <v>128</v>
      </c>
      <c r="DS53" s="2" t="s">
        <v>228</v>
      </c>
      <c r="DT53" s="2" t="s">
        <v>901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206</v>
      </c>
      <c r="ED53" s="2" t="s">
        <v>128</v>
      </c>
      <c r="EE53" s="2" t="s">
        <v>131</v>
      </c>
      <c r="EF53" s="2" t="s">
        <v>131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128</v>
      </c>
      <c r="EQ53" s="2" t="s">
        <v>902</v>
      </c>
      <c r="ER53" s="2" t="s">
        <v>131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170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256</v>
      </c>
      <c r="FN53" s="2" t="s">
        <v>128</v>
      </c>
      <c r="FO53" s="2" t="s">
        <v>233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170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172</v>
      </c>
      <c r="GM53" s="2" t="s">
        <v>903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170</v>
      </c>
      <c r="GX53" s="2" t="s">
        <v>128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139</v>
      </c>
      <c r="HJ53" s="2" t="s">
        <v>128</v>
      </c>
      <c r="HK53" s="2" t="s">
        <v>239</v>
      </c>
      <c r="HL53" s="2" t="s">
        <v>131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421</v>
      </c>
      <c r="HV53" s="2" t="s">
        <v>128</v>
      </c>
      <c r="HW53" s="2" t="s">
        <v>904</v>
      </c>
      <c r="HX53" s="2" t="s">
        <v>905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906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896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139</v>
      </c>
      <c r="JF53" s="2" t="s">
        <v>128</v>
      </c>
      <c r="JG53" s="2" t="s">
        <v>167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170</v>
      </c>
      <c r="KP53" s="2" t="s">
        <v>128</v>
      </c>
      <c r="KQ53" s="2" t="s">
        <v>131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171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128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170</v>
      </c>
      <c r="ML53" s="2" t="s">
        <v>128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171</v>
      </c>
      <c r="MX53" s="2" t="s">
        <v>128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171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170</v>
      </c>
      <c r="NV53" s="2" t="s">
        <v>172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139</v>
      </c>
      <c r="PF53" s="2" t="s">
        <v>172</v>
      </c>
      <c r="PG53" s="2" t="s">
        <v>497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170</v>
      </c>
      <c r="QD53" s="2" t="s">
        <v>172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171</v>
      </c>
      <c r="QP53" s="2" t="s">
        <v>128</v>
      </c>
      <c r="QQ53" s="2" t="s">
        <v>131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172</v>
      </c>
      <c r="RC53" s="2" t="s">
        <v>205</v>
      </c>
      <c r="RD53" s="2" t="s">
        <v>907</v>
      </c>
      <c r="RE53" s="2" t="s">
        <v>141</v>
      </c>
      <c r="RF53" s="2" t="s">
        <v>131</v>
      </c>
    </row>
    <row r="54">
      <c r="A54" s="2" t="s">
        <v>908</v>
      </c>
      <c r="B54" s="2" t="s">
        <v>120</v>
      </c>
      <c r="C54" s="2" t="s">
        <v>121</v>
      </c>
      <c r="D54" s="2" t="s">
        <v>909</v>
      </c>
      <c r="E54" s="2" t="s">
        <v>910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126</v>
      </c>
      <c r="K54" s="2" t="s">
        <v>340</v>
      </c>
      <c r="L54" s="3">
        <v>125.15</v>
      </c>
      <c r="M54" s="3">
        <v>131.41</v>
      </c>
      <c r="N54" s="3">
        <v>279.99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220</v>
      </c>
      <c r="W54" s="2" t="s">
        <v>183</v>
      </c>
      <c r="X54" s="2" t="s">
        <v>131</v>
      </c>
      <c r="Y54" s="2" t="s">
        <v>913</v>
      </c>
      <c r="Z54" s="4">
        <v>198</v>
      </c>
      <c r="AA54" s="4">
        <f>=ROUNDDOWN(10.4210526315789,0)</f>
      </c>
      <c r="AB54" s="5">
        <v>19</v>
      </c>
      <c r="AC54" s="2" t="s">
        <v>254</v>
      </c>
      <c r="AD54" s="4">
        <v>250</v>
      </c>
      <c r="AE54" s="4">
        <v>350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225</v>
      </c>
      <c r="AQ54" s="8">
        <v>31345.55</v>
      </c>
      <c r="AR54" s="4"/>
      <c r="AS54" s="8"/>
      <c r="AT54" s="7"/>
      <c r="AU54" s="7"/>
      <c r="AV54" s="4">
        <v>225</v>
      </c>
      <c r="AW54" s="8">
        <v>31345.55</v>
      </c>
      <c r="AX54" s="4"/>
      <c r="AY54" s="8"/>
      <c r="AZ54" s="7"/>
      <c r="BA54" s="7"/>
      <c r="BB54" s="7">
        <v>1</v>
      </c>
      <c r="BC54" s="4">
        <v>225</v>
      </c>
      <c r="BD54" s="8">
        <v>31345.55</v>
      </c>
      <c r="BE54" s="4"/>
      <c r="BF54" s="8"/>
      <c r="BG54" s="7"/>
      <c r="BH54" s="7"/>
      <c r="BI54" s="7">
        <v>1</v>
      </c>
      <c r="BJ54" s="4">
        <v>225</v>
      </c>
      <c r="BK54" s="8">
        <v>31345.55</v>
      </c>
      <c r="BL54" s="2" t="s">
        <v>914</v>
      </c>
      <c r="BM54" s="7">
        <v>1</v>
      </c>
      <c r="BN54" s="7">
        <v>1</v>
      </c>
      <c r="BO54" s="4">
        <v>59</v>
      </c>
      <c r="BP54" s="8">
        <v>8916.08</v>
      </c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915</v>
      </c>
      <c r="BY54" s="2" t="s">
        <v>141</v>
      </c>
      <c r="BZ54" s="2" t="s">
        <v>131</v>
      </c>
      <c r="CA54" s="4">
        <v>79</v>
      </c>
      <c r="CB54" s="8">
        <v>9683.34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916</v>
      </c>
      <c r="CJ54" s="2" t="s">
        <v>270</v>
      </c>
      <c r="CK54" s="2" t="s">
        <v>141</v>
      </c>
      <c r="CL54" s="2" t="s">
        <v>131</v>
      </c>
      <c r="CM54" s="4">
        <v>8</v>
      </c>
      <c r="CN54" s="8">
        <v>1183.09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389</v>
      </c>
      <c r="CV54" s="2" t="s">
        <v>917</v>
      </c>
      <c r="CW54" s="2" t="s">
        <v>141</v>
      </c>
      <c r="CX54" s="2" t="s">
        <v>131</v>
      </c>
      <c r="CY54" s="4">
        <v>20</v>
      </c>
      <c r="CZ54" s="8">
        <v>3013.2</v>
      </c>
      <c r="DA54" s="4"/>
      <c r="DB54" s="8"/>
      <c r="DC54" s="7"/>
      <c r="DD54" s="7"/>
      <c r="DE54" s="2" t="s">
        <v>139</v>
      </c>
      <c r="DF54" s="2" t="s">
        <v>128</v>
      </c>
      <c r="DG54" s="2" t="s">
        <v>918</v>
      </c>
      <c r="DH54" s="2" t="s">
        <v>140</v>
      </c>
      <c r="DI54" s="2" t="s">
        <v>141</v>
      </c>
      <c r="DJ54" s="2" t="s">
        <v>131</v>
      </c>
      <c r="DK54" s="4">
        <v>21</v>
      </c>
      <c r="DL54" s="8">
        <v>3314.43</v>
      </c>
      <c r="DM54" s="4"/>
      <c r="DN54" s="8"/>
      <c r="DO54" s="7"/>
      <c r="DP54" s="7"/>
      <c r="DQ54" s="2" t="s">
        <v>139</v>
      </c>
      <c r="DR54" s="2" t="s">
        <v>146</v>
      </c>
      <c r="DS54" s="2" t="s">
        <v>919</v>
      </c>
      <c r="DT54" s="2" t="s">
        <v>920</v>
      </c>
      <c r="DU54" s="2" t="s">
        <v>141</v>
      </c>
      <c r="DV54" s="2" t="s">
        <v>131</v>
      </c>
      <c r="DW54" s="4">
        <v>14</v>
      </c>
      <c r="DX54" s="8">
        <v>1931.72</v>
      </c>
      <c r="DY54" s="4"/>
      <c r="DZ54" s="8"/>
      <c r="EA54" s="7"/>
      <c r="EB54" s="7"/>
      <c r="EC54" s="2" t="s">
        <v>139</v>
      </c>
      <c r="ED54" s="2" t="s">
        <v>128</v>
      </c>
      <c r="EE54" s="2" t="s">
        <v>919</v>
      </c>
      <c r="EF54" s="2" t="s">
        <v>921</v>
      </c>
      <c r="EG54" s="2" t="s">
        <v>141</v>
      </c>
      <c r="EH54" s="2" t="s">
        <v>131</v>
      </c>
      <c r="EI54" s="4">
        <v>3</v>
      </c>
      <c r="EJ54" s="8">
        <v>354.9</v>
      </c>
      <c r="EK54" s="4"/>
      <c r="EL54" s="8"/>
      <c r="EM54" s="7"/>
      <c r="EN54" s="7"/>
      <c r="EO54" s="2" t="s">
        <v>139</v>
      </c>
      <c r="EP54" s="2" t="s">
        <v>128</v>
      </c>
      <c r="EQ54" s="2" t="s">
        <v>922</v>
      </c>
      <c r="ER54" s="2" t="s">
        <v>923</v>
      </c>
      <c r="ES54" s="2" t="s">
        <v>141</v>
      </c>
      <c r="ET54" s="2" t="s">
        <v>131</v>
      </c>
      <c r="EU54" s="4">
        <v>12</v>
      </c>
      <c r="EV54" s="8">
        <v>1703.04</v>
      </c>
      <c r="EW54" s="4"/>
      <c r="EX54" s="8"/>
      <c r="EY54" s="7"/>
      <c r="EZ54" s="7"/>
      <c r="FA54" s="2" t="s">
        <v>139</v>
      </c>
      <c r="FB54" s="2" t="s">
        <v>128</v>
      </c>
      <c r="FC54" s="2" t="s">
        <v>579</v>
      </c>
      <c r="FD54" s="2" t="s">
        <v>588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152</v>
      </c>
      <c r="FP54" s="2" t="s">
        <v>131</v>
      </c>
      <c r="FQ54" s="2" t="s">
        <v>141</v>
      </c>
      <c r="FR54" s="2" t="s">
        <v>131</v>
      </c>
      <c r="FS54" s="4">
        <v>3</v>
      </c>
      <c r="FT54" s="8">
        <v>394.23</v>
      </c>
      <c r="FU54" s="4"/>
      <c r="FV54" s="8"/>
      <c r="FW54" s="7"/>
      <c r="FX54" s="7"/>
      <c r="FY54" s="2" t="s">
        <v>139</v>
      </c>
      <c r="FZ54" s="2" t="s">
        <v>128</v>
      </c>
      <c r="GA54" s="2" t="s">
        <v>154</v>
      </c>
      <c r="GB54" s="2" t="s">
        <v>531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128</v>
      </c>
      <c r="GM54" s="2" t="s">
        <v>924</v>
      </c>
      <c r="GN54" s="2" t="s">
        <v>925</v>
      </c>
      <c r="GO54" s="2" t="s">
        <v>141</v>
      </c>
      <c r="GP54" s="2" t="s">
        <v>131</v>
      </c>
      <c r="GQ54" s="4">
        <v>2</v>
      </c>
      <c r="GR54" s="8">
        <v>283.84</v>
      </c>
      <c r="GS54" s="4"/>
      <c r="GT54" s="8"/>
      <c r="GU54" s="7"/>
      <c r="GV54" s="7"/>
      <c r="GW54" s="2" t="s">
        <v>139</v>
      </c>
      <c r="GX54" s="2" t="s">
        <v>128</v>
      </c>
      <c r="GY54" s="2" t="s">
        <v>204</v>
      </c>
      <c r="GZ54" s="2" t="s">
        <v>926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206</v>
      </c>
      <c r="HJ54" s="2" t="s">
        <v>128</v>
      </c>
      <c r="HK54" s="2" t="s">
        <v>131</v>
      </c>
      <c r="HL54" s="2" t="s">
        <v>131</v>
      </c>
      <c r="HM54" s="2" t="s">
        <v>141</v>
      </c>
      <c r="HN54" s="2" t="s">
        <v>131</v>
      </c>
      <c r="HO54" s="4">
        <v>4</v>
      </c>
      <c r="HP54" s="8">
        <v>567.68</v>
      </c>
      <c r="HQ54" s="4"/>
      <c r="HR54" s="8"/>
      <c r="HS54" s="7"/>
      <c r="HT54" s="7"/>
      <c r="HU54" s="2" t="s">
        <v>139</v>
      </c>
      <c r="HV54" s="2" t="s">
        <v>128</v>
      </c>
      <c r="HW54" s="2" t="s">
        <v>207</v>
      </c>
      <c r="HX54" s="2" t="s">
        <v>927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209</v>
      </c>
      <c r="IJ54" s="2" t="s">
        <v>928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389</v>
      </c>
      <c r="IV54" s="2" t="s">
        <v>929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170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139</v>
      </c>
      <c r="JR54" s="2" t="s">
        <v>128</v>
      </c>
      <c r="JS54" s="2" t="s">
        <v>169</v>
      </c>
      <c r="JT54" s="2" t="s">
        <v>636</v>
      </c>
      <c r="JU54" s="2" t="s">
        <v>141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170</v>
      </c>
      <c r="KP54" s="2" t="s">
        <v>128</v>
      </c>
      <c r="KQ54" s="2" t="s">
        <v>131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171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170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170</v>
      </c>
      <c r="ML54" s="2" t="s">
        <v>128</v>
      </c>
      <c r="MM54" s="2" t="s">
        <v>131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170</v>
      </c>
      <c r="NJ54" s="2" t="s">
        <v>128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170</v>
      </c>
      <c r="NV54" s="2" t="s">
        <v>172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170</v>
      </c>
      <c r="OH54" s="2" t="s">
        <v>128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139</v>
      </c>
      <c r="PF54" s="2" t="s">
        <v>172</v>
      </c>
      <c r="PG54" s="2" t="s">
        <v>212</v>
      </c>
      <c r="PH54" s="2" t="s">
        <v>519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139</v>
      </c>
      <c r="QD54" s="2" t="s">
        <v>172</v>
      </c>
      <c r="QE54" s="2" t="s">
        <v>277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170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930</v>
      </c>
      <c r="RD54" s="2" t="s">
        <v>931</v>
      </c>
      <c r="RE54" s="2" t="s">
        <v>141</v>
      </c>
      <c r="RF54" s="2" t="s">
        <v>131</v>
      </c>
    </row>
    <row r="55">
      <c r="A55" s="2" t="s">
        <v>932</v>
      </c>
      <c r="B55" s="2" t="s">
        <v>120</v>
      </c>
      <c r="C55" s="2" t="s">
        <v>121</v>
      </c>
      <c r="D55" s="2" t="s">
        <v>909</v>
      </c>
      <c r="E55" s="2" t="s">
        <v>910</v>
      </c>
      <c r="F55" s="2" t="s">
        <v>933</v>
      </c>
      <c r="G55" s="2" t="s">
        <v>933</v>
      </c>
      <c r="H55" s="2" t="s">
        <v>933</v>
      </c>
      <c r="I55" s="2" t="s">
        <v>934</v>
      </c>
      <c r="J55" s="2" t="s">
        <v>126</v>
      </c>
      <c r="K55" s="2" t="s">
        <v>935</v>
      </c>
      <c r="L55" s="3">
        <v>130.68</v>
      </c>
      <c r="M55" s="3">
        <v>137.21</v>
      </c>
      <c r="N55" s="3">
        <v>299.99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219</v>
      </c>
      <c r="V55" s="2" t="s">
        <v>182</v>
      </c>
      <c r="W55" s="2" t="s">
        <v>183</v>
      </c>
      <c r="X55" s="2" t="s">
        <v>131</v>
      </c>
      <c r="Y55" s="2" t="s">
        <v>936</v>
      </c>
      <c r="Z55" s="4">
        <v>333</v>
      </c>
      <c r="AA55" s="4">
        <f>=ROUNDDOWN(47.5714285714286,0)</f>
      </c>
      <c r="AB55" s="5">
        <v>7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77</v>
      </c>
      <c r="AQ55" s="8">
        <v>10553.47</v>
      </c>
      <c r="AR55" s="4"/>
      <c r="AS55" s="8"/>
      <c r="AT55" s="7"/>
      <c r="AU55" s="7"/>
      <c r="AV55" s="4">
        <v>77</v>
      </c>
      <c r="AW55" s="8">
        <v>10553.47</v>
      </c>
      <c r="AX55" s="4"/>
      <c r="AY55" s="8"/>
      <c r="AZ55" s="7"/>
      <c r="BA55" s="7"/>
      <c r="BB55" s="7">
        <v>1</v>
      </c>
      <c r="BC55" s="4">
        <v>77</v>
      </c>
      <c r="BD55" s="8">
        <v>10553.47</v>
      </c>
      <c r="BE55" s="4"/>
      <c r="BF55" s="8"/>
      <c r="BG55" s="7"/>
      <c r="BH55" s="7"/>
      <c r="BI55" s="7">
        <v>1</v>
      </c>
      <c r="BJ55" s="4">
        <v>77</v>
      </c>
      <c r="BK55" s="8">
        <v>10553.47</v>
      </c>
      <c r="BL55" s="2" t="s">
        <v>937</v>
      </c>
      <c r="BM55" s="7">
        <v>1</v>
      </c>
      <c r="BN55" s="7">
        <v>1</v>
      </c>
      <c r="BO55" s="4">
        <v>7</v>
      </c>
      <c r="BP55" s="8">
        <v>1104.53</v>
      </c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938</v>
      </c>
      <c r="BY55" s="2" t="s">
        <v>141</v>
      </c>
      <c r="BZ55" s="2" t="s">
        <v>131</v>
      </c>
      <c r="CA55" s="4">
        <v>32</v>
      </c>
      <c r="CB55" s="8">
        <v>3783.44</v>
      </c>
      <c r="CC55" s="4"/>
      <c r="CD55" s="8"/>
      <c r="CE55" s="7"/>
      <c r="CF55" s="7"/>
      <c r="CG55" s="2" t="s">
        <v>139</v>
      </c>
      <c r="CH55" s="2" t="s">
        <v>128</v>
      </c>
      <c r="CI55" s="2" t="s">
        <v>939</v>
      </c>
      <c r="CJ55" s="2" t="s">
        <v>940</v>
      </c>
      <c r="CK55" s="2" t="s">
        <v>141</v>
      </c>
      <c r="CL55" s="2" t="s">
        <v>131</v>
      </c>
      <c r="CM55" s="4">
        <v>3</v>
      </c>
      <c r="CN55" s="8">
        <v>444.57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936</v>
      </c>
      <c r="CV55" s="2" t="s">
        <v>941</v>
      </c>
      <c r="CW55" s="2" t="s">
        <v>141</v>
      </c>
      <c r="CX55" s="2" t="s">
        <v>131</v>
      </c>
      <c r="CY55" s="4">
        <v>6</v>
      </c>
      <c r="CZ55" s="8">
        <v>918.9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509</v>
      </c>
      <c r="DH55" s="2" t="s">
        <v>942</v>
      </c>
      <c r="DI55" s="2" t="s">
        <v>141</v>
      </c>
      <c r="DJ55" s="2" t="s">
        <v>131</v>
      </c>
      <c r="DK55" s="4">
        <v>3</v>
      </c>
      <c r="DL55" s="8">
        <v>459.45</v>
      </c>
      <c r="DM55" s="4"/>
      <c r="DN55" s="8"/>
      <c r="DO55" s="7"/>
      <c r="DP55" s="7"/>
      <c r="DQ55" s="2" t="s">
        <v>139</v>
      </c>
      <c r="DR55" s="2" t="s">
        <v>146</v>
      </c>
      <c r="DS55" s="2" t="s">
        <v>509</v>
      </c>
      <c r="DT55" s="2" t="s">
        <v>943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139</v>
      </c>
      <c r="ED55" s="2" t="s">
        <v>172</v>
      </c>
      <c r="EE55" s="2" t="s">
        <v>671</v>
      </c>
      <c r="EF55" s="2" t="s">
        <v>944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128</v>
      </c>
      <c r="EQ55" s="2" t="s">
        <v>945</v>
      </c>
      <c r="ER55" s="2" t="s">
        <v>946</v>
      </c>
      <c r="ES55" s="2" t="s">
        <v>141</v>
      </c>
      <c r="ET55" s="2" t="s">
        <v>131</v>
      </c>
      <c r="EU55" s="4">
        <v>12</v>
      </c>
      <c r="EV55" s="8">
        <v>1778.28</v>
      </c>
      <c r="EW55" s="4"/>
      <c r="EX55" s="8"/>
      <c r="EY55" s="7"/>
      <c r="EZ55" s="7"/>
      <c r="FA55" s="2" t="s">
        <v>139</v>
      </c>
      <c r="FB55" s="2" t="s">
        <v>128</v>
      </c>
      <c r="FC55" s="2" t="s">
        <v>579</v>
      </c>
      <c r="FD55" s="2" t="s">
        <v>532</v>
      </c>
      <c r="FE55" s="2" t="s">
        <v>141</v>
      </c>
      <c r="FF55" s="2" t="s">
        <v>131</v>
      </c>
      <c r="FG55" s="4">
        <v>10</v>
      </c>
      <c r="FH55" s="8">
        <v>1464.1</v>
      </c>
      <c r="FI55" s="4"/>
      <c r="FJ55" s="8"/>
      <c r="FK55" s="7"/>
      <c r="FL55" s="7"/>
      <c r="FM55" s="2" t="s">
        <v>139</v>
      </c>
      <c r="FN55" s="2" t="s">
        <v>128</v>
      </c>
      <c r="FO55" s="2" t="s">
        <v>152</v>
      </c>
      <c r="FP55" s="2" t="s">
        <v>463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139</v>
      </c>
      <c r="FZ55" s="2" t="s">
        <v>128</v>
      </c>
      <c r="GA55" s="2" t="s">
        <v>154</v>
      </c>
      <c r="GB55" s="2" t="s">
        <v>947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206</v>
      </c>
      <c r="GL55" s="2" t="s">
        <v>172</v>
      </c>
      <c r="GM55" s="2" t="s">
        <v>131</v>
      </c>
      <c r="GN55" s="2" t="s">
        <v>131</v>
      </c>
      <c r="GO55" s="2" t="s">
        <v>141</v>
      </c>
      <c r="GP55" s="2" t="s">
        <v>131</v>
      </c>
      <c r="GQ55" s="4">
        <v>1</v>
      </c>
      <c r="GR55" s="8">
        <v>143.74</v>
      </c>
      <c r="GS55" s="4"/>
      <c r="GT55" s="8"/>
      <c r="GU55" s="7"/>
      <c r="GV55" s="7"/>
      <c r="GW55" s="2" t="s">
        <v>139</v>
      </c>
      <c r="GX55" s="2" t="s">
        <v>128</v>
      </c>
      <c r="GY55" s="2" t="s">
        <v>948</v>
      </c>
      <c r="GZ55" s="2" t="s">
        <v>949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206</v>
      </c>
      <c r="HJ55" s="2" t="s">
        <v>128</v>
      </c>
      <c r="HK55" s="2" t="s">
        <v>131</v>
      </c>
      <c r="HL55" s="2" t="s">
        <v>131</v>
      </c>
      <c r="HM55" s="2" t="s">
        <v>141</v>
      </c>
      <c r="HN55" s="2" t="s">
        <v>131</v>
      </c>
      <c r="HO55" s="4">
        <v>2</v>
      </c>
      <c r="HP55" s="8">
        <v>296.38</v>
      </c>
      <c r="HQ55" s="4"/>
      <c r="HR55" s="8"/>
      <c r="HS55" s="7"/>
      <c r="HT55" s="7"/>
      <c r="HU55" s="2" t="s">
        <v>139</v>
      </c>
      <c r="HV55" s="2" t="s">
        <v>128</v>
      </c>
      <c r="HW55" s="2" t="s">
        <v>950</v>
      </c>
      <c r="HX55" s="2" t="s">
        <v>951</v>
      </c>
      <c r="HY55" s="2" t="s">
        <v>141</v>
      </c>
      <c r="HZ55" s="2" t="s">
        <v>131</v>
      </c>
      <c r="IA55" s="4">
        <v>1</v>
      </c>
      <c r="IB55" s="8">
        <v>160.08</v>
      </c>
      <c r="IC55" s="4"/>
      <c r="ID55" s="8"/>
      <c r="IE55" s="7"/>
      <c r="IF55" s="7"/>
      <c r="IG55" s="2" t="s">
        <v>139</v>
      </c>
      <c r="IH55" s="2" t="s">
        <v>128</v>
      </c>
      <c r="II55" s="2" t="s">
        <v>952</v>
      </c>
      <c r="IJ55" s="2" t="s">
        <v>541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401</v>
      </c>
      <c r="IV55" s="2" t="s">
        <v>277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170</v>
      </c>
      <c r="JF55" s="2" t="s">
        <v>128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139</v>
      </c>
      <c r="JR55" s="2" t="s">
        <v>128</v>
      </c>
      <c r="JS55" s="2" t="s">
        <v>169</v>
      </c>
      <c r="JT55" s="2" t="s">
        <v>131</v>
      </c>
      <c r="JU55" s="2" t="s">
        <v>141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170</v>
      </c>
      <c r="KP55" s="2" t="s">
        <v>128</v>
      </c>
      <c r="KQ55" s="2" t="s">
        <v>131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171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128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170</v>
      </c>
      <c r="ML55" s="2" t="s">
        <v>128</v>
      </c>
      <c r="MM55" s="2" t="s">
        <v>131</v>
      </c>
      <c r="MN55" s="2" t="s">
        <v>131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171</v>
      </c>
      <c r="MX55" s="2" t="s">
        <v>128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170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170</v>
      </c>
      <c r="NV55" s="2" t="s">
        <v>172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170</v>
      </c>
      <c r="OH55" s="2" t="s">
        <v>128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139</v>
      </c>
      <c r="PF55" s="2" t="s">
        <v>172</v>
      </c>
      <c r="PG55" s="2" t="s">
        <v>212</v>
      </c>
      <c r="PH55" s="2" t="s">
        <v>953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139</v>
      </c>
      <c r="QD55" s="2" t="s">
        <v>172</v>
      </c>
      <c r="QE55" s="2" t="s">
        <v>214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170</v>
      </c>
      <c r="QP55" s="2" t="s">
        <v>128</v>
      </c>
      <c r="QQ55" s="2" t="s">
        <v>131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954</v>
      </c>
      <c r="RD55" s="2" t="s">
        <v>931</v>
      </c>
      <c r="RE55" s="2" t="s">
        <v>141</v>
      </c>
      <c r="RF55" s="2" t="s">
        <v>131</v>
      </c>
    </row>
    <row r="56">
      <c r="A56" s="2" t="s">
        <v>955</v>
      </c>
      <c r="B56" s="2" t="s">
        <v>120</v>
      </c>
      <c r="C56" s="2" t="s">
        <v>121</v>
      </c>
      <c r="D56" s="2" t="s">
        <v>909</v>
      </c>
      <c r="E56" s="2" t="s">
        <v>910</v>
      </c>
      <c r="F56" s="2" t="s">
        <v>956</v>
      </c>
      <c r="G56" s="2" t="s">
        <v>956</v>
      </c>
      <c r="H56" s="2" t="s">
        <v>956</v>
      </c>
      <c r="I56" s="2" t="s">
        <v>957</v>
      </c>
      <c r="J56" s="2" t="s">
        <v>126</v>
      </c>
      <c r="K56" s="2" t="s">
        <v>958</v>
      </c>
      <c r="L56" s="3">
        <v>267.67</v>
      </c>
      <c r="M56" s="3">
        <v>281.05</v>
      </c>
      <c r="N56" s="3">
        <v>609.99</v>
      </c>
      <c r="O56" s="2" t="s">
        <v>128</v>
      </c>
      <c r="P56" s="2" t="s">
        <v>218</v>
      </c>
      <c r="Q56" s="2" t="s">
        <v>130</v>
      </c>
      <c r="R56" s="2" t="s">
        <v>131</v>
      </c>
      <c r="S56" s="2" t="s">
        <v>959</v>
      </c>
      <c r="T56" s="2" t="s">
        <v>131</v>
      </c>
      <c r="U56" s="2" t="s">
        <v>131</v>
      </c>
      <c r="V56" s="2" t="s">
        <v>133</v>
      </c>
      <c r="W56" s="2" t="s">
        <v>577</v>
      </c>
      <c r="X56" s="2" t="s">
        <v>131</v>
      </c>
      <c r="Y56" s="2" t="s">
        <v>960</v>
      </c>
      <c r="Z56" s="4">
        <v>80</v>
      </c>
      <c r="AA56" s="4">
        <f>=ROUNDDOWN(80,0)</f>
      </c>
      <c r="AB56" s="5">
        <v>1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0.5109</v>
      </c>
      <c r="AP56" s="4">
        <v>13</v>
      </c>
      <c r="AQ56" s="8">
        <v>3191.66</v>
      </c>
      <c r="AR56" s="4"/>
      <c r="AS56" s="8"/>
      <c r="AT56" s="7"/>
      <c r="AU56" s="7"/>
      <c r="AV56" s="4">
        <v>13</v>
      </c>
      <c r="AW56" s="8">
        <v>3191.66</v>
      </c>
      <c r="AX56" s="4"/>
      <c r="AY56" s="8"/>
      <c r="AZ56" s="7"/>
      <c r="BA56" s="7"/>
      <c r="BB56" s="7">
        <v>1</v>
      </c>
      <c r="BC56" s="4">
        <v>28</v>
      </c>
      <c r="BD56" s="8">
        <v>6856.06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0.4655</v>
      </c>
      <c r="BJ56" s="4">
        <v>13</v>
      </c>
      <c r="BK56" s="8">
        <v>3191.66</v>
      </c>
      <c r="BL56" s="2" t="s">
        <v>961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962</v>
      </c>
      <c r="BV56" s="2" t="s">
        <v>172</v>
      </c>
      <c r="BW56" s="2" t="s">
        <v>131</v>
      </c>
      <c r="BX56" s="2" t="s">
        <v>963</v>
      </c>
      <c r="BY56" s="2" t="s">
        <v>964</v>
      </c>
      <c r="BZ56" s="2" t="s">
        <v>131</v>
      </c>
      <c r="CA56" s="4">
        <v>6</v>
      </c>
      <c r="CB56" s="8">
        <v>1311.98</v>
      </c>
      <c r="CC56" s="4"/>
      <c r="CD56" s="8"/>
      <c r="CE56" s="7"/>
      <c r="CF56" s="7"/>
      <c r="CG56" s="2" t="s">
        <v>139</v>
      </c>
      <c r="CH56" s="2" t="s">
        <v>128</v>
      </c>
      <c r="CI56" s="2" t="s">
        <v>965</v>
      </c>
      <c r="CJ56" s="2" t="s">
        <v>966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139</v>
      </c>
      <c r="CT56" s="2" t="s">
        <v>128</v>
      </c>
      <c r="CU56" s="2" t="s">
        <v>967</v>
      </c>
      <c r="CV56" s="2" t="s">
        <v>968</v>
      </c>
      <c r="CW56" s="2" t="s">
        <v>141</v>
      </c>
      <c r="CX56" s="2" t="s">
        <v>131</v>
      </c>
      <c r="CY56" s="4">
        <v>3</v>
      </c>
      <c r="CZ56" s="8">
        <v>840.63</v>
      </c>
      <c r="DA56" s="4"/>
      <c r="DB56" s="8"/>
      <c r="DC56" s="7"/>
      <c r="DD56" s="7"/>
      <c r="DE56" s="2" t="s">
        <v>139</v>
      </c>
      <c r="DF56" s="2" t="s">
        <v>128</v>
      </c>
      <c r="DG56" s="2" t="s">
        <v>969</v>
      </c>
      <c r="DH56" s="2" t="s">
        <v>970</v>
      </c>
      <c r="DI56" s="2" t="s">
        <v>141</v>
      </c>
      <c r="DJ56" s="2" t="s">
        <v>131</v>
      </c>
      <c r="DK56" s="4"/>
      <c r="DL56" s="8"/>
      <c r="DM56" s="4"/>
      <c r="DN56" s="8"/>
      <c r="DO56" s="7"/>
      <c r="DP56" s="7"/>
      <c r="DQ56" s="2" t="s">
        <v>139</v>
      </c>
      <c r="DR56" s="2" t="s">
        <v>128</v>
      </c>
      <c r="DS56" s="2" t="s">
        <v>509</v>
      </c>
      <c r="DT56" s="2" t="s">
        <v>971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149</v>
      </c>
      <c r="ED56" s="2" t="s">
        <v>128</v>
      </c>
      <c r="EE56" s="2" t="s">
        <v>131</v>
      </c>
      <c r="EF56" s="2" t="s">
        <v>131</v>
      </c>
      <c r="EG56" s="2" t="s">
        <v>141</v>
      </c>
      <c r="EH56" s="2" t="s">
        <v>131</v>
      </c>
      <c r="EI56" s="4">
        <v>1</v>
      </c>
      <c r="EJ56" s="8">
        <v>229.39</v>
      </c>
      <c r="EK56" s="4"/>
      <c r="EL56" s="8"/>
      <c r="EM56" s="7"/>
      <c r="EN56" s="7"/>
      <c r="EO56" s="2" t="s">
        <v>139</v>
      </c>
      <c r="EP56" s="2" t="s">
        <v>128</v>
      </c>
      <c r="EQ56" s="2" t="s">
        <v>972</v>
      </c>
      <c r="ER56" s="2" t="s">
        <v>973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579</v>
      </c>
      <c r="FD56" s="2" t="s">
        <v>974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233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421</v>
      </c>
      <c r="FZ56" s="2" t="s">
        <v>128</v>
      </c>
      <c r="GA56" s="2" t="s">
        <v>154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139</v>
      </c>
      <c r="GL56" s="2" t="s">
        <v>172</v>
      </c>
      <c r="GM56" s="2" t="s">
        <v>975</v>
      </c>
      <c r="GN56" s="2" t="s">
        <v>976</v>
      </c>
      <c r="GO56" s="2" t="s">
        <v>141</v>
      </c>
      <c r="GP56" s="2" t="s">
        <v>131</v>
      </c>
      <c r="GQ56" s="4">
        <v>1</v>
      </c>
      <c r="GR56" s="8">
        <v>296.95</v>
      </c>
      <c r="GS56" s="4"/>
      <c r="GT56" s="8"/>
      <c r="GU56" s="7"/>
      <c r="GV56" s="7"/>
      <c r="GW56" s="2" t="s">
        <v>139</v>
      </c>
      <c r="GX56" s="2" t="s">
        <v>128</v>
      </c>
      <c r="GY56" s="2" t="s">
        <v>204</v>
      </c>
      <c r="GZ56" s="2" t="s">
        <v>977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139</v>
      </c>
      <c r="HJ56" s="2" t="s">
        <v>128</v>
      </c>
      <c r="HK56" s="2" t="s">
        <v>272</v>
      </c>
      <c r="HL56" s="2" t="s">
        <v>978</v>
      </c>
      <c r="HM56" s="2" t="s">
        <v>141</v>
      </c>
      <c r="HN56" s="2" t="s">
        <v>131</v>
      </c>
      <c r="HO56" s="4">
        <v>1</v>
      </c>
      <c r="HP56" s="8">
        <v>296.95</v>
      </c>
      <c r="HQ56" s="4"/>
      <c r="HR56" s="8"/>
      <c r="HS56" s="7"/>
      <c r="HT56" s="7"/>
      <c r="HU56" s="2" t="s">
        <v>139</v>
      </c>
      <c r="HV56" s="2" t="s">
        <v>128</v>
      </c>
      <c r="HW56" s="2" t="s">
        <v>330</v>
      </c>
      <c r="HX56" s="2" t="s">
        <v>979</v>
      </c>
      <c r="HY56" s="2" t="s">
        <v>141</v>
      </c>
      <c r="HZ56" s="2" t="s">
        <v>131</v>
      </c>
      <c r="IA56" s="4">
        <v>1</v>
      </c>
      <c r="IB56" s="8">
        <v>215.76</v>
      </c>
      <c r="IC56" s="4"/>
      <c r="ID56" s="8"/>
      <c r="IE56" s="7"/>
      <c r="IF56" s="7"/>
      <c r="IG56" s="2" t="s">
        <v>139</v>
      </c>
      <c r="IH56" s="2" t="s">
        <v>128</v>
      </c>
      <c r="II56" s="2" t="s">
        <v>980</v>
      </c>
      <c r="IJ56" s="2" t="s">
        <v>981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967</v>
      </c>
      <c r="IV56" s="2" t="s">
        <v>982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139</v>
      </c>
      <c r="JR56" s="2" t="s">
        <v>128</v>
      </c>
      <c r="JS56" s="2" t="s">
        <v>169</v>
      </c>
      <c r="JT56" s="2" t="s">
        <v>131</v>
      </c>
      <c r="JU56" s="2" t="s">
        <v>141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170</v>
      </c>
      <c r="KP56" s="2" t="s">
        <v>128</v>
      </c>
      <c r="KQ56" s="2" t="s">
        <v>131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171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170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170</v>
      </c>
      <c r="ML56" s="2" t="s">
        <v>128</v>
      </c>
      <c r="MM56" s="2" t="s">
        <v>131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170</v>
      </c>
      <c r="NJ56" s="2" t="s">
        <v>128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170</v>
      </c>
      <c r="NV56" s="2" t="s">
        <v>172</v>
      </c>
      <c r="NW56" s="2" t="s">
        <v>131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139</v>
      </c>
      <c r="PF56" s="2" t="s">
        <v>172</v>
      </c>
      <c r="PG56" s="2" t="s">
        <v>212</v>
      </c>
      <c r="PH56" s="2" t="s">
        <v>983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139</v>
      </c>
      <c r="QD56" s="2" t="s">
        <v>172</v>
      </c>
      <c r="QE56" s="2" t="s">
        <v>277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171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172</v>
      </c>
      <c r="RC56" s="2" t="s">
        <v>672</v>
      </c>
      <c r="RD56" s="2" t="s">
        <v>131</v>
      </c>
      <c r="RE56" s="2" t="s">
        <v>141</v>
      </c>
      <c r="RF56" s="2" t="s">
        <v>131</v>
      </c>
    </row>
    <row r="57">
      <c r="A57" s="2" t="s">
        <v>984</v>
      </c>
      <c r="B57" s="2" t="s">
        <v>120</v>
      </c>
      <c r="C57" s="2" t="s">
        <v>121</v>
      </c>
      <c r="D57" s="2" t="s">
        <v>909</v>
      </c>
      <c r="E57" s="2" t="s">
        <v>910</v>
      </c>
      <c r="F57" s="2" t="s">
        <v>956</v>
      </c>
      <c r="G57" s="2" t="s">
        <v>956</v>
      </c>
      <c r="H57" s="2" t="s">
        <v>956</v>
      </c>
      <c r="I57" s="2" t="s">
        <v>957</v>
      </c>
      <c r="J57" s="2" t="s">
        <v>126</v>
      </c>
      <c r="K57" s="2" t="s">
        <v>366</v>
      </c>
      <c r="L57" s="3">
        <v>267.67</v>
      </c>
      <c r="M57" s="3">
        <v>281.05</v>
      </c>
      <c r="N57" s="3">
        <v>609.99</v>
      </c>
      <c r="O57" s="2" t="s">
        <v>128</v>
      </c>
      <c r="P57" s="2" t="s">
        <v>283</v>
      </c>
      <c r="Q57" s="2" t="s">
        <v>130</v>
      </c>
      <c r="R57" s="2" t="s">
        <v>131</v>
      </c>
      <c r="S57" s="2" t="s">
        <v>985</v>
      </c>
      <c r="T57" s="2" t="s">
        <v>131</v>
      </c>
      <c r="U57" s="2" t="s">
        <v>131</v>
      </c>
      <c r="V57" s="2" t="s">
        <v>133</v>
      </c>
      <c r="W57" s="2" t="s">
        <v>135</v>
      </c>
      <c r="X57" s="2" t="s">
        <v>131</v>
      </c>
      <c r="Y57" s="2" t="s">
        <v>986</v>
      </c>
      <c r="Z57" s="4">
        <v>92</v>
      </c>
      <c r="AA57" s="4">
        <f>=ROUNDDOWN(46,0)</f>
      </c>
      <c r="AB57" s="5">
        <v>2</v>
      </c>
      <c r="AC57" s="2" t="s">
        <v>131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11</v>
      </c>
      <c r="AQ57" s="8">
        <v>2753</v>
      </c>
      <c r="AR57" s="4"/>
      <c r="AS57" s="8"/>
      <c r="AT57" s="7"/>
      <c r="AU57" s="7"/>
      <c r="AV57" s="4">
        <v>11</v>
      </c>
      <c r="AW57" s="8">
        <v>2753</v>
      </c>
      <c r="AX57" s="4"/>
      <c r="AY57" s="8"/>
      <c r="AZ57" s="7"/>
      <c r="BA57" s="7"/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0.4015</v>
      </c>
      <c r="BJ57" s="4">
        <v>11</v>
      </c>
      <c r="BK57" s="8">
        <v>2753</v>
      </c>
      <c r="BL57" s="2" t="s">
        <v>385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962</v>
      </c>
      <c r="BV57" s="2" t="s">
        <v>128</v>
      </c>
      <c r="BW57" s="2" t="s">
        <v>131</v>
      </c>
      <c r="BX57" s="2" t="s">
        <v>987</v>
      </c>
      <c r="BY57" s="2" t="s">
        <v>964</v>
      </c>
      <c r="BZ57" s="2" t="s">
        <v>131</v>
      </c>
      <c r="CA57" s="4">
        <v>5</v>
      </c>
      <c r="CB57" s="8">
        <v>1078.53</v>
      </c>
      <c r="CC57" s="4"/>
      <c r="CD57" s="8"/>
      <c r="CE57" s="7"/>
      <c r="CF57" s="7"/>
      <c r="CG57" s="2" t="s">
        <v>139</v>
      </c>
      <c r="CH57" s="2" t="s">
        <v>128</v>
      </c>
      <c r="CI57" s="2" t="s">
        <v>316</v>
      </c>
      <c r="CJ57" s="2" t="s">
        <v>988</v>
      </c>
      <c r="CK57" s="2" t="s">
        <v>141</v>
      </c>
      <c r="CL57" s="2" t="s">
        <v>131</v>
      </c>
      <c r="CM57" s="4">
        <v>1</v>
      </c>
      <c r="CN57" s="8">
        <v>317.58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144</v>
      </c>
      <c r="CV57" s="2" t="s">
        <v>989</v>
      </c>
      <c r="CW57" s="2" t="s">
        <v>141</v>
      </c>
      <c r="CX57" s="2" t="s">
        <v>131</v>
      </c>
      <c r="CY57" s="4">
        <v>2</v>
      </c>
      <c r="CZ57" s="8">
        <v>622.68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144</v>
      </c>
      <c r="DH57" s="2" t="s">
        <v>990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146</v>
      </c>
      <c r="DS57" s="2" t="s">
        <v>147</v>
      </c>
      <c r="DT57" s="2" t="s">
        <v>991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139</v>
      </c>
      <c r="ED57" s="2" t="s">
        <v>172</v>
      </c>
      <c r="EE57" s="2" t="s">
        <v>992</v>
      </c>
      <c r="EF57" s="2" t="s">
        <v>993</v>
      </c>
      <c r="EG57" s="2" t="s">
        <v>141</v>
      </c>
      <c r="EH57" s="2" t="s">
        <v>131</v>
      </c>
      <c r="EI57" s="4">
        <v>1</v>
      </c>
      <c r="EJ57" s="8">
        <v>229.39</v>
      </c>
      <c r="EK57" s="4"/>
      <c r="EL57" s="8"/>
      <c r="EM57" s="7"/>
      <c r="EN57" s="7"/>
      <c r="EO57" s="2" t="s">
        <v>139</v>
      </c>
      <c r="EP57" s="2" t="s">
        <v>128</v>
      </c>
      <c r="EQ57" s="2" t="s">
        <v>150</v>
      </c>
      <c r="ER57" s="2" t="s">
        <v>673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128</v>
      </c>
      <c r="FC57" s="2" t="s">
        <v>579</v>
      </c>
      <c r="FD57" s="2" t="s">
        <v>994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139</v>
      </c>
      <c r="FN57" s="2" t="s">
        <v>128</v>
      </c>
      <c r="FO57" s="2" t="s">
        <v>233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139</v>
      </c>
      <c r="FZ57" s="2" t="s">
        <v>128</v>
      </c>
      <c r="GA57" s="2" t="s">
        <v>154</v>
      </c>
      <c r="GB57" s="2" t="s">
        <v>526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139</v>
      </c>
      <c r="GL57" s="2" t="s">
        <v>172</v>
      </c>
      <c r="GM57" s="2" t="s">
        <v>995</v>
      </c>
      <c r="GN57" s="2" t="s">
        <v>996</v>
      </c>
      <c r="GO57" s="2" t="s">
        <v>141</v>
      </c>
      <c r="GP57" s="2" t="s">
        <v>131</v>
      </c>
      <c r="GQ57" s="4">
        <v>2</v>
      </c>
      <c r="GR57" s="8">
        <v>504.82</v>
      </c>
      <c r="GS57" s="4"/>
      <c r="GT57" s="8"/>
      <c r="GU57" s="7"/>
      <c r="GV57" s="7"/>
      <c r="GW57" s="2" t="s">
        <v>139</v>
      </c>
      <c r="GX57" s="2" t="s">
        <v>128</v>
      </c>
      <c r="GY57" s="2" t="s">
        <v>997</v>
      </c>
      <c r="GZ57" s="2" t="s">
        <v>998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272</v>
      </c>
      <c r="HL57" s="2" t="s">
        <v>999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162</v>
      </c>
      <c r="HX57" s="2" t="s">
        <v>331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164</v>
      </c>
      <c r="IJ57" s="2" t="s">
        <v>316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144</v>
      </c>
      <c r="IV57" s="2" t="s">
        <v>319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170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139</v>
      </c>
      <c r="JR57" s="2" t="s">
        <v>128</v>
      </c>
      <c r="JS57" s="2" t="s">
        <v>169</v>
      </c>
      <c r="JT57" s="2" t="s">
        <v>131</v>
      </c>
      <c r="JU57" s="2" t="s">
        <v>141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170</v>
      </c>
      <c r="KP57" s="2" t="s">
        <v>128</v>
      </c>
      <c r="KQ57" s="2" t="s">
        <v>131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171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170</v>
      </c>
      <c r="LZ57" s="2" t="s">
        <v>128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170</v>
      </c>
      <c r="ML57" s="2" t="s">
        <v>128</v>
      </c>
      <c r="MM57" s="2" t="s">
        <v>131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170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170</v>
      </c>
      <c r="NV57" s="2" t="s">
        <v>172</v>
      </c>
      <c r="NW57" s="2" t="s">
        <v>131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139</v>
      </c>
      <c r="PF57" s="2" t="s">
        <v>172</v>
      </c>
      <c r="PG57" s="2" t="s">
        <v>1000</v>
      </c>
      <c r="PH57" s="2" t="s">
        <v>1001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139</v>
      </c>
      <c r="QD57" s="2" t="s">
        <v>172</v>
      </c>
      <c r="QE57" s="2" t="s">
        <v>174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171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172</v>
      </c>
      <c r="RC57" s="2" t="s">
        <v>672</v>
      </c>
      <c r="RD57" s="2" t="s">
        <v>1002</v>
      </c>
      <c r="RE57" s="2" t="s">
        <v>141</v>
      </c>
      <c r="RF57" s="2" t="s">
        <v>131</v>
      </c>
    </row>
    <row r="58">
      <c r="A58" s="2" t="s">
        <v>1003</v>
      </c>
      <c r="B58" s="2" t="s">
        <v>120</v>
      </c>
      <c r="C58" s="2" t="s">
        <v>121</v>
      </c>
      <c r="D58" s="2" t="s">
        <v>909</v>
      </c>
      <c r="E58" s="2" t="s">
        <v>910</v>
      </c>
      <c r="F58" s="2" t="s">
        <v>956</v>
      </c>
      <c r="G58" s="2" t="s">
        <v>956</v>
      </c>
      <c r="H58" s="2" t="s">
        <v>956</v>
      </c>
      <c r="I58" s="2" t="s">
        <v>957</v>
      </c>
      <c r="J58" s="2" t="s">
        <v>126</v>
      </c>
      <c r="K58" s="2" t="s">
        <v>1004</v>
      </c>
      <c r="L58" s="3">
        <v>267.67</v>
      </c>
      <c r="M58" s="3">
        <v>281.05</v>
      </c>
      <c r="N58" s="3">
        <v>609.99</v>
      </c>
      <c r="O58" s="2" t="s">
        <v>615</v>
      </c>
      <c r="P58" s="2" t="s">
        <v>616</v>
      </c>
      <c r="Q58" s="2" t="s">
        <v>130</v>
      </c>
      <c r="R58" s="2" t="s">
        <v>131</v>
      </c>
      <c r="S58" s="2" t="s">
        <v>959</v>
      </c>
      <c r="T58" s="2" t="s">
        <v>131</v>
      </c>
      <c r="U58" s="2" t="s">
        <v>131</v>
      </c>
      <c r="V58" s="2" t="s">
        <v>133</v>
      </c>
      <c r="W58" s="2" t="s">
        <v>135</v>
      </c>
      <c r="X58" s="2" t="s">
        <v>131</v>
      </c>
      <c r="Y58" s="2" t="s">
        <v>311</v>
      </c>
      <c r="Z58" s="4">
        <v>23</v>
      </c>
      <c r="AA58" s="4">
        <f>=ROUNDDOWN(16.4285714285714,0)</f>
      </c>
      <c r="AB58" s="5">
        <v>1.4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</v>
      </c>
      <c r="AQ58" s="8">
        <v>911.4</v>
      </c>
      <c r="AR58" s="4"/>
      <c r="AS58" s="8"/>
      <c r="AT58" s="7"/>
      <c r="AU58" s="7"/>
      <c r="AV58" s="4">
        <v>4</v>
      </c>
      <c r="AW58" s="8">
        <v>911.4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0.1329</v>
      </c>
      <c r="BJ58" s="4">
        <v>4</v>
      </c>
      <c r="BK58" s="8">
        <v>911.4</v>
      </c>
      <c r="BL58" s="2" t="s">
        <v>1005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962</v>
      </c>
      <c r="BV58" s="2" t="s">
        <v>172</v>
      </c>
      <c r="BW58" s="2" t="s">
        <v>131</v>
      </c>
      <c r="BX58" s="2" t="s">
        <v>1006</v>
      </c>
      <c r="BY58" s="2" t="s">
        <v>964</v>
      </c>
      <c r="BZ58" s="2" t="s">
        <v>131</v>
      </c>
      <c r="CA58" s="4">
        <v>2</v>
      </c>
      <c r="CB58" s="8">
        <v>291.56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316</v>
      </c>
      <c r="CJ58" s="2" t="s">
        <v>1007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139</v>
      </c>
      <c r="CT58" s="2" t="s">
        <v>128</v>
      </c>
      <c r="CU58" s="2" t="s">
        <v>144</v>
      </c>
      <c r="CV58" s="2" t="s">
        <v>1008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139</v>
      </c>
      <c r="DF58" s="2" t="s">
        <v>128</v>
      </c>
      <c r="DG58" s="2" t="s">
        <v>319</v>
      </c>
      <c r="DH58" s="2" t="s">
        <v>1009</v>
      </c>
      <c r="DI58" s="2" t="s">
        <v>141</v>
      </c>
      <c r="DJ58" s="2" t="s">
        <v>131</v>
      </c>
      <c r="DK58" s="4">
        <v>1</v>
      </c>
      <c r="DL58" s="8">
        <v>322.89</v>
      </c>
      <c r="DM58" s="4"/>
      <c r="DN58" s="8"/>
      <c r="DO58" s="7"/>
      <c r="DP58" s="7"/>
      <c r="DQ58" s="2" t="s">
        <v>139</v>
      </c>
      <c r="DR58" s="2" t="s">
        <v>128</v>
      </c>
      <c r="DS58" s="2" t="s">
        <v>147</v>
      </c>
      <c r="DT58" s="2" t="s">
        <v>1010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172</v>
      </c>
      <c r="EE58" s="2" t="s">
        <v>671</v>
      </c>
      <c r="EF58" s="2" t="s">
        <v>1011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139</v>
      </c>
      <c r="EP58" s="2" t="s">
        <v>128</v>
      </c>
      <c r="EQ58" s="2" t="s">
        <v>150</v>
      </c>
      <c r="ER58" s="2" t="s">
        <v>1012</v>
      </c>
      <c r="ES58" s="2" t="s">
        <v>141</v>
      </c>
      <c r="ET58" s="2" t="s">
        <v>131</v>
      </c>
      <c r="EU58" s="4">
        <v>1</v>
      </c>
      <c r="EV58" s="8">
        <v>296.95</v>
      </c>
      <c r="EW58" s="4"/>
      <c r="EX58" s="8"/>
      <c r="EY58" s="7"/>
      <c r="EZ58" s="7"/>
      <c r="FA58" s="2" t="s">
        <v>139</v>
      </c>
      <c r="FB58" s="2" t="s">
        <v>128</v>
      </c>
      <c r="FC58" s="2" t="s">
        <v>579</v>
      </c>
      <c r="FD58" s="2" t="s">
        <v>1013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256</v>
      </c>
      <c r="FN58" s="2" t="s">
        <v>128</v>
      </c>
      <c r="FO58" s="2" t="s">
        <v>233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139</v>
      </c>
      <c r="FZ58" s="2" t="s">
        <v>128</v>
      </c>
      <c r="GA58" s="2" t="s">
        <v>540</v>
      </c>
      <c r="GB58" s="2" t="s">
        <v>1014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172</v>
      </c>
      <c r="GM58" s="2" t="s">
        <v>995</v>
      </c>
      <c r="GN58" s="2" t="s">
        <v>1015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559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272</v>
      </c>
      <c r="HL58" s="2" t="s">
        <v>1016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162</v>
      </c>
      <c r="HX58" s="2" t="s">
        <v>1017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164</v>
      </c>
      <c r="IJ58" s="2" t="s">
        <v>988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144</v>
      </c>
      <c r="IV58" s="2" t="s">
        <v>1018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139</v>
      </c>
      <c r="JF58" s="2" t="s">
        <v>128</v>
      </c>
      <c r="JG58" s="2" t="s">
        <v>167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139</v>
      </c>
      <c r="JR58" s="2" t="s">
        <v>128</v>
      </c>
      <c r="JS58" s="2" t="s">
        <v>169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170</v>
      </c>
      <c r="KP58" s="2" t="s">
        <v>128</v>
      </c>
      <c r="KQ58" s="2" t="s">
        <v>131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171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170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170</v>
      </c>
      <c r="ML58" s="2" t="s">
        <v>128</v>
      </c>
      <c r="MM58" s="2" t="s">
        <v>131</v>
      </c>
      <c r="MN58" s="2" t="s">
        <v>131</v>
      </c>
      <c r="MO58" s="2" t="s">
        <v>141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171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170</v>
      </c>
      <c r="NV58" s="2" t="s">
        <v>172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172</v>
      </c>
      <c r="PG58" s="2" t="s">
        <v>173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139</v>
      </c>
      <c r="QD58" s="2" t="s">
        <v>172</v>
      </c>
      <c r="QE58" s="2" t="s">
        <v>174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171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172</v>
      </c>
      <c r="RC58" s="2" t="s">
        <v>672</v>
      </c>
      <c r="RD58" s="2" t="s">
        <v>131</v>
      </c>
      <c r="RE58" s="2" t="s">
        <v>141</v>
      </c>
      <c r="RF58" s="2" t="s">
        <v>131</v>
      </c>
    </row>
    <row r="59">
      <c r="A59" s="2" t="s">
        <v>1019</v>
      </c>
      <c r="B59" s="2" t="s">
        <v>120</v>
      </c>
      <c r="C59" s="2" t="s">
        <v>121</v>
      </c>
      <c r="D59" s="2" t="s">
        <v>909</v>
      </c>
      <c r="E59" s="2" t="s">
        <v>910</v>
      </c>
      <c r="F59" s="2" t="s">
        <v>1020</v>
      </c>
      <c r="G59" s="2" t="s">
        <v>1020</v>
      </c>
      <c r="H59" s="2" t="s">
        <v>1020</v>
      </c>
      <c r="I59" s="2" t="s">
        <v>1021</v>
      </c>
      <c r="J59" s="2" t="s">
        <v>126</v>
      </c>
      <c r="K59" s="2" t="s">
        <v>1022</v>
      </c>
      <c r="L59" s="3">
        <v>116.24</v>
      </c>
      <c r="M59" s="3">
        <v>122.05</v>
      </c>
      <c r="N59" s="3">
        <v>264.99</v>
      </c>
      <c r="O59" s="2" t="s">
        <v>128</v>
      </c>
      <c r="P59" s="2" t="s">
        <v>218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219</v>
      </c>
      <c r="V59" s="2" t="s">
        <v>220</v>
      </c>
      <c r="W59" s="2" t="s">
        <v>577</v>
      </c>
      <c r="X59" s="2" t="s">
        <v>131</v>
      </c>
      <c r="Y59" s="2" t="s">
        <v>356</v>
      </c>
      <c r="Z59" s="4">
        <v>111</v>
      </c>
      <c r="AA59" s="4">
        <f>=ROUNDDOWN(48.2608695652174,0)</f>
      </c>
      <c r="AB59" s="5">
        <v>2.3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25</v>
      </c>
      <c r="AQ59" s="8">
        <v>3506.43</v>
      </c>
      <c r="AR59" s="4"/>
      <c r="AS59" s="8"/>
      <c r="AT59" s="7"/>
      <c r="AU59" s="7"/>
      <c r="AV59" s="4">
        <v>25</v>
      </c>
      <c r="AW59" s="8">
        <v>3506.43</v>
      </c>
      <c r="AX59" s="4"/>
      <c r="AY59" s="8"/>
      <c r="AZ59" s="7"/>
      <c r="BA59" s="7"/>
      <c r="BB59" s="7">
        <v>1</v>
      </c>
      <c r="BC59" s="4">
        <v>25</v>
      </c>
      <c r="BD59" s="8">
        <v>3506.43</v>
      </c>
      <c r="BE59" s="4"/>
      <c r="BF59" s="8"/>
      <c r="BG59" s="7"/>
      <c r="BH59" s="7"/>
      <c r="BI59" s="7">
        <v>1</v>
      </c>
      <c r="BJ59" s="4">
        <v>25</v>
      </c>
      <c r="BK59" s="8">
        <v>3506.43</v>
      </c>
      <c r="BL59" s="2" t="s">
        <v>1023</v>
      </c>
      <c r="BM59" s="7">
        <v>1</v>
      </c>
      <c r="BN59" s="7">
        <v>1</v>
      </c>
      <c r="BO59" s="4">
        <v>6</v>
      </c>
      <c r="BP59" s="8">
        <v>871.8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131</v>
      </c>
      <c r="BX59" s="2" t="s">
        <v>131</v>
      </c>
      <c r="BY59" s="2" t="s">
        <v>141</v>
      </c>
      <c r="BZ59" s="2" t="s">
        <v>131</v>
      </c>
      <c r="CA59" s="4">
        <v>2</v>
      </c>
      <c r="CB59" s="8">
        <v>226.88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533</v>
      </c>
      <c r="CJ59" s="2" t="s">
        <v>1024</v>
      </c>
      <c r="CK59" s="2" t="s">
        <v>141</v>
      </c>
      <c r="CL59" s="2" t="s">
        <v>131</v>
      </c>
      <c r="CM59" s="4">
        <v>6</v>
      </c>
      <c r="CN59" s="8">
        <v>917.54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356</v>
      </c>
      <c r="CV59" s="2" t="s">
        <v>532</v>
      </c>
      <c r="CW59" s="2" t="s">
        <v>141</v>
      </c>
      <c r="CX59" s="2" t="s">
        <v>131</v>
      </c>
      <c r="CY59" s="4">
        <v>3</v>
      </c>
      <c r="CZ59" s="8">
        <v>435.51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1025</v>
      </c>
      <c r="DH59" s="2" t="s">
        <v>1026</v>
      </c>
      <c r="DI59" s="2" t="s">
        <v>141</v>
      </c>
      <c r="DJ59" s="2" t="s">
        <v>131</v>
      </c>
      <c r="DK59" s="4">
        <v>1</v>
      </c>
      <c r="DL59" s="8">
        <v>156.41</v>
      </c>
      <c r="DM59" s="4"/>
      <c r="DN59" s="8"/>
      <c r="DO59" s="7"/>
      <c r="DP59" s="7"/>
      <c r="DQ59" s="2" t="s">
        <v>139</v>
      </c>
      <c r="DR59" s="2" t="s">
        <v>128</v>
      </c>
      <c r="DS59" s="2" t="s">
        <v>228</v>
      </c>
      <c r="DT59" s="2" t="s">
        <v>1027</v>
      </c>
      <c r="DU59" s="2" t="s">
        <v>141</v>
      </c>
      <c r="DV59" s="2" t="s">
        <v>131</v>
      </c>
      <c r="DW59" s="4">
        <v>4</v>
      </c>
      <c r="DX59" s="8">
        <v>512.6</v>
      </c>
      <c r="DY59" s="4"/>
      <c r="DZ59" s="8"/>
      <c r="EA59" s="7"/>
      <c r="EB59" s="7"/>
      <c r="EC59" s="2" t="s">
        <v>139</v>
      </c>
      <c r="ED59" s="2" t="s">
        <v>128</v>
      </c>
      <c r="EE59" s="2" t="s">
        <v>531</v>
      </c>
      <c r="EF59" s="2" t="s">
        <v>1028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139</v>
      </c>
      <c r="EP59" s="2" t="s">
        <v>128</v>
      </c>
      <c r="EQ59" s="2" t="s">
        <v>582</v>
      </c>
      <c r="ER59" s="2" t="s">
        <v>279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128</v>
      </c>
      <c r="FC59" s="2" t="s">
        <v>823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128</v>
      </c>
      <c r="FO59" s="2" t="s">
        <v>233</v>
      </c>
      <c r="FP59" s="2" t="s">
        <v>131</v>
      </c>
      <c r="FQ59" s="2" t="s">
        <v>141</v>
      </c>
      <c r="FR59" s="2" t="s">
        <v>131</v>
      </c>
      <c r="FS59" s="4">
        <v>1</v>
      </c>
      <c r="FT59" s="8">
        <v>122.05</v>
      </c>
      <c r="FU59" s="4"/>
      <c r="FV59" s="8"/>
      <c r="FW59" s="7"/>
      <c r="FX59" s="7"/>
      <c r="FY59" s="2" t="s">
        <v>139</v>
      </c>
      <c r="FZ59" s="2" t="s">
        <v>128</v>
      </c>
      <c r="GA59" s="2" t="s">
        <v>447</v>
      </c>
      <c r="GB59" s="2" t="s">
        <v>570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139</v>
      </c>
      <c r="GL59" s="2" t="s">
        <v>128</v>
      </c>
      <c r="GM59" s="2" t="s">
        <v>201</v>
      </c>
      <c r="GN59" s="2" t="s">
        <v>1029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139</v>
      </c>
      <c r="GX59" s="2" t="s">
        <v>128</v>
      </c>
      <c r="GY59" s="2" t="s">
        <v>158</v>
      </c>
      <c r="GZ59" s="2" t="s">
        <v>558</v>
      </c>
      <c r="HA59" s="2" t="s">
        <v>141</v>
      </c>
      <c r="HB59" s="2" t="s">
        <v>131</v>
      </c>
      <c r="HC59" s="4">
        <v>2</v>
      </c>
      <c r="HD59" s="8">
        <v>263.64</v>
      </c>
      <c r="HE59" s="4"/>
      <c r="HF59" s="8"/>
      <c r="HG59" s="7"/>
      <c r="HH59" s="7"/>
      <c r="HI59" s="2" t="s">
        <v>139</v>
      </c>
      <c r="HJ59" s="2" t="s">
        <v>128</v>
      </c>
      <c r="HK59" s="2" t="s">
        <v>537</v>
      </c>
      <c r="HL59" s="2" t="s">
        <v>1030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421</v>
      </c>
      <c r="HV59" s="2" t="s">
        <v>128</v>
      </c>
      <c r="HW59" s="2" t="s">
        <v>494</v>
      </c>
      <c r="HX59" s="2" t="s">
        <v>131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139</v>
      </c>
      <c r="IH59" s="2" t="s">
        <v>128</v>
      </c>
      <c r="II59" s="2" t="s">
        <v>562</v>
      </c>
      <c r="IJ59" s="2" t="s">
        <v>131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587</v>
      </c>
      <c r="IV59" s="2" t="s">
        <v>582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139</v>
      </c>
      <c r="JR59" s="2" t="s">
        <v>128</v>
      </c>
      <c r="JS59" s="2" t="s">
        <v>169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170</v>
      </c>
      <c r="KP59" s="2" t="s">
        <v>128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170</v>
      </c>
      <c r="LB59" s="2" t="s">
        <v>172</v>
      </c>
      <c r="LC59" s="2" t="s">
        <v>131</v>
      </c>
      <c r="LD59" s="2" t="s">
        <v>131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171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170</v>
      </c>
      <c r="LZ59" s="2" t="s">
        <v>128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170</v>
      </c>
      <c r="ML59" s="2" t="s">
        <v>128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171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170</v>
      </c>
      <c r="PF59" s="2" t="s">
        <v>128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170</v>
      </c>
      <c r="PR59" s="2" t="s">
        <v>128</v>
      </c>
      <c r="PS59" s="2" t="s">
        <v>131</v>
      </c>
      <c r="PT59" s="2" t="s">
        <v>131</v>
      </c>
      <c r="PU59" s="2" t="s">
        <v>141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171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542</v>
      </c>
      <c r="RD59" s="2" t="s">
        <v>1031</v>
      </c>
      <c r="RE59" s="2" t="s">
        <v>141</v>
      </c>
      <c r="RF59" s="2" t="s">
        <v>131</v>
      </c>
    </row>
    <row r="60">
      <c r="A60" s="2" t="s">
        <v>1032</v>
      </c>
      <c r="B60" s="2" t="s">
        <v>120</v>
      </c>
      <c r="C60" s="2" t="s">
        <v>121</v>
      </c>
      <c r="D60" s="2" t="s">
        <v>909</v>
      </c>
      <c r="E60" s="2" t="s">
        <v>910</v>
      </c>
      <c r="F60" s="2" t="s">
        <v>1033</v>
      </c>
      <c r="G60" s="2" t="s">
        <v>1033</v>
      </c>
      <c r="H60" s="2" t="s">
        <v>1033</v>
      </c>
      <c r="I60" s="2" t="s">
        <v>1034</v>
      </c>
      <c r="J60" s="2" t="s">
        <v>126</v>
      </c>
      <c r="K60" s="2" t="s">
        <v>1004</v>
      </c>
      <c r="L60" s="3">
        <v>128.6</v>
      </c>
      <c r="M60" s="3">
        <v>135.03</v>
      </c>
      <c r="N60" s="3">
        <v>319.99</v>
      </c>
      <c r="O60" s="2" t="s">
        <v>615</v>
      </c>
      <c r="P60" s="2" t="s">
        <v>616</v>
      </c>
      <c r="Q60" s="2" t="s">
        <v>130</v>
      </c>
      <c r="R60" s="2" t="s">
        <v>131</v>
      </c>
      <c r="S60" s="2" t="s">
        <v>1035</v>
      </c>
      <c r="T60" s="2" t="s">
        <v>131</v>
      </c>
      <c r="U60" s="2" t="s">
        <v>131</v>
      </c>
      <c r="V60" s="2" t="s">
        <v>133</v>
      </c>
      <c r="W60" s="2" t="s">
        <v>135</v>
      </c>
      <c r="X60" s="2" t="s">
        <v>131</v>
      </c>
      <c r="Y60" s="2" t="s">
        <v>311</v>
      </c>
      <c r="Z60" s="4">
        <v>12</v>
      </c>
      <c r="AA60" s="4">
        <f>=ROUNDDOWN(9.23076923076923,0)</f>
      </c>
      <c r="AB60" s="5">
        <v>1.3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19</v>
      </c>
      <c r="AQ60" s="8">
        <v>2472.28</v>
      </c>
      <c r="AR60" s="4"/>
      <c r="AS60" s="8"/>
      <c r="AT60" s="7"/>
      <c r="AU60" s="7"/>
      <c r="AV60" s="4">
        <v>19</v>
      </c>
      <c r="AW60" s="8">
        <v>2472.28</v>
      </c>
      <c r="AX60" s="4"/>
      <c r="AY60" s="8"/>
      <c r="AZ60" s="7"/>
      <c r="BA60" s="7"/>
      <c r="BB60" s="7">
        <v>1</v>
      </c>
      <c r="BC60" s="4">
        <v>25</v>
      </c>
      <c r="BD60" s="8">
        <v>3224.25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0.7668</v>
      </c>
      <c r="BJ60" s="4">
        <v>19</v>
      </c>
      <c r="BK60" s="8">
        <v>2472.28</v>
      </c>
      <c r="BL60" s="2" t="s">
        <v>1036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386</v>
      </c>
      <c r="BV60" s="2" t="s">
        <v>172</v>
      </c>
      <c r="BW60" s="2" t="s">
        <v>131</v>
      </c>
      <c r="BX60" s="2" t="s">
        <v>1037</v>
      </c>
      <c r="BY60" s="2" t="s">
        <v>964</v>
      </c>
      <c r="BZ60" s="2" t="s">
        <v>131</v>
      </c>
      <c r="CA60" s="4">
        <v>6</v>
      </c>
      <c r="CB60" s="8">
        <v>527.06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316</v>
      </c>
      <c r="CJ60" s="2" t="s">
        <v>1038</v>
      </c>
      <c r="CK60" s="2" t="s">
        <v>141</v>
      </c>
      <c r="CL60" s="2" t="s">
        <v>131</v>
      </c>
      <c r="CM60" s="4">
        <v>5</v>
      </c>
      <c r="CN60" s="8">
        <v>706.21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144</v>
      </c>
      <c r="CV60" s="2" t="s">
        <v>1039</v>
      </c>
      <c r="CW60" s="2" t="s">
        <v>141</v>
      </c>
      <c r="CX60" s="2" t="s">
        <v>131</v>
      </c>
      <c r="CY60" s="4">
        <v>3</v>
      </c>
      <c r="CZ60" s="8">
        <v>469.68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319</v>
      </c>
      <c r="DH60" s="2" t="s">
        <v>1040</v>
      </c>
      <c r="DI60" s="2" t="s">
        <v>141</v>
      </c>
      <c r="DJ60" s="2" t="s">
        <v>131</v>
      </c>
      <c r="DK60" s="4">
        <v>2</v>
      </c>
      <c r="DL60" s="8">
        <v>331.84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147</v>
      </c>
      <c r="DT60" s="2" t="s">
        <v>1041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139</v>
      </c>
      <c r="ED60" s="2" t="s">
        <v>172</v>
      </c>
      <c r="EE60" s="2" t="s">
        <v>273</v>
      </c>
      <c r="EF60" s="2" t="s">
        <v>1042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128</v>
      </c>
      <c r="EQ60" s="2" t="s">
        <v>150</v>
      </c>
      <c r="ER60" s="2" t="s">
        <v>1043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172</v>
      </c>
      <c r="FC60" s="2" t="s">
        <v>579</v>
      </c>
      <c r="FD60" s="2" t="s">
        <v>1044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256</v>
      </c>
      <c r="FN60" s="2" t="s">
        <v>128</v>
      </c>
      <c r="FO60" s="2" t="s">
        <v>233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154</v>
      </c>
      <c r="GB60" s="2" t="s">
        <v>1014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172</v>
      </c>
      <c r="GM60" s="2" t="s">
        <v>995</v>
      </c>
      <c r="GN60" s="2" t="s">
        <v>1045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204</v>
      </c>
      <c r="GZ60" s="2" t="s">
        <v>1046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139</v>
      </c>
      <c r="HJ60" s="2" t="s">
        <v>128</v>
      </c>
      <c r="HK60" s="2" t="s">
        <v>272</v>
      </c>
      <c r="HL60" s="2" t="s">
        <v>1047</v>
      </c>
      <c r="HM60" s="2" t="s">
        <v>141</v>
      </c>
      <c r="HN60" s="2" t="s">
        <v>131</v>
      </c>
      <c r="HO60" s="4">
        <v>3</v>
      </c>
      <c r="HP60" s="8">
        <v>437.49</v>
      </c>
      <c r="HQ60" s="4"/>
      <c r="HR60" s="8"/>
      <c r="HS60" s="7"/>
      <c r="HT60" s="7"/>
      <c r="HU60" s="2" t="s">
        <v>139</v>
      </c>
      <c r="HV60" s="2" t="s">
        <v>128</v>
      </c>
      <c r="HW60" s="2" t="s">
        <v>162</v>
      </c>
      <c r="HX60" s="2" t="s">
        <v>1010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128</v>
      </c>
      <c r="II60" s="2" t="s">
        <v>164</v>
      </c>
      <c r="IJ60" s="2" t="s">
        <v>1048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144</v>
      </c>
      <c r="IV60" s="2" t="s">
        <v>1049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170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139</v>
      </c>
      <c r="JR60" s="2" t="s">
        <v>128</v>
      </c>
      <c r="JS60" s="2" t="s">
        <v>169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170</v>
      </c>
      <c r="KP60" s="2" t="s">
        <v>128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171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170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170</v>
      </c>
      <c r="ML60" s="2" t="s">
        <v>128</v>
      </c>
      <c r="MM60" s="2" t="s">
        <v>131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171</v>
      </c>
      <c r="NJ60" s="2" t="s">
        <v>128</v>
      </c>
      <c r="NK60" s="2" t="s">
        <v>131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170</v>
      </c>
      <c r="NV60" s="2" t="s">
        <v>172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172</v>
      </c>
      <c r="PG60" s="2" t="s">
        <v>212</v>
      </c>
      <c r="PH60" s="2" t="s">
        <v>1050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139</v>
      </c>
      <c r="QD60" s="2" t="s">
        <v>172</v>
      </c>
      <c r="QE60" s="2" t="s">
        <v>174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171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672</v>
      </c>
      <c r="RD60" s="2" t="s">
        <v>131</v>
      </c>
      <c r="RE60" s="2" t="s">
        <v>141</v>
      </c>
      <c r="RF60" s="2" t="s">
        <v>131</v>
      </c>
    </row>
    <row r="61">
      <c r="A61" s="2" t="s">
        <v>1051</v>
      </c>
      <c r="B61" s="2" t="s">
        <v>120</v>
      </c>
      <c r="C61" s="2" t="s">
        <v>121</v>
      </c>
      <c r="D61" s="2" t="s">
        <v>909</v>
      </c>
      <c r="E61" s="2" t="s">
        <v>910</v>
      </c>
      <c r="F61" s="2" t="s">
        <v>1033</v>
      </c>
      <c r="G61" s="2" t="s">
        <v>1033</v>
      </c>
      <c r="H61" s="2" t="s">
        <v>1033</v>
      </c>
      <c r="I61" s="2" t="s">
        <v>1034</v>
      </c>
      <c r="J61" s="2" t="s">
        <v>126</v>
      </c>
      <c r="K61" s="2" t="s">
        <v>366</v>
      </c>
      <c r="L61" s="3">
        <v>128.6</v>
      </c>
      <c r="M61" s="3">
        <v>135.03</v>
      </c>
      <c r="N61" s="3">
        <v>319.99</v>
      </c>
      <c r="O61" s="2" t="s">
        <v>128</v>
      </c>
      <c r="P61" s="2" t="s">
        <v>641</v>
      </c>
      <c r="Q61" s="2" t="s">
        <v>130</v>
      </c>
      <c r="R61" s="2" t="s">
        <v>131</v>
      </c>
      <c r="S61" s="2" t="s">
        <v>1052</v>
      </c>
      <c r="T61" s="2" t="s">
        <v>131</v>
      </c>
      <c r="U61" s="2" t="s">
        <v>131</v>
      </c>
      <c r="V61" s="2" t="s">
        <v>133</v>
      </c>
      <c r="W61" s="2" t="s">
        <v>135</v>
      </c>
      <c r="X61" s="2" t="s">
        <v>131</v>
      </c>
      <c r="Y61" s="2" t="s">
        <v>311</v>
      </c>
      <c r="Z61" s="4">
        <v>142</v>
      </c>
      <c r="AA61" s="4">
        <f>=ROUNDDOWN(284,0)</f>
      </c>
      <c r="AB61" s="5">
        <v>0.5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6</v>
      </c>
      <c r="AQ61" s="8">
        <v>751.97</v>
      </c>
      <c r="AR61" s="4"/>
      <c r="AS61" s="8"/>
      <c r="AT61" s="7"/>
      <c r="AU61" s="7"/>
      <c r="AV61" s="4">
        <v>6</v>
      </c>
      <c r="AW61" s="8">
        <v>751.97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0.2332</v>
      </c>
      <c r="BJ61" s="4">
        <v>6</v>
      </c>
      <c r="BK61" s="8">
        <v>751.97</v>
      </c>
      <c r="BL61" s="2" t="s">
        <v>877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386</v>
      </c>
      <c r="BV61" s="2" t="s">
        <v>172</v>
      </c>
      <c r="BW61" s="2" t="s">
        <v>131</v>
      </c>
      <c r="BX61" s="2" t="s">
        <v>1037</v>
      </c>
      <c r="BY61" s="2" t="s">
        <v>964</v>
      </c>
      <c r="BZ61" s="2" t="s">
        <v>131</v>
      </c>
      <c r="CA61" s="4">
        <v>3</v>
      </c>
      <c r="CB61" s="8">
        <v>356.32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316</v>
      </c>
      <c r="CJ61" s="2" t="s">
        <v>1053</v>
      </c>
      <c r="CK61" s="2" t="s">
        <v>141</v>
      </c>
      <c r="CL61" s="2" t="s">
        <v>131</v>
      </c>
      <c r="CM61" s="4">
        <v>3</v>
      </c>
      <c r="CN61" s="8">
        <v>395.65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144</v>
      </c>
      <c r="CV61" s="2" t="s">
        <v>1054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139</v>
      </c>
      <c r="DF61" s="2" t="s">
        <v>128</v>
      </c>
      <c r="DG61" s="2" t="s">
        <v>319</v>
      </c>
      <c r="DH61" s="2" t="s">
        <v>1040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139</v>
      </c>
      <c r="DR61" s="2" t="s">
        <v>128</v>
      </c>
      <c r="DS61" s="2" t="s">
        <v>147</v>
      </c>
      <c r="DT61" s="2" t="s">
        <v>1055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149</v>
      </c>
      <c r="ED61" s="2" t="s">
        <v>128</v>
      </c>
      <c r="EE61" s="2" t="s">
        <v>131</v>
      </c>
      <c r="EF61" s="2" t="s">
        <v>131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128</v>
      </c>
      <c r="EQ61" s="2" t="s">
        <v>150</v>
      </c>
      <c r="ER61" s="2" t="s">
        <v>1056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579</v>
      </c>
      <c r="FD61" s="2" t="s">
        <v>1057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233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139</v>
      </c>
      <c r="FZ61" s="2" t="s">
        <v>128</v>
      </c>
      <c r="GA61" s="2" t="s">
        <v>154</v>
      </c>
      <c r="GB61" s="2" t="s">
        <v>376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172</v>
      </c>
      <c r="GM61" s="2" t="s">
        <v>995</v>
      </c>
      <c r="GN61" s="2" t="s">
        <v>1058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204</v>
      </c>
      <c r="GZ61" s="2" t="s">
        <v>1059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128</v>
      </c>
      <c r="HK61" s="2" t="s">
        <v>272</v>
      </c>
      <c r="HL61" s="2" t="s">
        <v>676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139</v>
      </c>
      <c r="HV61" s="2" t="s">
        <v>128</v>
      </c>
      <c r="HW61" s="2" t="s">
        <v>162</v>
      </c>
      <c r="HX61" s="2" t="s">
        <v>1060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164</v>
      </c>
      <c r="IJ61" s="2" t="s">
        <v>1048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144</v>
      </c>
      <c r="IV61" s="2" t="s">
        <v>1061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170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139</v>
      </c>
      <c r="JR61" s="2" t="s">
        <v>128</v>
      </c>
      <c r="JS61" s="2" t="s">
        <v>169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170</v>
      </c>
      <c r="KP61" s="2" t="s">
        <v>128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171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128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170</v>
      </c>
      <c r="ML61" s="2" t="s">
        <v>128</v>
      </c>
      <c r="MM61" s="2" t="s">
        <v>131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170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170</v>
      </c>
      <c r="NV61" s="2" t="s">
        <v>172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172</v>
      </c>
      <c r="PG61" s="2" t="s">
        <v>212</v>
      </c>
      <c r="PH61" s="2" t="s">
        <v>1062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139</v>
      </c>
      <c r="QD61" s="2" t="s">
        <v>172</v>
      </c>
      <c r="QE61" s="2" t="s">
        <v>174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672</v>
      </c>
      <c r="RD61" s="2" t="s">
        <v>131</v>
      </c>
      <c r="RE61" s="2" t="s">
        <v>141</v>
      </c>
      <c r="RF61" s="2" t="s">
        <v>131</v>
      </c>
    </row>
    <row r="62">
      <c r="A62" s="2" t="s">
        <v>1063</v>
      </c>
      <c r="B62" s="2" t="s">
        <v>120</v>
      </c>
      <c r="C62" s="2" t="s">
        <v>121</v>
      </c>
      <c r="D62" s="2" t="s">
        <v>909</v>
      </c>
      <c r="E62" s="2" t="s">
        <v>910</v>
      </c>
      <c r="F62" s="2" t="s">
        <v>1064</v>
      </c>
      <c r="G62" s="2" t="s">
        <v>1064</v>
      </c>
      <c r="H62" s="2" t="s">
        <v>1064</v>
      </c>
      <c r="I62" s="2" t="s">
        <v>1065</v>
      </c>
      <c r="J62" s="2" t="s">
        <v>126</v>
      </c>
      <c r="K62" s="2" t="s">
        <v>1066</v>
      </c>
      <c r="L62" s="3">
        <v>103.68</v>
      </c>
      <c r="M62" s="3">
        <v>108.86</v>
      </c>
      <c r="N62" s="3">
        <v>239.99</v>
      </c>
      <c r="O62" s="2" t="s">
        <v>1067</v>
      </c>
      <c r="P62" s="2" t="s">
        <v>616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219</v>
      </c>
      <c r="V62" s="2" t="s">
        <v>220</v>
      </c>
      <c r="W62" s="2" t="s">
        <v>135</v>
      </c>
      <c r="X62" s="2" t="s">
        <v>131</v>
      </c>
      <c r="Y62" s="2" t="s">
        <v>899</v>
      </c>
      <c r="Z62" s="4">
        <v>15</v>
      </c>
      <c r="AA62" s="4">
        <f>=ROUNDDOWN(5,0)</f>
      </c>
      <c r="AB62" s="5">
        <v>3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19</v>
      </c>
      <c r="AQ62" s="8">
        <v>1527.19</v>
      </c>
      <c r="AR62" s="4"/>
      <c r="AS62" s="8"/>
      <c r="AT62" s="7"/>
      <c r="AU62" s="7"/>
      <c r="AV62" s="4">
        <v>19</v>
      </c>
      <c r="AW62" s="8">
        <v>1527.19</v>
      </c>
      <c r="AX62" s="4"/>
      <c r="AY62" s="8"/>
      <c r="AZ62" s="7"/>
      <c r="BA62" s="7"/>
      <c r="BB62" s="7">
        <v>1</v>
      </c>
      <c r="BC62" s="4">
        <v>19</v>
      </c>
      <c r="BD62" s="8">
        <v>1527.19</v>
      </c>
      <c r="BE62" s="4"/>
      <c r="BF62" s="8"/>
      <c r="BG62" s="7"/>
      <c r="BH62" s="7"/>
      <c r="BI62" s="7">
        <v>1</v>
      </c>
      <c r="BJ62" s="4">
        <v>19</v>
      </c>
      <c r="BK62" s="8">
        <v>1527.19</v>
      </c>
      <c r="BL62" s="2" t="s">
        <v>1068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131</v>
      </c>
      <c r="BX62" s="2" t="s">
        <v>131</v>
      </c>
      <c r="BY62" s="2" t="s">
        <v>141</v>
      </c>
      <c r="BZ62" s="2" t="s">
        <v>131</v>
      </c>
      <c r="CA62" s="4">
        <v>4</v>
      </c>
      <c r="CB62" s="8">
        <v>174.16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1069</v>
      </c>
      <c r="CJ62" s="2" t="s">
        <v>1070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139</v>
      </c>
      <c r="CT62" s="2" t="s">
        <v>128</v>
      </c>
      <c r="CU62" s="2" t="s">
        <v>899</v>
      </c>
      <c r="CV62" s="2" t="s">
        <v>1071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128</v>
      </c>
      <c r="DG62" s="2" t="s">
        <v>1069</v>
      </c>
      <c r="DH62" s="2" t="s">
        <v>1072</v>
      </c>
      <c r="DI62" s="2" t="s">
        <v>141</v>
      </c>
      <c r="DJ62" s="2" t="s">
        <v>131</v>
      </c>
      <c r="DK62" s="4">
        <v>4</v>
      </c>
      <c r="DL62" s="8">
        <v>451.6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228</v>
      </c>
      <c r="DT62" s="2" t="s">
        <v>242</v>
      </c>
      <c r="DU62" s="2" t="s">
        <v>141</v>
      </c>
      <c r="DV62" s="2" t="s">
        <v>131</v>
      </c>
      <c r="DW62" s="4">
        <v>8</v>
      </c>
      <c r="DX62" s="8">
        <v>548.72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1073</v>
      </c>
      <c r="EF62" s="2" t="s">
        <v>530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139</v>
      </c>
      <c r="EP62" s="2" t="s">
        <v>128</v>
      </c>
      <c r="EQ62" s="2" t="s">
        <v>1074</v>
      </c>
      <c r="ER62" s="2" t="s">
        <v>1075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170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256</v>
      </c>
      <c r="FN62" s="2" t="s">
        <v>128</v>
      </c>
      <c r="FO62" s="2" t="s">
        <v>233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170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201</v>
      </c>
      <c r="GN62" s="2" t="s">
        <v>1076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170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>
        <v>3</v>
      </c>
      <c r="HD62" s="8">
        <v>352.71</v>
      </c>
      <c r="HE62" s="4"/>
      <c r="HF62" s="8"/>
      <c r="HG62" s="7"/>
      <c r="HH62" s="7"/>
      <c r="HI62" s="2" t="s">
        <v>139</v>
      </c>
      <c r="HJ62" s="2" t="s">
        <v>128</v>
      </c>
      <c r="HK62" s="2" t="s">
        <v>880</v>
      </c>
      <c r="HL62" s="2" t="s">
        <v>1077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421</v>
      </c>
      <c r="HV62" s="2" t="s">
        <v>128</v>
      </c>
      <c r="HW62" s="2" t="s">
        <v>494</v>
      </c>
      <c r="HX62" s="2" t="s">
        <v>131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562</v>
      </c>
      <c r="IJ62" s="2" t="s">
        <v>1078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1079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170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139</v>
      </c>
      <c r="JR62" s="2" t="s">
        <v>128</v>
      </c>
      <c r="JS62" s="2" t="s">
        <v>169</v>
      </c>
      <c r="JT62" s="2" t="s">
        <v>131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170</v>
      </c>
      <c r="KP62" s="2" t="s">
        <v>128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170</v>
      </c>
      <c r="LB62" s="2" t="s">
        <v>172</v>
      </c>
      <c r="LC62" s="2" t="s">
        <v>131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171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170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170</v>
      </c>
      <c r="ML62" s="2" t="s">
        <v>128</v>
      </c>
      <c r="MM62" s="2" t="s">
        <v>131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171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171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139</v>
      </c>
      <c r="PF62" s="2" t="s">
        <v>172</v>
      </c>
      <c r="PG62" s="2" t="s">
        <v>497</v>
      </c>
      <c r="PH62" s="2" t="s">
        <v>357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170</v>
      </c>
      <c r="PR62" s="2" t="s">
        <v>128</v>
      </c>
      <c r="PS62" s="2" t="s">
        <v>131</v>
      </c>
      <c r="PT62" s="2" t="s">
        <v>131</v>
      </c>
      <c r="PU62" s="2" t="s">
        <v>141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171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1080</v>
      </c>
      <c r="RD62" s="2" t="s">
        <v>131</v>
      </c>
      <c r="RE62" s="2" t="s">
        <v>141</v>
      </c>
      <c r="RF62" s="2" t="s">
        <v>131</v>
      </c>
    </row>
    <row r="63">
      <c r="A63" s="2" t="s">
        <v>1081</v>
      </c>
      <c r="B63" s="2" t="s">
        <v>120</v>
      </c>
      <c r="C63" s="2" t="s">
        <v>121</v>
      </c>
      <c r="D63" s="2" t="s">
        <v>909</v>
      </c>
      <c r="E63" s="2" t="s">
        <v>910</v>
      </c>
      <c r="F63" s="2" t="s">
        <v>1082</v>
      </c>
      <c r="G63" s="2" t="s">
        <v>1082</v>
      </c>
      <c r="H63" s="2" t="s">
        <v>1082</v>
      </c>
      <c r="I63" s="2" t="s">
        <v>1083</v>
      </c>
      <c r="J63" s="2" t="s">
        <v>126</v>
      </c>
      <c r="K63" s="2" t="s">
        <v>1084</v>
      </c>
      <c r="L63" s="3">
        <v>132</v>
      </c>
      <c r="M63" s="3">
        <v>138.6</v>
      </c>
      <c r="N63" s="3">
        <v>279.99</v>
      </c>
      <c r="O63" s="2" t="s">
        <v>128</v>
      </c>
      <c r="P63" s="2" t="s">
        <v>432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219</v>
      </c>
      <c r="V63" s="2" t="s">
        <v>220</v>
      </c>
      <c r="W63" s="2" t="s">
        <v>740</v>
      </c>
      <c r="X63" s="2" t="s">
        <v>433</v>
      </c>
      <c r="Y63" s="2" t="s">
        <v>378</v>
      </c>
      <c r="Z63" s="4">
        <v>84</v>
      </c>
      <c r="AA63" s="4">
        <f>=ROUNDDOWN(42,0)</f>
      </c>
      <c r="AB63" s="5">
        <v>2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</v>
      </c>
      <c r="AQ63" s="8">
        <v>753.98</v>
      </c>
      <c r="AR63" s="4"/>
      <c r="AS63" s="8"/>
      <c r="AT63" s="7"/>
      <c r="AU63" s="7"/>
      <c r="AV63" s="4">
        <v>5</v>
      </c>
      <c r="AW63" s="8">
        <v>753.98</v>
      </c>
      <c r="AX63" s="4"/>
      <c r="AY63" s="8"/>
      <c r="AZ63" s="7"/>
      <c r="BA63" s="7"/>
      <c r="BB63" s="7">
        <v>1</v>
      </c>
      <c r="BC63" s="4">
        <v>5</v>
      </c>
      <c r="BD63" s="8">
        <v>753.98</v>
      </c>
      <c r="BE63" s="4"/>
      <c r="BF63" s="8"/>
      <c r="BG63" s="7"/>
      <c r="BH63" s="7"/>
      <c r="BI63" s="7">
        <v>1</v>
      </c>
      <c r="BJ63" s="4">
        <v>5</v>
      </c>
      <c r="BK63" s="8">
        <v>753.98</v>
      </c>
      <c r="BL63" s="2" t="s">
        <v>1085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256</v>
      </c>
      <c r="BV63" s="2" t="s">
        <v>128</v>
      </c>
      <c r="BW63" s="2" t="s">
        <v>131</v>
      </c>
      <c r="BX63" s="2" t="s">
        <v>131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128</v>
      </c>
      <c r="CI63" s="2" t="s">
        <v>1086</v>
      </c>
      <c r="CJ63" s="2" t="s">
        <v>437</v>
      </c>
      <c r="CK63" s="2" t="s">
        <v>141</v>
      </c>
      <c r="CL63" s="2" t="s">
        <v>131</v>
      </c>
      <c r="CM63" s="4">
        <v>1</v>
      </c>
      <c r="CN63" s="8">
        <v>138.6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1087</v>
      </c>
      <c r="CV63" s="2" t="s">
        <v>1088</v>
      </c>
      <c r="CW63" s="2" t="s">
        <v>141</v>
      </c>
      <c r="CX63" s="2" t="s">
        <v>131</v>
      </c>
      <c r="CY63" s="4">
        <v>2</v>
      </c>
      <c r="CZ63" s="8">
        <v>304.92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1089</v>
      </c>
      <c r="DH63" s="2" t="s">
        <v>480</v>
      </c>
      <c r="DI63" s="2" t="s">
        <v>141</v>
      </c>
      <c r="DJ63" s="2" t="s">
        <v>131</v>
      </c>
      <c r="DK63" s="4">
        <v>2</v>
      </c>
      <c r="DL63" s="8">
        <v>310.46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442</v>
      </c>
      <c r="DT63" s="2" t="s">
        <v>570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206</v>
      </c>
      <c r="ED63" s="2" t="s">
        <v>128</v>
      </c>
      <c r="EE63" s="2" t="s">
        <v>131</v>
      </c>
      <c r="EF63" s="2" t="s">
        <v>131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1090</v>
      </c>
      <c r="ER63" s="2" t="s">
        <v>131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149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233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139</v>
      </c>
      <c r="FZ63" s="2" t="s">
        <v>128</v>
      </c>
      <c r="GA63" s="2" t="s">
        <v>447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256</v>
      </c>
      <c r="GL63" s="2" t="s">
        <v>128</v>
      </c>
      <c r="GM63" s="2" t="s">
        <v>131</v>
      </c>
      <c r="GN63" s="2" t="s">
        <v>131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300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206</v>
      </c>
      <c r="HJ63" s="2" t="s">
        <v>128</v>
      </c>
      <c r="HK63" s="2" t="s">
        <v>131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256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128</v>
      </c>
      <c r="II63" s="2" t="s">
        <v>1091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1087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170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139</v>
      </c>
      <c r="JR63" s="2" t="s">
        <v>128</v>
      </c>
      <c r="JS63" s="2" t="s">
        <v>169</v>
      </c>
      <c r="JT63" s="2" t="s">
        <v>131</v>
      </c>
      <c r="JU63" s="2" t="s">
        <v>141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170</v>
      </c>
      <c r="KP63" s="2" t="s">
        <v>128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170</v>
      </c>
      <c r="LB63" s="2" t="s">
        <v>172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171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170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170</v>
      </c>
      <c r="ML63" s="2" t="s">
        <v>128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171</v>
      </c>
      <c r="NJ63" s="2" t="s">
        <v>128</v>
      </c>
      <c r="NK63" s="2" t="s">
        <v>131</v>
      </c>
      <c r="NL63" s="2" t="s">
        <v>131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170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170</v>
      </c>
      <c r="PF63" s="2" t="s">
        <v>128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170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171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170</v>
      </c>
      <c r="RB63" s="2" t="s">
        <v>128</v>
      </c>
      <c r="RC63" s="2" t="s">
        <v>131</v>
      </c>
      <c r="RD63" s="2" t="s">
        <v>131</v>
      </c>
      <c r="RE63" s="2" t="s">
        <v>141</v>
      </c>
      <c r="RF63" s="2" t="s">
        <v>131</v>
      </c>
    </row>
    <row r="64">
      <c r="A64" s="2" t="s">
        <v>1092</v>
      </c>
      <c r="B64" s="2" t="s">
        <v>120</v>
      </c>
      <c r="C64" s="2" t="s">
        <v>121</v>
      </c>
      <c r="D64" s="2" t="s">
        <v>909</v>
      </c>
      <c r="E64" s="2" t="s">
        <v>910</v>
      </c>
      <c r="F64" s="2" t="s">
        <v>1093</v>
      </c>
      <c r="G64" s="2" t="s">
        <v>1093</v>
      </c>
      <c r="H64" s="2" t="s">
        <v>1093</v>
      </c>
      <c r="I64" s="2" t="s">
        <v>1094</v>
      </c>
      <c r="J64" s="2" t="s">
        <v>126</v>
      </c>
      <c r="K64" s="2" t="s">
        <v>1095</v>
      </c>
      <c r="L64" s="3">
        <v>103.5</v>
      </c>
      <c r="M64" s="3">
        <v>108.68</v>
      </c>
      <c r="N64" s="3">
        <v>234.99</v>
      </c>
      <c r="O64" s="2" t="s">
        <v>615</v>
      </c>
      <c r="P64" s="2" t="s">
        <v>616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131</v>
      </c>
      <c r="V64" s="2" t="s">
        <v>220</v>
      </c>
      <c r="W64" s="2" t="s">
        <v>134</v>
      </c>
      <c r="X64" s="2" t="s">
        <v>131</v>
      </c>
      <c r="Y64" s="2" t="s">
        <v>899</v>
      </c>
      <c r="Z64" s="4">
        <v>39</v>
      </c>
      <c r="AA64" s="4">
        <f>=ROUNDDOWN(39,0)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5</v>
      </c>
      <c r="AQ64" s="8">
        <v>525.28</v>
      </c>
      <c r="AR64" s="4"/>
      <c r="AS64" s="8"/>
      <c r="AT64" s="7"/>
      <c r="AU64" s="7"/>
      <c r="AV64" s="4">
        <v>5</v>
      </c>
      <c r="AW64" s="8">
        <v>525.28</v>
      </c>
      <c r="AX64" s="4"/>
      <c r="AY64" s="8"/>
      <c r="AZ64" s="7"/>
      <c r="BA64" s="7"/>
      <c r="BB64" s="7">
        <v>1</v>
      </c>
      <c r="BC64" s="4">
        <v>5</v>
      </c>
      <c r="BD64" s="8">
        <v>525.28</v>
      </c>
      <c r="BE64" s="4"/>
      <c r="BF64" s="8"/>
      <c r="BG64" s="7"/>
      <c r="BH64" s="7"/>
      <c r="BI64" s="7">
        <v>1</v>
      </c>
      <c r="BJ64" s="4">
        <v>5</v>
      </c>
      <c r="BK64" s="8">
        <v>525.28</v>
      </c>
      <c r="BL64" s="2" t="s">
        <v>1096</v>
      </c>
      <c r="BM64" s="7">
        <v>1</v>
      </c>
      <c r="BN64" s="7">
        <v>1</v>
      </c>
      <c r="BO64" s="4">
        <v>4</v>
      </c>
      <c r="BP64" s="8">
        <v>402.48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131</v>
      </c>
      <c r="BX64" s="2" t="s">
        <v>131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139</v>
      </c>
      <c r="CH64" s="2" t="s">
        <v>128</v>
      </c>
      <c r="CI64" s="2" t="s">
        <v>541</v>
      </c>
      <c r="CJ64" s="2" t="s">
        <v>492</v>
      </c>
      <c r="CK64" s="2" t="s">
        <v>141</v>
      </c>
      <c r="CL64" s="2" t="s">
        <v>131</v>
      </c>
      <c r="CM64" s="4">
        <v>1</v>
      </c>
      <c r="CN64" s="8">
        <v>122.8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899</v>
      </c>
      <c r="CV64" s="2" t="s">
        <v>905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139</v>
      </c>
      <c r="DF64" s="2" t="s">
        <v>128</v>
      </c>
      <c r="DG64" s="2" t="s">
        <v>541</v>
      </c>
      <c r="DH64" s="2" t="s">
        <v>1097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139</v>
      </c>
      <c r="DR64" s="2" t="s">
        <v>128</v>
      </c>
      <c r="DS64" s="2" t="s">
        <v>228</v>
      </c>
      <c r="DT64" s="2" t="s">
        <v>530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128</v>
      </c>
      <c r="EE64" s="2" t="s">
        <v>541</v>
      </c>
      <c r="EF64" s="2" t="s">
        <v>1098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139</v>
      </c>
      <c r="EP64" s="2" t="s">
        <v>128</v>
      </c>
      <c r="EQ64" s="2" t="s">
        <v>541</v>
      </c>
      <c r="ER64" s="2" t="s">
        <v>1075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823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256</v>
      </c>
      <c r="FN64" s="2" t="s">
        <v>128</v>
      </c>
      <c r="FO64" s="2" t="s">
        <v>233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170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128</v>
      </c>
      <c r="GM64" s="2" t="s">
        <v>201</v>
      </c>
      <c r="GN64" s="2" t="s">
        <v>854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170</v>
      </c>
      <c r="GX64" s="2" t="s">
        <v>128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880</v>
      </c>
      <c r="HL64" s="2" t="s">
        <v>843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494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562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541</v>
      </c>
      <c r="IV64" s="2" t="s">
        <v>289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170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139</v>
      </c>
      <c r="JR64" s="2" t="s">
        <v>128</v>
      </c>
      <c r="JS64" s="2" t="s">
        <v>169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170</v>
      </c>
      <c r="KP64" s="2" t="s">
        <v>128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170</v>
      </c>
      <c r="LB64" s="2" t="s">
        <v>172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171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170</v>
      </c>
      <c r="LZ64" s="2" t="s">
        <v>128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170</v>
      </c>
      <c r="ML64" s="2" t="s">
        <v>128</v>
      </c>
      <c r="MM64" s="2" t="s">
        <v>131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171</v>
      </c>
      <c r="MX64" s="2" t="s">
        <v>128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171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170</v>
      </c>
      <c r="NV64" s="2" t="s">
        <v>172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170</v>
      </c>
      <c r="OH64" s="2" t="s">
        <v>128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172</v>
      </c>
      <c r="PG64" s="2" t="s">
        <v>497</v>
      </c>
      <c r="PH64" s="2" t="s">
        <v>855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170</v>
      </c>
      <c r="PR64" s="2" t="s">
        <v>128</v>
      </c>
      <c r="PS64" s="2" t="s">
        <v>131</v>
      </c>
      <c r="PT64" s="2" t="s">
        <v>131</v>
      </c>
      <c r="PU64" s="2" t="s">
        <v>141</v>
      </c>
      <c r="PV64" s="2" t="s">
        <v>131</v>
      </c>
      <c r="PW64" s="4"/>
      <c r="PX64" s="8"/>
      <c r="PY64" s="4"/>
      <c r="PZ64" s="8"/>
      <c r="QA64" s="7"/>
      <c r="QB64" s="7"/>
      <c r="QC64" s="2" t="s">
        <v>170</v>
      </c>
      <c r="QD64" s="2" t="s">
        <v>172</v>
      </c>
      <c r="QE64" s="2" t="s">
        <v>131</v>
      </c>
      <c r="QF64" s="2" t="s">
        <v>131</v>
      </c>
      <c r="QG64" s="2" t="s">
        <v>141</v>
      </c>
      <c r="QH64" s="2" t="s">
        <v>131</v>
      </c>
      <c r="QI64" s="4"/>
      <c r="QJ64" s="8"/>
      <c r="QK64" s="4"/>
      <c r="QL64" s="8"/>
      <c r="QM64" s="7"/>
      <c r="QN64" s="7"/>
      <c r="QO64" s="2" t="s">
        <v>171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1080</v>
      </c>
      <c r="RD64" s="2" t="s">
        <v>1099</v>
      </c>
      <c r="RE64" s="2" t="s">
        <v>141</v>
      </c>
      <c r="RF64" s="2" t="s">
        <v>131</v>
      </c>
    </row>
    <row r="65">
      <c r="A65" s="2" t="s">
        <v>1100</v>
      </c>
      <c r="B65" s="2" t="s">
        <v>120</v>
      </c>
      <c r="C65" s="2" t="s">
        <v>121</v>
      </c>
      <c r="D65" s="2" t="s">
        <v>909</v>
      </c>
      <c r="E65" s="2" t="s">
        <v>910</v>
      </c>
      <c r="F65" s="2" t="s">
        <v>1101</v>
      </c>
      <c r="G65" s="2" t="s">
        <v>1101</v>
      </c>
      <c r="H65" s="2" t="s">
        <v>1101</v>
      </c>
      <c r="I65" s="2" t="s">
        <v>1102</v>
      </c>
      <c r="J65" s="2" t="s">
        <v>1103</v>
      </c>
      <c r="K65" s="2" t="s">
        <v>366</v>
      </c>
      <c r="L65" s="3">
        <v>63.9</v>
      </c>
      <c r="M65" s="3">
        <v>67.1</v>
      </c>
      <c r="N65" s="3">
        <v>149.99</v>
      </c>
      <c r="O65" s="2" t="s">
        <v>615</v>
      </c>
      <c r="P65" s="2" t="s">
        <v>616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131</v>
      </c>
      <c r="V65" s="2" t="s">
        <v>220</v>
      </c>
      <c r="W65" s="2" t="s">
        <v>135</v>
      </c>
      <c r="X65" s="2" t="s">
        <v>183</v>
      </c>
      <c r="Y65" s="2" t="s">
        <v>1104</v>
      </c>
      <c r="Z65" s="4">
        <v>62</v>
      </c>
      <c r="AA65" s="4">
        <f>=ROUNDDOWN(62,0)</f>
      </c>
      <c r="AB65" s="5">
        <v>1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8</v>
      </c>
      <c r="AQ65" s="8">
        <v>470.79</v>
      </c>
      <c r="AR65" s="4"/>
      <c r="AS65" s="8"/>
      <c r="AT65" s="7"/>
      <c r="AU65" s="7"/>
      <c r="AV65" s="4">
        <v>8</v>
      </c>
      <c r="AW65" s="8">
        <v>470.79</v>
      </c>
      <c r="AX65" s="4"/>
      <c r="AY65" s="8"/>
      <c r="AZ65" s="7"/>
      <c r="BA65" s="7"/>
      <c r="BB65" s="7">
        <v>1</v>
      </c>
      <c r="BC65" s="4">
        <v>8</v>
      </c>
      <c r="BD65" s="8">
        <v>470.79</v>
      </c>
      <c r="BE65" s="4"/>
      <c r="BF65" s="8"/>
      <c r="BG65" s="7"/>
      <c r="BH65" s="7"/>
      <c r="BI65" s="7">
        <v>1</v>
      </c>
      <c r="BJ65" s="4">
        <v>8</v>
      </c>
      <c r="BK65" s="8">
        <v>470.79</v>
      </c>
      <c r="BL65" s="2" t="s">
        <v>1105</v>
      </c>
      <c r="BM65" s="7">
        <v>1</v>
      </c>
      <c r="BN65" s="7">
        <v>1</v>
      </c>
      <c r="BO65" s="4">
        <v>1</v>
      </c>
      <c r="BP65" s="8">
        <v>77.16</v>
      </c>
      <c r="BQ65" s="4"/>
      <c r="BR65" s="8"/>
      <c r="BS65" s="7"/>
      <c r="BT65" s="7"/>
      <c r="BU65" s="2" t="s">
        <v>139</v>
      </c>
      <c r="BV65" s="2" t="s">
        <v>128</v>
      </c>
      <c r="BW65" s="2" t="s">
        <v>131</v>
      </c>
      <c r="BX65" s="2" t="s">
        <v>549</v>
      </c>
      <c r="BY65" s="2" t="s">
        <v>141</v>
      </c>
      <c r="BZ65" s="2" t="s">
        <v>131</v>
      </c>
      <c r="CA65" s="4">
        <v>4</v>
      </c>
      <c r="CB65" s="8">
        <v>177.05</v>
      </c>
      <c r="CC65" s="4"/>
      <c r="CD65" s="8"/>
      <c r="CE65" s="7"/>
      <c r="CF65" s="7"/>
      <c r="CG65" s="2" t="s">
        <v>139</v>
      </c>
      <c r="CH65" s="2" t="s">
        <v>128</v>
      </c>
      <c r="CI65" s="2" t="s">
        <v>1075</v>
      </c>
      <c r="CJ65" s="2" t="s">
        <v>1106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139</v>
      </c>
      <c r="CT65" s="2" t="s">
        <v>128</v>
      </c>
      <c r="CU65" s="2" t="s">
        <v>1104</v>
      </c>
      <c r="CV65" s="2" t="s">
        <v>1107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128</v>
      </c>
      <c r="DG65" s="2" t="s">
        <v>1108</v>
      </c>
      <c r="DH65" s="2" t="s">
        <v>1072</v>
      </c>
      <c r="DI65" s="2" t="s">
        <v>141</v>
      </c>
      <c r="DJ65" s="2" t="s">
        <v>131</v>
      </c>
      <c r="DK65" s="4">
        <v>1</v>
      </c>
      <c r="DL65" s="8">
        <v>83.5</v>
      </c>
      <c r="DM65" s="4"/>
      <c r="DN65" s="8"/>
      <c r="DO65" s="7"/>
      <c r="DP65" s="7"/>
      <c r="DQ65" s="2" t="s">
        <v>139</v>
      </c>
      <c r="DR65" s="2" t="s">
        <v>128</v>
      </c>
      <c r="DS65" s="2" t="s">
        <v>292</v>
      </c>
      <c r="DT65" s="2" t="s">
        <v>495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128</v>
      </c>
      <c r="EE65" s="2" t="s">
        <v>539</v>
      </c>
      <c r="EF65" s="2" t="s">
        <v>131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139</v>
      </c>
      <c r="EP65" s="2" t="s">
        <v>128</v>
      </c>
      <c r="EQ65" s="2" t="s">
        <v>1104</v>
      </c>
      <c r="ER65" s="2" t="s">
        <v>379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170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256</v>
      </c>
      <c r="FN65" s="2" t="s">
        <v>128</v>
      </c>
      <c r="FO65" s="2" t="s">
        <v>233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139</v>
      </c>
      <c r="FZ65" s="2" t="s">
        <v>128</v>
      </c>
      <c r="GA65" s="2" t="s">
        <v>234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139</v>
      </c>
      <c r="GL65" s="2" t="s">
        <v>128</v>
      </c>
      <c r="GM65" s="2" t="s">
        <v>298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170</v>
      </c>
      <c r="GX65" s="2" t="s">
        <v>128</v>
      </c>
      <c r="GY65" s="2" t="s">
        <v>131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206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302</v>
      </c>
      <c r="HX65" s="2" t="s">
        <v>131</v>
      </c>
      <c r="HY65" s="2" t="s">
        <v>141</v>
      </c>
      <c r="HZ65" s="2" t="s">
        <v>131</v>
      </c>
      <c r="IA65" s="4">
        <v>2</v>
      </c>
      <c r="IB65" s="8">
        <v>133.08</v>
      </c>
      <c r="IC65" s="4"/>
      <c r="ID65" s="8"/>
      <c r="IE65" s="7"/>
      <c r="IF65" s="7"/>
      <c r="IG65" s="2" t="s">
        <v>139</v>
      </c>
      <c r="IH65" s="2" t="s">
        <v>128</v>
      </c>
      <c r="II65" s="2" t="s">
        <v>562</v>
      </c>
      <c r="IJ65" s="2" t="s">
        <v>1109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1104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170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128</v>
      </c>
      <c r="JS65" s="2" t="s">
        <v>169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170</v>
      </c>
      <c r="KP65" s="2" t="s">
        <v>128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170</v>
      </c>
      <c r="LB65" s="2" t="s">
        <v>172</v>
      </c>
      <c r="LC65" s="2" t="s">
        <v>131</v>
      </c>
      <c r="LD65" s="2" t="s">
        <v>131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171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170</v>
      </c>
      <c r="LZ65" s="2" t="s">
        <v>128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170</v>
      </c>
      <c r="ML65" s="2" t="s">
        <v>128</v>
      </c>
      <c r="MM65" s="2" t="s">
        <v>131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171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171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170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139</v>
      </c>
      <c r="PF65" s="2" t="s">
        <v>172</v>
      </c>
      <c r="PG65" s="2" t="s">
        <v>173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170</v>
      </c>
      <c r="PR65" s="2" t="s">
        <v>128</v>
      </c>
      <c r="PS65" s="2" t="s">
        <v>131</v>
      </c>
      <c r="PT65" s="2" t="s">
        <v>131</v>
      </c>
      <c r="PU65" s="2" t="s">
        <v>141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171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563</v>
      </c>
      <c r="RD65" s="2" t="s">
        <v>131</v>
      </c>
      <c r="RE65" s="2" t="s">
        <v>141</v>
      </c>
      <c r="RF65" s="2" t="s">
        <v>131</v>
      </c>
    </row>
    <row r="66">
      <c r="A66" s="2" t="s">
        <v>1110</v>
      </c>
      <c r="B66" s="2" t="s">
        <v>120</v>
      </c>
      <c r="C66" s="2" t="s">
        <v>121</v>
      </c>
      <c r="D66" s="2" t="s">
        <v>909</v>
      </c>
      <c r="E66" s="2" t="s">
        <v>910</v>
      </c>
      <c r="F66" s="2" t="s">
        <v>1111</v>
      </c>
      <c r="G66" s="2" t="s">
        <v>1111</v>
      </c>
      <c r="H66" s="2" t="s">
        <v>1111</v>
      </c>
      <c r="I66" s="2" t="s">
        <v>1112</v>
      </c>
      <c r="J66" s="2" t="s">
        <v>126</v>
      </c>
      <c r="K66" s="2" t="s">
        <v>739</v>
      </c>
      <c r="L66" s="3">
        <v>145</v>
      </c>
      <c r="M66" s="3">
        <v>152.25</v>
      </c>
      <c r="N66" s="3">
        <v>299</v>
      </c>
      <c r="O66" s="2" t="s">
        <v>128</v>
      </c>
      <c r="P66" s="2" t="s">
        <v>432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219</v>
      </c>
      <c r="V66" s="2" t="s">
        <v>220</v>
      </c>
      <c r="W66" s="2" t="s">
        <v>135</v>
      </c>
      <c r="X66" s="2" t="s">
        <v>134</v>
      </c>
      <c r="Y66" s="2" t="s">
        <v>741</v>
      </c>
      <c r="Z66" s="4">
        <v>88</v>
      </c>
      <c r="AA66" s="4">
        <f>=ROUNDDOWN(88,0)</f>
      </c>
      <c r="AB66" s="5">
        <v>1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426.29</v>
      </c>
      <c r="AR66" s="4"/>
      <c r="AS66" s="8"/>
      <c r="AT66" s="7"/>
      <c r="AU66" s="7"/>
      <c r="AV66" s="4">
        <v>3</v>
      </c>
      <c r="AW66" s="8">
        <v>426.29</v>
      </c>
      <c r="AX66" s="4"/>
      <c r="AY66" s="8"/>
      <c r="AZ66" s="7"/>
      <c r="BA66" s="7"/>
      <c r="BB66" s="7">
        <v>1</v>
      </c>
      <c r="BC66" s="4">
        <v>3</v>
      </c>
      <c r="BD66" s="8">
        <v>426.29</v>
      </c>
      <c r="BE66" s="4"/>
      <c r="BF66" s="8"/>
      <c r="BG66" s="7"/>
      <c r="BH66" s="7"/>
      <c r="BI66" s="7">
        <v>1</v>
      </c>
      <c r="BJ66" s="4">
        <v>3</v>
      </c>
      <c r="BK66" s="8">
        <v>426.29</v>
      </c>
      <c r="BL66" s="2" t="s">
        <v>1113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256</v>
      </c>
      <c r="BV66" s="2" t="s">
        <v>128</v>
      </c>
      <c r="BW66" s="2" t="s">
        <v>131</v>
      </c>
      <c r="BX66" s="2" t="s">
        <v>131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139</v>
      </c>
      <c r="CH66" s="2" t="s">
        <v>128</v>
      </c>
      <c r="CI66" s="2" t="s">
        <v>437</v>
      </c>
      <c r="CJ66" s="2" t="s">
        <v>131</v>
      </c>
      <c r="CK66" s="2" t="s">
        <v>141</v>
      </c>
      <c r="CL66" s="2" t="s">
        <v>131</v>
      </c>
      <c r="CM66" s="4">
        <v>2</v>
      </c>
      <c r="CN66" s="8">
        <v>274.04</v>
      </c>
      <c r="CO66" s="4"/>
      <c r="CP66" s="8"/>
      <c r="CQ66" s="7"/>
      <c r="CR66" s="7"/>
      <c r="CS66" s="2" t="s">
        <v>139</v>
      </c>
      <c r="CT66" s="2" t="s">
        <v>128</v>
      </c>
      <c r="CU66" s="2" t="s">
        <v>745</v>
      </c>
      <c r="CV66" s="2" t="s">
        <v>235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128</v>
      </c>
      <c r="DG66" s="2" t="s">
        <v>440</v>
      </c>
      <c r="DH66" s="2" t="s">
        <v>131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139</v>
      </c>
      <c r="DR66" s="2" t="s">
        <v>128</v>
      </c>
      <c r="DS66" s="2" t="s">
        <v>442</v>
      </c>
      <c r="DT66" s="2" t="s">
        <v>131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149</v>
      </c>
      <c r="ED66" s="2" t="s">
        <v>128</v>
      </c>
      <c r="EE66" s="2" t="s">
        <v>131</v>
      </c>
      <c r="EF66" s="2" t="s">
        <v>131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139</v>
      </c>
      <c r="EP66" s="2" t="s">
        <v>128</v>
      </c>
      <c r="EQ66" s="2" t="s">
        <v>444</v>
      </c>
      <c r="ER66" s="2" t="s">
        <v>131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149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128</v>
      </c>
      <c r="FO66" s="2" t="s">
        <v>233</v>
      </c>
      <c r="FP66" s="2" t="s">
        <v>131</v>
      </c>
      <c r="FQ66" s="2" t="s">
        <v>141</v>
      </c>
      <c r="FR66" s="2" t="s">
        <v>131</v>
      </c>
      <c r="FS66" s="4">
        <v>1</v>
      </c>
      <c r="FT66" s="8">
        <v>152.25</v>
      </c>
      <c r="FU66" s="4"/>
      <c r="FV66" s="8"/>
      <c r="FW66" s="7"/>
      <c r="FX66" s="7"/>
      <c r="FY66" s="2" t="s">
        <v>139</v>
      </c>
      <c r="FZ66" s="2" t="s">
        <v>128</v>
      </c>
      <c r="GA66" s="2" t="s">
        <v>447</v>
      </c>
      <c r="GB66" s="2" t="s">
        <v>689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256</v>
      </c>
      <c r="GL66" s="2" t="s">
        <v>128</v>
      </c>
      <c r="GM66" s="2" t="s">
        <v>131</v>
      </c>
      <c r="GN66" s="2" t="s">
        <v>131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128</v>
      </c>
      <c r="GY66" s="2" t="s">
        <v>300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206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256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139</v>
      </c>
      <c r="IH66" s="2" t="s">
        <v>128</v>
      </c>
      <c r="II66" s="2" t="s">
        <v>451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745</v>
      </c>
      <c r="IV66" s="2" t="s">
        <v>131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128</v>
      </c>
      <c r="JS66" s="2" t="s">
        <v>745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170</v>
      </c>
      <c r="KD66" s="2" t="s">
        <v>128</v>
      </c>
      <c r="KE66" s="2" t="s">
        <v>131</v>
      </c>
      <c r="KF66" s="2" t="s">
        <v>131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170</v>
      </c>
      <c r="KP66" s="2" t="s">
        <v>128</v>
      </c>
      <c r="KQ66" s="2" t="s">
        <v>131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170</v>
      </c>
      <c r="LB66" s="2" t="s">
        <v>172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171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170</v>
      </c>
      <c r="LZ66" s="2" t="s">
        <v>128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170</v>
      </c>
      <c r="ML66" s="2" t="s">
        <v>128</v>
      </c>
      <c r="MM66" s="2" t="s">
        <v>131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171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170</v>
      </c>
      <c r="NV66" s="2" t="s">
        <v>128</v>
      </c>
      <c r="NW66" s="2" t="s">
        <v>131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170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170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170</v>
      </c>
      <c r="PF66" s="2" t="s">
        <v>128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170</v>
      </c>
      <c r="PR66" s="2" t="s">
        <v>128</v>
      </c>
      <c r="PS66" s="2" t="s">
        <v>131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171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170</v>
      </c>
      <c r="RB66" s="2" t="s">
        <v>128</v>
      </c>
      <c r="RC66" s="2" t="s">
        <v>131</v>
      </c>
      <c r="RD66" s="2" t="s">
        <v>131</v>
      </c>
      <c r="RE66" s="2" t="s">
        <v>141</v>
      </c>
      <c r="RF66" s="2" t="s">
        <v>131</v>
      </c>
    </row>
    <row r="67">
      <c r="A67" s="2" t="s">
        <v>1114</v>
      </c>
      <c r="B67" s="2" t="s">
        <v>120</v>
      </c>
      <c r="C67" s="2" t="s">
        <v>121</v>
      </c>
      <c r="D67" s="2" t="s">
        <v>909</v>
      </c>
      <c r="E67" s="2" t="s">
        <v>910</v>
      </c>
      <c r="F67" s="2" t="s">
        <v>1115</v>
      </c>
      <c r="G67" s="2" t="s">
        <v>1115</v>
      </c>
      <c r="H67" s="2" t="s">
        <v>1115</v>
      </c>
      <c r="I67" s="2" t="s">
        <v>1116</v>
      </c>
      <c r="J67" s="2" t="s">
        <v>126</v>
      </c>
      <c r="K67" s="2" t="s">
        <v>958</v>
      </c>
      <c r="L67" s="3">
        <v>85.5</v>
      </c>
      <c r="M67" s="3">
        <v>89.78</v>
      </c>
      <c r="N67" s="3">
        <v>199</v>
      </c>
      <c r="O67" s="2" t="s">
        <v>615</v>
      </c>
      <c r="P67" s="2" t="s">
        <v>616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219</v>
      </c>
      <c r="V67" s="2" t="s">
        <v>220</v>
      </c>
      <c r="W67" s="2" t="s">
        <v>1117</v>
      </c>
      <c r="X67" s="2" t="s">
        <v>135</v>
      </c>
      <c r="Y67" s="2" t="s">
        <v>818</v>
      </c>
      <c r="Z67" s="4">
        <v>69</v>
      </c>
      <c r="AA67" s="4">
        <f>=ROUNDDOWN(86.25,0)</f>
      </c>
      <c r="AB67" s="5">
        <v>0.8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7</v>
      </c>
      <c r="AQ67" s="8">
        <v>384.64</v>
      </c>
      <c r="AR67" s="4"/>
      <c r="AS67" s="8"/>
      <c r="AT67" s="7"/>
      <c r="AU67" s="7"/>
      <c r="AV67" s="4">
        <v>7</v>
      </c>
      <c r="AW67" s="8">
        <v>384.64</v>
      </c>
      <c r="AX67" s="4"/>
      <c r="AY67" s="8"/>
      <c r="AZ67" s="7"/>
      <c r="BA67" s="7"/>
      <c r="BB67" s="7">
        <v>1</v>
      </c>
      <c r="BC67" s="4">
        <v>7</v>
      </c>
      <c r="BD67" s="8">
        <v>384.64</v>
      </c>
      <c r="BE67" s="4"/>
      <c r="BF67" s="8"/>
      <c r="BG67" s="7"/>
      <c r="BH67" s="7"/>
      <c r="BI67" s="7">
        <v>1</v>
      </c>
      <c r="BJ67" s="4">
        <v>7</v>
      </c>
      <c r="BK67" s="8">
        <v>384.64</v>
      </c>
      <c r="BL67" s="2" t="s">
        <v>1118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128</v>
      </c>
      <c r="BW67" s="2" t="s">
        <v>131</v>
      </c>
      <c r="BX67" s="2" t="s">
        <v>549</v>
      </c>
      <c r="BY67" s="2" t="s">
        <v>141</v>
      </c>
      <c r="BZ67" s="2" t="s">
        <v>131</v>
      </c>
      <c r="CA67" s="4">
        <v>5</v>
      </c>
      <c r="CB67" s="8">
        <v>175.96</v>
      </c>
      <c r="CC67" s="4"/>
      <c r="CD67" s="8"/>
      <c r="CE67" s="7"/>
      <c r="CF67" s="7"/>
      <c r="CG67" s="2" t="s">
        <v>139</v>
      </c>
      <c r="CH67" s="2" t="s">
        <v>128</v>
      </c>
      <c r="CI67" s="2" t="s">
        <v>581</v>
      </c>
      <c r="CJ67" s="2" t="s">
        <v>1119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128</v>
      </c>
      <c r="CU67" s="2" t="s">
        <v>242</v>
      </c>
      <c r="CV67" s="2" t="s">
        <v>295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128</v>
      </c>
      <c r="DG67" s="2" t="s">
        <v>1120</v>
      </c>
      <c r="DH67" s="2" t="s">
        <v>478</v>
      </c>
      <c r="DI67" s="2" t="s">
        <v>141</v>
      </c>
      <c r="DJ67" s="2" t="s">
        <v>131</v>
      </c>
      <c r="DK67" s="4">
        <v>1</v>
      </c>
      <c r="DL67" s="8">
        <v>111.72</v>
      </c>
      <c r="DM67" s="4"/>
      <c r="DN67" s="8"/>
      <c r="DO67" s="7"/>
      <c r="DP67" s="7"/>
      <c r="DQ67" s="2" t="s">
        <v>139</v>
      </c>
      <c r="DR67" s="2" t="s">
        <v>128</v>
      </c>
      <c r="DS67" s="2" t="s">
        <v>292</v>
      </c>
      <c r="DT67" s="2" t="s">
        <v>153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172</v>
      </c>
      <c r="EE67" s="2" t="s">
        <v>539</v>
      </c>
      <c r="EF67" s="2" t="s">
        <v>1121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139</v>
      </c>
      <c r="EP67" s="2" t="s">
        <v>128</v>
      </c>
      <c r="EQ67" s="2" t="s">
        <v>845</v>
      </c>
      <c r="ER67" s="2" t="s">
        <v>1122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170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256</v>
      </c>
      <c r="FN67" s="2" t="s">
        <v>128</v>
      </c>
      <c r="FO67" s="2" t="s">
        <v>233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170</v>
      </c>
      <c r="FZ67" s="2" t="s">
        <v>128</v>
      </c>
      <c r="GA67" s="2" t="s">
        <v>131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139</v>
      </c>
      <c r="GL67" s="2" t="s">
        <v>128</v>
      </c>
      <c r="GM67" s="2" t="s">
        <v>298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170</v>
      </c>
      <c r="GX67" s="2" t="s">
        <v>128</v>
      </c>
      <c r="GY67" s="2" t="s">
        <v>131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170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>
        <v>1</v>
      </c>
      <c r="HP67" s="8">
        <v>96.96</v>
      </c>
      <c r="HQ67" s="4"/>
      <c r="HR67" s="8"/>
      <c r="HS67" s="7"/>
      <c r="HT67" s="7"/>
      <c r="HU67" s="2" t="s">
        <v>139</v>
      </c>
      <c r="HV67" s="2" t="s">
        <v>128</v>
      </c>
      <c r="HW67" s="2" t="s">
        <v>302</v>
      </c>
      <c r="HX67" s="2" t="s">
        <v>1123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139</v>
      </c>
      <c r="IH67" s="2" t="s">
        <v>128</v>
      </c>
      <c r="II67" s="2" t="s">
        <v>562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242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170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128</v>
      </c>
      <c r="JS67" s="2" t="s">
        <v>169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170</v>
      </c>
      <c r="KP67" s="2" t="s">
        <v>128</v>
      </c>
      <c r="KQ67" s="2" t="s">
        <v>131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170</v>
      </c>
      <c r="LB67" s="2" t="s">
        <v>172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171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170</v>
      </c>
      <c r="LZ67" s="2" t="s">
        <v>128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170</v>
      </c>
      <c r="ML67" s="2" t="s">
        <v>128</v>
      </c>
      <c r="MM67" s="2" t="s">
        <v>131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171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171</v>
      </c>
      <c r="NJ67" s="2" t="s">
        <v>128</v>
      </c>
      <c r="NK67" s="2" t="s">
        <v>131</v>
      </c>
      <c r="NL67" s="2" t="s">
        <v>131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170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139</v>
      </c>
      <c r="PF67" s="2" t="s">
        <v>172</v>
      </c>
      <c r="PG67" s="2" t="s">
        <v>173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170</v>
      </c>
      <c r="PR67" s="2" t="s">
        <v>128</v>
      </c>
      <c r="PS67" s="2" t="s">
        <v>131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171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139</v>
      </c>
      <c r="RB67" s="2" t="s">
        <v>172</v>
      </c>
      <c r="RC67" s="2" t="s">
        <v>827</v>
      </c>
      <c r="RD67" s="2" t="s">
        <v>131</v>
      </c>
      <c r="RE67" s="2" t="s">
        <v>141</v>
      </c>
      <c r="RF67" s="2" t="s">
        <v>131</v>
      </c>
    </row>
    <row r="68">
      <c r="A68" s="2" t="s">
        <v>1124</v>
      </c>
      <c r="B68" s="2" t="s">
        <v>120</v>
      </c>
      <c r="C68" s="2" t="s">
        <v>121</v>
      </c>
      <c r="D68" s="2" t="s">
        <v>909</v>
      </c>
      <c r="E68" s="2" t="s">
        <v>910</v>
      </c>
      <c r="F68" s="2" t="s">
        <v>1125</v>
      </c>
      <c r="G68" s="2" t="s">
        <v>1125</v>
      </c>
      <c r="H68" s="2" t="s">
        <v>1125</v>
      </c>
      <c r="I68" s="2" t="s">
        <v>1126</v>
      </c>
      <c r="J68" s="2" t="s">
        <v>126</v>
      </c>
      <c r="K68" s="2" t="s">
        <v>1127</v>
      </c>
      <c r="L68" s="3">
        <v>76.64</v>
      </c>
      <c r="M68" s="3">
        <v>80.47</v>
      </c>
      <c r="N68" s="3">
        <v>174.99</v>
      </c>
      <c r="O68" s="2" t="s">
        <v>615</v>
      </c>
      <c r="P68" s="2" t="s">
        <v>616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219</v>
      </c>
      <c r="V68" s="2" t="s">
        <v>220</v>
      </c>
      <c r="W68" s="2" t="s">
        <v>135</v>
      </c>
      <c r="X68" s="2" t="s">
        <v>131</v>
      </c>
      <c r="Y68" s="2" t="s">
        <v>899</v>
      </c>
      <c r="Z68" s="4">
        <v>55</v>
      </c>
      <c r="AA68" s="4">
        <f>=ROUNDDOWN(68.75,0)</f>
      </c>
      <c r="AB68" s="5">
        <v>0.8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7</v>
      </c>
      <c r="AQ68" s="8">
        <v>357.1</v>
      </c>
      <c r="AR68" s="4"/>
      <c r="AS68" s="8"/>
      <c r="AT68" s="7"/>
      <c r="AU68" s="7"/>
      <c r="AV68" s="4">
        <v>7</v>
      </c>
      <c r="AW68" s="8">
        <v>357.1</v>
      </c>
      <c r="AX68" s="4"/>
      <c r="AY68" s="8"/>
      <c r="AZ68" s="7"/>
      <c r="BA68" s="7"/>
      <c r="BB68" s="7">
        <v>1</v>
      </c>
      <c r="BC68" s="4">
        <v>7</v>
      </c>
      <c r="BD68" s="8">
        <v>357.1</v>
      </c>
      <c r="BE68" s="4"/>
      <c r="BF68" s="8"/>
      <c r="BG68" s="7"/>
      <c r="BH68" s="7"/>
      <c r="BI68" s="7">
        <v>1</v>
      </c>
      <c r="BJ68" s="4">
        <v>7</v>
      </c>
      <c r="BK68" s="8">
        <v>357.1</v>
      </c>
      <c r="BL68" s="2" t="s">
        <v>503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131</v>
      </c>
      <c r="BY68" s="2" t="s">
        <v>141</v>
      </c>
      <c r="BZ68" s="2" t="s">
        <v>131</v>
      </c>
      <c r="CA68" s="4">
        <v>2</v>
      </c>
      <c r="CB68" s="8">
        <v>83.1</v>
      </c>
      <c r="CC68" s="4"/>
      <c r="CD68" s="8"/>
      <c r="CE68" s="7"/>
      <c r="CF68" s="7"/>
      <c r="CG68" s="2" t="s">
        <v>139</v>
      </c>
      <c r="CH68" s="2" t="s">
        <v>128</v>
      </c>
      <c r="CI68" s="2" t="s">
        <v>1069</v>
      </c>
      <c r="CJ68" s="2" t="s">
        <v>1128</v>
      </c>
      <c r="CK68" s="2" t="s">
        <v>141</v>
      </c>
      <c r="CL68" s="2" t="s">
        <v>131</v>
      </c>
      <c r="CM68" s="4">
        <v>1</v>
      </c>
      <c r="CN68" s="8">
        <v>80.47</v>
      </c>
      <c r="CO68" s="4"/>
      <c r="CP68" s="8"/>
      <c r="CQ68" s="7"/>
      <c r="CR68" s="7"/>
      <c r="CS68" s="2" t="s">
        <v>139</v>
      </c>
      <c r="CT68" s="2" t="s">
        <v>128</v>
      </c>
      <c r="CU68" s="2" t="s">
        <v>899</v>
      </c>
      <c r="CV68" s="2" t="s">
        <v>905</v>
      </c>
      <c r="CW68" s="2" t="s">
        <v>141</v>
      </c>
      <c r="CX68" s="2" t="s">
        <v>131</v>
      </c>
      <c r="CY68" s="4">
        <v>1</v>
      </c>
      <c r="CZ68" s="8">
        <v>57.73</v>
      </c>
      <c r="DA68" s="4"/>
      <c r="DB68" s="8"/>
      <c r="DC68" s="7"/>
      <c r="DD68" s="7"/>
      <c r="DE68" s="2" t="s">
        <v>139</v>
      </c>
      <c r="DF68" s="2" t="s">
        <v>128</v>
      </c>
      <c r="DG68" s="2" t="s">
        <v>1069</v>
      </c>
      <c r="DH68" s="2" t="s">
        <v>1129</v>
      </c>
      <c r="DI68" s="2" t="s">
        <v>141</v>
      </c>
      <c r="DJ68" s="2" t="s">
        <v>131</v>
      </c>
      <c r="DK68" s="4">
        <v>1</v>
      </c>
      <c r="DL68" s="8">
        <v>86.44</v>
      </c>
      <c r="DM68" s="4"/>
      <c r="DN68" s="8"/>
      <c r="DO68" s="7"/>
      <c r="DP68" s="7"/>
      <c r="DQ68" s="2" t="s">
        <v>139</v>
      </c>
      <c r="DR68" s="2" t="s">
        <v>128</v>
      </c>
      <c r="DS68" s="2" t="s">
        <v>228</v>
      </c>
      <c r="DT68" s="2" t="s">
        <v>1130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172</v>
      </c>
      <c r="EE68" s="2" t="s">
        <v>1131</v>
      </c>
      <c r="EF68" s="2" t="s">
        <v>1132</v>
      </c>
      <c r="EG68" s="2" t="s">
        <v>141</v>
      </c>
      <c r="EH68" s="2" t="s">
        <v>131</v>
      </c>
      <c r="EI68" s="4">
        <v>2</v>
      </c>
      <c r="EJ68" s="8">
        <v>49.36</v>
      </c>
      <c r="EK68" s="4"/>
      <c r="EL68" s="8"/>
      <c r="EM68" s="7"/>
      <c r="EN68" s="7"/>
      <c r="EO68" s="2" t="s">
        <v>139</v>
      </c>
      <c r="EP68" s="2" t="s">
        <v>128</v>
      </c>
      <c r="EQ68" s="2" t="s">
        <v>1074</v>
      </c>
      <c r="ER68" s="2" t="s">
        <v>1133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823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256</v>
      </c>
      <c r="FN68" s="2" t="s">
        <v>128</v>
      </c>
      <c r="FO68" s="2" t="s">
        <v>233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170</v>
      </c>
      <c r="FZ68" s="2" t="s">
        <v>128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139</v>
      </c>
      <c r="GL68" s="2" t="s">
        <v>128</v>
      </c>
      <c r="GM68" s="2" t="s">
        <v>201</v>
      </c>
      <c r="GN68" s="2" t="s">
        <v>449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170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139</v>
      </c>
      <c r="HJ68" s="2" t="s">
        <v>128</v>
      </c>
      <c r="HK68" s="2" t="s">
        <v>880</v>
      </c>
      <c r="HL68" s="2" t="s">
        <v>1134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494</v>
      </c>
      <c r="HX68" s="2" t="s">
        <v>396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128</v>
      </c>
      <c r="II68" s="2" t="s">
        <v>562</v>
      </c>
      <c r="IJ68" s="2" t="s">
        <v>556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541</v>
      </c>
      <c r="IV68" s="2" t="s">
        <v>131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170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170</v>
      </c>
      <c r="KP68" s="2" t="s">
        <v>128</v>
      </c>
      <c r="KQ68" s="2" t="s">
        <v>131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170</v>
      </c>
      <c r="LB68" s="2" t="s">
        <v>172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171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170</v>
      </c>
      <c r="LZ68" s="2" t="s">
        <v>128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170</v>
      </c>
      <c r="ML68" s="2" t="s">
        <v>128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171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171</v>
      </c>
      <c r="NJ68" s="2" t="s">
        <v>128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170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172</v>
      </c>
      <c r="PG68" s="2" t="s">
        <v>497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170</v>
      </c>
      <c r="PR68" s="2" t="s">
        <v>128</v>
      </c>
      <c r="PS68" s="2" t="s">
        <v>131</v>
      </c>
      <c r="PT68" s="2" t="s">
        <v>131</v>
      </c>
      <c r="PU68" s="2" t="s">
        <v>141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171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172</v>
      </c>
      <c r="RC68" s="2" t="s">
        <v>1080</v>
      </c>
      <c r="RD68" s="2" t="s">
        <v>131</v>
      </c>
      <c r="RE68" s="2" t="s">
        <v>141</v>
      </c>
      <c r="RF68" s="2" t="s">
        <v>131</v>
      </c>
    </row>
    <row r="69">
      <c r="A69" s="2" t="s">
        <v>1135</v>
      </c>
      <c r="B69" s="2" t="s">
        <v>120</v>
      </c>
      <c r="C69" s="2" t="s">
        <v>121</v>
      </c>
      <c r="D69" s="2" t="s">
        <v>909</v>
      </c>
      <c r="E69" s="2" t="s">
        <v>910</v>
      </c>
      <c r="F69" s="2" t="s">
        <v>1136</v>
      </c>
      <c r="G69" s="2" t="s">
        <v>1136</v>
      </c>
      <c r="H69" s="2" t="s">
        <v>1136</v>
      </c>
      <c r="I69" s="2" t="s">
        <v>1137</v>
      </c>
      <c r="J69" s="2" t="s">
        <v>126</v>
      </c>
      <c r="K69" s="2" t="s">
        <v>614</v>
      </c>
      <c r="L69" s="3">
        <v>109.44</v>
      </c>
      <c r="M69" s="3">
        <v>114.91</v>
      </c>
      <c r="N69" s="3">
        <v>254.99</v>
      </c>
      <c r="O69" s="2" t="s">
        <v>615</v>
      </c>
      <c r="P69" s="2" t="s">
        <v>616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219</v>
      </c>
      <c r="V69" s="2" t="s">
        <v>220</v>
      </c>
      <c r="W69" s="2" t="s">
        <v>135</v>
      </c>
      <c r="X69" s="2" t="s">
        <v>134</v>
      </c>
      <c r="Y69" s="2" t="s">
        <v>818</v>
      </c>
      <c r="Z69" s="4">
        <v>92</v>
      </c>
      <c r="AA69" s="4">
        <f>=ROUNDDOWN({0},0)</f>
      </c>
      <c r="AB69" s="5"/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131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139</v>
      </c>
      <c r="CH69" s="2" t="s">
        <v>128</v>
      </c>
      <c r="CI69" s="2" t="s">
        <v>581</v>
      </c>
      <c r="CJ69" s="2" t="s">
        <v>1138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139</v>
      </c>
      <c r="CT69" s="2" t="s">
        <v>128</v>
      </c>
      <c r="CU69" s="2" t="s">
        <v>242</v>
      </c>
      <c r="CV69" s="2" t="s">
        <v>305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139</v>
      </c>
      <c r="DF69" s="2" t="s">
        <v>128</v>
      </c>
      <c r="DG69" s="2" t="s">
        <v>1120</v>
      </c>
      <c r="DH69" s="2" t="s">
        <v>477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206</v>
      </c>
      <c r="DR69" s="2" t="s">
        <v>128</v>
      </c>
      <c r="DS69" s="2" t="s">
        <v>131</v>
      </c>
      <c r="DT69" s="2" t="s">
        <v>131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206</v>
      </c>
      <c r="ED69" s="2" t="s">
        <v>128</v>
      </c>
      <c r="EE69" s="2" t="s">
        <v>131</v>
      </c>
      <c r="EF69" s="2" t="s">
        <v>131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139</v>
      </c>
      <c r="EP69" s="2" t="s">
        <v>128</v>
      </c>
      <c r="EQ69" s="2" t="s">
        <v>845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170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256</v>
      </c>
      <c r="FN69" s="2" t="s">
        <v>128</v>
      </c>
      <c r="FO69" s="2" t="s">
        <v>233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170</v>
      </c>
      <c r="FZ69" s="2" t="s">
        <v>128</v>
      </c>
      <c r="GA69" s="2" t="s">
        <v>131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139</v>
      </c>
      <c r="GL69" s="2" t="s">
        <v>128</v>
      </c>
      <c r="GM69" s="2" t="s">
        <v>298</v>
      </c>
      <c r="GN69" s="2" t="s">
        <v>131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170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170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139</v>
      </c>
      <c r="HV69" s="2" t="s">
        <v>128</v>
      </c>
      <c r="HW69" s="2" t="s">
        <v>560</v>
      </c>
      <c r="HX69" s="2" t="s">
        <v>131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562</v>
      </c>
      <c r="IJ69" s="2" t="s">
        <v>131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242</v>
      </c>
      <c r="IV69" s="2" t="s">
        <v>379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170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139</v>
      </c>
      <c r="JR69" s="2" t="s">
        <v>128</v>
      </c>
      <c r="JS69" s="2" t="s">
        <v>169</v>
      </c>
      <c r="JT69" s="2" t="s">
        <v>131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170</v>
      </c>
      <c r="KP69" s="2" t="s">
        <v>128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170</v>
      </c>
      <c r="LB69" s="2" t="s">
        <v>172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171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170</v>
      </c>
      <c r="LZ69" s="2" t="s">
        <v>128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170</v>
      </c>
      <c r="ML69" s="2" t="s">
        <v>128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171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171</v>
      </c>
      <c r="NJ69" s="2" t="s">
        <v>128</v>
      </c>
      <c r="NK69" s="2" t="s">
        <v>131</v>
      </c>
      <c r="NL69" s="2" t="s">
        <v>131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170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139</v>
      </c>
      <c r="PF69" s="2" t="s">
        <v>172</v>
      </c>
      <c r="PG69" s="2" t="s">
        <v>173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170</v>
      </c>
      <c r="PR69" s="2" t="s">
        <v>128</v>
      </c>
      <c r="PS69" s="2" t="s">
        <v>131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171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172</v>
      </c>
      <c r="RC69" s="2" t="s">
        <v>827</v>
      </c>
      <c r="RD69" s="2" t="s">
        <v>131</v>
      </c>
      <c r="RE69" s="2" t="s">
        <v>141</v>
      </c>
      <c r="RF69" s="2" t="s">
        <v>131</v>
      </c>
    </row>
    <row r="70">
      <c r="A70" s="2" t="s">
        <v>1139</v>
      </c>
      <c r="B70" s="2" t="s">
        <v>120</v>
      </c>
      <c r="C70" s="2" t="s">
        <v>121</v>
      </c>
      <c r="D70" s="2" t="s">
        <v>909</v>
      </c>
      <c r="E70" s="2" t="s">
        <v>910</v>
      </c>
      <c r="F70" s="2" t="s">
        <v>1140</v>
      </c>
      <c r="G70" s="2" t="s">
        <v>1140</v>
      </c>
      <c r="H70" s="2" t="s">
        <v>1140</v>
      </c>
      <c r="I70" s="2" t="s">
        <v>1141</v>
      </c>
      <c r="J70" s="2" t="s">
        <v>126</v>
      </c>
      <c r="K70" s="2" t="s">
        <v>1127</v>
      </c>
      <c r="L70" s="3">
        <v>136</v>
      </c>
      <c r="M70" s="3">
        <v>142.8</v>
      </c>
      <c r="N70" s="3">
        <v>279.99</v>
      </c>
      <c r="O70" s="2" t="s">
        <v>128</v>
      </c>
      <c r="P70" s="2" t="s">
        <v>432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219</v>
      </c>
      <c r="V70" s="2" t="s">
        <v>220</v>
      </c>
      <c r="W70" s="2" t="s">
        <v>183</v>
      </c>
      <c r="X70" s="2" t="s">
        <v>135</v>
      </c>
      <c r="Y70" s="2" t="s">
        <v>1142</v>
      </c>
      <c r="Z70" s="4">
        <v>137</v>
      </c>
      <c r="AA70" s="4">
        <f>=ROUNDDOWN({0},0)</f>
      </c>
      <c r="AB70" s="5"/>
      <c r="AC70" s="2" t="s">
        <v>131</v>
      </c>
      <c r="AD70" s="4"/>
      <c r="AE70" s="4"/>
      <c r="AF70" s="6">
        <v>72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606</v>
      </c>
      <c r="BV70" s="2" t="s">
        <v>128</v>
      </c>
      <c r="BW70" s="2" t="s">
        <v>131</v>
      </c>
      <c r="BX70" s="2" t="s">
        <v>131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446</v>
      </c>
      <c r="CJ70" s="2" t="s">
        <v>131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139</v>
      </c>
      <c r="CT70" s="2" t="s">
        <v>128</v>
      </c>
      <c r="CU70" s="2" t="s">
        <v>686</v>
      </c>
      <c r="CV70" s="2" t="s">
        <v>131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256</v>
      </c>
      <c r="DF70" s="2" t="s">
        <v>128</v>
      </c>
      <c r="DG70" s="2" t="s">
        <v>131</v>
      </c>
      <c r="DH70" s="2" t="s">
        <v>131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256</v>
      </c>
      <c r="DR70" s="2" t="s">
        <v>128</v>
      </c>
      <c r="DS70" s="2" t="s">
        <v>131</v>
      </c>
      <c r="DT70" s="2" t="s">
        <v>131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170</v>
      </c>
      <c r="ED70" s="2" t="s">
        <v>128</v>
      </c>
      <c r="EE70" s="2" t="s">
        <v>131</v>
      </c>
      <c r="EF70" s="2" t="s">
        <v>131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139</v>
      </c>
      <c r="EP70" s="2" t="s">
        <v>128</v>
      </c>
      <c r="EQ70" s="2" t="s">
        <v>724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170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128</v>
      </c>
      <c r="FO70" s="2" t="s">
        <v>446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170</v>
      </c>
      <c r="FZ70" s="2" t="s">
        <v>128</v>
      </c>
      <c r="GA70" s="2" t="s">
        <v>131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256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170</v>
      </c>
      <c r="GX70" s="2" t="s">
        <v>128</v>
      </c>
      <c r="GY70" s="2" t="s">
        <v>131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170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256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256</v>
      </c>
      <c r="IH70" s="2" t="s">
        <v>128</v>
      </c>
      <c r="II70" s="2" t="s">
        <v>131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686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170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139</v>
      </c>
      <c r="JR70" s="2" t="s">
        <v>128</v>
      </c>
      <c r="JS70" s="2" t="s">
        <v>686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170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170</v>
      </c>
      <c r="KP70" s="2" t="s">
        <v>128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170</v>
      </c>
      <c r="LB70" s="2" t="s">
        <v>172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171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170</v>
      </c>
      <c r="LZ70" s="2" t="s">
        <v>128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170</v>
      </c>
      <c r="ML70" s="2" t="s">
        <v>128</v>
      </c>
      <c r="MM70" s="2" t="s">
        <v>131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171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170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170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170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131</v>
      </c>
      <c r="PF70" s="2" t="s">
        <v>131</v>
      </c>
      <c r="PG70" s="2" t="s">
        <v>131</v>
      </c>
      <c r="PH70" s="2" t="s">
        <v>131</v>
      </c>
      <c r="PI70" s="2" t="s">
        <v>131</v>
      </c>
      <c r="PJ70" s="2" t="s">
        <v>131</v>
      </c>
      <c r="PK70" s="4"/>
      <c r="PL70" s="8"/>
      <c r="PM70" s="4"/>
      <c r="PN70" s="8"/>
      <c r="PO70" s="7"/>
      <c r="PP70" s="7"/>
      <c r="PQ70" s="2" t="s">
        <v>170</v>
      </c>
      <c r="PR70" s="2" t="s">
        <v>128</v>
      </c>
      <c r="PS70" s="2" t="s">
        <v>131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171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131</v>
      </c>
      <c r="RB70" s="2" t="s">
        <v>131</v>
      </c>
      <c r="RC70" s="2" t="s">
        <v>131</v>
      </c>
      <c r="RD70" s="2" t="s">
        <v>131</v>
      </c>
      <c r="RE70" s="2" t="s">
        <v>131</v>
      </c>
      <c r="RF70" s="2" t="s">
        <v>131</v>
      </c>
    </row>
    <row r="71">
      <c r="A71" s="2" t="s">
        <v>1143</v>
      </c>
      <c r="B71" s="2" t="s">
        <v>120</v>
      </c>
      <c r="C71" s="2" t="s">
        <v>121</v>
      </c>
      <c r="D71" s="2" t="s">
        <v>909</v>
      </c>
      <c r="E71" s="2" t="s">
        <v>910</v>
      </c>
      <c r="F71" s="2" t="s">
        <v>1144</v>
      </c>
      <c r="G71" s="2" t="s">
        <v>1144</v>
      </c>
      <c r="H71" s="2" t="s">
        <v>1144</v>
      </c>
      <c r="I71" s="2" t="s">
        <v>1145</v>
      </c>
      <c r="J71" s="2" t="s">
        <v>126</v>
      </c>
      <c r="K71" s="2" t="s">
        <v>1146</v>
      </c>
      <c r="L71" s="3">
        <v>88.78</v>
      </c>
      <c r="M71" s="3">
        <v>93.22</v>
      </c>
      <c r="N71" s="3">
        <v>199</v>
      </c>
      <c r="O71" s="2" t="s">
        <v>615</v>
      </c>
      <c r="P71" s="2" t="s">
        <v>616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219</v>
      </c>
      <c r="V71" s="2" t="s">
        <v>220</v>
      </c>
      <c r="W71" s="2" t="s">
        <v>135</v>
      </c>
      <c r="X71" s="2" t="s">
        <v>1147</v>
      </c>
      <c r="Y71" s="2" t="s">
        <v>1104</v>
      </c>
      <c r="Z71" s="4">
        <v>86</v>
      </c>
      <c r="AA71" s="4">
        <f>=ROUNDDOWN({0},0)</f>
      </c>
      <c r="AB71" s="5"/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131</v>
      </c>
      <c r="BX71" s="2" t="s">
        <v>549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139</v>
      </c>
      <c r="CH71" s="2" t="s">
        <v>128</v>
      </c>
      <c r="CI71" s="2" t="s">
        <v>1075</v>
      </c>
      <c r="CJ71" s="2" t="s">
        <v>1148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1104</v>
      </c>
      <c r="CV71" s="2" t="s">
        <v>1149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139</v>
      </c>
      <c r="DF71" s="2" t="s">
        <v>128</v>
      </c>
      <c r="DG71" s="2" t="s">
        <v>1150</v>
      </c>
      <c r="DH71" s="2" t="s">
        <v>1151</v>
      </c>
      <c r="DI71" s="2" t="s">
        <v>141</v>
      </c>
      <c r="DJ71" s="2" t="s">
        <v>131</v>
      </c>
      <c r="DK71" s="4"/>
      <c r="DL71" s="8"/>
      <c r="DM71" s="4"/>
      <c r="DN71" s="8"/>
      <c r="DO71" s="7"/>
      <c r="DP71" s="7"/>
      <c r="DQ71" s="2" t="s">
        <v>139</v>
      </c>
      <c r="DR71" s="2" t="s">
        <v>128</v>
      </c>
      <c r="DS71" s="2" t="s">
        <v>292</v>
      </c>
      <c r="DT71" s="2" t="s">
        <v>131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206</v>
      </c>
      <c r="ED71" s="2" t="s">
        <v>128</v>
      </c>
      <c r="EE71" s="2" t="s">
        <v>131</v>
      </c>
      <c r="EF71" s="2" t="s">
        <v>131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139</v>
      </c>
      <c r="EP71" s="2" t="s">
        <v>128</v>
      </c>
      <c r="EQ71" s="2" t="s">
        <v>1104</v>
      </c>
      <c r="ER71" s="2" t="s">
        <v>538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170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256</v>
      </c>
      <c r="FN71" s="2" t="s">
        <v>128</v>
      </c>
      <c r="FO71" s="2" t="s">
        <v>233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170</v>
      </c>
      <c r="FZ71" s="2" t="s">
        <v>128</v>
      </c>
      <c r="GA71" s="2" t="s">
        <v>131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139</v>
      </c>
      <c r="GL71" s="2" t="s">
        <v>128</v>
      </c>
      <c r="GM71" s="2" t="s">
        <v>298</v>
      </c>
      <c r="GN71" s="2" t="s">
        <v>131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170</v>
      </c>
      <c r="GX71" s="2" t="s">
        <v>128</v>
      </c>
      <c r="GY71" s="2" t="s">
        <v>131</v>
      </c>
      <c r="GZ71" s="2" t="s">
        <v>131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170</v>
      </c>
      <c r="HJ71" s="2" t="s">
        <v>128</v>
      </c>
      <c r="HK71" s="2" t="s">
        <v>131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302</v>
      </c>
      <c r="HX71" s="2" t="s">
        <v>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562</v>
      </c>
      <c r="IJ71" s="2" t="s">
        <v>131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1104</v>
      </c>
      <c r="IV71" s="2" t="s">
        <v>131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170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139</v>
      </c>
      <c r="JR71" s="2" t="s">
        <v>128</v>
      </c>
      <c r="JS71" s="2" t="s">
        <v>169</v>
      </c>
      <c r="JT71" s="2" t="s">
        <v>131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170</v>
      </c>
      <c r="KP71" s="2" t="s">
        <v>128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170</v>
      </c>
      <c r="LB71" s="2" t="s">
        <v>172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171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170</v>
      </c>
      <c r="LZ71" s="2" t="s">
        <v>128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170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171</v>
      </c>
      <c r="MX71" s="2" t="s">
        <v>128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171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170</v>
      </c>
      <c r="OH71" s="2" t="s">
        <v>128</v>
      </c>
      <c r="OI71" s="2" t="s">
        <v>131</v>
      </c>
      <c r="OJ71" s="2" t="s">
        <v>131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139</v>
      </c>
      <c r="PF71" s="2" t="s">
        <v>172</v>
      </c>
      <c r="PG71" s="2" t="s">
        <v>173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170</v>
      </c>
      <c r="PR71" s="2" t="s">
        <v>128</v>
      </c>
      <c r="PS71" s="2" t="s">
        <v>131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171</v>
      </c>
      <c r="QP71" s="2" t="s">
        <v>128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172</v>
      </c>
      <c r="RC71" s="2" t="s">
        <v>563</v>
      </c>
      <c r="RD71" s="2" t="s">
        <v>131</v>
      </c>
      <c r="RE71" s="2" t="s">
        <v>141</v>
      </c>
      <c r="RF71" s="2" t="s">
        <v>131</v>
      </c>
    </row>
    <row r="72">
      <c r="A72" s="2" t="s">
        <v>1152</v>
      </c>
      <c r="B72" s="2" t="s">
        <v>120</v>
      </c>
      <c r="C72" s="2" t="s">
        <v>121</v>
      </c>
      <c r="D72" s="2" t="s">
        <v>909</v>
      </c>
      <c r="E72" s="2" t="s">
        <v>910</v>
      </c>
      <c r="F72" s="2" t="s">
        <v>1153</v>
      </c>
      <c r="G72" s="2" t="s">
        <v>1153</v>
      </c>
      <c r="H72" s="2" t="s">
        <v>1153</v>
      </c>
      <c r="I72" s="2" t="s">
        <v>1154</v>
      </c>
      <c r="J72" s="2" t="s">
        <v>126</v>
      </c>
      <c r="K72" s="2" t="s">
        <v>1155</v>
      </c>
      <c r="L72" s="3">
        <v>87.4</v>
      </c>
      <c r="M72" s="3">
        <v>91.77</v>
      </c>
      <c r="N72" s="3">
        <v>199.99</v>
      </c>
      <c r="O72" s="2" t="s">
        <v>615</v>
      </c>
      <c r="P72" s="2" t="s">
        <v>616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219</v>
      </c>
      <c r="V72" s="2" t="s">
        <v>220</v>
      </c>
      <c r="W72" s="2" t="s">
        <v>135</v>
      </c>
      <c r="X72" s="2" t="s">
        <v>134</v>
      </c>
      <c r="Y72" s="2" t="s">
        <v>818</v>
      </c>
      <c r="Z72" s="4">
        <v>97</v>
      </c>
      <c r="AA72" s="4">
        <f>=ROUNDDOWN({0},0)</f>
      </c>
      <c r="AB72" s="5"/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256</v>
      </c>
      <c r="BV72" s="2" t="s">
        <v>128</v>
      </c>
      <c r="BW72" s="2" t="s">
        <v>131</v>
      </c>
      <c r="BX72" s="2" t="s">
        <v>131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139</v>
      </c>
      <c r="CH72" s="2" t="s">
        <v>128</v>
      </c>
      <c r="CI72" s="2" t="s">
        <v>581</v>
      </c>
      <c r="CJ72" s="2" t="s">
        <v>131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139</v>
      </c>
      <c r="CT72" s="2" t="s">
        <v>128</v>
      </c>
      <c r="CU72" s="2" t="s">
        <v>242</v>
      </c>
      <c r="CV72" s="2" t="s">
        <v>1156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139</v>
      </c>
      <c r="DF72" s="2" t="s">
        <v>128</v>
      </c>
      <c r="DG72" s="2" t="s">
        <v>1120</v>
      </c>
      <c r="DH72" s="2" t="s">
        <v>131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206</v>
      </c>
      <c r="DR72" s="2" t="s">
        <v>128</v>
      </c>
      <c r="DS72" s="2" t="s">
        <v>131</v>
      </c>
      <c r="DT72" s="2" t="s">
        <v>131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206</v>
      </c>
      <c r="ED72" s="2" t="s">
        <v>128</v>
      </c>
      <c r="EE72" s="2" t="s">
        <v>131</v>
      </c>
      <c r="EF72" s="2" t="s">
        <v>131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139</v>
      </c>
      <c r="EP72" s="2" t="s">
        <v>128</v>
      </c>
      <c r="EQ72" s="2" t="s">
        <v>845</v>
      </c>
      <c r="ER72" s="2" t="s">
        <v>131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170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256</v>
      </c>
      <c r="FN72" s="2" t="s">
        <v>128</v>
      </c>
      <c r="FO72" s="2" t="s">
        <v>233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170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139</v>
      </c>
      <c r="GL72" s="2" t="s">
        <v>128</v>
      </c>
      <c r="GM72" s="2" t="s">
        <v>298</v>
      </c>
      <c r="GN72" s="2" t="s">
        <v>131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170</v>
      </c>
      <c r="GX72" s="2" t="s">
        <v>128</v>
      </c>
      <c r="GY72" s="2" t="s">
        <v>131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170</v>
      </c>
      <c r="HJ72" s="2" t="s">
        <v>128</v>
      </c>
      <c r="HK72" s="2" t="s">
        <v>131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421</v>
      </c>
      <c r="HV72" s="2" t="s">
        <v>128</v>
      </c>
      <c r="HW72" s="2" t="s">
        <v>302</v>
      </c>
      <c r="HX72" s="2" t="s">
        <v>131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562</v>
      </c>
      <c r="IJ72" s="2" t="s">
        <v>131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242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170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139</v>
      </c>
      <c r="JR72" s="2" t="s">
        <v>128</v>
      </c>
      <c r="JS72" s="2" t="s">
        <v>169</v>
      </c>
      <c r="JT72" s="2" t="s">
        <v>131</v>
      </c>
      <c r="JU72" s="2" t="s">
        <v>141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170</v>
      </c>
      <c r="KP72" s="2" t="s">
        <v>128</v>
      </c>
      <c r="KQ72" s="2" t="s">
        <v>131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170</v>
      </c>
      <c r="LB72" s="2" t="s">
        <v>172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171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170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170</v>
      </c>
      <c r="ML72" s="2" t="s">
        <v>128</v>
      </c>
      <c r="MM72" s="2" t="s">
        <v>131</v>
      </c>
      <c r="MN72" s="2" t="s">
        <v>131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171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171</v>
      </c>
      <c r="NJ72" s="2" t="s">
        <v>128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170</v>
      </c>
      <c r="OH72" s="2" t="s">
        <v>128</v>
      </c>
      <c r="OI72" s="2" t="s">
        <v>131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172</v>
      </c>
      <c r="PG72" s="2" t="s">
        <v>173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170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171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172</v>
      </c>
      <c r="RC72" s="2" t="s">
        <v>827</v>
      </c>
      <c r="RD72" s="2" t="s">
        <v>131</v>
      </c>
      <c r="RE72" s="2" t="s">
        <v>141</v>
      </c>
      <c r="RF72" s="2" t="s">
        <v>131</v>
      </c>
    </row>
    <row r="73">
      <c r="A73" s="2" t="s">
        <v>1157</v>
      </c>
      <c r="B73" s="2" t="s">
        <v>120</v>
      </c>
      <c r="C73" s="2" t="s">
        <v>121</v>
      </c>
      <c r="D73" s="2" t="s">
        <v>1158</v>
      </c>
      <c r="E73" s="2" t="s">
        <v>1159</v>
      </c>
      <c r="F73" s="2" t="s">
        <v>893</v>
      </c>
      <c r="G73" s="2" t="s">
        <v>893</v>
      </c>
      <c r="H73" s="2" t="s">
        <v>893</v>
      </c>
      <c r="I73" s="2" t="s">
        <v>1160</v>
      </c>
      <c r="J73" s="2" t="s">
        <v>126</v>
      </c>
      <c r="K73" s="2" t="s">
        <v>366</v>
      </c>
      <c r="L73" s="3">
        <v>89.35</v>
      </c>
      <c r="M73" s="3">
        <v>93.82</v>
      </c>
      <c r="N73" s="3">
        <v>199.99</v>
      </c>
      <c r="O73" s="2" t="s">
        <v>128</v>
      </c>
      <c r="P73" s="2" t="s">
        <v>218</v>
      </c>
      <c r="Q73" s="2" t="s">
        <v>130</v>
      </c>
      <c r="R73" s="2" t="s">
        <v>131</v>
      </c>
      <c r="S73" s="2" t="s">
        <v>1161</v>
      </c>
      <c r="T73" s="2" t="s">
        <v>131</v>
      </c>
      <c r="U73" s="2" t="s">
        <v>131</v>
      </c>
      <c r="V73" s="2" t="s">
        <v>182</v>
      </c>
      <c r="W73" s="2" t="s">
        <v>135</v>
      </c>
      <c r="X73" s="2" t="s">
        <v>131</v>
      </c>
      <c r="Y73" s="2" t="s">
        <v>311</v>
      </c>
      <c r="Z73" s="4">
        <v>135</v>
      </c>
      <c r="AA73" s="4">
        <f>=ROUNDDOWN(46.551724137931,0)</f>
      </c>
      <c r="AB73" s="5">
        <v>2.9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38</v>
      </c>
      <c r="AQ73" s="8">
        <v>3834.36</v>
      </c>
      <c r="AR73" s="4"/>
      <c r="AS73" s="8"/>
      <c r="AT73" s="7"/>
      <c r="AU73" s="7"/>
      <c r="AV73" s="4">
        <v>38</v>
      </c>
      <c r="AW73" s="8">
        <v>3834.36</v>
      </c>
      <c r="AX73" s="4"/>
      <c r="AY73" s="8"/>
      <c r="AZ73" s="7"/>
      <c r="BA73" s="7"/>
      <c r="BB73" s="7">
        <v>1</v>
      </c>
      <c r="BC73" s="4">
        <v>55</v>
      </c>
      <c r="BD73" s="8">
        <v>5344.74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0.7174</v>
      </c>
      <c r="BJ73" s="4">
        <v>38</v>
      </c>
      <c r="BK73" s="8">
        <v>3834.36</v>
      </c>
      <c r="BL73" s="2" t="s">
        <v>1162</v>
      </c>
      <c r="BM73" s="7">
        <v>1</v>
      </c>
      <c r="BN73" s="7">
        <v>1</v>
      </c>
      <c r="BO73" s="4">
        <v>2</v>
      </c>
      <c r="BP73" s="8">
        <v>228.34</v>
      </c>
      <c r="BQ73" s="4"/>
      <c r="BR73" s="8"/>
      <c r="BS73" s="7"/>
      <c r="BT73" s="7"/>
      <c r="BU73" s="2" t="s">
        <v>139</v>
      </c>
      <c r="BV73" s="2" t="s">
        <v>128</v>
      </c>
      <c r="BW73" s="2" t="s">
        <v>131</v>
      </c>
      <c r="BX73" s="2" t="s">
        <v>1163</v>
      </c>
      <c r="BY73" s="2" t="s">
        <v>141</v>
      </c>
      <c r="BZ73" s="2" t="s">
        <v>131</v>
      </c>
      <c r="CA73" s="4">
        <v>5</v>
      </c>
      <c r="CB73" s="8">
        <v>410.93</v>
      </c>
      <c r="CC73" s="4"/>
      <c r="CD73" s="8"/>
      <c r="CE73" s="7"/>
      <c r="CF73" s="7"/>
      <c r="CG73" s="2" t="s">
        <v>139</v>
      </c>
      <c r="CH73" s="2" t="s">
        <v>128</v>
      </c>
      <c r="CI73" s="2" t="s">
        <v>144</v>
      </c>
      <c r="CJ73" s="2" t="s">
        <v>1164</v>
      </c>
      <c r="CK73" s="2" t="s">
        <v>141</v>
      </c>
      <c r="CL73" s="2" t="s">
        <v>131</v>
      </c>
      <c r="CM73" s="4">
        <v>3</v>
      </c>
      <c r="CN73" s="8">
        <v>338.98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144</v>
      </c>
      <c r="CV73" s="2" t="s">
        <v>1165</v>
      </c>
      <c r="CW73" s="2" t="s">
        <v>141</v>
      </c>
      <c r="CX73" s="2" t="s">
        <v>131</v>
      </c>
      <c r="CY73" s="4">
        <v>1</v>
      </c>
      <c r="CZ73" s="8">
        <v>120.34</v>
      </c>
      <c r="DA73" s="4"/>
      <c r="DB73" s="8"/>
      <c r="DC73" s="7"/>
      <c r="DD73" s="7"/>
      <c r="DE73" s="2" t="s">
        <v>139</v>
      </c>
      <c r="DF73" s="2" t="s">
        <v>128</v>
      </c>
      <c r="DG73" s="2" t="s">
        <v>144</v>
      </c>
      <c r="DH73" s="2" t="s">
        <v>1166</v>
      </c>
      <c r="DI73" s="2" t="s">
        <v>141</v>
      </c>
      <c r="DJ73" s="2" t="s">
        <v>131</v>
      </c>
      <c r="DK73" s="4">
        <v>8</v>
      </c>
      <c r="DL73" s="8">
        <v>1014</v>
      </c>
      <c r="DM73" s="4"/>
      <c r="DN73" s="8"/>
      <c r="DO73" s="7"/>
      <c r="DP73" s="7"/>
      <c r="DQ73" s="2" t="s">
        <v>139</v>
      </c>
      <c r="DR73" s="2" t="s">
        <v>128</v>
      </c>
      <c r="DS73" s="2" t="s">
        <v>147</v>
      </c>
      <c r="DT73" s="2" t="s">
        <v>1041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139</v>
      </c>
      <c r="ED73" s="2" t="s">
        <v>172</v>
      </c>
      <c r="EE73" s="2" t="s">
        <v>273</v>
      </c>
      <c r="EF73" s="2" t="s">
        <v>1167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128</v>
      </c>
      <c r="EQ73" s="2" t="s">
        <v>1168</v>
      </c>
      <c r="ER73" s="2" t="s">
        <v>1169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149</v>
      </c>
      <c r="FB73" s="2" t="s">
        <v>128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139</v>
      </c>
      <c r="FN73" s="2" t="s">
        <v>128</v>
      </c>
      <c r="FO73" s="2" t="s">
        <v>233</v>
      </c>
      <c r="FP73" s="2" t="s">
        <v>1170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154</v>
      </c>
      <c r="GB73" s="2" t="s">
        <v>1171</v>
      </c>
      <c r="GC73" s="2" t="s">
        <v>141</v>
      </c>
      <c r="GD73" s="2" t="s">
        <v>131</v>
      </c>
      <c r="GE73" s="4">
        <v>2</v>
      </c>
      <c r="GF73" s="8">
        <v>230.42</v>
      </c>
      <c r="GG73" s="4"/>
      <c r="GH73" s="8"/>
      <c r="GI73" s="7"/>
      <c r="GJ73" s="7"/>
      <c r="GK73" s="2" t="s">
        <v>139</v>
      </c>
      <c r="GL73" s="2" t="s">
        <v>128</v>
      </c>
      <c r="GM73" s="2" t="s">
        <v>156</v>
      </c>
      <c r="GN73" s="2" t="s">
        <v>1172</v>
      </c>
      <c r="GO73" s="2" t="s">
        <v>141</v>
      </c>
      <c r="GP73" s="2" t="s">
        <v>131</v>
      </c>
      <c r="GQ73" s="4">
        <v>8</v>
      </c>
      <c r="GR73" s="8">
        <v>810.56</v>
      </c>
      <c r="GS73" s="4"/>
      <c r="GT73" s="8"/>
      <c r="GU73" s="7"/>
      <c r="GV73" s="7"/>
      <c r="GW73" s="2" t="s">
        <v>139</v>
      </c>
      <c r="GX73" s="2" t="s">
        <v>128</v>
      </c>
      <c r="GY73" s="2" t="s">
        <v>1173</v>
      </c>
      <c r="GZ73" s="2" t="s">
        <v>1173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139</v>
      </c>
      <c r="HJ73" s="2" t="s">
        <v>128</v>
      </c>
      <c r="HK73" s="2" t="s">
        <v>195</v>
      </c>
      <c r="HL73" s="2" t="s">
        <v>1174</v>
      </c>
      <c r="HM73" s="2" t="s">
        <v>141</v>
      </c>
      <c r="HN73" s="2" t="s">
        <v>131</v>
      </c>
      <c r="HO73" s="4">
        <v>1</v>
      </c>
      <c r="HP73" s="8">
        <v>101.32</v>
      </c>
      <c r="HQ73" s="4"/>
      <c r="HR73" s="8"/>
      <c r="HS73" s="7"/>
      <c r="HT73" s="7"/>
      <c r="HU73" s="2" t="s">
        <v>139</v>
      </c>
      <c r="HV73" s="2" t="s">
        <v>128</v>
      </c>
      <c r="HW73" s="2" t="s">
        <v>162</v>
      </c>
      <c r="HX73" s="2" t="s">
        <v>405</v>
      </c>
      <c r="HY73" s="2" t="s">
        <v>141</v>
      </c>
      <c r="HZ73" s="2" t="s">
        <v>131</v>
      </c>
      <c r="IA73" s="4">
        <v>8</v>
      </c>
      <c r="IB73" s="8">
        <v>579.47</v>
      </c>
      <c r="IC73" s="4"/>
      <c r="ID73" s="8"/>
      <c r="IE73" s="7"/>
      <c r="IF73" s="7"/>
      <c r="IG73" s="2" t="s">
        <v>139</v>
      </c>
      <c r="IH73" s="2" t="s">
        <v>128</v>
      </c>
      <c r="II73" s="2" t="s">
        <v>1175</v>
      </c>
      <c r="IJ73" s="2" t="s">
        <v>1172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144</v>
      </c>
      <c r="IV73" s="2" t="s">
        <v>1176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170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128</v>
      </c>
      <c r="JS73" s="2" t="s">
        <v>305</v>
      </c>
      <c r="JT73" s="2" t="s">
        <v>131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170</v>
      </c>
      <c r="KP73" s="2" t="s">
        <v>128</v>
      </c>
      <c r="KQ73" s="2" t="s">
        <v>131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171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170</v>
      </c>
      <c r="LZ73" s="2" t="s">
        <v>128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170</v>
      </c>
      <c r="ML73" s="2" t="s">
        <v>128</v>
      </c>
      <c r="MM73" s="2" t="s">
        <v>131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170</v>
      </c>
      <c r="NJ73" s="2" t="s">
        <v>128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170</v>
      </c>
      <c r="NV73" s="2" t="s">
        <v>172</v>
      </c>
      <c r="NW73" s="2" t="s">
        <v>131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170</v>
      </c>
      <c r="OH73" s="2" t="s">
        <v>128</v>
      </c>
      <c r="OI73" s="2" t="s">
        <v>131</v>
      </c>
      <c r="OJ73" s="2" t="s">
        <v>131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139</v>
      </c>
      <c r="PF73" s="2" t="s">
        <v>172</v>
      </c>
      <c r="PG73" s="2" t="s">
        <v>212</v>
      </c>
      <c r="PH73" s="2" t="s">
        <v>345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139</v>
      </c>
      <c r="QD73" s="2" t="s">
        <v>172</v>
      </c>
      <c r="QE73" s="2" t="s">
        <v>174</v>
      </c>
      <c r="QF73" s="2" t="s">
        <v>508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171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172</v>
      </c>
      <c r="RC73" s="2" t="s">
        <v>672</v>
      </c>
      <c r="RD73" s="2" t="s">
        <v>1177</v>
      </c>
      <c r="RE73" s="2" t="s">
        <v>141</v>
      </c>
      <c r="RF73" s="2" t="s">
        <v>131</v>
      </c>
    </row>
    <row r="74">
      <c r="A74" s="2" t="s">
        <v>1178</v>
      </c>
      <c r="B74" s="2" t="s">
        <v>120</v>
      </c>
      <c r="C74" s="2" t="s">
        <v>121</v>
      </c>
      <c r="D74" s="2" t="s">
        <v>1158</v>
      </c>
      <c r="E74" s="2" t="s">
        <v>1159</v>
      </c>
      <c r="F74" s="2" t="s">
        <v>893</v>
      </c>
      <c r="G74" s="2" t="s">
        <v>893</v>
      </c>
      <c r="H74" s="2" t="s">
        <v>893</v>
      </c>
      <c r="I74" s="2" t="s">
        <v>1160</v>
      </c>
      <c r="J74" s="2" t="s">
        <v>126</v>
      </c>
      <c r="K74" s="2" t="s">
        <v>958</v>
      </c>
      <c r="L74" s="3">
        <v>89.35</v>
      </c>
      <c r="M74" s="3">
        <v>93.82</v>
      </c>
      <c r="N74" s="3">
        <v>199.99</v>
      </c>
      <c r="O74" s="2" t="s">
        <v>128</v>
      </c>
      <c r="P74" s="2" t="s">
        <v>641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131</v>
      </c>
      <c r="V74" s="2" t="s">
        <v>182</v>
      </c>
      <c r="W74" s="2" t="s">
        <v>577</v>
      </c>
      <c r="X74" s="2" t="s">
        <v>131</v>
      </c>
      <c r="Y74" s="2" t="s">
        <v>265</v>
      </c>
      <c r="Z74" s="4">
        <v>124</v>
      </c>
      <c r="AA74" s="4">
        <f>=ROUNDDOWN(68.8888888888889,0)</f>
      </c>
      <c r="AB74" s="5">
        <v>1.8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17</v>
      </c>
      <c r="AQ74" s="8">
        <v>1510.38</v>
      </c>
      <c r="AR74" s="4"/>
      <c r="AS74" s="8"/>
      <c r="AT74" s="7"/>
      <c r="AU74" s="7"/>
      <c r="AV74" s="4">
        <v>17</v>
      </c>
      <c r="AW74" s="8">
        <v>1510.38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0.2826</v>
      </c>
      <c r="BJ74" s="4">
        <v>17</v>
      </c>
      <c r="BK74" s="8">
        <v>1510.38</v>
      </c>
      <c r="BL74" s="2" t="s">
        <v>1179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256</v>
      </c>
      <c r="BV74" s="2" t="s">
        <v>172</v>
      </c>
      <c r="BW74" s="2" t="s">
        <v>131</v>
      </c>
      <c r="BX74" s="2" t="s">
        <v>187</v>
      </c>
      <c r="BY74" s="2" t="s">
        <v>141</v>
      </c>
      <c r="BZ74" s="2" t="s">
        <v>131</v>
      </c>
      <c r="CA74" s="4">
        <v>4</v>
      </c>
      <c r="CB74" s="8">
        <v>332.66</v>
      </c>
      <c r="CC74" s="4"/>
      <c r="CD74" s="8"/>
      <c r="CE74" s="7"/>
      <c r="CF74" s="7"/>
      <c r="CG74" s="2" t="s">
        <v>139</v>
      </c>
      <c r="CH74" s="2" t="s">
        <v>128</v>
      </c>
      <c r="CI74" s="2" t="s">
        <v>1180</v>
      </c>
      <c r="CJ74" s="2" t="s">
        <v>1181</v>
      </c>
      <c r="CK74" s="2" t="s">
        <v>141</v>
      </c>
      <c r="CL74" s="2" t="s">
        <v>131</v>
      </c>
      <c r="CM74" s="4">
        <v>4</v>
      </c>
      <c r="CN74" s="8">
        <v>382.78</v>
      </c>
      <c r="CO74" s="4"/>
      <c r="CP74" s="8"/>
      <c r="CQ74" s="7"/>
      <c r="CR74" s="7"/>
      <c r="CS74" s="2" t="s">
        <v>139</v>
      </c>
      <c r="CT74" s="2" t="s">
        <v>128</v>
      </c>
      <c r="CU74" s="2" t="s">
        <v>1182</v>
      </c>
      <c r="CV74" s="2" t="s">
        <v>1183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139</v>
      </c>
      <c r="DF74" s="2" t="s">
        <v>128</v>
      </c>
      <c r="DG74" s="2" t="s">
        <v>1184</v>
      </c>
      <c r="DH74" s="2" t="s">
        <v>1185</v>
      </c>
      <c r="DI74" s="2" t="s">
        <v>141</v>
      </c>
      <c r="DJ74" s="2" t="s">
        <v>131</v>
      </c>
      <c r="DK74" s="4">
        <v>1</v>
      </c>
      <c r="DL74" s="8">
        <v>121.24</v>
      </c>
      <c r="DM74" s="4"/>
      <c r="DN74" s="8"/>
      <c r="DO74" s="7"/>
      <c r="DP74" s="7"/>
      <c r="DQ74" s="2" t="s">
        <v>139</v>
      </c>
      <c r="DR74" s="2" t="s">
        <v>128</v>
      </c>
      <c r="DS74" s="2" t="s">
        <v>509</v>
      </c>
      <c r="DT74" s="2" t="s">
        <v>1186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139</v>
      </c>
      <c r="ED74" s="2" t="s">
        <v>128</v>
      </c>
      <c r="EE74" s="2" t="s">
        <v>196</v>
      </c>
      <c r="EF74" s="2" t="s">
        <v>1187</v>
      </c>
      <c r="EG74" s="2" t="s">
        <v>141</v>
      </c>
      <c r="EH74" s="2" t="s">
        <v>131</v>
      </c>
      <c r="EI74" s="4">
        <v>2</v>
      </c>
      <c r="EJ74" s="8">
        <v>177.4</v>
      </c>
      <c r="EK74" s="4"/>
      <c r="EL74" s="8"/>
      <c r="EM74" s="7"/>
      <c r="EN74" s="7"/>
      <c r="EO74" s="2" t="s">
        <v>139</v>
      </c>
      <c r="EP74" s="2" t="s">
        <v>128</v>
      </c>
      <c r="EQ74" s="2" t="s">
        <v>505</v>
      </c>
      <c r="ER74" s="2" t="s">
        <v>1188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170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>
        <v>2</v>
      </c>
      <c r="FH74" s="8">
        <v>113.52</v>
      </c>
      <c r="FI74" s="4"/>
      <c r="FJ74" s="8"/>
      <c r="FK74" s="7"/>
      <c r="FL74" s="7"/>
      <c r="FM74" s="2" t="s">
        <v>139</v>
      </c>
      <c r="FN74" s="2" t="s">
        <v>128</v>
      </c>
      <c r="FO74" s="2" t="s">
        <v>233</v>
      </c>
      <c r="FP74" s="2" t="s">
        <v>266</v>
      </c>
      <c r="FQ74" s="2" t="s">
        <v>141</v>
      </c>
      <c r="FR74" s="2" t="s">
        <v>131</v>
      </c>
      <c r="FS74" s="4">
        <v>3</v>
      </c>
      <c r="FT74" s="8">
        <v>281.46</v>
      </c>
      <c r="FU74" s="4"/>
      <c r="FV74" s="8"/>
      <c r="FW74" s="7"/>
      <c r="FX74" s="7"/>
      <c r="FY74" s="2" t="s">
        <v>139</v>
      </c>
      <c r="FZ74" s="2" t="s">
        <v>128</v>
      </c>
      <c r="GA74" s="2" t="s">
        <v>154</v>
      </c>
      <c r="GB74" s="2" t="s">
        <v>1189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139</v>
      </c>
      <c r="GL74" s="2" t="s">
        <v>128</v>
      </c>
      <c r="GM74" s="2" t="s">
        <v>1190</v>
      </c>
      <c r="GN74" s="2" t="s">
        <v>509</v>
      </c>
      <c r="GO74" s="2" t="s">
        <v>141</v>
      </c>
      <c r="GP74" s="2" t="s">
        <v>131</v>
      </c>
      <c r="GQ74" s="4">
        <v>1</v>
      </c>
      <c r="GR74" s="8">
        <v>101.32</v>
      </c>
      <c r="GS74" s="4"/>
      <c r="GT74" s="8"/>
      <c r="GU74" s="7"/>
      <c r="GV74" s="7"/>
      <c r="GW74" s="2" t="s">
        <v>139</v>
      </c>
      <c r="GX74" s="2" t="s">
        <v>128</v>
      </c>
      <c r="GY74" s="2" t="s">
        <v>1173</v>
      </c>
      <c r="GZ74" s="2" t="s">
        <v>273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206</v>
      </c>
      <c r="HJ74" s="2" t="s">
        <v>128</v>
      </c>
      <c r="HK74" s="2" t="s">
        <v>131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139</v>
      </c>
      <c r="HV74" s="2" t="s">
        <v>128</v>
      </c>
      <c r="HW74" s="2" t="s">
        <v>207</v>
      </c>
      <c r="HX74" s="2" t="s">
        <v>1191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139</v>
      </c>
      <c r="IH74" s="2" t="s">
        <v>128</v>
      </c>
      <c r="II74" s="2" t="s">
        <v>512</v>
      </c>
      <c r="IJ74" s="2" t="s">
        <v>1192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1182</v>
      </c>
      <c r="IV74" s="2" t="s">
        <v>1193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170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139</v>
      </c>
      <c r="JR74" s="2" t="s">
        <v>128</v>
      </c>
      <c r="JS74" s="2" t="s">
        <v>1194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170</v>
      </c>
      <c r="KP74" s="2" t="s">
        <v>128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171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170</v>
      </c>
      <c r="LZ74" s="2" t="s">
        <v>128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170</v>
      </c>
      <c r="ML74" s="2" t="s">
        <v>128</v>
      </c>
      <c r="MM74" s="2" t="s">
        <v>131</v>
      </c>
      <c r="MN74" s="2" t="s">
        <v>131</v>
      </c>
      <c r="MO74" s="2" t="s">
        <v>141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170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170</v>
      </c>
      <c r="NV74" s="2" t="s">
        <v>172</v>
      </c>
      <c r="NW74" s="2" t="s">
        <v>131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139</v>
      </c>
      <c r="PF74" s="2" t="s">
        <v>172</v>
      </c>
      <c r="PG74" s="2" t="s">
        <v>173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139</v>
      </c>
      <c r="QD74" s="2" t="s">
        <v>172</v>
      </c>
      <c r="QE74" s="2" t="s">
        <v>214</v>
      </c>
      <c r="QF74" s="2" t="s">
        <v>131</v>
      </c>
      <c r="QG74" s="2" t="s">
        <v>141</v>
      </c>
      <c r="QH74" s="2" t="s">
        <v>131</v>
      </c>
      <c r="QI74" s="4"/>
      <c r="QJ74" s="8"/>
      <c r="QK74" s="4"/>
      <c r="QL74" s="8"/>
      <c r="QM74" s="7"/>
      <c r="QN74" s="7"/>
      <c r="QO74" s="2" t="s">
        <v>170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139</v>
      </c>
      <c r="RB74" s="2" t="s">
        <v>172</v>
      </c>
      <c r="RC74" s="2" t="s">
        <v>672</v>
      </c>
      <c r="RD74" s="2" t="s">
        <v>131</v>
      </c>
      <c r="RE74" s="2" t="s">
        <v>141</v>
      </c>
      <c r="RF74" s="2" t="s">
        <v>131</v>
      </c>
    </row>
    <row r="75">
      <c r="A75" s="2" t="s">
        <v>1195</v>
      </c>
      <c r="B75" s="2" t="s">
        <v>120</v>
      </c>
      <c r="C75" s="2" t="s">
        <v>121</v>
      </c>
      <c r="D75" s="2" t="s">
        <v>1158</v>
      </c>
      <c r="E75" s="2" t="s">
        <v>1159</v>
      </c>
      <c r="F75" s="2" t="s">
        <v>1196</v>
      </c>
      <c r="G75" s="2" t="s">
        <v>1196</v>
      </c>
      <c r="H75" s="2" t="s">
        <v>1196</v>
      </c>
      <c r="I75" s="2" t="s">
        <v>1197</v>
      </c>
      <c r="J75" s="2" t="s">
        <v>126</v>
      </c>
      <c r="K75" s="2" t="s">
        <v>1127</v>
      </c>
      <c r="L75" s="3">
        <v>54.27</v>
      </c>
      <c r="M75" s="3">
        <v>56.98</v>
      </c>
      <c r="N75" s="3">
        <v>129.99</v>
      </c>
      <c r="O75" s="2" t="s">
        <v>128</v>
      </c>
      <c r="P75" s="2" t="s">
        <v>283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219</v>
      </c>
      <c r="V75" s="2" t="s">
        <v>220</v>
      </c>
      <c r="W75" s="2" t="s">
        <v>183</v>
      </c>
      <c r="X75" s="2" t="s">
        <v>131</v>
      </c>
      <c r="Y75" s="2" t="s">
        <v>899</v>
      </c>
      <c r="Z75" s="4">
        <v>204</v>
      </c>
      <c r="AA75" s="4">
        <f>=ROUNDDOWN(33.4426229508197,0)</f>
      </c>
      <c r="AB75" s="5">
        <v>6.1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70</v>
      </c>
      <c r="AQ75" s="8">
        <v>4253.16</v>
      </c>
      <c r="AR75" s="4"/>
      <c r="AS75" s="8"/>
      <c r="AT75" s="7"/>
      <c r="AU75" s="7"/>
      <c r="AV75" s="4">
        <v>70</v>
      </c>
      <c r="AW75" s="8">
        <v>4253.16</v>
      </c>
      <c r="AX75" s="4"/>
      <c r="AY75" s="8"/>
      <c r="AZ75" s="7"/>
      <c r="BA75" s="7"/>
      <c r="BB75" s="7">
        <v>1</v>
      </c>
      <c r="BC75" s="4">
        <v>70</v>
      </c>
      <c r="BD75" s="8">
        <v>4253.16</v>
      </c>
      <c r="BE75" s="4"/>
      <c r="BF75" s="8"/>
      <c r="BG75" s="7"/>
      <c r="BH75" s="7"/>
      <c r="BI75" s="7">
        <v>1</v>
      </c>
      <c r="BJ75" s="4">
        <v>70</v>
      </c>
      <c r="BK75" s="8">
        <v>4253.16</v>
      </c>
      <c r="BL75" s="2" t="s">
        <v>1198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131</v>
      </c>
      <c r="BY75" s="2" t="s">
        <v>141</v>
      </c>
      <c r="BZ75" s="2" t="s">
        <v>131</v>
      </c>
      <c r="CA75" s="4">
        <v>17</v>
      </c>
      <c r="CB75" s="8">
        <v>968.43</v>
      </c>
      <c r="CC75" s="4"/>
      <c r="CD75" s="8"/>
      <c r="CE75" s="7"/>
      <c r="CF75" s="7"/>
      <c r="CG75" s="2" t="s">
        <v>139</v>
      </c>
      <c r="CH75" s="2" t="s">
        <v>128</v>
      </c>
      <c r="CI75" s="2" t="s">
        <v>1199</v>
      </c>
      <c r="CJ75" s="2" t="s">
        <v>155</v>
      </c>
      <c r="CK75" s="2" t="s">
        <v>141</v>
      </c>
      <c r="CL75" s="2" t="s">
        <v>131</v>
      </c>
      <c r="CM75" s="4">
        <v>4</v>
      </c>
      <c r="CN75" s="8">
        <v>262.87</v>
      </c>
      <c r="CO75" s="4"/>
      <c r="CP75" s="8"/>
      <c r="CQ75" s="7"/>
      <c r="CR75" s="7"/>
      <c r="CS75" s="2" t="s">
        <v>139</v>
      </c>
      <c r="CT75" s="2" t="s">
        <v>128</v>
      </c>
      <c r="CU75" s="2" t="s">
        <v>899</v>
      </c>
      <c r="CV75" s="2" t="s">
        <v>1028</v>
      </c>
      <c r="CW75" s="2" t="s">
        <v>141</v>
      </c>
      <c r="CX75" s="2" t="s">
        <v>131</v>
      </c>
      <c r="CY75" s="4">
        <v>6</v>
      </c>
      <c r="CZ75" s="8">
        <v>417.84</v>
      </c>
      <c r="DA75" s="4"/>
      <c r="DB75" s="8"/>
      <c r="DC75" s="7"/>
      <c r="DD75" s="7"/>
      <c r="DE75" s="2" t="s">
        <v>139</v>
      </c>
      <c r="DF75" s="2" t="s">
        <v>128</v>
      </c>
      <c r="DG75" s="2" t="s">
        <v>1200</v>
      </c>
      <c r="DH75" s="2" t="s">
        <v>1074</v>
      </c>
      <c r="DI75" s="2" t="s">
        <v>141</v>
      </c>
      <c r="DJ75" s="2" t="s">
        <v>131</v>
      </c>
      <c r="DK75" s="4">
        <v>1</v>
      </c>
      <c r="DL75" s="8">
        <v>78.79</v>
      </c>
      <c r="DM75" s="4"/>
      <c r="DN75" s="8"/>
      <c r="DO75" s="7"/>
      <c r="DP75" s="7"/>
      <c r="DQ75" s="2" t="s">
        <v>139</v>
      </c>
      <c r="DR75" s="2" t="s">
        <v>128</v>
      </c>
      <c r="DS75" s="2" t="s">
        <v>228</v>
      </c>
      <c r="DT75" s="2" t="s">
        <v>789</v>
      </c>
      <c r="DU75" s="2" t="s">
        <v>141</v>
      </c>
      <c r="DV75" s="2" t="s">
        <v>131</v>
      </c>
      <c r="DW75" s="4">
        <v>19</v>
      </c>
      <c r="DX75" s="8">
        <v>1136.77</v>
      </c>
      <c r="DY75" s="4"/>
      <c r="DZ75" s="8"/>
      <c r="EA75" s="7"/>
      <c r="EB75" s="7"/>
      <c r="EC75" s="2" t="s">
        <v>139</v>
      </c>
      <c r="ED75" s="2" t="s">
        <v>128</v>
      </c>
      <c r="EE75" s="2" t="s">
        <v>1199</v>
      </c>
      <c r="EF75" s="2" t="s">
        <v>1024</v>
      </c>
      <c r="EG75" s="2" t="s">
        <v>141</v>
      </c>
      <c r="EH75" s="2" t="s">
        <v>131</v>
      </c>
      <c r="EI75" s="4">
        <v>1</v>
      </c>
      <c r="EJ75" s="8">
        <v>60.98</v>
      </c>
      <c r="EK75" s="4"/>
      <c r="EL75" s="8"/>
      <c r="EM75" s="7"/>
      <c r="EN75" s="7"/>
      <c r="EO75" s="2" t="s">
        <v>139</v>
      </c>
      <c r="EP75" s="2" t="s">
        <v>128</v>
      </c>
      <c r="EQ75" s="2" t="s">
        <v>1199</v>
      </c>
      <c r="ER75" s="2" t="s">
        <v>351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149</v>
      </c>
      <c r="FB75" s="2" t="s">
        <v>128</v>
      </c>
      <c r="FC75" s="2" t="s">
        <v>131</v>
      </c>
      <c r="FD75" s="2" t="s">
        <v>131</v>
      </c>
      <c r="FE75" s="2" t="s">
        <v>141</v>
      </c>
      <c r="FF75" s="2" t="s">
        <v>131</v>
      </c>
      <c r="FG75" s="4">
        <v>2</v>
      </c>
      <c r="FH75" s="8">
        <v>125.36</v>
      </c>
      <c r="FI75" s="4"/>
      <c r="FJ75" s="8"/>
      <c r="FK75" s="7"/>
      <c r="FL75" s="7"/>
      <c r="FM75" s="2" t="s">
        <v>139</v>
      </c>
      <c r="FN75" s="2" t="s">
        <v>128</v>
      </c>
      <c r="FO75" s="2" t="s">
        <v>233</v>
      </c>
      <c r="FP75" s="2" t="s">
        <v>689</v>
      </c>
      <c r="FQ75" s="2" t="s">
        <v>141</v>
      </c>
      <c r="FR75" s="2" t="s">
        <v>131</v>
      </c>
      <c r="FS75" s="4">
        <v>2</v>
      </c>
      <c r="FT75" s="8">
        <v>113.98</v>
      </c>
      <c r="FU75" s="4"/>
      <c r="FV75" s="8"/>
      <c r="FW75" s="7"/>
      <c r="FX75" s="7"/>
      <c r="FY75" s="2" t="s">
        <v>139</v>
      </c>
      <c r="FZ75" s="2" t="s">
        <v>128</v>
      </c>
      <c r="GA75" s="2" t="s">
        <v>234</v>
      </c>
      <c r="GB75" s="2" t="s">
        <v>323</v>
      </c>
      <c r="GC75" s="2" t="s">
        <v>141</v>
      </c>
      <c r="GD75" s="2" t="s">
        <v>131</v>
      </c>
      <c r="GE75" s="4">
        <v>6</v>
      </c>
      <c r="GF75" s="8">
        <v>398.88</v>
      </c>
      <c r="GG75" s="4"/>
      <c r="GH75" s="8"/>
      <c r="GI75" s="7"/>
      <c r="GJ75" s="7"/>
      <c r="GK75" s="2" t="s">
        <v>139</v>
      </c>
      <c r="GL75" s="2" t="s">
        <v>128</v>
      </c>
      <c r="GM75" s="2" t="s">
        <v>201</v>
      </c>
      <c r="GN75" s="2" t="s">
        <v>534</v>
      </c>
      <c r="GO75" s="2" t="s">
        <v>141</v>
      </c>
      <c r="GP75" s="2" t="s">
        <v>131</v>
      </c>
      <c r="GQ75" s="4">
        <v>6</v>
      </c>
      <c r="GR75" s="8">
        <v>307.69</v>
      </c>
      <c r="GS75" s="4"/>
      <c r="GT75" s="8"/>
      <c r="GU75" s="7"/>
      <c r="GV75" s="7"/>
      <c r="GW75" s="2" t="s">
        <v>139</v>
      </c>
      <c r="GX75" s="2" t="s">
        <v>128</v>
      </c>
      <c r="GY75" s="2" t="s">
        <v>240</v>
      </c>
      <c r="GZ75" s="2" t="s">
        <v>1201</v>
      </c>
      <c r="HA75" s="2" t="s">
        <v>141</v>
      </c>
      <c r="HB75" s="2" t="s">
        <v>131</v>
      </c>
      <c r="HC75" s="4">
        <v>5</v>
      </c>
      <c r="HD75" s="8">
        <v>307.7</v>
      </c>
      <c r="HE75" s="4"/>
      <c r="HF75" s="8"/>
      <c r="HG75" s="7"/>
      <c r="HH75" s="7"/>
      <c r="HI75" s="2" t="s">
        <v>139</v>
      </c>
      <c r="HJ75" s="2" t="s">
        <v>128</v>
      </c>
      <c r="HK75" s="2" t="s">
        <v>537</v>
      </c>
      <c r="HL75" s="2" t="s">
        <v>1202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421</v>
      </c>
      <c r="HV75" s="2" t="s">
        <v>128</v>
      </c>
      <c r="HW75" s="2" t="s">
        <v>882</v>
      </c>
      <c r="HX75" s="2" t="s">
        <v>131</v>
      </c>
      <c r="HY75" s="2" t="s">
        <v>141</v>
      </c>
      <c r="HZ75" s="2" t="s">
        <v>131</v>
      </c>
      <c r="IA75" s="4">
        <v>1</v>
      </c>
      <c r="IB75" s="8">
        <v>73.87</v>
      </c>
      <c r="IC75" s="4"/>
      <c r="ID75" s="8"/>
      <c r="IE75" s="7"/>
      <c r="IF75" s="7"/>
      <c r="IG75" s="2" t="s">
        <v>139</v>
      </c>
      <c r="IH75" s="2" t="s">
        <v>128</v>
      </c>
      <c r="II75" s="2" t="s">
        <v>290</v>
      </c>
      <c r="IJ75" s="2" t="s">
        <v>1203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1199</v>
      </c>
      <c r="IV75" s="2" t="s">
        <v>1204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170</v>
      </c>
      <c r="JF75" s="2" t="s">
        <v>128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128</v>
      </c>
      <c r="JS75" s="2" t="s">
        <v>1205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170</v>
      </c>
      <c r="KP75" s="2" t="s">
        <v>128</v>
      </c>
      <c r="KQ75" s="2" t="s">
        <v>131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172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171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170</v>
      </c>
      <c r="LZ75" s="2" t="s">
        <v>128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170</v>
      </c>
      <c r="ML75" s="2" t="s">
        <v>128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171</v>
      </c>
      <c r="MX75" s="2" t="s">
        <v>128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170</v>
      </c>
      <c r="NJ75" s="2" t="s">
        <v>128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128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139</v>
      </c>
      <c r="PF75" s="2" t="s">
        <v>172</v>
      </c>
      <c r="PG75" s="2" t="s">
        <v>497</v>
      </c>
      <c r="PH75" s="2" t="s">
        <v>514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170</v>
      </c>
      <c r="PR75" s="2" t="s">
        <v>128</v>
      </c>
      <c r="PS75" s="2" t="s">
        <v>131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171</v>
      </c>
      <c r="QP75" s="2" t="s">
        <v>128</v>
      </c>
      <c r="QQ75" s="2" t="s">
        <v>131</v>
      </c>
      <c r="QR75" s="2" t="s">
        <v>131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172</v>
      </c>
      <c r="RC75" s="2" t="s">
        <v>1080</v>
      </c>
      <c r="RD75" s="2" t="s">
        <v>526</v>
      </c>
      <c r="RE75" s="2" t="s">
        <v>141</v>
      </c>
      <c r="RF75" s="2" t="s">
        <v>131</v>
      </c>
    </row>
    <row r="76">
      <c r="A76" s="2" t="s">
        <v>1206</v>
      </c>
      <c r="B76" s="2" t="s">
        <v>120</v>
      </c>
      <c r="C76" s="2" t="s">
        <v>121</v>
      </c>
      <c r="D76" s="2" t="s">
        <v>1158</v>
      </c>
      <c r="E76" s="2" t="s">
        <v>1159</v>
      </c>
      <c r="F76" s="2" t="s">
        <v>382</v>
      </c>
      <c r="G76" s="2" t="s">
        <v>382</v>
      </c>
      <c r="H76" s="2" t="s">
        <v>382</v>
      </c>
      <c r="I76" s="2" t="s">
        <v>1207</v>
      </c>
      <c r="J76" s="2" t="s">
        <v>126</v>
      </c>
      <c r="K76" s="2" t="s">
        <v>251</v>
      </c>
      <c r="L76" s="3">
        <v>129.06</v>
      </c>
      <c r="M76" s="3">
        <v>135.51</v>
      </c>
      <c r="N76" s="3">
        <v>284.99</v>
      </c>
      <c r="O76" s="2" t="s">
        <v>128</v>
      </c>
      <c r="P76" s="2" t="s">
        <v>218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220</v>
      </c>
      <c r="W76" s="2" t="s">
        <v>183</v>
      </c>
      <c r="X76" s="2" t="s">
        <v>131</v>
      </c>
      <c r="Y76" s="2" t="s">
        <v>384</v>
      </c>
      <c r="Z76" s="4">
        <v>77</v>
      </c>
      <c r="AA76" s="4">
        <f>=ROUNDDOWN(38.5,0)</f>
      </c>
      <c r="AB76" s="5">
        <v>2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24</v>
      </c>
      <c r="AQ76" s="8">
        <v>3336.33</v>
      </c>
      <c r="AR76" s="4"/>
      <c r="AS76" s="8"/>
      <c r="AT76" s="7"/>
      <c r="AU76" s="7"/>
      <c r="AV76" s="4">
        <v>24</v>
      </c>
      <c r="AW76" s="8">
        <v>3336.33</v>
      </c>
      <c r="AX76" s="4"/>
      <c r="AY76" s="8"/>
      <c r="AZ76" s="7"/>
      <c r="BA76" s="7"/>
      <c r="BB76" s="7">
        <v>1</v>
      </c>
      <c r="BC76" s="4">
        <v>24</v>
      </c>
      <c r="BD76" s="8">
        <v>3336.33</v>
      </c>
      <c r="BE76" s="4"/>
      <c r="BF76" s="8"/>
      <c r="BG76" s="7"/>
      <c r="BH76" s="7"/>
      <c r="BI76" s="7">
        <v>1</v>
      </c>
      <c r="BJ76" s="4">
        <v>24</v>
      </c>
      <c r="BK76" s="8">
        <v>3336.33</v>
      </c>
      <c r="BL76" s="2" t="s">
        <v>1208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128</v>
      </c>
      <c r="BW76" s="2" t="s">
        <v>131</v>
      </c>
      <c r="BX76" s="2" t="s">
        <v>187</v>
      </c>
      <c r="BY76" s="2" t="s">
        <v>141</v>
      </c>
      <c r="BZ76" s="2" t="s">
        <v>131</v>
      </c>
      <c r="CA76" s="4">
        <v>5</v>
      </c>
      <c r="CB76" s="8">
        <v>534.92</v>
      </c>
      <c r="CC76" s="4"/>
      <c r="CD76" s="8"/>
      <c r="CE76" s="7"/>
      <c r="CF76" s="7"/>
      <c r="CG76" s="2" t="s">
        <v>139</v>
      </c>
      <c r="CH76" s="2" t="s">
        <v>128</v>
      </c>
      <c r="CI76" s="2" t="s">
        <v>387</v>
      </c>
      <c r="CJ76" s="2" t="s">
        <v>1209</v>
      </c>
      <c r="CK76" s="2" t="s">
        <v>141</v>
      </c>
      <c r="CL76" s="2" t="s">
        <v>131</v>
      </c>
      <c r="CM76" s="4">
        <v>7</v>
      </c>
      <c r="CN76" s="8">
        <v>1013.53</v>
      </c>
      <c r="CO76" s="4"/>
      <c r="CP76" s="8"/>
      <c r="CQ76" s="7"/>
      <c r="CR76" s="7"/>
      <c r="CS76" s="2" t="s">
        <v>139</v>
      </c>
      <c r="CT76" s="2" t="s">
        <v>128</v>
      </c>
      <c r="CU76" s="2" t="s">
        <v>389</v>
      </c>
      <c r="CV76" s="2" t="s">
        <v>916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766</v>
      </c>
      <c r="DH76" s="2" t="s">
        <v>1210</v>
      </c>
      <c r="DI76" s="2" t="s">
        <v>141</v>
      </c>
      <c r="DJ76" s="2" t="s">
        <v>131</v>
      </c>
      <c r="DK76" s="4">
        <v>8</v>
      </c>
      <c r="DL76" s="8">
        <v>1262.64</v>
      </c>
      <c r="DM76" s="4"/>
      <c r="DN76" s="8"/>
      <c r="DO76" s="7"/>
      <c r="DP76" s="7"/>
      <c r="DQ76" s="2" t="s">
        <v>139</v>
      </c>
      <c r="DR76" s="2" t="s">
        <v>128</v>
      </c>
      <c r="DS76" s="2" t="s">
        <v>798</v>
      </c>
      <c r="DT76" s="2" t="s">
        <v>1211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139</v>
      </c>
      <c r="ED76" s="2" t="s">
        <v>172</v>
      </c>
      <c r="EE76" s="2" t="s">
        <v>273</v>
      </c>
      <c r="EF76" s="2" t="s">
        <v>1212</v>
      </c>
      <c r="EG76" s="2" t="s">
        <v>141</v>
      </c>
      <c r="EH76" s="2" t="s">
        <v>131</v>
      </c>
      <c r="EI76" s="4">
        <v>3</v>
      </c>
      <c r="EJ76" s="8">
        <v>388.95</v>
      </c>
      <c r="EK76" s="4"/>
      <c r="EL76" s="8"/>
      <c r="EM76" s="7"/>
      <c r="EN76" s="7"/>
      <c r="EO76" s="2" t="s">
        <v>139</v>
      </c>
      <c r="EP76" s="2" t="s">
        <v>128</v>
      </c>
      <c r="EQ76" s="2" t="s">
        <v>1213</v>
      </c>
      <c r="ER76" s="2" t="s">
        <v>395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149</v>
      </c>
      <c r="FB76" s="2" t="s">
        <v>128</v>
      </c>
      <c r="FC76" s="2" t="s">
        <v>131</v>
      </c>
      <c r="FD76" s="2" t="s">
        <v>131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233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139</v>
      </c>
      <c r="FZ76" s="2" t="s">
        <v>128</v>
      </c>
      <c r="GA76" s="2" t="s">
        <v>154</v>
      </c>
      <c r="GB76" s="2" t="s">
        <v>797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139</v>
      </c>
      <c r="GL76" s="2" t="s">
        <v>128</v>
      </c>
      <c r="GM76" s="2" t="s">
        <v>397</v>
      </c>
      <c r="GN76" s="2" t="s">
        <v>1214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139</v>
      </c>
      <c r="GX76" s="2" t="s">
        <v>128</v>
      </c>
      <c r="GY76" s="2" t="s">
        <v>1173</v>
      </c>
      <c r="GZ76" s="2" t="s">
        <v>1215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206</v>
      </c>
      <c r="HJ76" s="2" t="s">
        <v>128</v>
      </c>
      <c r="HK76" s="2" t="s">
        <v>131</v>
      </c>
      <c r="HL76" s="2" t="s">
        <v>131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139</v>
      </c>
      <c r="HV76" s="2" t="s">
        <v>128</v>
      </c>
      <c r="HW76" s="2" t="s">
        <v>207</v>
      </c>
      <c r="HX76" s="2" t="s">
        <v>518</v>
      </c>
      <c r="HY76" s="2" t="s">
        <v>141</v>
      </c>
      <c r="HZ76" s="2" t="s">
        <v>131</v>
      </c>
      <c r="IA76" s="4">
        <v>1</v>
      </c>
      <c r="IB76" s="8">
        <v>136.29</v>
      </c>
      <c r="IC76" s="4"/>
      <c r="ID76" s="8"/>
      <c r="IE76" s="7"/>
      <c r="IF76" s="7"/>
      <c r="IG76" s="2" t="s">
        <v>139</v>
      </c>
      <c r="IH76" s="2" t="s">
        <v>128</v>
      </c>
      <c r="II76" s="2" t="s">
        <v>209</v>
      </c>
      <c r="IJ76" s="2" t="s">
        <v>1216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389</v>
      </c>
      <c r="IV76" s="2" t="s">
        <v>1217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139</v>
      </c>
      <c r="JR76" s="2" t="s">
        <v>128</v>
      </c>
      <c r="JS76" s="2" t="s">
        <v>169</v>
      </c>
      <c r="JT76" s="2" t="s">
        <v>1218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170</v>
      </c>
      <c r="KP76" s="2" t="s">
        <v>128</v>
      </c>
      <c r="KQ76" s="2" t="s">
        <v>131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171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170</v>
      </c>
      <c r="ML76" s="2" t="s">
        <v>128</v>
      </c>
      <c r="MM76" s="2" t="s">
        <v>131</v>
      </c>
      <c r="MN76" s="2" t="s">
        <v>131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170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170</v>
      </c>
      <c r="NV76" s="2" t="s">
        <v>172</v>
      </c>
      <c r="NW76" s="2" t="s">
        <v>131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139</v>
      </c>
      <c r="PF76" s="2" t="s">
        <v>172</v>
      </c>
      <c r="PG76" s="2" t="s">
        <v>212</v>
      </c>
      <c r="PH76" s="2" t="s">
        <v>1219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139</v>
      </c>
      <c r="QD76" s="2" t="s">
        <v>172</v>
      </c>
      <c r="QE76" s="2" t="s">
        <v>214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171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172</v>
      </c>
      <c r="RC76" s="2" t="s">
        <v>1220</v>
      </c>
      <c r="RD76" s="2" t="s">
        <v>336</v>
      </c>
      <c r="RE76" s="2" t="s">
        <v>141</v>
      </c>
      <c r="RF76" s="2" t="s">
        <v>131</v>
      </c>
    </row>
    <row r="77">
      <c r="A77" s="2" t="s">
        <v>1221</v>
      </c>
      <c r="B77" s="2" t="s">
        <v>120</v>
      </c>
      <c r="C77" s="2" t="s">
        <v>121</v>
      </c>
      <c r="D77" s="2" t="s">
        <v>1158</v>
      </c>
      <c r="E77" s="2" t="s">
        <v>1159</v>
      </c>
      <c r="F77" s="2" t="s">
        <v>736</v>
      </c>
      <c r="G77" s="2" t="s">
        <v>736</v>
      </c>
      <c r="H77" s="2" t="s">
        <v>736</v>
      </c>
      <c r="I77" s="2" t="s">
        <v>1222</v>
      </c>
      <c r="J77" s="2" t="s">
        <v>126</v>
      </c>
      <c r="K77" s="2" t="s">
        <v>366</v>
      </c>
      <c r="L77" s="3">
        <v>86.4</v>
      </c>
      <c r="M77" s="3">
        <v>90.72</v>
      </c>
      <c r="N77" s="3">
        <v>179.99</v>
      </c>
      <c r="O77" s="2" t="s">
        <v>128</v>
      </c>
      <c r="P77" s="2" t="s">
        <v>218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219</v>
      </c>
      <c r="V77" s="2" t="s">
        <v>220</v>
      </c>
      <c r="W77" s="2" t="s">
        <v>183</v>
      </c>
      <c r="X77" s="2" t="s">
        <v>131</v>
      </c>
      <c r="Y77" s="2" t="s">
        <v>778</v>
      </c>
      <c r="Z77" s="4">
        <v>91</v>
      </c>
      <c r="AA77" s="4">
        <f>=ROUNDDOWN(30.3333333333333,0)</f>
      </c>
      <c r="AB77" s="5">
        <v>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33</v>
      </c>
      <c r="AQ77" s="8">
        <v>3306.95</v>
      </c>
      <c r="AR77" s="4"/>
      <c r="AS77" s="8"/>
      <c r="AT77" s="7"/>
      <c r="AU77" s="7"/>
      <c r="AV77" s="4">
        <v>33</v>
      </c>
      <c r="AW77" s="8">
        <v>3306.95</v>
      </c>
      <c r="AX77" s="4"/>
      <c r="AY77" s="8"/>
      <c r="AZ77" s="7"/>
      <c r="BA77" s="7"/>
      <c r="BB77" s="7">
        <v>1</v>
      </c>
      <c r="BC77" s="4">
        <v>33</v>
      </c>
      <c r="BD77" s="8">
        <v>3306.95</v>
      </c>
      <c r="BE77" s="4"/>
      <c r="BF77" s="8"/>
      <c r="BG77" s="7"/>
      <c r="BH77" s="7"/>
      <c r="BI77" s="7">
        <v>1</v>
      </c>
      <c r="BJ77" s="4">
        <v>33</v>
      </c>
      <c r="BK77" s="8">
        <v>3306.95</v>
      </c>
      <c r="BL77" s="2" t="s">
        <v>1223</v>
      </c>
      <c r="BM77" s="7">
        <v>1</v>
      </c>
      <c r="BN77" s="7">
        <v>1</v>
      </c>
      <c r="BO77" s="4">
        <v>2</v>
      </c>
      <c r="BP77" s="8">
        <v>220.8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131</v>
      </c>
      <c r="BY77" s="2" t="s">
        <v>141</v>
      </c>
      <c r="BZ77" s="2" t="s">
        <v>131</v>
      </c>
      <c r="CA77" s="4">
        <v>1</v>
      </c>
      <c r="CB77" s="8">
        <v>96.82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1224</v>
      </c>
      <c r="CJ77" s="2" t="s">
        <v>1225</v>
      </c>
      <c r="CK77" s="2" t="s">
        <v>141</v>
      </c>
      <c r="CL77" s="2" t="s">
        <v>131</v>
      </c>
      <c r="CM77" s="4">
        <v>11</v>
      </c>
      <c r="CN77" s="8">
        <v>1111.27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778</v>
      </c>
      <c r="CV77" s="2" t="s">
        <v>946</v>
      </c>
      <c r="CW77" s="2" t="s">
        <v>141</v>
      </c>
      <c r="CX77" s="2" t="s">
        <v>131</v>
      </c>
      <c r="CY77" s="4">
        <v>1</v>
      </c>
      <c r="CZ77" s="8">
        <v>110.27</v>
      </c>
      <c r="DA77" s="4"/>
      <c r="DB77" s="8"/>
      <c r="DC77" s="7"/>
      <c r="DD77" s="7"/>
      <c r="DE77" s="2" t="s">
        <v>139</v>
      </c>
      <c r="DF77" s="2" t="s">
        <v>128</v>
      </c>
      <c r="DG77" s="2" t="s">
        <v>1226</v>
      </c>
      <c r="DH77" s="2" t="s">
        <v>1227</v>
      </c>
      <c r="DI77" s="2" t="s">
        <v>141</v>
      </c>
      <c r="DJ77" s="2" t="s">
        <v>131</v>
      </c>
      <c r="DK77" s="4">
        <v>1</v>
      </c>
      <c r="DL77" s="8">
        <v>122.52</v>
      </c>
      <c r="DM77" s="4"/>
      <c r="DN77" s="8"/>
      <c r="DO77" s="7"/>
      <c r="DP77" s="7"/>
      <c r="DQ77" s="2" t="s">
        <v>139</v>
      </c>
      <c r="DR77" s="2" t="s">
        <v>146</v>
      </c>
      <c r="DS77" s="2" t="s">
        <v>194</v>
      </c>
      <c r="DT77" s="2" t="s">
        <v>1228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139</v>
      </c>
      <c r="ED77" s="2" t="s">
        <v>172</v>
      </c>
      <c r="EE77" s="2" t="s">
        <v>785</v>
      </c>
      <c r="EF77" s="2" t="s">
        <v>1229</v>
      </c>
      <c r="EG77" s="2" t="s">
        <v>141</v>
      </c>
      <c r="EH77" s="2" t="s">
        <v>131</v>
      </c>
      <c r="EI77" s="4">
        <v>1</v>
      </c>
      <c r="EJ77" s="8">
        <v>90.29</v>
      </c>
      <c r="EK77" s="4"/>
      <c r="EL77" s="8"/>
      <c r="EM77" s="7"/>
      <c r="EN77" s="7"/>
      <c r="EO77" s="2" t="s">
        <v>139</v>
      </c>
      <c r="EP77" s="2" t="s">
        <v>128</v>
      </c>
      <c r="EQ77" s="2" t="s">
        <v>787</v>
      </c>
      <c r="ER77" s="2" t="s">
        <v>1230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149</v>
      </c>
      <c r="FB77" s="2" t="s">
        <v>128</v>
      </c>
      <c r="FC77" s="2" t="s">
        <v>131</v>
      </c>
      <c r="FD77" s="2" t="s">
        <v>131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139</v>
      </c>
      <c r="FN77" s="2" t="s">
        <v>128</v>
      </c>
      <c r="FO77" s="2" t="s">
        <v>152</v>
      </c>
      <c r="FP77" s="2" t="s">
        <v>131</v>
      </c>
      <c r="FQ77" s="2" t="s">
        <v>141</v>
      </c>
      <c r="FR77" s="2" t="s">
        <v>131</v>
      </c>
      <c r="FS77" s="4">
        <v>1</v>
      </c>
      <c r="FT77" s="8">
        <v>90.72</v>
      </c>
      <c r="FU77" s="4"/>
      <c r="FV77" s="8"/>
      <c r="FW77" s="7"/>
      <c r="FX77" s="7"/>
      <c r="FY77" s="2" t="s">
        <v>139</v>
      </c>
      <c r="FZ77" s="2" t="s">
        <v>128</v>
      </c>
      <c r="GA77" s="2" t="s">
        <v>154</v>
      </c>
      <c r="GB77" s="2" t="s">
        <v>1231</v>
      </c>
      <c r="GC77" s="2" t="s">
        <v>141</v>
      </c>
      <c r="GD77" s="2" t="s">
        <v>131</v>
      </c>
      <c r="GE77" s="4">
        <v>2</v>
      </c>
      <c r="GF77" s="8">
        <v>190.52</v>
      </c>
      <c r="GG77" s="4"/>
      <c r="GH77" s="8"/>
      <c r="GI77" s="7"/>
      <c r="GJ77" s="7"/>
      <c r="GK77" s="2" t="s">
        <v>139</v>
      </c>
      <c r="GL77" s="2" t="s">
        <v>128</v>
      </c>
      <c r="GM77" s="2" t="s">
        <v>1232</v>
      </c>
      <c r="GN77" s="2" t="s">
        <v>1233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206</v>
      </c>
      <c r="GX77" s="2" t="s">
        <v>172</v>
      </c>
      <c r="GY77" s="2" t="s">
        <v>1234</v>
      </c>
      <c r="GZ77" s="2" t="s">
        <v>844</v>
      </c>
      <c r="HA77" s="2" t="s">
        <v>141</v>
      </c>
      <c r="HB77" s="2" t="s">
        <v>131</v>
      </c>
      <c r="HC77" s="4">
        <v>13</v>
      </c>
      <c r="HD77" s="8">
        <v>1273.74</v>
      </c>
      <c r="HE77" s="4"/>
      <c r="HF77" s="8"/>
      <c r="HG77" s="7"/>
      <c r="HH77" s="7"/>
      <c r="HI77" s="2" t="s">
        <v>139</v>
      </c>
      <c r="HJ77" s="2" t="s">
        <v>128</v>
      </c>
      <c r="HK77" s="2" t="s">
        <v>195</v>
      </c>
      <c r="HL77" s="2" t="s">
        <v>393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1235</v>
      </c>
      <c r="HX77" s="2" t="s">
        <v>488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795</v>
      </c>
      <c r="IJ77" s="2" t="s">
        <v>305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1236</v>
      </c>
      <c r="IV77" s="2" t="s">
        <v>1237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139</v>
      </c>
      <c r="JF77" s="2" t="s">
        <v>128</v>
      </c>
      <c r="JG77" s="2" t="s">
        <v>167</v>
      </c>
      <c r="JH77" s="2" t="s">
        <v>347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139</v>
      </c>
      <c r="JR77" s="2" t="s">
        <v>128</v>
      </c>
      <c r="JS77" s="2" t="s">
        <v>169</v>
      </c>
      <c r="JT77" s="2" t="s">
        <v>131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170</v>
      </c>
      <c r="KP77" s="2" t="s">
        <v>128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171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170</v>
      </c>
      <c r="ML77" s="2" t="s">
        <v>128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171</v>
      </c>
      <c r="MX77" s="2" t="s">
        <v>128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170</v>
      </c>
      <c r="NJ77" s="2" t="s">
        <v>128</v>
      </c>
      <c r="NK77" s="2" t="s">
        <v>131</v>
      </c>
      <c r="NL77" s="2" t="s">
        <v>131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170</v>
      </c>
      <c r="NV77" s="2" t="s">
        <v>172</v>
      </c>
      <c r="NW77" s="2" t="s">
        <v>131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139</v>
      </c>
      <c r="PF77" s="2" t="s">
        <v>172</v>
      </c>
      <c r="PG77" s="2" t="s">
        <v>497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256</v>
      </c>
      <c r="QD77" s="2" t="s">
        <v>172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171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172</v>
      </c>
      <c r="RC77" s="2" t="s">
        <v>175</v>
      </c>
      <c r="RD77" s="2" t="s">
        <v>775</v>
      </c>
      <c r="RE77" s="2" t="s">
        <v>141</v>
      </c>
      <c r="RF77" s="2" t="s">
        <v>131</v>
      </c>
    </row>
    <row r="78">
      <c r="A78" s="2" t="s">
        <v>1238</v>
      </c>
      <c r="B78" s="2" t="s">
        <v>120</v>
      </c>
      <c r="C78" s="2" t="s">
        <v>121</v>
      </c>
      <c r="D78" s="2" t="s">
        <v>1158</v>
      </c>
      <c r="E78" s="2" t="s">
        <v>1159</v>
      </c>
      <c r="F78" s="2" t="s">
        <v>1239</v>
      </c>
      <c r="G78" s="2" t="s">
        <v>1239</v>
      </c>
      <c r="H78" s="2" t="s">
        <v>1239</v>
      </c>
      <c r="I78" s="2" t="s">
        <v>1240</v>
      </c>
      <c r="J78" s="2" t="s">
        <v>126</v>
      </c>
      <c r="K78" s="2" t="s">
        <v>366</v>
      </c>
      <c r="L78" s="3">
        <v>127.24</v>
      </c>
      <c r="M78" s="3">
        <v>133.6</v>
      </c>
      <c r="N78" s="3">
        <v>289.99</v>
      </c>
      <c r="O78" s="2" t="s">
        <v>128</v>
      </c>
      <c r="P78" s="2" t="s">
        <v>218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131</v>
      </c>
      <c r="V78" s="2" t="s">
        <v>182</v>
      </c>
      <c r="W78" s="2" t="s">
        <v>183</v>
      </c>
      <c r="X78" s="2" t="s">
        <v>131</v>
      </c>
      <c r="Y78" s="2" t="s">
        <v>1241</v>
      </c>
      <c r="Z78" s="4">
        <v>145</v>
      </c>
      <c r="AA78" s="4">
        <f>=ROUNDDOWN(96.6666666666667,0)</f>
      </c>
      <c r="AB78" s="5">
        <v>1.5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22</v>
      </c>
      <c r="AQ78" s="8">
        <v>3253.54</v>
      </c>
      <c r="AR78" s="4"/>
      <c r="AS78" s="8"/>
      <c r="AT78" s="7"/>
      <c r="AU78" s="7"/>
      <c r="AV78" s="4">
        <v>22</v>
      </c>
      <c r="AW78" s="8">
        <v>3253.54</v>
      </c>
      <c r="AX78" s="4"/>
      <c r="AY78" s="8"/>
      <c r="AZ78" s="7"/>
      <c r="BA78" s="7"/>
      <c r="BB78" s="7">
        <v>1</v>
      </c>
      <c r="BC78" s="4">
        <v>22</v>
      </c>
      <c r="BD78" s="8">
        <v>3253.54</v>
      </c>
      <c r="BE78" s="4"/>
      <c r="BF78" s="8"/>
      <c r="BG78" s="7"/>
      <c r="BH78" s="7"/>
      <c r="BI78" s="7">
        <v>1</v>
      </c>
      <c r="BJ78" s="4">
        <v>22</v>
      </c>
      <c r="BK78" s="8">
        <v>3253.54</v>
      </c>
      <c r="BL78" s="2" t="s">
        <v>1242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256</v>
      </c>
      <c r="BV78" s="2" t="s">
        <v>172</v>
      </c>
      <c r="BW78" s="2" t="s">
        <v>131</v>
      </c>
      <c r="BX78" s="2" t="s">
        <v>1243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139</v>
      </c>
      <c r="CH78" s="2" t="s">
        <v>128</v>
      </c>
      <c r="CI78" s="2" t="s">
        <v>1244</v>
      </c>
      <c r="CJ78" s="2" t="s">
        <v>1245</v>
      </c>
      <c r="CK78" s="2" t="s">
        <v>141</v>
      </c>
      <c r="CL78" s="2" t="s">
        <v>131</v>
      </c>
      <c r="CM78" s="4">
        <v>8</v>
      </c>
      <c r="CN78" s="8">
        <v>1216.12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1246</v>
      </c>
      <c r="CV78" s="2" t="s">
        <v>1247</v>
      </c>
      <c r="CW78" s="2" t="s">
        <v>141</v>
      </c>
      <c r="CX78" s="2" t="s">
        <v>131</v>
      </c>
      <c r="CY78" s="4">
        <v>4</v>
      </c>
      <c r="CZ78" s="8">
        <v>612.64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192</v>
      </c>
      <c r="DH78" s="2" t="s">
        <v>384</v>
      </c>
      <c r="DI78" s="2" t="s">
        <v>141</v>
      </c>
      <c r="DJ78" s="2" t="s">
        <v>131</v>
      </c>
      <c r="DK78" s="4">
        <v>1</v>
      </c>
      <c r="DL78" s="8">
        <v>188.77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509</v>
      </c>
      <c r="DT78" s="2" t="s">
        <v>1248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206</v>
      </c>
      <c r="ED78" s="2" t="s">
        <v>128</v>
      </c>
      <c r="EE78" s="2" t="s">
        <v>131</v>
      </c>
      <c r="EF78" s="2" t="s">
        <v>131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139</v>
      </c>
      <c r="EP78" s="2" t="s">
        <v>128</v>
      </c>
      <c r="EQ78" s="2" t="s">
        <v>1249</v>
      </c>
      <c r="ER78" s="2" t="s">
        <v>402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149</v>
      </c>
      <c r="FB78" s="2" t="s">
        <v>128</v>
      </c>
      <c r="FC78" s="2" t="s">
        <v>131</v>
      </c>
      <c r="FD78" s="2" t="s">
        <v>131</v>
      </c>
      <c r="FE78" s="2" t="s">
        <v>141</v>
      </c>
      <c r="FF78" s="2" t="s">
        <v>131</v>
      </c>
      <c r="FG78" s="4">
        <v>2</v>
      </c>
      <c r="FH78" s="8">
        <v>227.78</v>
      </c>
      <c r="FI78" s="4"/>
      <c r="FJ78" s="8"/>
      <c r="FK78" s="7"/>
      <c r="FL78" s="7"/>
      <c r="FM78" s="2" t="s">
        <v>139</v>
      </c>
      <c r="FN78" s="2" t="s">
        <v>128</v>
      </c>
      <c r="FO78" s="2" t="s">
        <v>233</v>
      </c>
      <c r="FP78" s="2" t="s">
        <v>1250</v>
      </c>
      <c r="FQ78" s="2" t="s">
        <v>141</v>
      </c>
      <c r="FR78" s="2" t="s">
        <v>131</v>
      </c>
      <c r="FS78" s="4">
        <v>1</v>
      </c>
      <c r="FT78" s="8">
        <v>133.6</v>
      </c>
      <c r="FU78" s="4"/>
      <c r="FV78" s="8"/>
      <c r="FW78" s="7"/>
      <c r="FX78" s="7"/>
      <c r="FY78" s="2" t="s">
        <v>139</v>
      </c>
      <c r="FZ78" s="2" t="s">
        <v>128</v>
      </c>
      <c r="GA78" s="2" t="s">
        <v>154</v>
      </c>
      <c r="GB78" s="2" t="s">
        <v>1131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139</v>
      </c>
      <c r="GL78" s="2" t="s">
        <v>128</v>
      </c>
      <c r="GM78" s="2" t="s">
        <v>269</v>
      </c>
      <c r="GN78" s="2" t="s">
        <v>1251</v>
      </c>
      <c r="GO78" s="2" t="s">
        <v>141</v>
      </c>
      <c r="GP78" s="2" t="s">
        <v>131</v>
      </c>
      <c r="GQ78" s="4">
        <v>4</v>
      </c>
      <c r="GR78" s="8">
        <v>577.16</v>
      </c>
      <c r="GS78" s="4"/>
      <c r="GT78" s="8"/>
      <c r="GU78" s="7"/>
      <c r="GV78" s="7"/>
      <c r="GW78" s="2" t="s">
        <v>139</v>
      </c>
      <c r="GX78" s="2" t="s">
        <v>128</v>
      </c>
      <c r="GY78" s="2" t="s">
        <v>559</v>
      </c>
      <c r="GZ78" s="2" t="s">
        <v>746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206</v>
      </c>
      <c r="HJ78" s="2" t="s">
        <v>128</v>
      </c>
      <c r="HK78" s="2" t="s">
        <v>131</v>
      </c>
      <c r="HL78" s="2" t="s">
        <v>131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139</v>
      </c>
      <c r="HV78" s="2" t="s">
        <v>128</v>
      </c>
      <c r="HW78" s="2" t="s">
        <v>207</v>
      </c>
      <c r="HX78" s="2" t="s">
        <v>1252</v>
      </c>
      <c r="HY78" s="2" t="s">
        <v>141</v>
      </c>
      <c r="HZ78" s="2" t="s">
        <v>131</v>
      </c>
      <c r="IA78" s="4">
        <v>1</v>
      </c>
      <c r="IB78" s="8">
        <v>152.48</v>
      </c>
      <c r="IC78" s="4"/>
      <c r="ID78" s="8"/>
      <c r="IE78" s="7"/>
      <c r="IF78" s="7"/>
      <c r="IG78" s="2" t="s">
        <v>139</v>
      </c>
      <c r="IH78" s="2" t="s">
        <v>128</v>
      </c>
      <c r="II78" s="2" t="s">
        <v>209</v>
      </c>
      <c r="IJ78" s="2" t="s">
        <v>1253</v>
      </c>
      <c r="IK78" s="2" t="s">
        <v>141</v>
      </c>
      <c r="IL78" s="2" t="s">
        <v>131</v>
      </c>
      <c r="IM78" s="4">
        <v>1</v>
      </c>
      <c r="IN78" s="8">
        <v>144.99</v>
      </c>
      <c r="IO78" s="4"/>
      <c r="IP78" s="8"/>
      <c r="IQ78" s="7"/>
      <c r="IR78" s="7"/>
      <c r="IS78" s="2" t="s">
        <v>139</v>
      </c>
      <c r="IT78" s="2" t="s">
        <v>128</v>
      </c>
      <c r="IU78" s="2" t="s">
        <v>260</v>
      </c>
      <c r="IV78" s="2" t="s">
        <v>1254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170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139</v>
      </c>
      <c r="JR78" s="2" t="s">
        <v>128</v>
      </c>
      <c r="JS78" s="2" t="s">
        <v>169</v>
      </c>
      <c r="JT78" s="2" t="s">
        <v>131</v>
      </c>
      <c r="JU78" s="2" t="s">
        <v>141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170</v>
      </c>
      <c r="KP78" s="2" t="s">
        <v>128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171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170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170</v>
      </c>
      <c r="ML78" s="2" t="s">
        <v>128</v>
      </c>
      <c r="MM78" s="2" t="s">
        <v>131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170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170</v>
      </c>
      <c r="NV78" s="2" t="s">
        <v>172</v>
      </c>
      <c r="NW78" s="2" t="s">
        <v>131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128</v>
      </c>
      <c r="OI78" s="2" t="s">
        <v>131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139</v>
      </c>
      <c r="PF78" s="2" t="s">
        <v>172</v>
      </c>
      <c r="PG78" s="2" t="s">
        <v>173</v>
      </c>
      <c r="PH78" s="2" t="s">
        <v>1255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139</v>
      </c>
      <c r="QD78" s="2" t="s">
        <v>172</v>
      </c>
      <c r="QE78" s="2" t="s">
        <v>772</v>
      </c>
      <c r="QF78" s="2" t="s">
        <v>1256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  <c r="QU78" s="4"/>
      <c r="QV78" s="8"/>
      <c r="QW78" s="4"/>
      <c r="QX78" s="8"/>
      <c r="QY78" s="7"/>
      <c r="QZ78" s="7"/>
      <c r="RA78" s="2" t="s">
        <v>139</v>
      </c>
      <c r="RB78" s="2" t="s">
        <v>172</v>
      </c>
      <c r="RC78" s="2" t="s">
        <v>1257</v>
      </c>
      <c r="RD78" s="2" t="s">
        <v>131</v>
      </c>
      <c r="RE78" s="2" t="s">
        <v>141</v>
      </c>
      <c r="RF78" s="2" t="s">
        <v>131</v>
      </c>
    </row>
    <row r="79">
      <c r="A79" s="2" t="s">
        <v>1258</v>
      </c>
      <c r="B79" s="2" t="s">
        <v>120</v>
      </c>
      <c r="C79" s="2" t="s">
        <v>121</v>
      </c>
      <c r="D79" s="2" t="s">
        <v>1158</v>
      </c>
      <c r="E79" s="2" t="s">
        <v>1159</v>
      </c>
      <c r="F79" s="2" t="s">
        <v>1259</v>
      </c>
      <c r="G79" s="2" t="s">
        <v>1259</v>
      </c>
      <c r="H79" s="2" t="s">
        <v>1259</v>
      </c>
      <c r="I79" s="2" t="s">
        <v>1260</v>
      </c>
      <c r="J79" s="2" t="s">
        <v>126</v>
      </c>
      <c r="K79" s="2" t="s">
        <v>1261</v>
      </c>
      <c r="L79" s="3">
        <v>78.49</v>
      </c>
      <c r="M79" s="3">
        <v>82.41</v>
      </c>
      <c r="N79" s="3">
        <v>174.99</v>
      </c>
      <c r="O79" s="2" t="s">
        <v>615</v>
      </c>
      <c r="P79" s="2" t="s">
        <v>641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219</v>
      </c>
      <c r="V79" s="2" t="s">
        <v>220</v>
      </c>
      <c r="W79" s="2" t="s">
        <v>433</v>
      </c>
      <c r="X79" s="2" t="s">
        <v>131</v>
      </c>
      <c r="Y79" s="2" t="s">
        <v>899</v>
      </c>
      <c r="Z79" s="4">
        <v>18</v>
      </c>
      <c r="AA79" s="4">
        <f>=ROUNDDOWN(13.8461538461538,0)</f>
      </c>
      <c r="AB79" s="5">
        <v>1.3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16</v>
      </c>
      <c r="AQ79" s="8">
        <v>1605.21</v>
      </c>
      <c r="AR79" s="4"/>
      <c r="AS79" s="8"/>
      <c r="AT79" s="7"/>
      <c r="AU79" s="7"/>
      <c r="AV79" s="4">
        <v>16</v>
      </c>
      <c r="AW79" s="8">
        <v>1605.21</v>
      </c>
      <c r="AX79" s="4"/>
      <c r="AY79" s="8"/>
      <c r="AZ79" s="7"/>
      <c r="BA79" s="7"/>
      <c r="BB79" s="7">
        <v>1</v>
      </c>
      <c r="BC79" s="4">
        <v>16</v>
      </c>
      <c r="BD79" s="8">
        <v>1605.21</v>
      </c>
      <c r="BE79" s="4"/>
      <c r="BF79" s="8"/>
      <c r="BG79" s="7"/>
      <c r="BH79" s="7"/>
      <c r="BI79" s="7">
        <v>1</v>
      </c>
      <c r="BJ79" s="4">
        <v>16</v>
      </c>
      <c r="BK79" s="8">
        <v>1605.21</v>
      </c>
      <c r="BL79" s="2" t="s">
        <v>1262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170</v>
      </c>
      <c r="BV79" s="2" t="s">
        <v>128</v>
      </c>
      <c r="BW79" s="2" t="s">
        <v>131</v>
      </c>
      <c r="BX79" s="2" t="s">
        <v>131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139</v>
      </c>
      <c r="CH79" s="2" t="s">
        <v>128</v>
      </c>
      <c r="CI79" s="2" t="s">
        <v>1199</v>
      </c>
      <c r="CJ79" s="2" t="s">
        <v>155</v>
      </c>
      <c r="CK79" s="2" t="s">
        <v>141</v>
      </c>
      <c r="CL79" s="2" t="s">
        <v>131</v>
      </c>
      <c r="CM79" s="4">
        <v>10</v>
      </c>
      <c r="CN79" s="8">
        <v>1065.58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899</v>
      </c>
      <c r="CV79" s="2" t="s">
        <v>1028</v>
      </c>
      <c r="CW79" s="2" t="s">
        <v>141</v>
      </c>
      <c r="CX79" s="2" t="s">
        <v>131</v>
      </c>
      <c r="CY79" s="4">
        <v>1</v>
      </c>
      <c r="CZ79" s="8">
        <v>95.43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1200</v>
      </c>
      <c r="DH79" s="2" t="s">
        <v>1263</v>
      </c>
      <c r="DI79" s="2" t="s">
        <v>141</v>
      </c>
      <c r="DJ79" s="2" t="s">
        <v>131</v>
      </c>
      <c r="DK79" s="4"/>
      <c r="DL79" s="8"/>
      <c r="DM79" s="4"/>
      <c r="DN79" s="8"/>
      <c r="DO79" s="7"/>
      <c r="DP79" s="7"/>
      <c r="DQ79" s="2" t="s">
        <v>139</v>
      </c>
      <c r="DR79" s="2" t="s">
        <v>128</v>
      </c>
      <c r="DS79" s="2" t="s">
        <v>228</v>
      </c>
      <c r="DT79" s="2" t="s">
        <v>878</v>
      </c>
      <c r="DU79" s="2" t="s">
        <v>141</v>
      </c>
      <c r="DV79" s="2" t="s">
        <v>131</v>
      </c>
      <c r="DW79" s="4">
        <v>1</v>
      </c>
      <c r="DX79" s="8">
        <v>86.54</v>
      </c>
      <c r="DY79" s="4"/>
      <c r="DZ79" s="8"/>
      <c r="EA79" s="7"/>
      <c r="EB79" s="7"/>
      <c r="EC79" s="2" t="s">
        <v>139</v>
      </c>
      <c r="ED79" s="2" t="s">
        <v>128</v>
      </c>
      <c r="EE79" s="2" t="s">
        <v>1199</v>
      </c>
      <c r="EF79" s="2" t="s">
        <v>581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139</v>
      </c>
      <c r="EP79" s="2" t="s">
        <v>128</v>
      </c>
      <c r="EQ79" s="2" t="s">
        <v>1199</v>
      </c>
      <c r="ER79" s="2" t="s">
        <v>1264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170</v>
      </c>
      <c r="FB79" s="2" t="s">
        <v>128</v>
      </c>
      <c r="FC79" s="2" t="s">
        <v>131</v>
      </c>
      <c r="FD79" s="2" t="s">
        <v>131</v>
      </c>
      <c r="FE79" s="2" t="s">
        <v>141</v>
      </c>
      <c r="FF79" s="2" t="s">
        <v>131</v>
      </c>
      <c r="FG79" s="4">
        <v>1</v>
      </c>
      <c r="FH79" s="8">
        <v>90.66</v>
      </c>
      <c r="FI79" s="4"/>
      <c r="FJ79" s="8"/>
      <c r="FK79" s="7"/>
      <c r="FL79" s="7"/>
      <c r="FM79" s="2" t="s">
        <v>139</v>
      </c>
      <c r="FN79" s="2" t="s">
        <v>128</v>
      </c>
      <c r="FO79" s="2" t="s">
        <v>233</v>
      </c>
      <c r="FP79" s="2" t="s">
        <v>610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139</v>
      </c>
      <c r="FZ79" s="2" t="s">
        <v>128</v>
      </c>
      <c r="GA79" s="2" t="s">
        <v>447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139</v>
      </c>
      <c r="GL79" s="2" t="s">
        <v>128</v>
      </c>
      <c r="GM79" s="2" t="s">
        <v>201</v>
      </c>
      <c r="GN79" s="2" t="s">
        <v>681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139</v>
      </c>
      <c r="GX79" s="2" t="s">
        <v>128</v>
      </c>
      <c r="GY79" s="2" t="s">
        <v>300</v>
      </c>
      <c r="GZ79" s="2" t="s">
        <v>1265</v>
      </c>
      <c r="HA79" s="2" t="s">
        <v>141</v>
      </c>
      <c r="HB79" s="2" t="s">
        <v>131</v>
      </c>
      <c r="HC79" s="4">
        <v>3</v>
      </c>
      <c r="HD79" s="8">
        <v>267</v>
      </c>
      <c r="HE79" s="4"/>
      <c r="HF79" s="8"/>
      <c r="HG79" s="7"/>
      <c r="HH79" s="7"/>
      <c r="HI79" s="2" t="s">
        <v>139</v>
      </c>
      <c r="HJ79" s="2" t="s">
        <v>128</v>
      </c>
      <c r="HK79" s="2" t="s">
        <v>537</v>
      </c>
      <c r="HL79" s="2" t="s">
        <v>1266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421</v>
      </c>
      <c r="HV79" s="2" t="s">
        <v>128</v>
      </c>
      <c r="HW79" s="2" t="s">
        <v>882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562</v>
      </c>
      <c r="IJ79" s="2" t="s">
        <v>131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1199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139</v>
      </c>
      <c r="JR79" s="2" t="s">
        <v>128</v>
      </c>
      <c r="JS79" s="2" t="s">
        <v>169</v>
      </c>
      <c r="JT79" s="2" t="s">
        <v>131</v>
      </c>
      <c r="JU79" s="2" t="s">
        <v>141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170</v>
      </c>
      <c r="KP79" s="2" t="s">
        <v>128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170</v>
      </c>
      <c r="LB79" s="2" t="s">
        <v>172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171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170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170</v>
      </c>
      <c r="ML79" s="2" t="s">
        <v>128</v>
      </c>
      <c r="MM79" s="2" t="s">
        <v>131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171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170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128</v>
      </c>
      <c r="OI79" s="2" t="s">
        <v>131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172</v>
      </c>
      <c r="PG79" s="2" t="s">
        <v>497</v>
      </c>
      <c r="PH79" s="2" t="s">
        <v>1267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170</v>
      </c>
      <c r="PR79" s="2" t="s">
        <v>128</v>
      </c>
      <c r="PS79" s="2" t="s">
        <v>131</v>
      </c>
      <c r="PT79" s="2" t="s">
        <v>131</v>
      </c>
      <c r="PU79" s="2" t="s">
        <v>141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170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172</v>
      </c>
      <c r="RC79" s="2" t="s">
        <v>1080</v>
      </c>
      <c r="RD79" s="2" t="s">
        <v>526</v>
      </c>
      <c r="RE79" s="2" t="s">
        <v>141</v>
      </c>
      <c r="RF79" s="2" t="s">
        <v>131</v>
      </c>
    </row>
    <row r="80">
      <c r="A80" s="2" t="s">
        <v>1268</v>
      </c>
      <c r="B80" s="2" t="s">
        <v>120</v>
      </c>
      <c r="C80" s="2" t="s">
        <v>121</v>
      </c>
      <c r="D80" s="2" t="s">
        <v>1158</v>
      </c>
      <c r="E80" s="2" t="s">
        <v>1159</v>
      </c>
      <c r="F80" s="2" t="s">
        <v>1269</v>
      </c>
      <c r="G80" s="2" t="s">
        <v>1269</v>
      </c>
      <c r="H80" s="2" t="s">
        <v>1269</v>
      </c>
      <c r="I80" s="2" t="s">
        <v>1270</v>
      </c>
      <c r="J80" s="2" t="s">
        <v>126</v>
      </c>
      <c r="K80" s="2" t="s">
        <v>935</v>
      </c>
      <c r="L80" s="3">
        <v>55.89</v>
      </c>
      <c r="M80" s="3">
        <v>58.68</v>
      </c>
      <c r="N80" s="3">
        <v>129.99</v>
      </c>
      <c r="O80" s="2" t="s">
        <v>615</v>
      </c>
      <c r="P80" s="2" t="s">
        <v>616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219</v>
      </c>
      <c r="V80" s="2" t="s">
        <v>220</v>
      </c>
      <c r="W80" s="2" t="s">
        <v>134</v>
      </c>
      <c r="X80" s="2" t="s">
        <v>131</v>
      </c>
      <c r="Y80" s="2" t="s">
        <v>899</v>
      </c>
      <c r="Z80" s="4">
        <v>32</v>
      </c>
      <c r="AA80" s="4">
        <f>=ROUNDDOWN(10.6666666666667,0)</f>
      </c>
      <c r="AB80" s="5">
        <v>3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15</v>
      </c>
      <c r="AQ80" s="8">
        <v>894.39</v>
      </c>
      <c r="AR80" s="4"/>
      <c r="AS80" s="8"/>
      <c r="AT80" s="7"/>
      <c r="AU80" s="7"/>
      <c r="AV80" s="4">
        <v>15</v>
      </c>
      <c r="AW80" s="8">
        <v>894.39</v>
      </c>
      <c r="AX80" s="4"/>
      <c r="AY80" s="8"/>
      <c r="AZ80" s="7"/>
      <c r="BA80" s="7"/>
      <c r="BB80" s="7">
        <v>1</v>
      </c>
      <c r="BC80" s="4">
        <v>15</v>
      </c>
      <c r="BD80" s="8">
        <v>894.39</v>
      </c>
      <c r="BE80" s="4"/>
      <c r="BF80" s="8"/>
      <c r="BG80" s="7"/>
      <c r="BH80" s="7"/>
      <c r="BI80" s="7">
        <v>1</v>
      </c>
      <c r="BJ80" s="4">
        <v>15</v>
      </c>
      <c r="BK80" s="8">
        <v>894.39</v>
      </c>
      <c r="BL80" s="2" t="s">
        <v>1271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170</v>
      </c>
      <c r="BV80" s="2" t="s">
        <v>128</v>
      </c>
      <c r="BW80" s="2" t="s">
        <v>131</v>
      </c>
      <c r="BX80" s="2" t="s">
        <v>131</v>
      </c>
      <c r="BY80" s="2" t="s">
        <v>141</v>
      </c>
      <c r="BZ80" s="2" t="s">
        <v>131</v>
      </c>
      <c r="CA80" s="4">
        <v>2</v>
      </c>
      <c r="CB80" s="8">
        <v>58.7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1272</v>
      </c>
      <c r="CJ80" s="2" t="s">
        <v>1266</v>
      </c>
      <c r="CK80" s="2" t="s">
        <v>141</v>
      </c>
      <c r="CL80" s="2" t="s">
        <v>131</v>
      </c>
      <c r="CM80" s="4">
        <v>8</v>
      </c>
      <c r="CN80" s="8">
        <v>595.45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899</v>
      </c>
      <c r="CV80" s="2" t="s">
        <v>541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139</v>
      </c>
      <c r="DF80" s="2" t="s">
        <v>128</v>
      </c>
      <c r="DG80" s="2" t="s">
        <v>1272</v>
      </c>
      <c r="DH80" s="2" t="s">
        <v>1266</v>
      </c>
      <c r="DI80" s="2" t="s">
        <v>141</v>
      </c>
      <c r="DJ80" s="2" t="s">
        <v>131</v>
      </c>
      <c r="DK80" s="4">
        <v>1</v>
      </c>
      <c r="DL80" s="8">
        <v>60.86</v>
      </c>
      <c r="DM80" s="4"/>
      <c r="DN80" s="8"/>
      <c r="DO80" s="7"/>
      <c r="DP80" s="7"/>
      <c r="DQ80" s="2" t="s">
        <v>139</v>
      </c>
      <c r="DR80" s="2" t="s">
        <v>128</v>
      </c>
      <c r="DS80" s="2" t="s">
        <v>228</v>
      </c>
      <c r="DT80" s="2" t="s">
        <v>1273</v>
      </c>
      <c r="DU80" s="2" t="s">
        <v>141</v>
      </c>
      <c r="DV80" s="2" t="s">
        <v>131</v>
      </c>
      <c r="DW80" s="4">
        <v>3</v>
      </c>
      <c r="DX80" s="8">
        <v>110.91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1131</v>
      </c>
      <c r="EF80" s="2" t="s">
        <v>1274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139</v>
      </c>
      <c r="EP80" s="2" t="s">
        <v>128</v>
      </c>
      <c r="EQ80" s="2" t="s">
        <v>1272</v>
      </c>
      <c r="ER80" s="2" t="s">
        <v>497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170</v>
      </c>
      <c r="FB80" s="2" t="s">
        <v>128</v>
      </c>
      <c r="FC80" s="2" t="s">
        <v>131</v>
      </c>
      <c r="FD80" s="2" t="s">
        <v>131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256</v>
      </c>
      <c r="FN80" s="2" t="s">
        <v>128</v>
      </c>
      <c r="FO80" s="2" t="s">
        <v>233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170</v>
      </c>
      <c r="FZ80" s="2" t="s">
        <v>128</v>
      </c>
      <c r="GA80" s="2" t="s">
        <v>131</v>
      </c>
      <c r="GB80" s="2" t="s">
        <v>131</v>
      </c>
      <c r="GC80" s="2" t="s">
        <v>141</v>
      </c>
      <c r="GD80" s="2" t="s">
        <v>131</v>
      </c>
      <c r="GE80" s="4">
        <v>1</v>
      </c>
      <c r="GF80" s="8">
        <v>68.47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201</v>
      </c>
      <c r="GN80" s="2" t="s">
        <v>974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170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139</v>
      </c>
      <c r="HJ80" s="2" t="s">
        <v>128</v>
      </c>
      <c r="HK80" s="2" t="s">
        <v>537</v>
      </c>
      <c r="HL80" s="2" t="s">
        <v>586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421</v>
      </c>
      <c r="HV80" s="2" t="s">
        <v>128</v>
      </c>
      <c r="HW80" s="2" t="s">
        <v>494</v>
      </c>
      <c r="HX80" s="2" t="s">
        <v>1275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139</v>
      </c>
      <c r="IH80" s="2" t="s">
        <v>128</v>
      </c>
      <c r="II80" s="2" t="s">
        <v>562</v>
      </c>
      <c r="IJ80" s="2" t="s">
        <v>437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1272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139</v>
      </c>
      <c r="JR80" s="2" t="s">
        <v>128</v>
      </c>
      <c r="JS80" s="2" t="s">
        <v>169</v>
      </c>
      <c r="JT80" s="2" t="s">
        <v>131</v>
      </c>
      <c r="JU80" s="2" t="s">
        <v>141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170</v>
      </c>
      <c r="KP80" s="2" t="s">
        <v>128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172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171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170</v>
      </c>
      <c r="ML80" s="2" t="s">
        <v>128</v>
      </c>
      <c r="MM80" s="2" t="s">
        <v>131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171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171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170</v>
      </c>
      <c r="OH80" s="2" t="s">
        <v>128</v>
      </c>
      <c r="OI80" s="2" t="s">
        <v>131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139</v>
      </c>
      <c r="PF80" s="2" t="s">
        <v>172</v>
      </c>
      <c r="PG80" s="2" t="s">
        <v>497</v>
      </c>
      <c r="PH80" s="2" t="s">
        <v>131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170</v>
      </c>
      <c r="PR80" s="2" t="s">
        <v>128</v>
      </c>
      <c r="PS80" s="2" t="s">
        <v>131</v>
      </c>
      <c r="PT80" s="2" t="s">
        <v>131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171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172</v>
      </c>
      <c r="RC80" s="2" t="s">
        <v>1080</v>
      </c>
      <c r="RD80" s="2" t="s">
        <v>1276</v>
      </c>
      <c r="RE80" s="2" t="s">
        <v>141</v>
      </c>
      <c r="RF80" s="2" t="s">
        <v>131</v>
      </c>
    </row>
    <row r="81">
      <c r="A81" s="2" t="s">
        <v>1277</v>
      </c>
      <c r="B81" s="2" t="s">
        <v>120</v>
      </c>
      <c r="C81" s="2" t="s">
        <v>121</v>
      </c>
      <c r="D81" s="2" t="s">
        <v>1158</v>
      </c>
      <c r="E81" s="2" t="s">
        <v>1159</v>
      </c>
      <c r="F81" s="2" t="s">
        <v>1278</v>
      </c>
      <c r="G81" s="2" t="s">
        <v>1278</v>
      </c>
      <c r="H81" s="2" t="s">
        <v>1278</v>
      </c>
      <c r="I81" s="2" t="s">
        <v>1279</v>
      </c>
      <c r="J81" s="2" t="s">
        <v>126</v>
      </c>
      <c r="K81" s="2" t="s">
        <v>1280</v>
      </c>
      <c r="L81" s="3">
        <v>54.27</v>
      </c>
      <c r="M81" s="3">
        <v>56.98</v>
      </c>
      <c r="N81" s="3">
        <v>129.99</v>
      </c>
      <c r="O81" s="2" t="s">
        <v>615</v>
      </c>
      <c r="P81" s="2" t="s">
        <v>616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219</v>
      </c>
      <c r="V81" s="2" t="s">
        <v>220</v>
      </c>
      <c r="W81" s="2" t="s">
        <v>183</v>
      </c>
      <c r="X81" s="2" t="s">
        <v>131</v>
      </c>
      <c r="Y81" s="2" t="s">
        <v>899</v>
      </c>
      <c r="Z81" s="4">
        <v>26</v>
      </c>
      <c r="AA81" s="4">
        <f>=ROUNDDOWN(26,0)</f>
      </c>
      <c r="AB81" s="5">
        <v>1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</v>
      </c>
      <c r="AQ81" s="8">
        <v>434.77</v>
      </c>
      <c r="AR81" s="4"/>
      <c r="AS81" s="8"/>
      <c r="AT81" s="7"/>
      <c r="AU81" s="7"/>
      <c r="AV81" s="4">
        <v>7</v>
      </c>
      <c r="AW81" s="8">
        <v>434.77</v>
      </c>
      <c r="AX81" s="4"/>
      <c r="AY81" s="8"/>
      <c r="AZ81" s="7"/>
      <c r="BA81" s="7"/>
      <c r="BB81" s="7">
        <v>1</v>
      </c>
      <c r="BC81" s="4">
        <v>7</v>
      </c>
      <c r="BD81" s="8">
        <v>434.77</v>
      </c>
      <c r="BE81" s="4"/>
      <c r="BF81" s="8"/>
      <c r="BG81" s="7"/>
      <c r="BH81" s="7"/>
      <c r="BI81" s="7">
        <v>1</v>
      </c>
      <c r="BJ81" s="4">
        <v>7</v>
      </c>
      <c r="BK81" s="8">
        <v>434.77</v>
      </c>
      <c r="BL81" s="2" t="s">
        <v>1281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170</v>
      </c>
      <c r="BV81" s="2" t="s">
        <v>128</v>
      </c>
      <c r="BW81" s="2" t="s">
        <v>131</v>
      </c>
      <c r="BX81" s="2" t="s">
        <v>131</v>
      </c>
      <c r="BY81" s="2" t="s">
        <v>141</v>
      </c>
      <c r="BZ81" s="2" t="s">
        <v>131</v>
      </c>
      <c r="CA81" s="4"/>
      <c r="CB81" s="8"/>
      <c r="CC81" s="4"/>
      <c r="CD81" s="8"/>
      <c r="CE81" s="7"/>
      <c r="CF81" s="7"/>
      <c r="CG81" s="2" t="s">
        <v>139</v>
      </c>
      <c r="CH81" s="2" t="s">
        <v>128</v>
      </c>
      <c r="CI81" s="2" t="s">
        <v>541</v>
      </c>
      <c r="CJ81" s="2" t="s">
        <v>155</v>
      </c>
      <c r="CK81" s="2" t="s">
        <v>141</v>
      </c>
      <c r="CL81" s="2" t="s">
        <v>131</v>
      </c>
      <c r="CM81" s="4">
        <v>6</v>
      </c>
      <c r="CN81" s="8">
        <v>373.23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899</v>
      </c>
      <c r="CV81" s="2" t="s">
        <v>1282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139</v>
      </c>
      <c r="DF81" s="2" t="s">
        <v>128</v>
      </c>
      <c r="DG81" s="2" t="s">
        <v>541</v>
      </c>
      <c r="DH81" s="2" t="s">
        <v>712</v>
      </c>
      <c r="DI81" s="2" t="s">
        <v>141</v>
      </c>
      <c r="DJ81" s="2" t="s">
        <v>131</v>
      </c>
      <c r="DK81" s="4"/>
      <c r="DL81" s="8"/>
      <c r="DM81" s="4"/>
      <c r="DN81" s="8"/>
      <c r="DO81" s="7"/>
      <c r="DP81" s="7"/>
      <c r="DQ81" s="2" t="s">
        <v>139</v>
      </c>
      <c r="DR81" s="2" t="s">
        <v>128</v>
      </c>
      <c r="DS81" s="2" t="s">
        <v>228</v>
      </c>
      <c r="DT81" s="2" t="s">
        <v>842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128</v>
      </c>
      <c r="EE81" s="2" t="s">
        <v>1131</v>
      </c>
      <c r="EF81" s="2" t="s">
        <v>131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139</v>
      </c>
      <c r="EP81" s="2" t="s">
        <v>128</v>
      </c>
      <c r="EQ81" s="2" t="s">
        <v>541</v>
      </c>
      <c r="ER81" s="2" t="s">
        <v>229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170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256</v>
      </c>
      <c r="FN81" s="2" t="s">
        <v>128</v>
      </c>
      <c r="FO81" s="2" t="s">
        <v>233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170</v>
      </c>
      <c r="FZ81" s="2" t="s">
        <v>128</v>
      </c>
      <c r="GA81" s="2" t="s">
        <v>131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139</v>
      </c>
      <c r="GL81" s="2" t="s">
        <v>128</v>
      </c>
      <c r="GM81" s="2" t="s">
        <v>201</v>
      </c>
      <c r="GN81" s="2" t="s">
        <v>242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170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>
        <v>1</v>
      </c>
      <c r="HD81" s="8">
        <v>61.54</v>
      </c>
      <c r="HE81" s="4"/>
      <c r="HF81" s="8"/>
      <c r="HG81" s="7"/>
      <c r="HH81" s="7"/>
      <c r="HI81" s="2" t="s">
        <v>139</v>
      </c>
      <c r="HJ81" s="2" t="s">
        <v>128</v>
      </c>
      <c r="HK81" s="2" t="s">
        <v>537</v>
      </c>
      <c r="HL81" s="2" t="s">
        <v>1132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494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128</v>
      </c>
      <c r="II81" s="2" t="s">
        <v>562</v>
      </c>
      <c r="IJ81" s="2" t="s">
        <v>1283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541</v>
      </c>
      <c r="IV81" s="2" t="s">
        <v>131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170</v>
      </c>
      <c r="JF81" s="2" t="s">
        <v>128</v>
      </c>
      <c r="JG81" s="2" t="s">
        <v>131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139</v>
      </c>
      <c r="JR81" s="2" t="s">
        <v>128</v>
      </c>
      <c r="JS81" s="2" t="s">
        <v>169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170</v>
      </c>
      <c r="KP81" s="2" t="s">
        <v>128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170</v>
      </c>
      <c r="LB81" s="2" t="s">
        <v>172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171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170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170</v>
      </c>
      <c r="ML81" s="2" t="s">
        <v>128</v>
      </c>
      <c r="MM81" s="2" t="s">
        <v>131</v>
      </c>
      <c r="MN81" s="2" t="s">
        <v>131</v>
      </c>
      <c r="MO81" s="2" t="s">
        <v>141</v>
      </c>
      <c r="MP81" s="2" t="s">
        <v>131</v>
      </c>
      <c r="MQ81" s="4"/>
      <c r="MR81" s="8"/>
      <c r="MS81" s="4"/>
      <c r="MT81" s="8"/>
      <c r="MU81" s="7"/>
      <c r="MV81" s="7"/>
      <c r="MW81" s="2" t="s">
        <v>171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171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139</v>
      </c>
      <c r="PF81" s="2" t="s">
        <v>172</v>
      </c>
      <c r="PG81" s="2" t="s">
        <v>497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170</v>
      </c>
      <c r="PR81" s="2" t="s">
        <v>128</v>
      </c>
      <c r="PS81" s="2" t="s">
        <v>131</v>
      </c>
      <c r="PT81" s="2" t="s">
        <v>131</v>
      </c>
      <c r="PU81" s="2" t="s">
        <v>141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171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139</v>
      </c>
      <c r="RB81" s="2" t="s">
        <v>172</v>
      </c>
      <c r="RC81" s="2" t="s">
        <v>1080</v>
      </c>
      <c r="RD81" s="2" t="s">
        <v>131</v>
      </c>
      <c r="RE81" s="2" t="s">
        <v>141</v>
      </c>
      <c r="RF81" s="2" t="s">
        <v>131</v>
      </c>
    </row>
    <row r="82">
      <c r="A82" s="2" t="s">
        <v>1284</v>
      </c>
      <c r="B82" s="2" t="s">
        <v>120</v>
      </c>
      <c r="C82" s="2" t="s">
        <v>121</v>
      </c>
      <c r="D82" s="2" t="s">
        <v>1158</v>
      </c>
      <c r="E82" s="2" t="s">
        <v>1159</v>
      </c>
      <c r="F82" s="2" t="s">
        <v>429</v>
      </c>
      <c r="G82" s="2" t="s">
        <v>429</v>
      </c>
      <c r="H82" s="2" t="s">
        <v>429</v>
      </c>
      <c r="I82" s="2" t="s">
        <v>1285</v>
      </c>
      <c r="J82" s="2" t="s">
        <v>126</v>
      </c>
      <c r="K82" s="2" t="s">
        <v>431</v>
      </c>
      <c r="L82" s="3">
        <v>76</v>
      </c>
      <c r="M82" s="3">
        <v>79.8</v>
      </c>
      <c r="N82" s="3">
        <v>159.99</v>
      </c>
      <c r="O82" s="2" t="s">
        <v>128</v>
      </c>
      <c r="P82" s="2" t="s">
        <v>432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219</v>
      </c>
      <c r="V82" s="2" t="s">
        <v>220</v>
      </c>
      <c r="W82" s="2" t="s">
        <v>433</v>
      </c>
      <c r="X82" s="2" t="s">
        <v>135</v>
      </c>
      <c r="Y82" s="2" t="s">
        <v>568</v>
      </c>
      <c r="Z82" s="4">
        <v>89</v>
      </c>
      <c r="AA82" s="4">
        <f>=ROUNDDOWN(89,0)</f>
      </c>
      <c r="AB82" s="5">
        <v>1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432.52</v>
      </c>
      <c r="AR82" s="4"/>
      <c r="AS82" s="8"/>
      <c r="AT82" s="7"/>
      <c r="AU82" s="7"/>
      <c r="AV82" s="4">
        <v>5</v>
      </c>
      <c r="AW82" s="8">
        <v>432.52</v>
      </c>
      <c r="AX82" s="4"/>
      <c r="AY82" s="8"/>
      <c r="AZ82" s="7"/>
      <c r="BA82" s="7"/>
      <c r="BB82" s="7">
        <v>1</v>
      </c>
      <c r="BC82" s="4">
        <v>5</v>
      </c>
      <c r="BD82" s="8">
        <v>432.52</v>
      </c>
      <c r="BE82" s="4"/>
      <c r="BF82" s="8"/>
      <c r="BG82" s="7"/>
      <c r="BH82" s="7"/>
      <c r="BI82" s="7">
        <v>1</v>
      </c>
      <c r="BJ82" s="4">
        <v>5</v>
      </c>
      <c r="BK82" s="8">
        <v>432.52</v>
      </c>
      <c r="BL82" s="2" t="s">
        <v>1286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606</v>
      </c>
      <c r="BV82" s="2" t="s">
        <v>128</v>
      </c>
      <c r="BW82" s="2" t="s">
        <v>131</v>
      </c>
      <c r="BX82" s="2" t="s">
        <v>131</v>
      </c>
      <c r="BY82" s="2" t="s">
        <v>141</v>
      </c>
      <c r="BZ82" s="2" t="s">
        <v>131</v>
      </c>
      <c r="CA82" s="4"/>
      <c r="CB82" s="8"/>
      <c r="CC82" s="4"/>
      <c r="CD82" s="8"/>
      <c r="CE82" s="7"/>
      <c r="CF82" s="7"/>
      <c r="CG82" s="2" t="s">
        <v>139</v>
      </c>
      <c r="CH82" s="2" t="s">
        <v>128</v>
      </c>
      <c r="CI82" s="2" t="s">
        <v>607</v>
      </c>
      <c r="CJ82" s="2" t="s">
        <v>131</v>
      </c>
      <c r="CK82" s="2" t="s">
        <v>141</v>
      </c>
      <c r="CL82" s="2" t="s">
        <v>131</v>
      </c>
      <c r="CM82" s="4">
        <v>1</v>
      </c>
      <c r="CN82" s="8">
        <v>79.8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1265</v>
      </c>
      <c r="CV82" s="2" t="s">
        <v>323</v>
      </c>
      <c r="CW82" s="2" t="s">
        <v>141</v>
      </c>
      <c r="CX82" s="2" t="s">
        <v>131</v>
      </c>
      <c r="CY82" s="4">
        <v>3</v>
      </c>
      <c r="CZ82" s="8">
        <v>263.34</v>
      </c>
      <c r="DA82" s="4"/>
      <c r="DB82" s="8"/>
      <c r="DC82" s="7"/>
      <c r="DD82" s="7"/>
      <c r="DE82" s="2" t="s">
        <v>139</v>
      </c>
      <c r="DF82" s="2" t="s">
        <v>128</v>
      </c>
      <c r="DG82" s="2" t="s">
        <v>609</v>
      </c>
      <c r="DH82" s="2" t="s">
        <v>1287</v>
      </c>
      <c r="DI82" s="2" t="s">
        <v>141</v>
      </c>
      <c r="DJ82" s="2" t="s">
        <v>131</v>
      </c>
      <c r="DK82" s="4"/>
      <c r="DL82" s="8"/>
      <c r="DM82" s="4"/>
      <c r="DN82" s="8"/>
      <c r="DO82" s="7"/>
      <c r="DP82" s="7"/>
      <c r="DQ82" s="2" t="s">
        <v>256</v>
      </c>
      <c r="DR82" s="2" t="s">
        <v>128</v>
      </c>
      <c r="DS82" s="2" t="s">
        <v>131</v>
      </c>
      <c r="DT82" s="2" t="s">
        <v>131</v>
      </c>
      <c r="DU82" s="2" t="s">
        <v>141</v>
      </c>
      <c r="DV82" s="2" t="s">
        <v>131</v>
      </c>
      <c r="DW82" s="4"/>
      <c r="DX82" s="8"/>
      <c r="DY82" s="4"/>
      <c r="DZ82" s="8"/>
      <c r="EA82" s="7"/>
      <c r="EB82" s="7"/>
      <c r="EC82" s="2" t="s">
        <v>170</v>
      </c>
      <c r="ED82" s="2" t="s">
        <v>128</v>
      </c>
      <c r="EE82" s="2" t="s">
        <v>131</v>
      </c>
      <c r="EF82" s="2" t="s">
        <v>131</v>
      </c>
      <c r="EG82" s="2" t="s">
        <v>141</v>
      </c>
      <c r="EH82" s="2" t="s">
        <v>131</v>
      </c>
      <c r="EI82" s="4">
        <v>1</v>
      </c>
      <c r="EJ82" s="8">
        <v>89.38</v>
      </c>
      <c r="EK82" s="4"/>
      <c r="EL82" s="8"/>
      <c r="EM82" s="7"/>
      <c r="EN82" s="7"/>
      <c r="EO82" s="2" t="s">
        <v>139</v>
      </c>
      <c r="EP82" s="2" t="s">
        <v>128</v>
      </c>
      <c r="EQ82" s="2" t="s">
        <v>610</v>
      </c>
      <c r="ER82" s="2" t="s">
        <v>1288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149</v>
      </c>
      <c r="FB82" s="2" t="s">
        <v>128</v>
      </c>
      <c r="FC82" s="2" t="s">
        <v>131</v>
      </c>
      <c r="FD82" s="2" t="s">
        <v>131</v>
      </c>
      <c r="FE82" s="2" t="s">
        <v>141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233</v>
      </c>
      <c r="FP82" s="2" t="s">
        <v>131</v>
      </c>
      <c r="FQ82" s="2" t="s">
        <v>141</v>
      </c>
      <c r="FR82" s="2" t="s">
        <v>131</v>
      </c>
      <c r="FS82" s="4"/>
      <c r="FT82" s="8"/>
      <c r="FU82" s="4"/>
      <c r="FV82" s="8"/>
      <c r="FW82" s="7"/>
      <c r="FX82" s="7"/>
      <c r="FY82" s="2" t="s">
        <v>170</v>
      </c>
      <c r="FZ82" s="2" t="s">
        <v>128</v>
      </c>
      <c r="GA82" s="2" t="s">
        <v>131</v>
      </c>
      <c r="GB82" s="2" t="s">
        <v>131</v>
      </c>
      <c r="GC82" s="2" t="s">
        <v>141</v>
      </c>
      <c r="GD82" s="2" t="s">
        <v>131</v>
      </c>
      <c r="GE82" s="4"/>
      <c r="GF82" s="8"/>
      <c r="GG82" s="4"/>
      <c r="GH82" s="8"/>
      <c r="GI82" s="7"/>
      <c r="GJ82" s="7"/>
      <c r="GK82" s="2" t="s">
        <v>256</v>
      </c>
      <c r="GL82" s="2" t="s">
        <v>128</v>
      </c>
      <c r="GM82" s="2" t="s">
        <v>131</v>
      </c>
      <c r="GN82" s="2" t="s">
        <v>131</v>
      </c>
      <c r="GO82" s="2" t="s">
        <v>141</v>
      </c>
      <c r="GP82" s="2" t="s">
        <v>131</v>
      </c>
      <c r="GQ82" s="4"/>
      <c r="GR82" s="8"/>
      <c r="GS82" s="4"/>
      <c r="GT82" s="8"/>
      <c r="GU82" s="7"/>
      <c r="GV82" s="7"/>
      <c r="GW82" s="2" t="s">
        <v>170</v>
      </c>
      <c r="GX82" s="2" t="s">
        <v>128</v>
      </c>
      <c r="GY82" s="2" t="s">
        <v>131</v>
      </c>
      <c r="GZ82" s="2" t="s">
        <v>131</v>
      </c>
      <c r="HA82" s="2" t="s">
        <v>141</v>
      </c>
      <c r="HB82" s="2" t="s">
        <v>131</v>
      </c>
      <c r="HC82" s="4"/>
      <c r="HD82" s="8"/>
      <c r="HE82" s="4"/>
      <c r="HF82" s="8"/>
      <c r="HG82" s="7"/>
      <c r="HH82" s="7"/>
      <c r="HI82" s="2" t="s">
        <v>170</v>
      </c>
      <c r="HJ82" s="2" t="s">
        <v>128</v>
      </c>
      <c r="HK82" s="2" t="s">
        <v>131</v>
      </c>
      <c r="HL82" s="2" t="s">
        <v>131</v>
      </c>
      <c r="HM82" s="2" t="s">
        <v>141</v>
      </c>
      <c r="HN82" s="2" t="s">
        <v>131</v>
      </c>
      <c r="HO82" s="4"/>
      <c r="HP82" s="8"/>
      <c r="HQ82" s="4"/>
      <c r="HR82" s="8"/>
      <c r="HS82" s="7"/>
      <c r="HT82" s="7"/>
      <c r="HU82" s="2" t="s">
        <v>256</v>
      </c>
      <c r="HV82" s="2" t="s">
        <v>128</v>
      </c>
      <c r="HW82" s="2" t="s">
        <v>131</v>
      </c>
      <c r="HX82" s="2" t="s">
        <v>131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256</v>
      </c>
      <c r="IH82" s="2" t="s">
        <v>128</v>
      </c>
      <c r="II82" s="2" t="s">
        <v>131</v>
      </c>
      <c r="IJ82" s="2" t="s">
        <v>131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139</v>
      </c>
      <c r="IT82" s="2" t="s">
        <v>128</v>
      </c>
      <c r="IU82" s="2" t="s">
        <v>1265</v>
      </c>
      <c r="IV82" s="2" t="s">
        <v>131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170</v>
      </c>
      <c r="JF82" s="2" t="s">
        <v>128</v>
      </c>
      <c r="JG82" s="2" t="s">
        <v>131</v>
      </c>
      <c r="JH82" s="2" t="s">
        <v>131</v>
      </c>
      <c r="JI82" s="2" t="s">
        <v>141</v>
      </c>
      <c r="JJ82" s="2" t="s">
        <v>131</v>
      </c>
      <c r="JK82" s="4"/>
      <c r="JL82" s="8"/>
      <c r="JM82" s="4"/>
      <c r="JN82" s="8"/>
      <c r="JO82" s="7"/>
      <c r="JP82" s="7"/>
      <c r="JQ82" s="2" t="s">
        <v>139</v>
      </c>
      <c r="JR82" s="2" t="s">
        <v>128</v>
      </c>
      <c r="JS82" s="2" t="s">
        <v>1265</v>
      </c>
      <c r="JT82" s="2" t="s">
        <v>131</v>
      </c>
      <c r="JU82" s="2" t="s">
        <v>141</v>
      </c>
      <c r="JV82" s="2" t="s">
        <v>131</v>
      </c>
      <c r="JW82" s="4"/>
      <c r="JX82" s="8"/>
      <c r="JY82" s="4"/>
      <c r="JZ82" s="8"/>
      <c r="KA82" s="7"/>
      <c r="KB82" s="7"/>
      <c r="KC82" s="2" t="s">
        <v>170</v>
      </c>
      <c r="KD82" s="2" t="s">
        <v>128</v>
      </c>
      <c r="KE82" s="2" t="s">
        <v>131</v>
      </c>
      <c r="KF82" s="2" t="s">
        <v>131</v>
      </c>
      <c r="KG82" s="2" t="s">
        <v>141</v>
      </c>
      <c r="KH82" s="2" t="s">
        <v>131</v>
      </c>
      <c r="KI82" s="4"/>
      <c r="KJ82" s="8"/>
      <c r="KK82" s="4"/>
      <c r="KL82" s="8"/>
      <c r="KM82" s="7"/>
      <c r="KN82" s="7"/>
      <c r="KO82" s="2" t="s">
        <v>170</v>
      </c>
      <c r="KP82" s="2" t="s">
        <v>128</v>
      </c>
      <c r="KQ82" s="2" t="s">
        <v>131</v>
      </c>
      <c r="KR82" s="2" t="s">
        <v>131</v>
      </c>
      <c r="KS82" s="2" t="s">
        <v>141</v>
      </c>
      <c r="KT82" s="2" t="s">
        <v>131</v>
      </c>
      <c r="KU82" s="4"/>
      <c r="KV82" s="8"/>
      <c r="KW82" s="4"/>
      <c r="KX82" s="8"/>
      <c r="KY82" s="7"/>
      <c r="KZ82" s="7"/>
      <c r="LA82" s="2" t="s">
        <v>170</v>
      </c>
      <c r="LB82" s="2" t="s">
        <v>172</v>
      </c>
      <c r="LC82" s="2" t="s">
        <v>131</v>
      </c>
      <c r="LD82" s="2" t="s">
        <v>131</v>
      </c>
      <c r="LE82" s="2" t="s">
        <v>141</v>
      </c>
      <c r="LF82" s="2" t="s">
        <v>131</v>
      </c>
      <c r="LG82" s="4"/>
      <c r="LH82" s="8"/>
      <c r="LI82" s="4"/>
      <c r="LJ82" s="8"/>
      <c r="LK82" s="7"/>
      <c r="LL82" s="7"/>
      <c r="LM82" s="2" t="s">
        <v>171</v>
      </c>
      <c r="LN82" s="2" t="s">
        <v>128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170</v>
      </c>
      <c r="LZ82" s="2" t="s">
        <v>128</v>
      </c>
      <c r="MA82" s="2" t="s">
        <v>131</v>
      </c>
      <c r="MB82" s="2" t="s">
        <v>131</v>
      </c>
      <c r="MC82" s="2" t="s">
        <v>141</v>
      </c>
      <c r="MD82" s="2" t="s">
        <v>131</v>
      </c>
      <c r="ME82" s="4"/>
      <c r="MF82" s="8"/>
      <c r="MG82" s="4"/>
      <c r="MH82" s="8"/>
      <c r="MI82" s="7"/>
      <c r="MJ82" s="7"/>
      <c r="MK82" s="2" t="s">
        <v>170</v>
      </c>
      <c r="ML82" s="2" t="s">
        <v>128</v>
      </c>
      <c r="MM82" s="2" t="s">
        <v>131</v>
      </c>
      <c r="MN82" s="2" t="s">
        <v>131</v>
      </c>
      <c r="MO82" s="2" t="s">
        <v>141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171</v>
      </c>
      <c r="NJ82" s="2" t="s">
        <v>128</v>
      </c>
      <c r="NK82" s="2" t="s">
        <v>131</v>
      </c>
      <c r="NL82" s="2" t="s">
        <v>131</v>
      </c>
      <c r="NM82" s="2" t="s">
        <v>141</v>
      </c>
      <c r="NN82" s="2" t="s">
        <v>131</v>
      </c>
      <c r="NO82" s="4"/>
      <c r="NP82" s="8"/>
      <c r="NQ82" s="4"/>
      <c r="NR82" s="8"/>
      <c r="NS82" s="7"/>
      <c r="NT82" s="7"/>
      <c r="NU82" s="2" t="s">
        <v>170</v>
      </c>
      <c r="NV82" s="2" t="s">
        <v>128</v>
      </c>
      <c r="NW82" s="2" t="s">
        <v>131</v>
      </c>
      <c r="NX82" s="2" t="s">
        <v>131</v>
      </c>
      <c r="NY82" s="2" t="s">
        <v>141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128</v>
      </c>
      <c r="OI82" s="2" t="s">
        <v>131</v>
      </c>
      <c r="OJ82" s="2" t="s">
        <v>131</v>
      </c>
      <c r="OK82" s="2" t="s">
        <v>141</v>
      </c>
      <c r="OL82" s="2" t="s">
        <v>131</v>
      </c>
      <c r="OM82" s="4"/>
      <c r="ON82" s="8"/>
      <c r="OO82" s="4"/>
      <c r="OP82" s="8"/>
      <c r="OQ82" s="7"/>
      <c r="OR82" s="7"/>
      <c r="OS82" s="2" t="s">
        <v>170</v>
      </c>
      <c r="OT82" s="2" t="s">
        <v>128</v>
      </c>
      <c r="OU82" s="2" t="s">
        <v>131</v>
      </c>
      <c r="OV82" s="2" t="s">
        <v>131</v>
      </c>
      <c r="OW82" s="2" t="s">
        <v>141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170</v>
      </c>
      <c r="PR82" s="2" t="s">
        <v>128</v>
      </c>
      <c r="PS82" s="2" t="s">
        <v>131</v>
      </c>
      <c r="PT82" s="2" t="s">
        <v>131</v>
      </c>
      <c r="PU82" s="2" t="s">
        <v>141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171</v>
      </c>
      <c r="QP82" s="2" t="s">
        <v>128</v>
      </c>
      <c r="QQ82" s="2" t="s">
        <v>131</v>
      </c>
      <c r="QR82" s="2" t="s">
        <v>131</v>
      </c>
      <c r="QS82" s="2" t="s">
        <v>141</v>
      </c>
      <c r="QT82" s="2" t="s">
        <v>131</v>
      </c>
      <c r="QU82" s="4"/>
      <c r="QV82" s="8"/>
      <c r="QW82" s="4"/>
      <c r="QX82" s="8"/>
      <c r="QY82" s="7"/>
      <c r="QZ82" s="7"/>
      <c r="RA82" s="2" t="s">
        <v>131</v>
      </c>
      <c r="RB82" s="2" t="s">
        <v>131</v>
      </c>
      <c r="RC82" s="2" t="s">
        <v>131</v>
      </c>
      <c r="RD82" s="2" t="s">
        <v>131</v>
      </c>
      <c r="RE82" s="2" t="s">
        <v>131</v>
      </c>
      <c r="RF82" s="2" t="s">
        <v>131</v>
      </c>
    </row>
    <row r="83">
      <c r="A83" s="2" t="s">
        <v>1289</v>
      </c>
      <c r="B83" s="2" t="s">
        <v>120</v>
      </c>
      <c r="C83" s="2" t="s">
        <v>121</v>
      </c>
      <c r="D83" s="2" t="s">
        <v>1158</v>
      </c>
      <c r="E83" s="2" t="s">
        <v>1159</v>
      </c>
      <c r="F83" s="2" t="s">
        <v>1290</v>
      </c>
      <c r="G83" s="2" t="s">
        <v>1290</v>
      </c>
      <c r="H83" s="2" t="s">
        <v>1290</v>
      </c>
      <c r="I83" s="2" t="s">
        <v>1291</v>
      </c>
      <c r="J83" s="2" t="s">
        <v>126</v>
      </c>
      <c r="K83" s="2" t="s">
        <v>1292</v>
      </c>
      <c r="L83" s="3">
        <v>86</v>
      </c>
      <c r="M83" s="3">
        <v>90.3</v>
      </c>
      <c r="N83" s="3">
        <v>179.99</v>
      </c>
      <c r="O83" s="2" t="s">
        <v>128</v>
      </c>
      <c r="P83" s="2" t="s">
        <v>432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219</v>
      </c>
      <c r="V83" s="2" t="s">
        <v>220</v>
      </c>
      <c r="W83" s="2" t="s">
        <v>134</v>
      </c>
      <c r="X83" s="2" t="s">
        <v>135</v>
      </c>
      <c r="Y83" s="2" t="s">
        <v>604</v>
      </c>
      <c r="Z83" s="4">
        <v>97</v>
      </c>
      <c r="AA83" s="4">
        <f>=ROUNDDOWN(97,0)</f>
      </c>
      <c r="AB83" s="5">
        <v>1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</v>
      </c>
      <c r="AQ83" s="8">
        <v>191.44</v>
      </c>
      <c r="AR83" s="4"/>
      <c r="AS83" s="8"/>
      <c r="AT83" s="7"/>
      <c r="AU83" s="7"/>
      <c r="AV83" s="4">
        <v>2</v>
      </c>
      <c r="AW83" s="8">
        <v>191.44</v>
      </c>
      <c r="AX83" s="4"/>
      <c r="AY83" s="8"/>
      <c r="AZ83" s="7"/>
      <c r="BA83" s="7"/>
      <c r="BB83" s="7">
        <v>1</v>
      </c>
      <c r="BC83" s="4">
        <v>2</v>
      </c>
      <c r="BD83" s="8">
        <v>191.44</v>
      </c>
      <c r="BE83" s="4"/>
      <c r="BF83" s="8"/>
      <c r="BG83" s="7"/>
      <c r="BH83" s="7"/>
      <c r="BI83" s="7">
        <v>1</v>
      </c>
      <c r="BJ83" s="4">
        <v>2</v>
      </c>
      <c r="BK83" s="8">
        <v>191.44</v>
      </c>
      <c r="BL83" s="2" t="s">
        <v>605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606</v>
      </c>
      <c r="BV83" s="2" t="s">
        <v>128</v>
      </c>
      <c r="BW83" s="2" t="s">
        <v>131</v>
      </c>
      <c r="BX83" s="2" t="s">
        <v>131</v>
      </c>
      <c r="BY83" s="2" t="s">
        <v>141</v>
      </c>
      <c r="BZ83" s="2" t="s">
        <v>131</v>
      </c>
      <c r="CA83" s="4"/>
      <c r="CB83" s="8"/>
      <c r="CC83" s="4"/>
      <c r="CD83" s="8"/>
      <c r="CE83" s="7"/>
      <c r="CF83" s="7"/>
      <c r="CG83" s="2" t="s">
        <v>139</v>
      </c>
      <c r="CH83" s="2" t="s">
        <v>128</v>
      </c>
      <c r="CI83" s="2" t="s">
        <v>607</v>
      </c>
      <c r="CJ83" s="2" t="s">
        <v>131</v>
      </c>
      <c r="CK83" s="2" t="s">
        <v>141</v>
      </c>
      <c r="CL83" s="2" t="s">
        <v>131</v>
      </c>
      <c r="CM83" s="4">
        <v>1</v>
      </c>
      <c r="CN83" s="8">
        <v>90.3</v>
      </c>
      <c r="CO83" s="4"/>
      <c r="CP83" s="8"/>
      <c r="CQ83" s="7"/>
      <c r="CR83" s="7"/>
      <c r="CS83" s="2" t="s">
        <v>139</v>
      </c>
      <c r="CT83" s="2" t="s">
        <v>128</v>
      </c>
      <c r="CU83" s="2" t="s">
        <v>608</v>
      </c>
      <c r="CV83" s="2" t="s">
        <v>1123</v>
      </c>
      <c r="CW83" s="2" t="s">
        <v>141</v>
      </c>
      <c r="CX83" s="2" t="s">
        <v>131</v>
      </c>
      <c r="CY83" s="4"/>
      <c r="CZ83" s="8"/>
      <c r="DA83" s="4"/>
      <c r="DB83" s="8"/>
      <c r="DC83" s="7"/>
      <c r="DD83" s="7"/>
      <c r="DE83" s="2" t="s">
        <v>139</v>
      </c>
      <c r="DF83" s="2" t="s">
        <v>128</v>
      </c>
      <c r="DG83" s="2" t="s">
        <v>609</v>
      </c>
      <c r="DH83" s="2" t="s">
        <v>131</v>
      </c>
      <c r="DI83" s="2" t="s">
        <v>141</v>
      </c>
      <c r="DJ83" s="2" t="s">
        <v>131</v>
      </c>
      <c r="DK83" s="4"/>
      <c r="DL83" s="8"/>
      <c r="DM83" s="4"/>
      <c r="DN83" s="8"/>
      <c r="DO83" s="7"/>
      <c r="DP83" s="7"/>
      <c r="DQ83" s="2" t="s">
        <v>256</v>
      </c>
      <c r="DR83" s="2" t="s">
        <v>128</v>
      </c>
      <c r="DS83" s="2" t="s">
        <v>131</v>
      </c>
      <c r="DT83" s="2" t="s">
        <v>131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170</v>
      </c>
      <c r="ED83" s="2" t="s">
        <v>128</v>
      </c>
      <c r="EE83" s="2" t="s">
        <v>131</v>
      </c>
      <c r="EF83" s="2" t="s">
        <v>131</v>
      </c>
      <c r="EG83" s="2" t="s">
        <v>141</v>
      </c>
      <c r="EH83" s="2" t="s">
        <v>131</v>
      </c>
      <c r="EI83" s="4">
        <v>1</v>
      </c>
      <c r="EJ83" s="8">
        <v>101.14</v>
      </c>
      <c r="EK83" s="4"/>
      <c r="EL83" s="8"/>
      <c r="EM83" s="7"/>
      <c r="EN83" s="7"/>
      <c r="EO83" s="2" t="s">
        <v>139</v>
      </c>
      <c r="EP83" s="2" t="s">
        <v>128</v>
      </c>
      <c r="EQ83" s="2" t="s">
        <v>610</v>
      </c>
      <c r="ER83" s="2" t="s">
        <v>438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149</v>
      </c>
      <c r="FB83" s="2" t="s">
        <v>128</v>
      </c>
      <c r="FC83" s="2" t="s">
        <v>131</v>
      </c>
      <c r="FD83" s="2" t="s">
        <v>131</v>
      </c>
      <c r="FE83" s="2" t="s">
        <v>141</v>
      </c>
      <c r="FF83" s="2" t="s">
        <v>131</v>
      </c>
      <c r="FG83" s="4"/>
      <c r="FH83" s="8"/>
      <c r="FI83" s="4"/>
      <c r="FJ83" s="8"/>
      <c r="FK83" s="7"/>
      <c r="FL83" s="7"/>
      <c r="FM83" s="2" t="s">
        <v>139</v>
      </c>
      <c r="FN83" s="2" t="s">
        <v>128</v>
      </c>
      <c r="FO83" s="2" t="s">
        <v>233</v>
      </c>
      <c r="FP83" s="2" t="s">
        <v>131</v>
      </c>
      <c r="FQ83" s="2" t="s">
        <v>141</v>
      </c>
      <c r="FR83" s="2" t="s">
        <v>131</v>
      </c>
      <c r="FS83" s="4"/>
      <c r="FT83" s="8"/>
      <c r="FU83" s="4"/>
      <c r="FV83" s="8"/>
      <c r="FW83" s="7"/>
      <c r="FX83" s="7"/>
      <c r="FY83" s="2" t="s">
        <v>170</v>
      </c>
      <c r="FZ83" s="2" t="s">
        <v>128</v>
      </c>
      <c r="GA83" s="2" t="s">
        <v>131</v>
      </c>
      <c r="GB83" s="2" t="s">
        <v>131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256</v>
      </c>
      <c r="GL83" s="2" t="s">
        <v>128</v>
      </c>
      <c r="GM83" s="2" t="s">
        <v>131</v>
      </c>
      <c r="GN83" s="2" t="s">
        <v>131</v>
      </c>
      <c r="GO83" s="2" t="s">
        <v>141</v>
      </c>
      <c r="GP83" s="2" t="s">
        <v>131</v>
      </c>
      <c r="GQ83" s="4"/>
      <c r="GR83" s="8"/>
      <c r="GS83" s="4"/>
      <c r="GT83" s="8"/>
      <c r="GU83" s="7"/>
      <c r="GV83" s="7"/>
      <c r="GW83" s="2" t="s">
        <v>170</v>
      </c>
      <c r="GX83" s="2" t="s">
        <v>128</v>
      </c>
      <c r="GY83" s="2" t="s">
        <v>131</v>
      </c>
      <c r="GZ83" s="2" t="s">
        <v>131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170</v>
      </c>
      <c r="HJ83" s="2" t="s">
        <v>128</v>
      </c>
      <c r="HK83" s="2" t="s">
        <v>131</v>
      </c>
      <c r="HL83" s="2" t="s">
        <v>131</v>
      </c>
      <c r="HM83" s="2" t="s">
        <v>141</v>
      </c>
      <c r="HN83" s="2" t="s">
        <v>131</v>
      </c>
      <c r="HO83" s="4"/>
      <c r="HP83" s="8"/>
      <c r="HQ83" s="4"/>
      <c r="HR83" s="8"/>
      <c r="HS83" s="7"/>
      <c r="HT83" s="7"/>
      <c r="HU83" s="2" t="s">
        <v>256</v>
      </c>
      <c r="HV83" s="2" t="s">
        <v>128</v>
      </c>
      <c r="HW83" s="2" t="s">
        <v>131</v>
      </c>
      <c r="HX83" s="2" t="s">
        <v>131</v>
      </c>
      <c r="HY83" s="2" t="s">
        <v>141</v>
      </c>
      <c r="HZ83" s="2" t="s">
        <v>131</v>
      </c>
      <c r="IA83" s="4"/>
      <c r="IB83" s="8"/>
      <c r="IC83" s="4"/>
      <c r="ID83" s="8"/>
      <c r="IE83" s="7"/>
      <c r="IF83" s="7"/>
      <c r="IG83" s="2" t="s">
        <v>256</v>
      </c>
      <c r="IH83" s="2" t="s">
        <v>128</v>
      </c>
      <c r="II83" s="2" t="s">
        <v>131</v>
      </c>
      <c r="IJ83" s="2" t="s">
        <v>131</v>
      </c>
      <c r="IK83" s="2" t="s">
        <v>141</v>
      </c>
      <c r="IL83" s="2" t="s">
        <v>131</v>
      </c>
      <c r="IM83" s="4"/>
      <c r="IN83" s="8"/>
      <c r="IO83" s="4"/>
      <c r="IP83" s="8"/>
      <c r="IQ83" s="7"/>
      <c r="IR83" s="7"/>
      <c r="IS83" s="2" t="s">
        <v>139</v>
      </c>
      <c r="IT83" s="2" t="s">
        <v>128</v>
      </c>
      <c r="IU83" s="2" t="s">
        <v>608</v>
      </c>
      <c r="IV83" s="2" t="s">
        <v>131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170</v>
      </c>
      <c r="JF83" s="2" t="s">
        <v>128</v>
      </c>
      <c r="JG83" s="2" t="s">
        <v>131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139</v>
      </c>
      <c r="JR83" s="2" t="s">
        <v>128</v>
      </c>
      <c r="JS83" s="2" t="s">
        <v>608</v>
      </c>
      <c r="JT83" s="2" t="s">
        <v>131</v>
      </c>
      <c r="JU83" s="2" t="s">
        <v>141</v>
      </c>
      <c r="JV83" s="2" t="s">
        <v>131</v>
      </c>
      <c r="JW83" s="4"/>
      <c r="JX83" s="8"/>
      <c r="JY83" s="4"/>
      <c r="JZ83" s="8"/>
      <c r="KA83" s="7"/>
      <c r="KB83" s="7"/>
      <c r="KC83" s="2" t="s">
        <v>170</v>
      </c>
      <c r="KD83" s="2" t="s">
        <v>128</v>
      </c>
      <c r="KE83" s="2" t="s">
        <v>131</v>
      </c>
      <c r="KF83" s="2" t="s">
        <v>131</v>
      </c>
      <c r="KG83" s="2" t="s">
        <v>141</v>
      </c>
      <c r="KH83" s="2" t="s">
        <v>131</v>
      </c>
      <c r="KI83" s="4"/>
      <c r="KJ83" s="8"/>
      <c r="KK83" s="4"/>
      <c r="KL83" s="8"/>
      <c r="KM83" s="7"/>
      <c r="KN83" s="7"/>
      <c r="KO83" s="2" t="s">
        <v>170</v>
      </c>
      <c r="KP83" s="2" t="s">
        <v>128</v>
      </c>
      <c r="KQ83" s="2" t="s">
        <v>131</v>
      </c>
      <c r="KR83" s="2" t="s">
        <v>131</v>
      </c>
      <c r="KS83" s="2" t="s">
        <v>141</v>
      </c>
      <c r="KT83" s="2" t="s">
        <v>131</v>
      </c>
      <c r="KU83" s="4"/>
      <c r="KV83" s="8"/>
      <c r="KW83" s="4"/>
      <c r="KX83" s="8"/>
      <c r="KY83" s="7"/>
      <c r="KZ83" s="7"/>
      <c r="LA83" s="2" t="s">
        <v>170</v>
      </c>
      <c r="LB83" s="2" t="s">
        <v>172</v>
      </c>
      <c r="LC83" s="2" t="s">
        <v>131</v>
      </c>
      <c r="LD83" s="2" t="s">
        <v>131</v>
      </c>
      <c r="LE83" s="2" t="s">
        <v>141</v>
      </c>
      <c r="LF83" s="2" t="s">
        <v>131</v>
      </c>
      <c r="LG83" s="4"/>
      <c r="LH83" s="8"/>
      <c r="LI83" s="4"/>
      <c r="LJ83" s="8"/>
      <c r="LK83" s="7"/>
      <c r="LL83" s="7"/>
      <c r="LM83" s="2" t="s">
        <v>171</v>
      </c>
      <c r="LN83" s="2" t="s">
        <v>128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170</v>
      </c>
      <c r="LZ83" s="2" t="s">
        <v>128</v>
      </c>
      <c r="MA83" s="2" t="s">
        <v>131</v>
      </c>
      <c r="MB83" s="2" t="s">
        <v>131</v>
      </c>
      <c r="MC83" s="2" t="s">
        <v>141</v>
      </c>
      <c r="MD83" s="2" t="s">
        <v>131</v>
      </c>
      <c r="ME83" s="4"/>
      <c r="MF83" s="8"/>
      <c r="MG83" s="4"/>
      <c r="MH83" s="8"/>
      <c r="MI83" s="7"/>
      <c r="MJ83" s="7"/>
      <c r="MK83" s="2" t="s">
        <v>170</v>
      </c>
      <c r="ML83" s="2" t="s">
        <v>128</v>
      </c>
      <c r="MM83" s="2" t="s">
        <v>131</v>
      </c>
      <c r="MN83" s="2" t="s">
        <v>131</v>
      </c>
      <c r="MO83" s="2" t="s">
        <v>141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171</v>
      </c>
      <c r="NJ83" s="2" t="s">
        <v>128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170</v>
      </c>
      <c r="NV83" s="2" t="s">
        <v>128</v>
      </c>
      <c r="NW83" s="2" t="s">
        <v>131</v>
      </c>
      <c r="NX83" s="2" t="s">
        <v>131</v>
      </c>
      <c r="NY83" s="2" t="s">
        <v>141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128</v>
      </c>
      <c r="OI83" s="2" t="s">
        <v>131</v>
      </c>
      <c r="OJ83" s="2" t="s">
        <v>131</v>
      </c>
      <c r="OK83" s="2" t="s">
        <v>141</v>
      </c>
      <c r="OL83" s="2" t="s">
        <v>131</v>
      </c>
      <c r="OM83" s="4"/>
      <c r="ON83" s="8"/>
      <c r="OO83" s="4"/>
      <c r="OP83" s="8"/>
      <c r="OQ83" s="7"/>
      <c r="OR83" s="7"/>
      <c r="OS83" s="2" t="s">
        <v>170</v>
      </c>
      <c r="OT83" s="2" t="s">
        <v>128</v>
      </c>
      <c r="OU83" s="2" t="s">
        <v>131</v>
      </c>
      <c r="OV83" s="2" t="s">
        <v>131</v>
      </c>
      <c r="OW83" s="2" t="s">
        <v>141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170</v>
      </c>
      <c r="PR83" s="2" t="s">
        <v>128</v>
      </c>
      <c r="PS83" s="2" t="s">
        <v>131</v>
      </c>
      <c r="PT83" s="2" t="s">
        <v>131</v>
      </c>
      <c r="PU83" s="2" t="s">
        <v>141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171</v>
      </c>
      <c r="QP83" s="2" t="s">
        <v>128</v>
      </c>
      <c r="QQ83" s="2" t="s">
        <v>131</v>
      </c>
      <c r="QR83" s="2" t="s">
        <v>131</v>
      </c>
      <c r="QS83" s="2" t="s">
        <v>141</v>
      </c>
      <c r="QT83" s="2" t="s">
        <v>131</v>
      </c>
      <c r="QU83" s="4"/>
      <c r="QV83" s="8"/>
      <c r="QW83" s="4"/>
      <c r="QX83" s="8"/>
      <c r="QY83" s="7"/>
      <c r="QZ83" s="7"/>
      <c r="RA83" s="2" t="s">
        <v>131</v>
      </c>
      <c r="RB83" s="2" t="s">
        <v>131</v>
      </c>
      <c r="RC83" s="2" t="s">
        <v>131</v>
      </c>
      <c r="RD83" s="2" t="s">
        <v>131</v>
      </c>
      <c r="RE83" s="2" t="s">
        <v>131</v>
      </c>
      <c r="RF83" s="2" t="s">
        <v>131</v>
      </c>
    </row>
    <row r="84">
      <c r="A84" s="2" t="s">
        <v>1293</v>
      </c>
      <c r="B84" s="2" t="s">
        <v>120</v>
      </c>
      <c r="C84" s="2" t="s">
        <v>121</v>
      </c>
      <c r="D84" s="2" t="s">
        <v>1158</v>
      </c>
      <c r="E84" s="2" t="s">
        <v>726</v>
      </c>
      <c r="F84" s="2" t="s">
        <v>727</v>
      </c>
      <c r="G84" s="2" t="s">
        <v>131</v>
      </c>
      <c r="H84" s="2" t="s">
        <v>131</v>
      </c>
      <c r="I84" s="2" t="s">
        <v>131</v>
      </c>
      <c r="J84" s="2" t="s">
        <v>1294</v>
      </c>
      <c r="K84" s="2" t="s">
        <v>694</v>
      </c>
      <c r="L84" s="3">
        <v>183.18</v>
      </c>
      <c r="M84" s="3"/>
      <c r="N84" s="3"/>
      <c r="O84" s="2" t="s">
        <v>729</v>
      </c>
      <c r="P84" s="2" t="s">
        <v>131</v>
      </c>
      <c r="Q84" s="2" t="s">
        <v>131</v>
      </c>
      <c r="R84" s="2" t="s">
        <v>31</v>
      </c>
      <c r="S84" s="2" t="s">
        <v>131</v>
      </c>
      <c r="T84" s="2" t="s">
        <v>131</v>
      </c>
      <c r="U84" s="2" t="s">
        <v>131</v>
      </c>
      <c r="V84" s="2" t="s">
        <v>131</v>
      </c>
      <c r="W84" s="2" t="s">
        <v>131</v>
      </c>
      <c r="X84" s="2" t="s">
        <v>131</v>
      </c>
      <c r="Y84" s="2" t="s">
        <v>131</v>
      </c>
      <c r="Z84" s="4"/>
      <c r="AA84" s="4">
        <f>=ROUNDDOWN({0},0)</f>
      </c>
      <c r="AB84" s="5"/>
      <c r="AC84" s="2" t="s">
        <v>131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4"/>
      <c r="CB84" s="8"/>
      <c r="CC84" s="4"/>
      <c r="CD84" s="8"/>
      <c r="CE84" s="7"/>
      <c r="CF84" s="7"/>
      <c r="CG84" s="2" t="s">
        <v>131</v>
      </c>
      <c r="CH84" s="2" t="s">
        <v>131</v>
      </c>
      <c r="CI84" s="2" t="s">
        <v>131</v>
      </c>
      <c r="CJ84" s="2" t="s">
        <v>131</v>
      </c>
      <c r="CK84" s="2" t="s">
        <v>131</v>
      </c>
      <c r="CL84" s="2" t="s">
        <v>131</v>
      </c>
      <c r="CM84" s="4"/>
      <c r="CN84" s="8"/>
      <c r="CO84" s="4"/>
      <c r="CP84" s="8"/>
      <c r="CQ84" s="7"/>
      <c r="CR84" s="7"/>
      <c r="CS84" s="2" t="s">
        <v>131</v>
      </c>
      <c r="CT84" s="2" t="s">
        <v>131</v>
      </c>
      <c r="CU84" s="2" t="s">
        <v>131</v>
      </c>
      <c r="CV84" s="2" t="s">
        <v>131</v>
      </c>
      <c r="CW84" s="2" t="s">
        <v>131</v>
      </c>
      <c r="CX84" s="2" t="s">
        <v>131</v>
      </c>
      <c r="CY84" s="4"/>
      <c r="CZ84" s="8"/>
      <c r="DA84" s="4"/>
      <c r="DB84" s="8"/>
      <c r="DC84" s="7"/>
      <c r="DD84" s="7"/>
      <c r="DE84" s="2" t="s">
        <v>131</v>
      </c>
      <c r="DF84" s="2" t="s">
        <v>131</v>
      </c>
      <c r="DG84" s="2" t="s">
        <v>131</v>
      </c>
      <c r="DH84" s="2" t="s">
        <v>131</v>
      </c>
      <c r="DI84" s="2" t="s">
        <v>131</v>
      </c>
      <c r="DJ84" s="2" t="s">
        <v>131</v>
      </c>
      <c r="DK84" s="4"/>
      <c r="DL84" s="8"/>
      <c r="DM84" s="4"/>
      <c r="DN84" s="8"/>
      <c r="DO84" s="7"/>
      <c r="DP84" s="7"/>
      <c r="DQ84" s="2" t="s">
        <v>131</v>
      </c>
      <c r="DR84" s="2" t="s">
        <v>131</v>
      </c>
      <c r="DS84" s="2" t="s">
        <v>131</v>
      </c>
      <c r="DT84" s="2" t="s">
        <v>131</v>
      </c>
      <c r="DU84" s="2" t="s">
        <v>131</v>
      </c>
      <c r="DV84" s="2" t="s">
        <v>131</v>
      </c>
      <c r="DW84" s="4"/>
      <c r="DX84" s="8"/>
      <c r="DY84" s="4"/>
      <c r="DZ84" s="8"/>
      <c r="EA84" s="7"/>
      <c r="EB84" s="7"/>
      <c r="EC84" s="2" t="s">
        <v>131</v>
      </c>
      <c r="ED84" s="2" t="s">
        <v>131</v>
      </c>
      <c r="EE84" s="2" t="s">
        <v>131</v>
      </c>
      <c r="EF84" s="2" t="s">
        <v>131</v>
      </c>
      <c r="EG84" s="2" t="s">
        <v>131</v>
      </c>
      <c r="EH84" s="2" t="s">
        <v>131</v>
      </c>
      <c r="EI84" s="4"/>
      <c r="EJ84" s="8"/>
      <c r="EK84" s="4"/>
      <c r="EL84" s="8"/>
      <c r="EM84" s="7"/>
      <c r="EN84" s="7"/>
      <c r="EO84" s="2" t="s">
        <v>131</v>
      </c>
      <c r="EP84" s="2" t="s">
        <v>131</v>
      </c>
      <c r="EQ84" s="2" t="s">
        <v>131</v>
      </c>
      <c r="ER84" s="2" t="s">
        <v>131</v>
      </c>
      <c r="ES84" s="2" t="s">
        <v>131</v>
      </c>
      <c r="ET84" s="2" t="s">
        <v>131</v>
      </c>
      <c r="EU84" s="4"/>
      <c r="EV84" s="8"/>
      <c r="EW84" s="4"/>
      <c r="EX84" s="8"/>
      <c r="EY84" s="7"/>
      <c r="EZ84" s="7"/>
      <c r="FA84" s="2" t="s">
        <v>131</v>
      </c>
      <c r="FB84" s="2" t="s">
        <v>131</v>
      </c>
      <c r="FC84" s="2" t="s">
        <v>131</v>
      </c>
      <c r="FD84" s="2" t="s">
        <v>131</v>
      </c>
      <c r="FE84" s="2" t="s">
        <v>131</v>
      </c>
      <c r="FF84" s="2" t="s">
        <v>131</v>
      </c>
      <c r="FG84" s="4"/>
      <c r="FH84" s="8"/>
      <c r="FI84" s="4"/>
      <c r="FJ84" s="8"/>
      <c r="FK84" s="7"/>
      <c r="FL84" s="7"/>
      <c r="FM84" s="2" t="s">
        <v>131</v>
      </c>
      <c r="FN84" s="2" t="s">
        <v>131</v>
      </c>
      <c r="FO84" s="2" t="s">
        <v>131</v>
      </c>
      <c r="FP84" s="2" t="s">
        <v>131</v>
      </c>
      <c r="FQ84" s="2" t="s">
        <v>131</v>
      </c>
      <c r="FR84" s="2" t="s">
        <v>131</v>
      </c>
      <c r="FS84" s="4"/>
      <c r="FT84" s="8"/>
      <c r="FU84" s="4"/>
      <c r="FV84" s="8"/>
      <c r="FW84" s="7"/>
      <c r="FX84" s="7"/>
      <c r="FY84" s="2" t="s">
        <v>131</v>
      </c>
      <c r="FZ84" s="2" t="s">
        <v>131</v>
      </c>
      <c r="GA84" s="2" t="s">
        <v>131</v>
      </c>
      <c r="GB84" s="2" t="s">
        <v>131</v>
      </c>
      <c r="GC84" s="2" t="s">
        <v>131</v>
      </c>
      <c r="GD84" s="2" t="s">
        <v>131</v>
      </c>
      <c r="GE84" s="4"/>
      <c r="GF84" s="8"/>
      <c r="GG84" s="4"/>
      <c r="GH84" s="8"/>
      <c r="GI84" s="7"/>
      <c r="GJ84" s="7"/>
      <c r="GK84" s="2" t="s">
        <v>131</v>
      </c>
      <c r="GL84" s="2" t="s">
        <v>131</v>
      </c>
      <c r="GM84" s="2" t="s">
        <v>131</v>
      </c>
      <c r="GN84" s="2" t="s">
        <v>131</v>
      </c>
      <c r="GO84" s="2" t="s">
        <v>131</v>
      </c>
      <c r="GP84" s="2" t="s">
        <v>131</v>
      </c>
      <c r="GQ84" s="4"/>
      <c r="GR84" s="8"/>
      <c r="GS84" s="4"/>
      <c r="GT84" s="8"/>
      <c r="GU84" s="7"/>
      <c r="GV84" s="7"/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4"/>
      <c r="IB84" s="8"/>
      <c r="IC84" s="4"/>
      <c r="ID84" s="8"/>
      <c r="IE84" s="7"/>
      <c r="IF84" s="7"/>
      <c r="IG84" s="2" t="s">
        <v>131</v>
      </c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4"/>
      <c r="IN84" s="8"/>
      <c r="IO84" s="4"/>
      <c r="IP84" s="8"/>
      <c r="IQ84" s="7"/>
      <c r="IR84" s="7"/>
      <c r="IS84" s="2" t="s">
        <v>131</v>
      </c>
      <c r="IT84" s="2" t="s">
        <v>131</v>
      </c>
      <c r="IU84" s="2" t="s">
        <v>131</v>
      </c>
      <c r="IV84" s="2" t="s">
        <v>131</v>
      </c>
      <c r="IW84" s="2" t="s">
        <v>131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131</v>
      </c>
      <c r="RB84" s="2" t="s">
        <v>131</v>
      </c>
      <c r="RC84" s="2" t="s">
        <v>131</v>
      </c>
      <c r="RD84" s="2" t="s">
        <v>131</v>
      </c>
      <c r="RE84" s="2" t="s">
        <v>131</v>
      </c>
      <c r="RF84" s="2" t="s">
        <v>131</v>
      </c>
    </row>
    <row r="85">
      <c r="A85" s="2" t="s">
        <v>1295</v>
      </c>
      <c r="B85" s="2" t="s">
        <v>120</v>
      </c>
      <c r="C85" s="2" t="s">
        <v>121</v>
      </c>
      <c r="D85" s="2" t="s">
        <v>1158</v>
      </c>
      <c r="E85" s="2" t="s">
        <v>726</v>
      </c>
      <c r="F85" s="2" t="s">
        <v>727</v>
      </c>
      <c r="G85" s="2" t="s">
        <v>131</v>
      </c>
      <c r="H85" s="2" t="s">
        <v>131</v>
      </c>
      <c r="I85" s="2" t="s">
        <v>131</v>
      </c>
      <c r="J85" s="2" t="s">
        <v>1296</v>
      </c>
      <c r="K85" s="2" t="s">
        <v>732</v>
      </c>
      <c r="L85" s="3">
        <v>46.82</v>
      </c>
      <c r="M85" s="3"/>
      <c r="N85" s="3"/>
      <c r="O85" s="2" t="s">
        <v>729</v>
      </c>
      <c r="P85" s="2" t="s">
        <v>131</v>
      </c>
      <c r="Q85" s="2" t="s">
        <v>131</v>
      </c>
      <c r="R85" s="2" t="s">
        <v>31</v>
      </c>
      <c r="S85" s="2" t="s">
        <v>131</v>
      </c>
      <c r="T85" s="2" t="s">
        <v>131</v>
      </c>
      <c r="U85" s="2" t="s">
        <v>131</v>
      </c>
      <c r="V85" s="2" t="s">
        <v>131</v>
      </c>
      <c r="W85" s="2" t="s">
        <v>131</v>
      </c>
      <c r="X85" s="2" t="s">
        <v>131</v>
      </c>
      <c r="Y85" s="2" t="s">
        <v>131</v>
      </c>
      <c r="Z85" s="4"/>
      <c r="AA85" s="4">
        <f>=ROUNDDOWN({0},0)</f>
      </c>
      <c r="AB85" s="5"/>
      <c r="AC85" s="2" t="s">
        <v>131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131</v>
      </c>
      <c r="BV85" s="2" t="s">
        <v>131</v>
      </c>
      <c r="BW85" s="2" t="s">
        <v>131</v>
      </c>
      <c r="BX85" s="2" t="s">
        <v>131</v>
      </c>
      <c r="BY85" s="2" t="s">
        <v>131</v>
      </c>
      <c r="BZ85" s="2" t="s">
        <v>131</v>
      </c>
      <c r="CA85" s="4"/>
      <c r="CB85" s="8"/>
      <c r="CC85" s="4"/>
      <c r="CD85" s="8"/>
      <c r="CE85" s="7"/>
      <c r="CF85" s="7"/>
      <c r="CG85" s="2" t="s">
        <v>131</v>
      </c>
      <c r="CH85" s="2" t="s">
        <v>131</v>
      </c>
      <c r="CI85" s="2" t="s">
        <v>131</v>
      </c>
      <c r="CJ85" s="2" t="s">
        <v>131</v>
      </c>
      <c r="CK85" s="2" t="s">
        <v>131</v>
      </c>
      <c r="CL85" s="2" t="s">
        <v>131</v>
      </c>
      <c r="CM85" s="4"/>
      <c r="CN85" s="8"/>
      <c r="CO85" s="4"/>
      <c r="CP85" s="8"/>
      <c r="CQ85" s="7"/>
      <c r="CR85" s="7"/>
      <c r="CS85" s="2" t="s">
        <v>131</v>
      </c>
      <c r="CT85" s="2" t="s">
        <v>131</v>
      </c>
      <c r="CU85" s="2" t="s">
        <v>131</v>
      </c>
      <c r="CV85" s="2" t="s">
        <v>131</v>
      </c>
      <c r="CW85" s="2" t="s">
        <v>131</v>
      </c>
      <c r="CX85" s="2" t="s">
        <v>131</v>
      </c>
      <c r="CY85" s="4"/>
      <c r="CZ85" s="8"/>
      <c r="DA85" s="4"/>
      <c r="DB85" s="8"/>
      <c r="DC85" s="7"/>
      <c r="DD85" s="7"/>
      <c r="DE85" s="2" t="s">
        <v>131</v>
      </c>
      <c r="DF85" s="2" t="s">
        <v>131</v>
      </c>
      <c r="DG85" s="2" t="s">
        <v>131</v>
      </c>
      <c r="DH85" s="2" t="s">
        <v>131</v>
      </c>
      <c r="DI85" s="2" t="s">
        <v>131</v>
      </c>
      <c r="DJ85" s="2" t="s">
        <v>131</v>
      </c>
      <c r="DK85" s="4"/>
      <c r="DL85" s="8"/>
      <c r="DM85" s="4"/>
      <c r="DN85" s="8"/>
      <c r="DO85" s="7"/>
      <c r="DP85" s="7"/>
      <c r="DQ85" s="2" t="s">
        <v>131</v>
      </c>
      <c r="DR85" s="2" t="s">
        <v>131</v>
      </c>
      <c r="DS85" s="2" t="s">
        <v>131</v>
      </c>
      <c r="DT85" s="2" t="s">
        <v>131</v>
      </c>
      <c r="DU85" s="2" t="s">
        <v>131</v>
      </c>
      <c r="DV85" s="2" t="s">
        <v>131</v>
      </c>
      <c r="DW85" s="4"/>
      <c r="DX85" s="8"/>
      <c r="DY85" s="4"/>
      <c r="DZ85" s="8"/>
      <c r="EA85" s="7"/>
      <c r="EB85" s="7"/>
      <c r="EC85" s="2" t="s">
        <v>131</v>
      </c>
      <c r="ED85" s="2" t="s">
        <v>131</v>
      </c>
      <c r="EE85" s="2" t="s">
        <v>131</v>
      </c>
      <c r="EF85" s="2" t="s">
        <v>131</v>
      </c>
      <c r="EG85" s="2" t="s">
        <v>131</v>
      </c>
      <c r="EH85" s="2" t="s">
        <v>131</v>
      </c>
      <c r="EI85" s="4"/>
      <c r="EJ85" s="8"/>
      <c r="EK85" s="4"/>
      <c r="EL85" s="8"/>
      <c r="EM85" s="7"/>
      <c r="EN85" s="7"/>
      <c r="EO85" s="2" t="s">
        <v>131</v>
      </c>
      <c r="EP85" s="2" t="s">
        <v>131</v>
      </c>
      <c r="EQ85" s="2" t="s">
        <v>131</v>
      </c>
      <c r="ER85" s="2" t="s">
        <v>131</v>
      </c>
      <c r="ES85" s="2" t="s">
        <v>131</v>
      </c>
      <c r="ET85" s="2" t="s">
        <v>131</v>
      </c>
      <c r="EU85" s="4"/>
      <c r="EV85" s="8"/>
      <c r="EW85" s="4"/>
      <c r="EX85" s="8"/>
      <c r="EY85" s="7"/>
      <c r="EZ85" s="7"/>
      <c r="FA85" s="2" t="s">
        <v>131</v>
      </c>
      <c r="FB85" s="2" t="s">
        <v>131</v>
      </c>
      <c r="FC85" s="2" t="s">
        <v>131</v>
      </c>
      <c r="FD85" s="2" t="s">
        <v>131</v>
      </c>
      <c r="FE85" s="2" t="s">
        <v>131</v>
      </c>
      <c r="FF85" s="2" t="s">
        <v>131</v>
      </c>
      <c r="FG85" s="4"/>
      <c r="FH85" s="8"/>
      <c r="FI85" s="4"/>
      <c r="FJ85" s="8"/>
      <c r="FK85" s="7"/>
      <c r="FL85" s="7"/>
      <c r="FM85" s="2" t="s">
        <v>131</v>
      </c>
      <c r="FN85" s="2" t="s">
        <v>131</v>
      </c>
      <c r="FO85" s="2" t="s">
        <v>131</v>
      </c>
      <c r="FP85" s="2" t="s">
        <v>131</v>
      </c>
      <c r="FQ85" s="2" t="s">
        <v>131</v>
      </c>
      <c r="FR85" s="2" t="s">
        <v>131</v>
      </c>
      <c r="FS85" s="4"/>
      <c r="FT85" s="8"/>
      <c r="FU85" s="4"/>
      <c r="FV85" s="8"/>
      <c r="FW85" s="7"/>
      <c r="FX85" s="7"/>
      <c r="FY85" s="2" t="s">
        <v>131</v>
      </c>
      <c r="FZ85" s="2" t="s">
        <v>131</v>
      </c>
      <c r="GA85" s="2" t="s">
        <v>131</v>
      </c>
      <c r="GB85" s="2" t="s">
        <v>131</v>
      </c>
      <c r="GC85" s="2" t="s">
        <v>131</v>
      </c>
      <c r="GD85" s="2" t="s">
        <v>131</v>
      </c>
      <c r="GE85" s="4"/>
      <c r="GF85" s="8"/>
      <c r="GG85" s="4"/>
      <c r="GH85" s="8"/>
      <c r="GI85" s="7"/>
      <c r="GJ85" s="7"/>
      <c r="GK85" s="2" t="s">
        <v>131</v>
      </c>
      <c r="GL85" s="2" t="s">
        <v>131</v>
      </c>
      <c r="GM85" s="2" t="s">
        <v>131</v>
      </c>
      <c r="GN85" s="2" t="s">
        <v>131</v>
      </c>
      <c r="GO85" s="2" t="s">
        <v>131</v>
      </c>
      <c r="GP85" s="2" t="s">
        <v>131</v>
      </c>
      <c r="GQ85" s="4"/>
      <c r="GR85" s="8"/>
      <c r="GS85" s="4"/>
      <c r="GT85" s="8"/>
      <c r="GU85" s="7"/>
      <c r="GV85" s="7"/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2" t="s">
        <v>131</v>
      </c>
      <c r="HC85" s="4"/>
      <c r="HD85" s="8"/>
      <c r="HE85" s="4"/>
      <c r="HF85" s="8"/>
      <c r="HG85" s="7"/>
      <c r="HH85" s="7"/>
      <c r="HI85" s="2" t="s">
        <v>131</v>
      </c>
      <c r="HJ85" s="2" t="s">
        <v>131</v>
      </c>
      <c r="HK85" s="2" t="s">
        <v>131</v>
      </c>
      <c r="HL85" s="2" t="s">
        <v>131</v>
      </c>
      <c r="HM85" s="2" t="s">
        <v>131</v>
      </c>
      <c r="HN85" s="2" t="s">
        <v>131</v>
      </c>
      <c r="HO85" s="4"/>
      <c r="HP85" s="8"/>
      <c r="HQ85" s="4"/>
      <c r="HR85" s="8"/>
      <c r="HS85" s="7"/>
      <c r="HT85" s="7"/>
      <c r="HU85" s="2" t="s">
        <v>131</v>
      </c>
      <c r="HV85" s="2" t="s">
        <v>131</v>
      </c>
      <c r="HW85" s="2" t="s">
        <v>131</v>
      </c>
      <c r="HX85" s="2" t="s">
        <v>131</v>
      </c>
      <c r="HY85" s="2" t="s">
        <v>131</v>
      </c>
      <c r="HZ85" s="2" t="s">
        <v>131</v>
      </c>
      <c r="IA85" s="4"/>
      <c r="IB85" s="8"/>
      <c r="IC85" s="4"/>
      <c r="ID85" s="8"/>
      <c r="IE85" s="7"/>
      <c r="IF85" s="7"/>
      <c r="IG85" s="2" t="s">
        <v>131</v>
      </c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4"/>
      <c r="IN85" s="8"/>
      <c r="IO85" s="4"/>
      <c r="IP85" s="8"/>
      <c r="IQ85" s="7"/>
      <c r="IR85" s="7"/>
      <c r="IS85" s="2" t="s">
        <v>131</v>
      </c>
      <c r="IT85" s="2" t="s">
        <v>131</v>
      </c>
      <c r="IU85" s="2" t="s">
        <v>131</v>
      </c>
      <c r="IV85" s="2" t="s">
        <v>131</v>
      </c>
      <c r="IW85" s="2" t="s">
        <v>131</v>
      </c>
      <c r="IX85" s="2" t="s">
        <v>131</v>
      </c>
      <c r="IY85" s="4"/>
      <c r="IZ85" s="8"/>
      <c r="JA85" s="4"/>
      <c r="JB85" s="8"/>
      <c r="JC85" s="7"/>
      <c r="JD85" s="7"/>
      <c r="JE85" s="2" t="s">
        <v>131</v>
      </c>
      <c r="JF85" s="2" t="s">
        <v>131</v>
      </c>
      <c r="JG85" s="2" t="s">
        <v>131</v>
      </c>
      <c r="JH85" s="2" t="s">
        <v>131</v>
      </c>
      <c r="JI85" s="2" t="s">
        <v>131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131</v>
      </c>
      <c r="LN85" s="2" t="s">
        <v>131</v>
      </c>
      <c r="LO85" s="2" t="s">
        <v>131</v>
      </c>
      <c r="LP85" s="2" t="s">
        <v>131</v>
      </c>
      <c r="LQ85" s="2" t="s">
        <v>131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131</v>
      </c>
      <c r="RB85" s="2" t="s">
        <v>131</v>
      </c>
      <c r="RC85" s="2" t="s">
        <v>131</v>
      </c>
      <c r="RD85" s="2" t="s">
        <v>131</v>
      </c>
      <c r="RE85" s="2" t="s">
        <v>131</v>
      </c>
      <c r="RF85" s="2" t="s">
        <v>131</v>
      </c>
    </row>
    <row r="86">
      <c r="A86" s="2" t="s">
        <v>1297</v>
      </c>
      <c r="B86" s="2" t="s">
        <v>120</v>
      </c>
      <c r="C86" s="2" t="s">
        <v>121</v>
      </c>
      <c r="D86" s="2" t="s">
        <v>1298</v>
      </c>
      <c r="E86" s="2" t="s">
        <v>1299</v>
      </c>
      <c r="F86" s="2" t="s">
        <v>429</v>
      </c>
      <c r="G86" s="2" t="s">
        <v>429</v>
      </c>
      <c r="H86" s="2" t="s">
        <v>429</v>
      </c>
      <c r="I86" s="2" t="s">
        <v>1300</v>
      </c>
      <c r="J86" s="2" t="s">
        <v>126</v>
      </c>
      <c r="K86" s="2" t="s">
        <v>366</v>
      </c>
      <c r="L86" s="3">
        <v>51.3</v>
      </c>
      <c r="M86" s="3">
        <v>53.86</v>
      </c>
      <c r="N86" s="3">
        <v>119.99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219</v>
      </c>
      <c r="V86" s="2" t="s">
        <v>220</v>
      </c>
      <c r="W86" s="2" t="s">
        <v>433</v>
      </c>
      <c r="X86" s="2" t="s">
        <v>135</v>
      </c>
      <c r="Y86" s="2" t="s">
        <v>284</v>
      </c>
      <c r="Z86" s="4">
        <v>379</v>
      </c>
      <c r="AA86" s="4">
        <f>=ROUNDDOWN(18.95,0)</f>
      </c>
      <c r="AB86" s="5">
        <v>20</v>
      </c>
      <c r="AC86" s="2" t="s">
        <v>342</v>
      </c>
      <c r="AD86" s="4">
        <v>200</v>
      </c>
      <c r="AE86" s="4">
        <v>200</v>
      </c>
      <c r="AF86" s="6">
        <v>63</v>
      </c>
      <c r="AG86" s="6"/>
      <c r="AH86" s="7">
        <v>0.4891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166</v>
      </c>
      <c r="AQ86" s="8">
        <v>10613.17</v>
      </c>
      <c r="AR86" s="4"/>
      <c r="AS86" s="8"/>
      <c r="AT86" s="7"/>
      <c r="AU86" s="7"/>
      <c r="AV86" s="4">
        <v>166</v>
      </c>
      <c r="AW86" s="8">
        <v>10613.17</v>
      </c>
      <c r="AX86" s="4"/>
      <c r="AY86" s="8"/>
      <c r="AZ86" s="7"/>
      <c r="BA86" s="7"/>
      <c r="BB86" s="7">
        <v>1</v>
      </c>
      <c r="BC86" s="4">
        <v>166</v>
      </c>
      <c r="BD86" s="8">
        <v>10613.17</v>
      </c>
      <c r="BE86" s="4"/>
      <c r="BF86" s="8"/>
      <c r="BG86" s="7"/>
      <c r="BH86" s="7"/>
      <c r="BI86" s="7">
        <v>1</v>
      </c>
      <c r="BJ86" s="4">
        <v>166</v>
      </c>
      <c r="BK86" s="8">
        <v>10613.17</v>
      </c>
      <c r="BL86" s="2" t="s">
        <v>1301</v>
      </c>
      <c r="BM86" s="7">
        <v>1</v>
      </c>
      <c r="BN86" s="7">
        <v>1</v>
      </c>
      <c r="BO86" s="4">
        <v>99</v>
      </c>
      <c r="BP86" s="8">
        <v>6489.45</v>
      </c>
      <c r="BQ86" s="4"/>
      <c r="BR86" s="8"/>
      <c r="BS86" s="7"/>
      <c r="BT86" s="7"/>
      <c r="BU86" s="2" t="s">
        <v>139</v>
      </c>
      <c r="BV86" s="2" t="s">
        <v>128</v>
      </c>
      <c r="BW86" s="2" t="s">
        <v>131</v>
      </c>
      <c r="BX86" s="2" t="s">
        <v>286</v>
      </c>
      <c r="BY86" s="2" t="s">
        <v>141</v>
      </c>
      <c r="BZ86" s="2" t="s">
        <v>131</v>
      </c>
      <c r="CA86" s="4">
        <v>10</v>
      </c>
      <c r="CB86" s="8">
        <v>547.65</v>
      </c>
      <c r="CC86" s="4"/>
      <c r="CD86" s="8"/>
      <c r="CE86" s="7"/>
      <c r="CF86" s="7"/>
      <c r="CG86" s="2" t="s">
        <v>139</v>
      </c>
      <c r="CH86" s="2" t="s">
        <v>128</v>
      </c>
      <c r="CI86" s="2" t="s">
        <v>1302</v>
      </c>
      <c r="CJ86" s="2" t="s">
        <v>1303</v>
      </c>
      <c r="CK86" s="2" t="s">
        <v>141</v>
      </c>
      <c r="CL86" s="2" t="s">
        <v>131</v>
      </c>
      <c r="CM86" s="4">
        <v>25</v>
      </c>
      <c r="CN86" s="8">
        <v>1476.32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284</v>
      </c>
      <c r="CV86" s="2" t="s">
        <v>1304</v>
      </c>
      <c r="CW86" s="2" t="s">
        <v>141</v>
      </c>
      <c r="CX86" s="2" t="s">
        <v>131</v>
      </c>
      <c r="CY86" s="4">
        <v>22</v>
      </c>
      <c r="CZ86" s="8">
        <v>1448.48</v>
      </c>
      <c r="DA86" s="4"/>
      <c r="DB86" s="8"/>
      <c r="DC86" s="7"/>
      <c r="DD86" s="7"/>
      <c r="DE86" s="2" t="s">
        <v>139</v>
      </c>
      <c r="DF86" s="2" t="s">
        <v>128</v>
      </c>
      <c r="DG86" s="2" t="s">
        <v>290</v>
      </c>
      <c r="DH86" s="2" t="s">
        <v>1305</v>
      </c>
      <c r="DI86" s="2" t="s">
        <v>141</v>
      </c>
      <c r="DJ86" s="2" t="s">
        <v>131</v>
      </c>
      <c r="DK86" s="4">
        <v>7</v>
      </c>
      <c r="DL86" s="8">
        <v>469.21</v>
      </c>
      <c r="DM86" s="4"/>
      <c r="DN86" s="8"/>
      <c r="DO86" s="7"/>
      <c r="DP86" s="7"/>
      <c r="DQ86" s="2" t="s">
        <v>139</v>
      </c>
      <c r="DR86" s="2" t="s">
        <v>128</v>
      </c>
      <c r="DS86" s="2" t="s">
        <v>292</v>
      </c>
      <c r="DT86" s="2" t="s">
        <v>1078</v>
      </c>
      <c r="DU86" s="2" t="s">
        <v>141</v>
      </c>
      <c r="DV86" s="2" t="s">
        <v>131</v>
      </c>
      <c r="DW86" s="4"/>
      <c r="DX86" s="8"/>
      <c r="DY86" s="4"/>
      <c r="DZ86" s="8"/>
      <c r="EA86" s="7"/>
      <c r="EB86" s="7"/>
      <c r="EC86" s="2" t="s">
        <v>206</v>
      </c>
      <c r="ED86" s="2" t="s">
        <v>128</v>
      </c>
      <c r="EE86" s="2" t="s">
        <v>131</v>
      </c>
      <c r="EF86" s="2" t="s">
        <v>131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139</v>
      </c>
      <c r="EP86" s="2" t="s">
        <v>128</v>
      </c>
      <c r="EQ86" s="2" t="s">
        <v>294</v>
      </c>
      <c r="ER86" s="2" t="s">
        <v>1306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170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>
        <v>1</v>
      </c>
      <c r="FH86" s="8">
        <v>59.25</v>
      </c>
      <c r="FI86" s="4"/>
      <c r="FJ86" s="8"/>
      <c r="FK86" s="7"/>
      <c r="FL86" s="7"/>
      <c r="FM86" s="2" t="s">
        <v>139</v>
      </c>
      <c r="FN86" s="2" t="s">
        <v>128</v>
      </c>
      <c r="FO86" s="2" t="s">
        <v>152</v>
      </c>
      <c r="FP86" s="2" t="s">
        <v>461</v>
      </c>
      <c r="FQ86" s="2" t="s">
        <v>141</v>
      </c>
      <c r="FR86" s="2" t="s">
        <v>131</v>
      </c>
      <c r="FS86" s="4"/>
      <c r="FT86" s="8"/>
      <c r="FU86" s="4"/>
      <c r="FV86" s="8"/>
      <c r="FW86" s="7"/>
      <c r="FX86" s="7"/>
      <c r="FY86" s="2" t="s">
        <v>139</v>
      </c>
      <c r="FZ86" s="2" t="s">
        <v>128</v>
      </c>
      <c r="GA86" s="2" t="s">
        <v>1307</v>
      </c>
      <c r="GB86" s="2" t="s">
        <v>131</v>
      </c>
      <c r="GC86" s="2" t="s">
        <v>141</v>
      </c>
      <c r="GD86" s="2" t="s">
        <v>131</v>
      </c>
      <c r="GE86" s="4"/>
      <c r="GF86" s="8"/>
      <c r="GG86" s="4"/>
      <c r="GH86" s="8"/>
      <c r="GI86" s="7"/>
      <c r="GJ86" s="7"/>
      <c r="GK86" s="2" t="s">
        <v>139</v>
      </c>
      <c r="GL86" s="2" t="s">
        <v>128</v>
      </c>
      <c r="GM86" s="2" t="s">
        <v>298</v>
      </c>
      <c r="GN86" s="2" t="s">
        <v>746</v>
      </c>
      <c r="GO86" s="2" t="s">
        <v>141</v>
      </c>
      <c r="GP86" s="2" t="s">
        <v>131</v>
      </c>
      <c r="GQ86" s="4"/>
      <c r="GR86" s="8"/>
      <c r="GS86" s="4"/>
      <c r="GT86" s="8"/>
      <c r="GU86" s="7"/>
      <c r="GV86" s="7"/>
      <c r="GW86" s="2" t="s">
        <v>139</v>
      </c>
      <c r="GX86" s="2" t="s">
        <v>128</v>
      </c>
      <c r="GY86" s="2" t="s">
        <v>300</v>
      </c>
      <c r="GZ86" s="2" t="s">
        <v>131</v>
      </c>
      <c r="HA86" s="2" t="s">
        <v>141</v>
      </c>
      <c r="HB86" s="2" t="s">
        <v>131</v>
      </c>
      <c r="HC86" s="4">
        <v>1</v>
      </c>
      <c r="HD86" s="8">
        <v>58.17</v>
      </c>
      <c r="HE86" s="4"/>
      <c r="HF86" s="8"/>
      <c r="HG86" s="7"/>
      <c r="HH86" s="7"/>
      <c r="HI86" s="2" t="s">
        <v>139</v>
      </c>
      <c r="HJ86" s="2" t="s">
        <v>128</v>
      </c>
      <c r="HK86" s="2" t="s">
        <v>1308</v>
      </c>
      <c r="HL86" s="2" t="s">
        <v>825</v>
      </c>
      <c r="HM86" s="2" t="s">
        <v>141</v>
      </c>
      <c r="HN86" s="2" t="s">
        <v>131</v>
      </c>
      <c r="HO86" s="4">
        <v>1</v>
      </c>
      <c r="HP86" s="8">
        <v>64.64</v>
      </c>
      <c r="HQ86" s="4"/>
      <c r="HR86" s="8"/>
      <c r="HS86" s="7"/>
      <c r="HT86" s="7"/>
      <c r="HU86" s="2" t="s">
        <v>139</v>
      </c>
      <c r="HV86" s="2" t="s">
        <v>128</v>
      </c>
      <c r="HW86" s="2" t="s">
        <v>1307</v>
      </c>
      <c r="HX86" s="2" t="s">
        <v>689</v>
      </c>
      <c r="HY86" s="2" t="s">
        <v>141</v>
      </c>
      <c r="HZ86" s="2" t="s">
        <v>131</v>
      </c>
      <c r="IA86" s="4"/>
      <c r="IB86" s="8"/>
      <c r="IC86" s="4"/>
      <c r="ID86" s="8"/>
      <c r="IE86" s="7"/>
      <c r="IF86" s="7"/>
      <c r="IG86" s="2" t="s">
        <v>139</v>
      </c>
      <c r="IH86" s="2" t="s">
        <v>128</v>
      </c>
      <c r="II86" s="2" t="s">
        <v>379</v>
      </c>
      <c r="IJ86" s="2" t="s">
        <v>131</v>
      </c>
      <c r="IK86" s="2" t="s">
        <v>141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290</v>
      </c>
      <c r="IV86" s="2" t="s">
        <v>1309</v>
      </c>
      <c r="IW86" s="2" t="s">
        <v>141</v>
      </c>
      <c r="IX86" s="2" t="s">
        <v>131</v>
      </c>
      <c r="IY86" s="4"/>
      <c r="IZ86" s="8"/>
      <c r="JA86" s="4"/>
      <c r="JB86" s="8"/>
      <c r="JC86" s="7"/>
      <c r="JD86" s="7"/>
      <c r="JE86" s="2" t="s">
        <v>170</v>
      </c>
      <c r="JF86" s="2" t="s">
        <v>128</v>
      </c>
      <c r="JG86" s="2" t="s">
        <v>131</v>
      </c>
      <c r="JH86" s="2" t="s">
        <v>131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169</v>
      </c>
      <c r="JT86" s="2" t="s">
        <v>131</v>
      </c>
      <c r="JU86" s="2" t="s">
        <v>141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170</v>
      </c>
      <c r="KP86" s="2" t="s">
        <v>128</v>
      </c>
      <c r="KQ86" s="2" t="s">
        <v>131</v>
      </c>
      <c r="KR86" s="2" t="s">
        <v>131</v>
      </c>
      <c r="KS86" s="2" t="s">
        <v>141</v>
      </c>
      <c r="KT86" s="2" t="s">
        <v>131</v>
      </c>
      <c r="KU86" s="4"/>
      <c r="KV86" s="8"/>
      <c r="KW86" s="4"/>
      <c r="KX86" s="8"/>
      <c r="KY86" s="7"/>
      <c r="KZ86" s="7"/>
      <c r="LA86" s="2" t="s">
        <v>170</v>
      </c>
      <c r="LB86" s="2" t="s">
        <v>172</v>
      </c>
      <c r="LC86" s="2" t="s">
        <v>131</v>
      </c>
      <c r="LD86" s="2" t="s">
        <v>131</v>
      </c>
      <c r="LE86" s="2" t="s">
        <v>141</v>
      </c>
      <c r="LF86" s="2" t="s">
        <v>131</v>
      </c>
      <c r="LG86" s="4"/>
      <c r="LH86" s="8"/>
      <c r="LI86" s="4"/>
      <c r="LJ86" s="8"/>
      <c r="LK86" s="7"/>
      <c r="LL86" s="7"/>
      <c r="LM86" s="2" t="s">
        <v>171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170</v>
      </c>
      <c r="LZ86" s="2" t="s">
        <v>128</v>
      </c>
      <c r="MA86" s="2" t="s">
        <v>131</v>
      </c>
      <c r="MB86" s="2" t="s">
        <v>131</v>
      </c>
      <c r="MC86" s="2" t="s">
        <v>141</v>
      </c>
      <c r="MD86" s="2" t="s">
        <v>131</v>
      </c>
      <c r="ME86" s="4"/>
      <c r="MF86" s="8"/>
      <c r="MG86" s="4"/>
      <c r="MH86" s="8"/>
      <c r="MI86" s="7"/>
      <c r="MJ86" s="7"/>
      <c r="MK86" s="2" t="s">
        <v>170</v>
      </c>
      <c r="ML86" s="2" t="s">
        <v>128</v>
      </c>
      <c r="MM86" s="2" t="s">
        <v>131</v>
      </c>
      <c r="MN86" s="2" t="s">
        <v>131</v>
      </c>
      <c r="MO86" s="2" t="s">
        <v>141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170</v>
      </c>
      <c r="NJ86" s="2" t="s">
        <v>128</v>
      </c>
      <c r="NK86" s="2" t="s">
        <v>131</v>
      </c>
      <c r="NL86" s="2" t="s">
        <v>131</v>
      </c>
      <c r="NM86" s="2" t="s">
        <v>141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170</v>
      </c>
      <c r="PF86" s="2" t="s">
        <v>128</v>
      </c>
      <c r="PG86" s="2" t="s">
        <v>131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170</v>
      </c>
      <c r="PR86" s="2" t="s">
        <v>128</v>
      </c>
      <c r="PS86" s="2" t="s">
        <v>131</v>
      </c>
      <c r="PT86" s="2" t="s">
        <v>131</v>
      </c>
      <c r="PU86" s="2" t="s">
        <v>141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171</v>
      </c>
      <c r="QP86" s="2" t="s">
        <v>128</v>
      </c>
      <c r="QQ86" s="2" t="s">
        <v>131</v>
      </c>
      <c r="QR86" s="2" t="s">
        <v>131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139</v>
      </c>
      <c r="RB86" s="2" t="s">
        <v>172</v>
      </c>
      <c r="RC86" s="2" t="s">
        <v>289</v>
      </c>
      <c r="RD86" s="2" t="s">
        <v>131</v>
      </c>
      <c r="RE86" s="2" t="s">
        <v>141</v>
      </c>
      <c r="RF86" s="2" t="s">
        <v>131</v>
      </c>
    </row>
    <row r="87">
      <c r="A87" s="2" t="s">
        <v>1310</v>
      </c>
      <c r="B87" s="2" t="s">
        <v>120</v>
      </c>
      <c r="C87" s="2" t="s">
        <v>121</v>
      </c>
      <c r="D87" s="2" t="s">
        <v>1298</v>
      </c>
      <c r="E87" s="2" t="s">
        <v>1299</v>
      </c>
      <c r="F87" s="2" t="s">
        <v>1311</v>
      </c>
      <c r="G87" s="2" t="s">
        <v>1311</v>
      </c>
      <c r="H87" s="2" t="s">
        <v>1311</v>
      </c>
      <c r="I87" s="2" t="s">
        <v>1312</v>
      </c>
      <c r="J87" s="2" t="s">
        <v>126</v>
      </c>
      <c r="K87" s="2" t="s">
        <v>1313</v>
      </c>
      <c r="L87" s="3">
        <v>48</v>
      </c>
      <c r="M87" s="3">
        <v>50.4</v>
      </c>
      <c r="N87" s="3">
        <v>99.99</v>
      </c>
      <c r="O87" s="2" t="s">
        <v>128</v>
      </c>
      <c r="P87" s="2" t="s">
        <v>218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219</v>
      </c>
      <c r="V87" s="2" t="s">
        <v>220</v>
      </c>
      <c r="W87" s="2" t="s">
        <v>367</v>
      </c>
      <c r="X87" s="2" t="s">
        <v>131</v>
      </c>
      <c r="Y87" s="2" t="s">
        <v>475</v>
      </c>
      <c r="Z87" s="4">
        <v>46</v>
      </c>
      <c r="AA87" s="4">
        <f>=ROUNDDOWN(23,0)</f>
      </c>
      <c r="AB87" s="5">
        <v>2</v>
      </c>
      <c r="AC87" s="2" t="s">
        <v>131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22</v>
      </c>
      <c r="AQ87" s="8">
        <v>1090.14</v>
      </c>
      <c r="AR87" s="4"/>
      <c r="AS87" s="8"/>
      <c r="AT87" s="7"/>
      <c r="AU87" s="7"/>
      <c r="AV87" s="4">
        <v>22</v>
      </c>
      <c r="AW87" s="8">
        <v>1090.14</v>
      </c>
      <c r="AX87" s="4"/>
      <c r="AY87" s="8"/>
      <c r="AZ87" s="7"/>
      <c r="BA87" s="7"/>
      <c r="BB87" s="7">
        <v>1</v>
      </c>
      <c r="BC87" s="4">
        <v>22</v>
      </c>
      <c r="BD87" s="8">
        <v>1090.14</v>
      </c>
      <c r="BE87" s="4"/>
      <c r="BF87" s="8"/>
      <c r="BG87" s="7"/>
      <c r="BH87" s="7"/>
      <c r="BI87" s="7">
        <v>1</v>
      </c>
      <c r="BJ87" s="4">
        <v>22</v>
      </c>
      <c r="BK87" s="8">
        <v>1090.14</v>
      </c>
      <c r="BL87" s="2" t="s">
        <v>877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128</v>
      </c>
      <c r="BW87" s="2" t="s">
        <v>131</v>
      </c>
      <c r="BX87" s="2" t="s">
        <v>1314</v>
      </c>
      <c r="BY87" s="2" t="s">
        <v>141</v>
      </c>
      <c r="BZ87" s="2" t="s">
        <v>131</v>
      </c>
      <c r="CA87" s="4">
        <v>16</v>
      </c>
      <c r="CB87" s="8">
        <v>748.44</v>
      </c>
      <c r="CC87" s="4"/>
      <c r="CD87" s="8"/>
      <c r="CE87" s="7"/>
      <c r="CF87" s="7"/>
      <c r="CG87" s="2" t="s">
        <v>139</v>
      </c>
      <c r="CH87" s="2" t="s">
        <v>128</v>
      </c>
      <c r="CI87" s="2" t="s">
        <v>792</v>
      </c>
      <c r="CJ87" s="2" t="s">
        <v>1315</v>
      </c>
      <c r="CK87" s="2" t="s">
        <v>141</v>
      </c>
      <c r="CL87" s="2" t="s">
        <v>131</v>
      </c>
      <c r="CM87" s="4">
        <v>6</v>
      </c>
      <c r="CN87" s="8">
        <v>341.7</v>
      </c>
      <c r="CO87" s="4"/>
      <c r="CP87" s="8"/>
      <c r="CQ87" s="7"/>
      <c r="CR87" s="7"/>
      <c r="CS87" s="2" t="s">
        <v>139</v>
      </c>
      <c r="CT87" s="2" t="s">
        <v>128</v>
      </c>
      <c r="CU87" s="2" t="s">
        <v>475</v>
      </c>
      <c r="CV87" s="2" t="s">
        <v>1316</v>
      </c>
      <c r="CW87" s="2" t="s">
        <v>141</v>
      </c>
      <c r="CX87" s="2" t="s">
        <v>131</v>
      </c>
      <c r="CY87" s="4"/>
      <c r="CZ87" s="8"/>
      <c r="DA87" s="4"/>
      <c r="DB87" s="8"/>
      <c r="DC87" s="7"/>
      <c r="DD87" s="7"/>
      <c r="DE87" s="2" t="s">
        <v>139</v>
      </c>
      <c r="DF87" s="2" t="s">
        <v>128</v>
      </c>
      <c r="DG87" s="2" t="s">
        <v>1317</v>
      </c>
      <c r="DH87" s="2" t="s">
        <v>1318</v>
      </c>
      <c r="DI87" s="2" t="s">
        <v>141</v>
      </c>
      <c r="DJ87" s="2" t="s">
        <v>131</v>
      </c>
      <c r="DK87" s="4"/>
      <c r="DL87" s="8"/>
      <c r="DM87" s="4"/>
      <c r="DN87" s="8"/>
      <c r="DO87" s="7"/>
      <c r="DP87" s="7"/>
      <c r="DQ87" s="2" t="s">
        <v>139</v>
      </c>
      <c r="DR87" s="2" t="s">
        <v>146</v>
      </c>
      <c r="DS87" s="2" t="s">
        <v>442</v>
      </c>
      <c r="DT87" s="2" t="s">
        <v>131</v>
      </c>
      <c r="DU87" s="2" t="s">
        <v>141</v>
      </c>
      <c r="DV87" s="2" t="s">
        <v>131</v>
      </c>
      <c r="DW87" s="4"/>
      <c r="DX87" s="8"/>
      <c r="DY87" s="4"/>
      <c r="DZ87" s="8"/>
      <c r="EA87" s="7"/>
      <c r="EB87" s="7"/>
      <c r="EC87" s="2" t="s">
        <v>206</v>
      </c>
      <c r="ED87" s="2" t="s">
        <v>128</v>
      </c>
      <c r="EE87" s="2" t="s">
        <v>131</v>
      </c>
      <c r="EF87" s="2" t="s">
        <v>131</v>
      </c>
      <c r="EG87" s="2" t="s">
        <v>141</v>
      </c>
      <c r="EH87" s="2" t="s">
        <v>131</v>
      </c>
      <c r="EI87" s="4"/>
      <c r="EJ87" s="8"/>
      <c r="EK87" s="4"/>
      <c r="EL87" s="8"/>
      <c r="EM87" s="7"/>
      <c r="EN87" s="7"/>
      <c r="EO87" s="2" t="s">
        <v>139</v>
      </c>
      <c r="EP87" s="2" t="s">
        <v>128</v>
      </c>
      <c r="EQ87" s="2" t="s">
        <v>598</v>
      </c>
      <c r="ER87" s="2" t="s">
        <v>131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149</v>
      </c>
      <c r="FB87" s="2" t="s">
        <v>128</v>
      </c>
      <c r="FC87" s="2" t="s">
        <v>131</v>
      </c>
      <c r="FD87" s="2" t="s">
        <v>131</v>
      </c>
      <c r="FE87" s="2" t="s">
        <v>141</v>
      </c>
      <c r="FF87" s="2" t="s">
        <v>131</v>
      </c>
      <c r="FG87" s="4"/>
      <c r="FH87" s="8"/>
      <c r="FI87" s="4"/>
      <c r="FJ87" s="8"/>
      <c r="FK87" s="7"/>
      <c r="FL87" s="7"/>
      <c r="FM87" s="2" t="s">
        <v>139</v>
      </c>
      <c r="FN87" s="2" t="s">
        <v>128</v>
      </c>
      <c r="FO87" s="2" t="s">
        <v>233</v>
      </c>
      <c r="FP87" s="2" t="s">
        <v>131</v>
      </c>
      <c r="FQ87" s="2" t="s">
        <v>141</v>
      </c>
      <c r="FR87" s="2" t="s">
        <v>131</v>
      </c>
      <c r="FS87" s="4"/>
      <c r="FT87" s="8"/>
      <c r="FU87" s="4"/>
      <c r="FV87" s="8"/>
      <c r="FW87" s="7"/>
      <c r="FX87" s="7"/>
      <c r="FY87" s="2" t="s">
        <v>139</v>
      </c>
      <c r="FZ87" s="2" t="s">
        <v>128</v>
      </c>
      <c r="GA87" s="2" t="s">
        <v>234</v>
      </c>
      <c r="GB87" s="2" t="s">
        <v>131</v>
      </c>
      <c r="GC87" s="2" t="s">
        <v>141</v>
      </c>
      <c r="GD87" s="2" t="s">
        <v>131</v>
      </c>
      <c r="GE87" s="4"/>
      <c r="GF87" s="8"/>
      <c r="GG87" s="4"/>
      <c r="GH87" s="8"/>
      <c r="GI87" s="7"/>
      <c r="GJ87" s="7"/>
      <c r="GK87" s="2" t="s">
        <v>256</v>
      </c>
      <c r="GL87" s="2" t="s">
        <v>128</v>
      </c>
      <c r="GM87" s="2" t="s">
        <v>131</v>
      </c>
      <c r="GN87" s="2" t="s">
        <v>131</v>
      </c>
      <c r="GO87" s="2" t="s">
        <v>141</v>
      </c>
      <c r="GP87" s="2" t="s">
        <v>131</v>
      </c>
      <c r="GQ87" s="4"/>
      <c r="GR87" s="8"/>
      <c r="GS87" s="4"/>
      <c r="GT87" s="8"/>
      <c r="GU87" s="7"/>
      <c r="GV87" s="7"/>
      <c r="GW87" s="2" t="s">
        <v>139</v>
      </c>
      <c r="GX87" s="2" t="s">
        <v>128</v>
      </c>
      <c r="GY87" s="2" t="s">
        <v>300</v>
      </c>
      <c r="GZ87" s="2" t="s">
        <v>131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139</v>
      </c>
      <c r="HJ87" s="2" t="s">
        <v>128</v>
      </c>
      <c r="HK87" s="2" t="s">
        <v>234</v>
      </c>
      <c r="HL87" s="2" t="s">
        <v>464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139</v>
      </c>
      <c r="HV87" s="2" t="s">
        <v>128</v>
      </c>
      <c r="HW87" s="2" t="s">
        <v>302</v>
      </c>
      <c r="HX87" s="2" t="s">
        <v>538</v>
      </c>
      <c r="HY87" s="2" t="s">
        <v>141</v>
      </c>
      <c r="HZ87" s="2" t="s">
        <v>131</v>
      </c>
      <c r="IA87" s="4"/>
      <c r="IB87" s="8"/>
      <c r="IC87" s="4"/>
      <c r="ID87" s="8"/>
      <c r="IE87" s="7"/>
      <c r="IF87" s="7"/>
      <c r="IG87" s="2" t="s">
        <v>139</v>
      </c>
      <c r="IH87" s="2" t="s">
        <v>128</v>
      </c>
      <c r="II87" s="2" t="s">
        <v>1091</v>
      </c>
      <c r="IJ87" s="2" t="s">
        <v>632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475</v>
      </c>
      <c r="IV87" s="2" t="s">
        <v>131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170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128</v>
      </c>
      <c r="JS87" s="2" t="s">
        <v>169</v>
      </c>
      <c r="JT87" s="2" t="s">
        <v>131</v>
      </c>
      <c r="JU87" s="2" t="s">
        <v>141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170</v>
      </c>
      <c r="KP87" s="2" t="s">
        <v>128</v>
      </c>
      <c r="KQ87" s="2" t="s">
        <v>131</v>
      </c>
      <c r="KR87" s="2" t="s">
        <v>131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170</v>
      </c>
      <c r="LB87" s="2" t="s">
        <v>172</v>
      </c>
      <c r="LC87" s="2" t="s">
        <v>131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171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170</v>
      </c>
      <c r="LZ87" s="2" t="s">
        <v>128</v>
      </c>
      <c r="MA87" s="2" t="s">
        <v>131</v>
      </c>
      <c r="MB87" s="2" t="s">
        <v>131</v>
      </c>
      <c r="MC87" s="2" t="s">
        <v>141</v>
      </c>
      <c r="MD87" s="2" t="s">
        <v>131</v>
      </c>
      <c r="ME87" s="4"/>
      <c r="MF87" s="8"/>
      <c r="MG87" s="4"/>
      <c r="MH87" s="8"/>
      <c r="MI87" s="7"/>
      <c r="MJ87" s="7"/>
      <c r="MK87" s="2" t="s">
        <v>170</v>
      </c>
      <c r="ML87" s="2" t="s">
        <v>128</v>
      </c>
      <c r="MM87" s="2" t="s">
        <v>131</v>
      </c>
      <c r="MN87" s="2" t="s">
        <v>131</v>
      </c>
      <c r="MO87" s="2" t="s">
        <v>141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170</v>
      </c>
      <c r="NJ87" s="2" t="s">
        <v>128</v>
      </c>
      <c r="NK87" s="2" t="s">
        <v>131</v>
      </c>
      <c r="NL87" s="2" t="s">
        <v>131</v>
      </c>
      <c r="NM87" s="2" t="s">
        <v>141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170</v>
      </c>
      <c r="OH87" s="2" t="s">
        <v>128</v>
      </c>
      <c r="OI87" s="2" t="s">
        <v>131</v>
      </c>
      <c r="OJ87" s="2" t="s">
        <v>131</v>
      </c>
      <c r="OK87" s="2" t="s">
        <v>141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170</v>
      </c>
      <c r="PF87" s="2" t="s">
        <v>128</v>
      </c>
      <c r="PG87" s="2" t="s">
        <v>131</v>
      </c>
      <c r="PH87" s="2" t="s">
        <v>131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170</v>
      </c>
      <c r="PR87" s="2" t="s">
        <v>128</v>
      </c>
      <c r="PS87" s="2" t="s">
        <v>131</v>
      </c>
      <c r="PT87" s="2" t="s">
        <v>131</v>
      </c>
      <c r="PU87" s="2" t="s">
        <v>141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170</v>
      </c>
      <c r="QP87" s="2" t="s">
        <v>128</v>
      </c>
      <c r="QQ87" s="2" t="s">
        <v>131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139</v>
      </c>
      <c r="RB87" s="2" t="s">
        <v>172</v>
      </c>
      <c r="RC87" s="2" t="s">
        <v>473</v>
      </c>
      <c r="RD87" s="2" t="s">
        <v>131</v>
      </c>
      <c r="RE87" s="2" t="s">
        <v>141</v>
      </c>
      <c r="RF87" s="2" t="s">
        <v>131</v>
      </c>
    </row>
    <row r="88">
      <c r="A88" s="2" t="s">
        <v>1319</v>
      </c>
      <c r="B88" s="2" t="s">
        <v>120</v>
      </c>
      <c r="C88" s="2" t="s">
        <v>121</v>
      </c>
      <c r="D88" s="2" t="s">
        <v>1298</v>
      </c>
      <c r="E88" s="2" t="s">
        <v>1299</v>
      </c>
      <c r="F88" s="2" t="s">
        <v>1320</v>
      </c>
      <c r="G88" s="2" t="s">
        <v>1320</v>
      </c>
      <c r="H88" s="2" t="s">
        <v>1320</v>
      </c>
      <c r="I88" s="2" t="s">
        <v>1321</v>
      </c>
      <c r="J88" s="2" t="s">
        <v>126</v>
      </c>
      <c r="K88" s="2" t="s">
        <v>876</v>
      </c>
      <c r="L88" s="3">
        <v>45</v>
      </c>
      <c r="M88" s="3">
        <v>47.25</v>
      </c>
      <c r="N88" s="3">
        <v>94.99</v>
      </c>
      <c r="O88" s="2" t="s">
        <v>128</v>
      </c>
      <c r="P88" s="2" t="s">
        <v>432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219</v>
      </c>
      <c r="V88" s="2" t="s">
        <v>220</v>
      </c>
      <c r="W88" s="2" t="s">
        <v>1117</v>
      </c>
      <c r="X88" s="2" t="s">
        <v>367</v>
      </c>
      <c r="Y88" s="2" t="s">
        <v>1322</v>
      </c>
      <c r="Z88" s="4">
        <v>100</v>
      </c>
      <c r="AA88" s="4">
        <f>=ROUNDDOWN(100,0)</f>
      </c>
      <c r="AB88" s="5">
        <v>1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256</v>
      </c>
      <c r="BV88" s="2" t="s">
        <v>128</v>
      </c>
      <c r="BW88" s="2" t="s">
        <v>131</v>
      </c>
      <c r="BX88" s="2" t="s">
        <v>131</v>
      </c>
      <c r="BY88" s="2" t="s">
        <v>141</v>
      </c>
      <c r="BZ88" s="2" t="s">
        <v>131</v>
      </c>
      <c r="CA88" s="4"/>
      <c r="CB88" s="8"/>
      <c r="CC88" s="4"/>
      <c r="CD88" s="8"/>
      <c r="CE88" s="7"/>
      <c r="CF88" s="7"/>
      <c r="CG88" s="2" t="s">
        <v>139</v>
      </c>
      <c r="CH88" s="2" t="s">
        <v>128</v>
      </c>
      <c r="CI88" s="2" t="s">
        <v>607</v>
      </c>
      <c r="CJ88" s="2" t="s">
        <v>131</v>
      </c>
      <c r="CK88" s="2" t="s">
        <v>141</v>
      </c>
      <c r="CL88" s="2" t="s">
        <v>131</v>
      </c>
      <c r="CM88" s="4"/>
      <c r="CN88" s="8"/>
      <c r="CO88" s="4"/>
      <c r="CP88" s="8"/>
      <c r="CQ88" s="7"/>
      <c r="CR88" s="7"/>
      <c r="CS88" s="2" t="s">
        <v>139</v>
      </c>
      <c r="CT88" s="2" t="s">
        <v>128</v>
      </c>
      <c r="CU88" s="2" t="s">
        <v>1323</v>
      </c>
      <c r="CV88" s="2" t="s">
        <v>131</v>
      </c>
      <c r="CW88" s="2" t="s">
        <v>141</v>
      </c>
      <c r="CX88" s="2" t="s">
        <v>131</v>
      </c>
      <c r="CY88" s="4"/>
      <c r="CZ88" s="8"/>
      <c r="DA88" s="4"/>
      <c r="DB88" s="8"/>
      <c r="DC88" s="7"/>
      <c r="DD88" s="7"/>
      <c r="DE88" s="2" t="s">
        <v>139</v>
      </c>
      <c r="DF88" s="2" t="s">
        <v>128</v>
      </c>
      <c r="DG88" s="2" t="s">
        <v>609</v>
      </c>
      <c r="DH88" s="2" t="s">
        <v>131</v>
      </c>
      <c r="DI88" s="2" t="s">
        <v>141</v>
      </c>
      <c r="DJ88" s="2" t="s">
        <v>131</v>
      </c>
      <c r="DK88" s="4"/>
      <c r="DL88" s="8"/>
      <c r="DM88" s="4"/>
      <c r="DN88" s="8"/>
      <c r="DO88" s="7"/>
      <c r="DP88" s="7"/>
      <c r="DQ88" s="2" t="s">
        <v>256</v>
      </c>
      <c r="DR88" s="2" t="s">
        <v>128</v>
      </c>
      <c r="DS88" s="2" t="s">
        <v>131</v>
      </c>
      <c r="DT88" s="2" t="s">
        <v>131</v>
      </c>
      <c r="DU88" s="2" t="s">
        <v>141</v>
      </c>
      <c r="DV88" s="2" t="s">
        <v>131</v>
      </c>
      <c r="DW88" s="4"/>
      <c r="DX88" s="8"/>
      <c r="DY88" s="4"/>
      <c r="DZ88" s="8"/>
      <c r="EA88" s="7"/>
      <c r="EB88" s="7"/>
      <c r="EC88" s="2" t="s">
        <v>170</v>
      </c>
      <c r="ED88" s="2" t="s">
        <v>128</v>
      </c>
      <c r="EE88" s="2" t="s">
        <v>131</v>
      </c>
      <c r="EF88" s="2" t="s">
        <v>131</v>
      </c>
      <c r="EG88" s="2" t="s">
        <v>141</v>
      </c>
      <c r="EH88" s="2" t="s">
        <v>131</v>
      </c>
      <c r="EI88" s="4"/>
      <c r="EJ88" s="8"/>
      <c r="EK88" s="4"/>
      <c r="EL88" s="8"/>
      <c r="EM88" s="7"/>
      <c r="EN88" s="7"/>
      <c r="EO88" s="2" t="s">
        <v>139</v>
      </c>
      <c r="EP88" s="2" t="s">
        <v>128</v>
      </c>
      <c r="EQ88" s="2" t="s">
        <v>1324</v>
      </c>
      <c r="ER88" s="2" t="s">
        <v>131</v>
      </c>
      <c r="ES88" s="2" t="s">
        <v>141</v>
      </c>
      <c r="ET88" s="2" t="s">
        <v>131</v>
      </c>
      <c r="EU88" s="4"/>
      <c r="EV88" s="8"/>
      <c r="EW88" s="4"/>
      <c r="EX88" s="8"/>
      <c r="EY88" s="7"/>
      <c r="EZ88" s="7"/>
      <c r="FA88" s="2" t="s">
        <v>149</v>
      </c>
      <c r="FB88" s="2" t="s">
        <v>128</v>
      </c>
      <c r="FC88" s="2" t="s">
        <v>131</v>
      </c>
      <c r="FD88" s="2" t="s">
        <v>131</v>
      </c>
      <c r="FE88" s="2" t="s">
        <v>141</v>
      </c>
      <c r="FF88" s="2" t="s">
        <v>131</v>
      </c>
      <c r="FG88" s="4"/>
      <c r="FH88" s="8"/>
      <c r="FI88" s="4"/>
      <c r="FJ88" s="8"/>
      <c r="FK88" s="7"/>
      <c r="FL88" s="7"/>
      <c r="FM88" s="2" t="s">
        <v>139</v>
      </c>
      <c r="FN88" s="2" t="s">
        <v>128</v>
      </c>
      <c r="FO88" s="2" t="s">
        <v>233</v>
      </c>
      <c r="FP88" s="2" t="s">
        <v>131</v>
      </c>
      <c r="FQ88" s="2" t="s">
        <v>141</v>
      </c>
      <c r="FR88" s="2" t="s">
        <v>131</v>
      </c>
      <c r="FS88" s="4"/>
      <c r="FT88" s="8"/>
      <c r="FU88" s="4"/>
      <c r="FV88" s="8"/>
      <c r="FW88" s="7"/>
      <c r="FX88" s="7"/>
      <c r="FY88" s="2" t="s">
        <v>170</v>
      </c>
      <c r="FZ88" s="2" t="s">
        <v>128</v>
      </c>
      <c r="GA88" s="2" t="s">
        <v>131</v>
      </c>
      <c r="GB88" s="2" t="s">
        <v>131</v>
      </c>
      <c r="GC88" s="2" t="s">
        <v>141</v>
      </c>
      <c r="GD88" s="2" t="s">
        <v>131</v>
      </c>
      <c r="GE88" s="4"/>
      <c r="GF88" s="8"/>
      <c r="GG88" s="4"/>
      <c r="GH88" s="8"/>
      <c r="GI88" s="7"/>
      <c r="GJ88" s="7"/>
      <c r="GK88" s="2" t="s">
        <v>256</v>
      </c>
      <c r="GL88" s="2" t="s">
        <v>128</v>
      </c>
      <c r="GM88" s="2" t="s">
        <v>131</v>
      </c>
      <c r="GN88" s="2" t="s">
        <v>131</v>
      </c>
      <c r="GO88" s="2" t="s">
        <v>141</v>
      </c>
      <c r="GP88" s="2" t="s">
        <v>131</v>
      </c>
      <c r="GQ88" s="4"/>
      <c r="GR88" s="8"/>
      <c r="GS88" s="4"/>
      <c r="GT88" s="8"/>
      <c r="GU88" s="7"/>
      <c r="GV88" s="7"/>
      <c r="GW88" s="2" t="s">
        <v>170</v>
      </c>
      <c r="GX88" s="2" t="s">
        <v>128</v>
      </c>
      <c r="GY88" s="2" t="s">
        <v>131</v>
      </c>
      <c r="GZ88" s="2" t="s">
        <v>131</v>
      </c>
      <c r="HA88" s="2" t="s">
        <v>141</v>
      </c>
      <c r="HB88" s="2" t="s">
        <v>131</v>
      </c>
      <c r="HC88" s="4"/>
      <c r="HD88" s="8"/>
      <c r="HE88" s="4"/>
      <c r="HF88" s="8"/>
      <c r="HG88" s="7"/>
      <c r="HH88" s="7"/>
      <c r="HI88" s="2" t="s">
        <v>170</v>
      </c>
      <c r="HJ88" s="2" t="s">
        <v>128</v>
      </c>
      <c r="HK88" s="2" t="s">
        <v>131</v>
      </c>
      <c r="HL88" s="2" t="s">
        <v>131</v>
      </c>
      <c r="HM88" s="2" t="s">
        <v>141</v>
      </c>
      <c r="HN88" s="2" t="s">
        <v>131</v>
      </c>
      <c r="HO88" s="4"/>
      <c r="HP88" s="8"/>
      <c r="HQ88" s="4"/>
      <c r="HR88" s="8"/>
      <c r="HS88" s="7"/>
      <c r="HT88" s="7"/>
      <c r="HU88" s="2" t="s">
        <v>256</v>
      </c>
      <c r="HV88" s="2" t="s">
        <v>128</v>
      </c>
      <c r="HW88" s="2" t="s">
        <v>131</v>
      </c>
      <c r="HX88" s="2" t="s">
        <v>131</v>
      </c>
      <c r="HY88" s="2" t="s">
        <v>141</v>
      </c>
      <c r="HZ88" s="2" t="s">
        <v>131</v>
      </c>
      <c r="IA88" s="4"/>
      <c r="IB88" s="8"/>
      <c r="IC88" s="4"/>
      <c r="ID88" s="8"/>
      <c r="IE88" s="7"/>
      <c r="IF88" s="7"/>
      <c r="IG88" s="2" t="s">
        <v>256</v>
      </c>
      <c r="IH88" s="2" t="s">
        <v>128</v>
      </c>
      <c r="II88" s="2" t="s">
        <v>131</v>
      </c>
      <c r="IJ88" s="2" t="s">
        <v>131</v>
      </c>
      <c r="IK88" s="2" t="s">
        <v>141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1323</v>
      </c>
      <c r="IV88" s="2" t="s">
        <v>131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170</v>
      </c>
      <c r="JF88" s="2" t="s">
        <v>128</v>
      </c>
      <c r="JG88" s="2" t="s">
        <v>131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128</v>
      </c>
      <c r="JS88" s="2" t="s">
        <v>1323</v>
      </c>
      <c r="JT88" s="2" t="s">
        <v>131</v>
      </c>
      <c r="JU88" s="2" t="s">
        <v>141</v>
      </c>
      <c r="JV88" s="2" t="s">
        <v>131</v>
      </c>
      <c r="JW88" s="4"/>
      <c r="JX88" s="8"/>
      <c r="JY88" s="4"/>
      <c r="JZ88" s="8"/>
      <c r="KA88" s="7"/>
      <c r="KB88" s="7"/>
      <c r="KC88" s="2" t="s">
        <v>170</v>
      </c>
      <c r="KD88" s="2" t="s">
        <v>128</v>
      </c>
      <c r="KE88" s="2" t="s">
        <v>131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170</v>
      </c>
      <c r="KP88" s="2" t="s">
        <v>128</v>
      </c>
      <c r="KQ88" s="2" t="s">
        <v>131</v>
      </c>
      <c r="KR88" s="2" t="s">
        <v>131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170</v>
      </c>
      <c r="LB88" s="2" t="s">
        <v>172</v>
      </c>
      <c r="LC88" s="2" t="s">
        <v>131</v>
      </c>
      <c r="LD88" s="2" t="s">
        <v>131</v>
      </c>
      <c r="LE88" s="2" t="s">
        <v>141</v>
      </c>
      <c r="LF88" s="2" t="s">
        <v>131</v>
      </c>
      <c r="LG88" s="4"/>
      <c r="LH88" s="8"/>
      <c r="LI88" s="4"/>
      <c r="LJ88" s="8"/>
      <c r="LK88" s="7"/>
      <c r="LL88" s="7"/>
      <c r="LM88" s="2" t="s">
        <v>171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170</v>
      </c>
      <c r="LZ88" s="2" t="s">
        <v>128</v>
      </c>
      <c r="MA88" s="2" t="s">
        <v>131</v>
      </c>
      <c r="MB88" s="2" t="s">
        <v>131</v>
      </c>
      <c r="MC88" s="2" t="s">
        <v>141</v>
      </c>
      <c r="MD88" s="2" t="s">
        <v>131</v>
      </c>
      <c r="ME88" s="4"/>
      <c r="MF88" s="8"/>
      <c r="MG88" s="4"/>
      <c r="MH88" s="8"/>
      <c r="MI88" s="7"/>
      <c r="MJ88" s="7"/>
      <c r="MK88" s="2" t="s">
        <v>170</v>
      </c>
      <c r="ML88" s="2" t="s">
        <v>128</v>
      </c>
      <c r="MM88" s="2" t="s">
        <v>131</v>
      </c>
      <c r="MN88" s="2" t="s">
        <v>131</v>
      </c>
      <c r="MO88" s="2" t="s">
        <v>141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171</v>
      </c>
      <c r="NJ88" s="2" t="s">
        <v>128</v>
      </c>
      <c r="NK88" s="2" t="s">
        <v>131</v>
      </c>
      <c r="NL88" s="2" t="s">
        <v>131</v>
      </c>
      <c r="NM88" s="2" t="s">
        <v>141</v>
      </c>
      <c r="NN88" s="2" t="s">
        <v>131</v>
      </c>
      <c r="NO88" s="4"/>
      <c r="NP88" s="8"/>
      <c r="NQ88" s="4"/>
      <c r="NR88" s="8"/>
      <c r="NS88" s="7"/>
      <c r="NT88" s="7"/>
      <c r="NU88" s="2" t="s">
        <v>170</v>
      </c>
      <c r="NV88" s="2" t="s">
        <v>128</v>
      </c>
      <c r="NW88" s="2" t="s">
        <v>131</v>
      </c>
      <c r="NX88" s="2" t="s">
        <v>131</v>
      </c>
      <c r="NY88" s="2" t="s">
        <v>141</v>
      </c>
      <c r="NZ88" s="2" t="s">
        <v>131</v>
      </c>
      <c r="OA88" s="4"/>
      <c r="OB88" s="8"/>
      <c r="OC88" s="4"/>
      <c r="OD88" s="8"/>
      <c r="OE88" s="7"/>
      <c r="OF88" s="7"/>
      <c r="OG88" s="2" t="s">
        <v>170</v>
      </c>
      <c r="OH88" s="2" t="s">
        <v>128</v>
      </c>
      <c r="OI88" s="2" t="s">
        <v>131</v>
      </c>
      <c r="OJ88" s="2" t="s">
        <v>131</v>
      </c>
      <c r="OK88" s="2" t="s">
        <v>141</v>
      </c>
      <c r="OL88" s="2" t="s">
        <v>131</v>
      </c>
      <c r="OM88" s="4"/>
      <c r="ON88" s="8"/>
      <c r="OO88" s="4"/>
      <c r="OP88" s="8"/>
      <c r="OQ88" s="7"/>
      <c r="OR88" s="7"/>
      <c r="OS88" s="2" t="s">
        <v>170</v>
      </c>
      <c r="OT88" s="2" t="s">
        <v>128</v>
      </c>
      <c r="OU88" s="2" t="s">
        <v>131</v>
      </c>
      <c r="OV88" s="2" t="s">
        <v>131</v>
      </c>
      <c r="OW88" s="2" t="s">
        <v>141</v>
      </c>
      <c r="OX88" s="2" t="s">
        <v>131</v>
      </c>
      <c r="OY88" s="4"/>
      <c r="OZ88" s="8"/>
      <c r="PA88" s="4"/>
      <c r="PB88" s="8"/>
      <c r="PC88" s="7"/>
      <c r="PD88" s="7"/>
      <c r="PE88" s="2" t="s">
        <v>170</v>
      </c>
      <c r="PF88" s="2" t="s">
        <v>128</v>
      </c>
      <c r="PG88" s="2" t="s">
        <v>131</v>
      </c>
      <c r="PH88" s="2" t="s">
        <v>131</v>
      </c>
      <c r="PI88" s="2" t="s">
        <v>141</v>
      </c>
      <c r="PJ88" s="2" t="s">
        <v>131</v>
      </c>
      <c r="PK88" s="4"/>
      <c r="PL88" s="8"/>
      <c r="PM88" s="4"/>
      <c r="PN88" s="8"/>
      <c r="PO88" s="7"/>
      <c r="PP88" s="7"/>
      <c r="PQ88" s="2" t="s">
        <v>170</v>
      </c>
      <c r="PR88" s="2" t="s">
        <v>128</v>
      </c>
      <c r="PS88" s="2" t="s">
        <v>131</v>
      </c>
      <c r="PT88" s="2" t="s">
        <v>131</v>
      </c>
      <c r="PU88" s="2" t="s">
        <v>141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170</v>
      </c>
      <c r="QP88" s="2" t="s">
        <v>128</v>
      </c>
      <c r="QQ88" s="2" t="s">
        <v>131</v>
      </c>
      <c r="QR88" s="2" t="s">
        <v>131</v>
      </c>
      <c r="QS88" s="2" t="s">
        <v>141</v>
      </c>
      <c r="QT88" s="2" t="s">
        <v>131</v>
      </c>
      <c r="QU88" s="4"/>
      <c r="QV88" s="8"/>
      <c r="QW88" s="4"/>
      <c r="QX88" s="8"/>
      <c r="QY88" s="7"/>
      <c r="QZ88" s="7"/>
      <c r="RA88" s="2" t="s">
        <v>170</v>
      </c>
      <c r="RB88" s="2" t="s">
        <v>128</v>
      </c>
      <c r="RC88" s="2" t="s">
        <v>131</v>
      </c>
      <c r="RD88" s="2" t="s">
        <v>131</v>
      </c>
      <c r="RE88" s="2" t="s">
        <v>141</v>
      </c>
      <c r="RF88" s="2" t="s">
        <v>131</v>
      </c>
    </row>
    <row r="89">
      <c r="A89" s="2" t="s">
        <v>1325</v>
      </c>
      <c r="B89" s="2" t="s">
        <v>120</v>
      </c>
      <c r="C89" s="2" t="s">
        <v>121</v>
      </c>
      <c r="D89" s="2" t="s">
        <v>1326</v>
      </c>
      <c r="E89" s="2" t="s">
        <v>1327</v>
      </c>
      <c r="F89" s="2" t="s">
        <v>1328</v>
      </c>
      <c r="G89" s="2" t="s">
        <v>1328</v>
      </c>
      <c r="H89" s="2" t="s">
        <v>1328</v>
      </c>
      <c r="I89" s="2" t="s">
        <v>1329</v>
      </c>
      <c r="J89" s="2" t="s">
        <v>126</v>
      </c>
      <c r="K89" s="2" t="s">
        <v>837</v>
      </c>
      <c r="L89" s="3">
        <v>68.4</v>
      </c>
      <c r="M89" s="3">
        <v>71.82</v>
      </c>
      <c r="N89" s="3">
        <v>149.99</v>
      </c>
      <c r="O89" s="2" t="s">
        <v>128</v>
      </c>
      <c r="P89" s="2" t="s">
        <v>218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219</v>
      </c>
      <c r="V89" s="2" t="s">
        <v>220</v>
      </c>
      <c r="W89" s="2" t="s">
        <v>1330</v>
      </c>
      <c r="X89" s="2" t="s">
        <v>433</v>
      </c>
      <c r="Y89" s="2" t="s">
        <v>1104</v>
      </c>
      <c r="Z89" s="4">
        <v>76</v>
      </c>
      <c r="AA89" s="4">
        <f>=ROUNDDOWN(9.5,0)</f>
      </c>
      <c r="AB89" s="5">
        <v>8</v>
      </c>
      <c r="AC89" s="2" t="s">
        <v>342</v>
      </c>
      <c r="AD89" s="4">
        <v>100</v>
      </c>
      <c r="AE89" s="4">
        <v>200</v>
      </c>
      <c r="AF89" s="6">
        <v>63</v>
      </c>
      <c r="AG89" s="6"/>
      <c r="AH89" s="7">
        <v>0.4891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35</v>
      </c>
      <c r="AQ89" s="8">
        <v>2527.79</v>
      </c>
      <c r="AR89" s="4"/>
      <c r="AS89" s="8"/>
      <c r="AT89" s="7"/>
      <c r="AU89" s="7"/>
      <c r="AV89" s="4">
        <v>35</v>
      </c>
      <c r="AW89" s="8">
        <v>2527.79</v>
      </c>
      <c r="AX89" s="4"/>
      <c r="AY89" s="8"/>
      <c r="AZ89" s="7"/>
      <c r="BA89" s="7"/>
      <c r="BB89" s="7">
        <v>1</v>
      </c>
      <c r="BC89" s="4">
        <v>35</v>
      </c>
      <c r="BD89" s="8">
        <v>2527.79</v>
      </c>
      <c r="BE89" s="4"/>
      <c r="BF89" s="8"/>
      <c r="BG89" s="7"/>
      <c r="BH89" s="7"/>
      <c r="BI89" s="7">
        <v>1</v>
      </c>
      <c r="BJ89" s="4">
        <v>35</v>
      </c>
      <c r="BK89" s="8">
        <v>2527.79</v>
      </c>
      <c r="BL89" s="2" t="s">
        <v>503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256</v>
      </c>
      <c r="BV89" s="2" t="s">
        <v>128</v>
      </c>
      <c r="BW89" s="2" t="s">
        <v>131</v>
      </c>
      <c r="BX89" s="2" t="s">
        <v>131</v>
      </c>
      <c r="BY89" s="2" t="s">
        <v>141</v>
      </c>
      <c r="BZ89" s="2" t="s">
        <v>131</v>
      </c>
      <c r="CA89" s="4">
        <v>20</v>
      </c>
      <c r="CB89" s="8">
        <v>1320.12</v>
      </c>
      <c r="CC89" s="4"/>
      <c r="CD89" s="8"/>
      <c r="CE89" s="7"/>
      <c r="CF89" s="7"/>
      <c r="CG89" s="2" t="s">
        <v>139</v>
      </c>
      <c r="CH89" s="2" t="s">
        <v>128</v>
      </c>
      <c r="CI89" s="2" t="s">
        <v>1075</v>
      </c>
      <c r="CJ89" s="2" t="s">
        <v>1331</v>
      </c>
      <c r="CK89" s="2" t="s">
        <v>141</v>
      </c>
      <c r="CL89" s="2" t="s">
        <v>131</v>
      </c>
      <c r="CM89" s="4">
        <v>2</v>
      </c>
      <c r="CN89" s="8">
        <v>150.82</v>
      </c>
      <c r="CO89" s="4"/>
      <c r="CP89" s="8"/>
      <c r="CQ89" s="7"/>
      <c r="CR89" s="7"/>
      <c r="CS89" s="2" t="s">
        <v>139</v>
      </c>
      <c r="CT89" s="2" t="s">
        <v>128</v>
      </c>
      <c r="CU89" s="2" t="s">
        <v>1104</v>
      </c>
      <c r="CV89" s="2" t="s">
        <v>1098</v>
      </c>
      <c r="CW89" s="2" t="s">
        <v>141</v>
      </c>
      <c r="CX89" s="2" t="s">
        <v>131</v>
      </c>
      <c r="CY89" s="4">
        <v>1</v>
      </c>
      <c r="CZ89" s="8">
        <v>83.16</v>
      </c>
      <c r="DA89" s="4"/>
      <c r="DB89" s="8"/>
      <c r="DC89" s="7"/>
      <c r="DD89" s="7"/>
      <c r="DE89" s="2" t="s">
        <v>139</v>
      </c>
      <c r="DF89" s="2" t="s">
        <v>128</v>
      </c>
      <c r="DG89" s="2" t="s">
        <v>1108</v>
      </c>
      <c r="DH89" s="2" t="s">
        <v>1332</v>
      </c>
      <c r="DI89" s="2" t="s">
        <v>141</v>
      </c>
      <c r="DJ89" s="2" t="s">
        <v>131</v>
      </c>
      <c r="DK89" s="4">
        <v>7</v>
      </c>
      <c r="DL89" s="8">
        <v>592.69</v>
      </c>
      <c r="DM89" s="4"/>
      <c r="DN89" s="8"/>
      <c r="DO89" s="7"/>
      <c r="DP89" s="7"/>
      <c r="DQ89" s="2" t="s">
        <v>139</v>
      </c>
      <c r="DR89" s="2" t="s">
        <v>128</v>
      </c>
      <c r="DS89" s="2" t="s">
        <v>292</v>
      </c>
      <c r="DT89" s="2" t="s">
        <v>305</v>
      </c>
      <c r="DU89" s="2" t="s">
        <v>141</v>
      </c>
      <c r="DV89" s="2" t="s">
        <v>131</v>
      </c>
      <c r="DW89" s="4"/>
      <c r="DX89" s="8"/>
      <c r="DY89" s="4"/>
      <c r="DZ89" s="8"/>
      <c r="EA89" s="7"/>
      <c r="EB89" s="7"/>
      <c r="EC89" s="2" t="s">
        <v>149</v>
      </c>
      <c r="ED89" s="2" t="s">
        <v>128</v>
      </c>
      <c r="EE89" s="2" t="s">
        <v>131</v>
      </c>
      <c r="EF89" s="2" t="s">
        <v>131</v>
      </c>
      <c r="EG89" s="2" t="s">
        <v>141</v>
      </c>
      <c r="EH89" s="2" t="s">
        <v>131</v>
      </c>
      <c r="EI89" s="4">
        <v>5</v>
      </c>
      <c r="EJ89" s="8">
        <v>381</v>
      </c>
      <c r="EK89" s="4"/>
      <c r="EL89" s="8"/>
      <c r="EM89" s="7"/>
      <c r="EN89" s="7"/>
      <c r="EO89" s="2" t="s">
        <v>139</v>
      </c>
      <c r="EP89" s="2" t="s">
        <v>128</v>
      </c>
      <c r="EQ89" s="2" t="s">
        <v>1104</v>
      </c>
      <c r="ER89" s="2" t="s">
        <v>1333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170</v>
      </c>
      <c r="FB89" s="2" t="s">
        <v>128</v>
      </c>
      <c r="FC89" s="2" t="s">
        <v>131</v>
      </c>
      <c r="FD89" s="2" t="s">
        <v>131</v>
      </c>
      <c r="FE89" s="2" t="s">
        <v>141</v>
      </c>
      <c r="FF89" s="2" t="s">
        <v>131</v>
      </c>
      <c r="FG89" s="4"/>
      <c r="FH89" s="8"/>
      <c r="FI89" s="4"/>
      <c r="FJ89" s="8"/>
      <c r="FK89" s="7"/>
      <c r="FL89" s="7"/>
      <c r="FM89" s="2" t="s">
        <v>139</v>
      </c>
      <c r="FN89" s="2" t="s">
        <v>128</v>
      </c>
      <c r="FO89" s="2" t="s">
        <v>400</v>
      </c>
      <c r="FP89" s="2" t="s">
        <v>1170</v>
      </c>
      <c r="FQ89" s="2" t="s">
        <v>141</v>
      </c>
      <c r="FR89" s="2" t="s">
        <v>131</v>
      </c>
      <c r="FS89" s="4"/>
      <c r="FT89" s="8"/>
      <c r="FU89" s="4"/>
      <c r="FV89" s="8"/>
      <c r="FW89" s="7"/>
      <c r="FX89" s="7"/>
      <c r="FY89" s="2" t="s">
        <v>139</v>
      </c>
      <c r="FZ89" s="2" t="s">
        <v>128</v>
      </c>
      <c r="GA89" s="2" t="s">
        <v>1307</v>
      </c>
      <c r="GB89" s="2" t="s">
        <v>352</v>
      </c>
      <c r="GC89" s="2" t="s">
        <v>141</v>
      </c>
      <c r="GD89" s="2" t="s">
        <v>131</v>
      </c>
      <c r="GE89" s="4"/>
      <c r="GF89" s="8"/>
      <c r="GG89" s="4"/>
      <c r="GH89" s="8"/>
      <c r="GI89" s="7"/>
      <c r="GJ89" s="7"/>
      <c r="GK89" s="2" t="s">
        <v>139</v>
      </c>
      <c r="GL89" s="2" t="s">
        <v>128</v>
      </c>
      <c r="GM89" s="2" t="s">
        <v>298</v>
      </c>
      <c r="GN89" s="2" t="s">
        <v>1317</v>
      </c>
      <c r="GO89" s="2" t="s">
        <v>141</v>
      </c>
      <c r="GP89" s="2" t="s">
        <v>131</v>
      </c>
      <c r="GQ89" s="4"/>
      <c r="GR89" s="8"/>
      <c r="GS89" s="4"/>
      <c r="GT89" s="8"/>
      <c r="GU89" s="7"/>
      <c r="GV89" s="7"/>
      <c r="GW89" s="2" t="s">
        <v>421</v>
      </c>
      <c r="GX89" s="2" t="s">
        <v>128</v>
      </c>
      <c r="GY89" s="2" t="s">
        <v>1308</v>
      </c>
      <c r="GZ89" s="2" t="s">
        <v>131</v>
      </c>
      <c r="HA89" s="2" t="s">
        <v>141</v>
      </c>
      <c r="HB89" s="2" t="s">
        <v>131</v>
      </c>
      <c r="HC89" s="4"/>
      <c r="HD89" s="8"/>
      <c r="HE89" s="4"/>
      <c r="HF89" s="8"/>
      <c r="HG89" s="7"/>
      <c r="HH89" s="7"/>
      <c r="HI89" s="2" t="s">
        <v>170</v>
      </c>
      <c r="HJ89" s="2" t="s">
        <v>128</v>
      </c>
      <c r="HK89" s="2" t="s">
        <v>131</v>
      </c>
      <c r="HL89" s="2" t="s">
        <v>131</v>
      </c>
      <c r="HM89" s="2" t="s">
        <v>141</v>
      </c>
      <c r="HN89" s="2" t="s">
        <v>131</v>
      </c>
      <c r="HO89" s="4"/>
      <c r="HP89" s="8"/>
      <c r="HQ89" s="4"/>
      <c r="HR89" s="8"/>
      <c r="HS89" s="7"/>
      <c r="HT89" s="7"/>
      <c r="HU89" s="2" t="s">
        <v>139</v>
      </c>
      <c r="HV89" s="2" t="s">
        <v>128</v>
      </c>
      <c r="HW89" s="2" t="s">
        <v>560</v>
      </c>
      <c r="HX89" s="2" t="s">
        <v>1334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139</v>
      </c>
      <c r="IH89" s="2" t="s">
        <v>128</v>
      </c>
      <c r="II89" s="2" t="s">
        <v>562</v>
      </c>
      <c r="IJ89" s="2" t="s">
        <v>471</v>
      </c>
      <c r="IK89" s="2" t="s">
        <v>141</v>
      </c>
      <c r="IL89" s="2" t="s">
        <v>131</v>
      </c>
      <c r="IM89" s="4"/>
      <c r="IN89" s="8"/>
      <c r="IO89" s="4"/>
      <c r="IP89" s="8"/>
      <c r="IQ89" s="7"/>
      <c r="IR89" s="7"/>
      <c r="IS89" s="2" t="s">
        <v>139</v>
      </c>
      <c r="IT89" s="2" t="s">
        <v>128</v>
      </c>
      <c r="IU89" s="2" t="s">
        <v>1104</v>
      </c>
      <c r="IV89" s="2" t="s">
        <v>131</v>
      </c>
      <c r="IW89" s="2" t="s">
        <v>141</v>
      </c>
      <c r="IX89" s="2" t="s">
        <v>131</v>
      </c>
      <c r="IY89" s="4"/>
      <c r="IZ89" s="8"/>
      <c r="JA89" s="4"/>
      <c r="JB89" s="8"/>
      <c r="JC89" s="7"/>
      <c r="JD89" s="7"/>
      <c r="JE89" s="2" t="s">
        <v>170</v>
      </c>
      <c r="JF89" s="2" t="s">
        <v>128</v>
      </c>
      <c r="JG89" s="2" t="s">
        <v>131</v>
      </c>
      <c r="JH89" s="2" t="s">
        <v>131</v>
      </c>
      <c r="JI89" s="2" t="s">
        <v>141</v>
      </c>
      <c r="JJ89" s="2" t="s">
        <v>131</v>
      </c>
      <c r="JK89" s="4"/>
      <c r="JL89" s="8"/>
      <c r="JM89" s="4"/>
      <c r="JN89" s="8"/>
      <c r="JO89" s="7"/>
      <c r="JP89" s="7"/>
      <c r="JQ89" s="2" t="s">
        <v>139</v>
      </c>
      <c r="JR89" s="2" t="s">
        <v>128</v>
      </c>
      <c r="JS89" s="2" t="s">
        <v>169</v>
      </c>
      <c r="JT89" s="2" t="s">
        <v>131</v>
      </c>
      <c r="JU89" s="2" t="s">
        <v>141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170</v>
      </c>
      <c r="KP89" s="2" t="s">
        <v>128</v>
      </c>
      <c r="KQ89" s="2" t="s">
        <v>131</v>
      </c>
      <c r="KR89" s="2" t="s">
        <v>131</v>
      </c>
      <c r="KS89" s="2" t="s">
        <v>141</v>
      </c>
      <c r="KT89" s="2" t="s">
        <v>131</v>
      </c>
      <c r="KU89" s="4"/>
      <c r="KV89" s="8"/>
      <c r="KW89" s="4"/>
      <c r="KX89" s="8"/>
      <c r="KY89" s="7"/>
      <c r="KZ89" s="7"/>
      <c r="LA89" s="2" t="s">
        <v>170</v>
      </c>
      <c r="LB89" s="2" t="s">
        <v>172</v>
      </c>
      <c r="LC89" s="2" t="s">
        <v>131</v>
      </c>
      <c r="LD89" s="2" t="s">
        <v>131</v>
      </c>
      <c r="LE89" s="2" t="s">
        <v>141</v>
      </c>
      <c r="LF89" s="2" t="s">
        <v>131</v>
      </c>
      <c r="LG89" s="4"/>
      <c r="LH89" s="8"/>
      <c r="LI89" s="4"/>
      <c r="LJ89" s="8"/>
      <c r="LK89" s="7"/>
      <c r="LL89" s="7"/>
      <c r="LM89" s="2" t="s">
        <v>171</v>
      </c>
      <c r="LN89" s="2" t="s">
        <v>128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170</v>
      </c>
      <c r="LZ89" s="2" t="s">
        <v>128</v>
      </c>
      <c r="MA89" s="2" t="s">
        <v>131</v>
      </c>
      <c r="MB89" s="2" t="s">
        <v>131</v>
      </c>
      <c r="MC89" s="2" t="s">
        <v>141</v>
      </c>
      <c r="MD89" s="2" t="s">
        <v>131</v>
      </c>
      <c r="ME89" s="4"/>
      <c r="MF89" s="8"/>
      <c r="MG89" s="4"/>
      <c r="MH89" s="8"/>
      <c r="MI89" s="7"/>
      <c r="MJ89" s="7"/>
      <c r="MK89" s="2" t="s">
        <v>170</v>
      </c>
      <c r="ML89" s="2" t="s">
        <v>128</v>
      </c>
      <c r="MM89" s="2" t="s">
        <v>131</v>
      </c>
      <c r="MN89" s="2" t="s">
        <v>131</v>
      </c>
      <c r="MO89" s="2" t="s">
        <v>141</v>
      </c>
      <c r="MP89" s="2" t="s">
        <v>131</v>
      </c>
      <c r="MQ89" s="4"/>
      <c r="MR89" s="8"/>
      <c r="MS89" s="4"/>
      <c r="MT89" s="8"/>
      <c r="MU89" s="7"/>
      <c r="MV89" s="7"/>
      <c r="MW89" s="2" t="s">
        <v>171</v>
      </c>
      <c r="MX89" s="2" t="s">
        <v>128</v>
      </c>
      <c r="MY89" s="2" t="s">
        <v>131</v>
      </c>
      <c r="MZ89" s="2" t="s">
        <v>131</v>
      </c>
      <c r="NA89" s="2" t="s">
        <v>141</v>
      </c>
      <c r="NB89" s="2" t="s">
        <v>131</v>
      </c>
      <c r="NC89" s="4"/>
      <c r="ND89" s="8"/>
      <c r="NE89" s="4"/>
      <c r="NF89" s="8"/>
      <c r="NG89" s="7"/>
      <c r="NH89" s="7"/>
      <c r="NI89" s="2" t="s">
        <v>170</v>
      </c>
      <c r="NJ89" s="2" t="s">
        <v>128</v>
      </c>
      <c r="NK89" s="2" t="s">
        <v>131</v>
      </c>
      <c r="NL89" s="2" t="s">
        <v>131</v>
      </c>
      <c r="NM89" s="2" t="s">
        <v>141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170</v>
      </c>
      <c r="OH89" s="2" t="s">
        <v>128</v>
      </c>
      <c r="OI89" s="2" t="s">
        <v>131</v>
      </c>
      <c r="OJ89" s="2" t="s">
        <v>131</v>
      </c>
      <c r="OK89" s="2" t="s">
        <v>141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139</v>
      </c>
      <c r="PF89" s="2" t="s">
        <v>172</v>
      </c>
      <c r="PG89" s="2" t="s">
        <v>173</v>
      </c>
      <c r="PH89" s="2" t="s">
        <v>131</v>
      </c>
      <c r="PI89" s="2" t="s">
        <v>141</v>
      </c>
      <c r="PJ89" s="2" t="s">
        <v>131</v>
      </c>
      <c r="PK89" s="4"/>
      <c r="PL89" s="8"/>
      <c r="PM89" s="4"/>
      <c r="PN89" s="8"/>
      <c r="PO89" s="7"/>
      <c r="PP89" s="7"/>
      <c r="PQ89" s="2" t="s">
        <v>170</v>
      </c>
      <c r="PR89" s="2" t="s">
        <v>128</v>
      </c>
      <c r="PS89" s="2" t="s">
        <v>131</v>
      </c>
      <c r="PT89" s="2" t="s">
        <v>131</v>
      </c>
      <c r="PU89" s="2" t="s">
        <v>141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171</v>
      </c>
      <c r="QP89" s="2" t="s">
        <v>128</v>
      </c>
      <c r="QQ89" s="2" t="s">
        <v>131</v>
      </c>
      <c r="QR89" s="2" t="s">
        <v>131</v>
      </c>
      <c r="QS89" s="2" t="s">
        <v>141</v>
      </c>
      <c r="QT89" s="2" t="s">
        <v>131</v>
      </c>
      <c r="QU89" s="4"/>
      <c r="QV89" s="8"/>
      <c r="QW89" s="4"/>
      <c r="QX89" s="8"/>
      <c r="QY89" s="7"/>
      <c r="QZ89" s="7"/>
      <c r="RA89" s="2" t="s">
        <v>139</v>
      </c>
      <c r="RB89" s="2" t="s">
        <v>172</v>
      </c>
      <c r="RC89" s="2" t="s">
        <v>563</v>
      </c>
      <c r="RD89" s="2" t="s">
        <v>173</v>
      </c>
      <c r="RE89" s="2" t="s">
        <v>141</v>
      </c>
      <c r="RF89" s="2" t="s">
        <v>131</v>
      </c>
    </row>
    <row r="90">
      <c r="A90" s="2" t="s">
        <v>1335</v>
      </c>
      <c r="B90" s="2" t="s">
        <v>120</v>
      </c>
      <c r="C90" s="2" t="s">
        <v>1336</v>
      </c>
      <c r="D90" s="2" t="s">
        <v>122</v>
      </c>
      <c r="E90" s="2" t="s">
        <v>123</v>
      </c>
      <c r="F90" s="2" t="s">
        <v>1337</v>
      </c>
      <c r="G90" s="2" t="s">
        <v>1337</v>
      </c>
      <c r="H90" s="2" t="s">
        <v>1337</v>
      </c>
      <c r="I90" s="2" t="s">
        <v>1338</v>
      </c>
      <c r="J90" s="2" t="s">
        <v>1339</v>
      </c>
      <c r="K90" s="2" t="s">
        <v>366</v>
      </c>
      <c r="L90" s="3">
        <v>68.82</v>
      </c>
      <c r="M90" s="3">
        <v>72.26</v>
      </c>
      <c r="N90" s="3">
        <v>149.99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1340</v>
      </c>
      <c r="V90" s="2" t="s">
        <v>220</v>
      </c>
      <c r="W90" s="2" t="s">
        <v>433</v>
      </c>
      <c r="X90" s="2" t="s">
        <v>131</v>
      </c>
      <c r="Y90" s="2" t="s">
        <v>1341</v>
      </c>
      <c r="Z90" s="4">
        <v>433</v>
      </c>
      <c r="AA90" s="4">
        <f>=ROUNDDOWN(20.6190476190476,0)</f>
      </c>
      <c r="AB90" s="5">
        <v>21</v>
      </c>
      <c r="AC90" s="2" t="s">
        <v>342</v>
      </c>
      <c r="AD90" s="4">
        <v>100</v>
      </c>
      <c r="AE90" s="4">
        <v>300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271</v>
      </c>
      <c r="AQ90" s="8">
        <v>20672.55</v>
      </c>
      <c r="AR90" s="4"/>
      <c r="AS90" s="8"/>
      <c r="AT90" s="7"/>
      <c r="AU90" s="7"/>
      <c r="AV90" s="4">
        <v>271</v>
      </c>
      <c r="AW90" s="8">
        <v>20672.55</v>
      </c>
      <c r="AX90" s="4"/>
      <c r="AY90" s="8"/>
      <c r="AZ90" s="7"/>
      <c r="BA90" s="7"/>
      <c r="BB90" s="7">
        <v>1</v>
      </c>
      <c r="BC90" s="4">
        <v>393</v>
      </c>
      <c r="BD90" s="8">
        <v>30071.95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0.6874</v>
      </c>
      <c r="BJ90" s="4">
        <v>271</v>
      </c>
      <c r="BK90" s="8">
        <v>20672.55</v>
      </c>
      <c r="BL90" s="2" t="s">
        <v>1342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128</v>
      </c>
      <c r="BW90" s="2" t="s">
        <v>131</v>
      </c>
      <c r="BX90" s="2" t="s">
        <v>131</v>
      </c>
      <c r="BY90" s="2" t="s">
        <v>141</v>
      </c>
      <c r="BZ90" s="2" t="s">
        <v>131</v>
      </c>
      <c r="CA90" s="4">
        <v>66</v>
      </c>
      <c r="CB90" s="8">
        <v>4358.51</v>
      </c>
      <c r="CC90" s="4"/>
      <c r="CD90" s="8"/>
      <c r="CE90" s="7"/>
      <c r="CF90" s="7"/>
      <c r="CG90" s="2" t="s">
        <v>139</v>
      </c>
      <c r="CH90" s="2" t="s">
        <v>128</v>
      </c>
      <c r="CI90" s="2" t="s">
        <v>1180</v>
      </c>
      <c r="CJ90" s="2" t="s">
        <v>512</v>
      </c>
      <c r="CK90" s="2" t="s">
        <v>141</v>
      </c>
      <c r="CL90" s="2" t="s">
        <v>131</v>
      </c>
      <c r="CM90" s="4">
        <v>28</v>
      </c>
      <c r="CN90" s="8">
        <v>2504.28</v>
      </c>
      <c r="CO90" s="4"/>
      <c r="CP90" s="8"/>
      <c r="CQ90" s="7"/>
      <c r="CR90" s="7"/>
      <c r="CS90" s="2" t="s">
        <v>139</v>
      </c>
      <c r="CT90" s="2" t="s">
        <v>128</v>
      </c>
      <c r="CU90" s="2" t="s">
        <v>1343</v>
      </c>
      <c r="CV90" s="2" t="s">
        <v>1344</v>
      </c>
      <c r="CW90" s="2" t="s">
        <v>141</v>
      </c>
      <c r="CX90" s="2" t="s">
        <v>131</v>
      </c>
      <c r="CY90" s="4">
        <v>69</v>
      </c>
      <c r="CZ90" s="8">
        <v>5896.05</v>
      </c>
      <c r="DA90" s="4"/>
      <c r="DB90" s="8"/>
      <c r="DC90" s="7"/>
      <c r="DD90" s="7"/>
      <c r="DE90" s="2" t="s">
        <v>139</v>
      </c>
      <c r="DF90" s="2" t="s">
        <v>128</v>
      </c>
      <c r="DG90" s="2" t="s">
        <v>1344</v>
      </c>
      <c r="DH90" s="2" t="s">
        <v>1345</v>
      </c>
      <c r="DI90" s="2" t="s">
        <v>141</v>
      </c>
      <c r="DJ90" s="2" t="s">
        <v>131</v>
      </c>
      <c r="DK90" s="4">
        <v>8</v>
      </c>
      <c r="DL90" s="8">
        <v>758.48</v>
      </c>
      <c r="DM90" s="4"/>
      <c r="DN90" s="8"/>
      <c r="DO90" s="7"/>
      <c r="DP90" s="7"/>
      <c r="DQ90" s="2" t="s">
        <v>139</v>
      </c>
      <c r="DR90" s="2" t="s">
        <v>146</v>
      </c>
      <c r="DS90" s="2" t="s">
        <v>509</v>
      </c>
      <c r="DT90" s="2" t="s">
        <v>1047</v>
      </c>
      <c r="DU90" s="2" t="s">
        <v>141</v>
      </c>
      <c r="DV90" s="2" t="s">
        <v>131</v>
      </c>
      <c r="DW90" s="4">
        <v>64</v>
      </c>
      <c r="DX90" s="8">
        <v>4855.68</v>
      </c>
      <c r="DY90" s="4"/>
      <c r="DZ90" s="8"/>
      <c r="EA90" s="7"/>
      <c r="EB90" s="7"/>
      <c r="EC90" s="2" t="s">
        <v>139</v>
      </c>
      <c r="ED90" s="2" t="s">
        <v>128</v>
      </c>
      <c r="EE90" s="2" t="s">
        <v>196</v>
      </c>
      <c r="EF90" s="2" t="s">
        <v>404</v>
      </c>
      <c r="EG90" s="2" t="s">
        <v>141</v>
      </c>
      <c r="EH90" s="2" t="s">
        <v>131</v>
      </c>
      <c r="EI90" s="4"/>
      <c r="EJ90" s="8"/>
      <c r="EK90" s="4"/>
      <c r="EL90" s="8"/>
      <c r="EM90" s="7"/>
      <c r="EN90" s="7"/>
      <c r="EO90" s="2" t="s">
        <v>139</v>
      </c>
      <c r="EP90" s="2" t="s">
        <v>128</v>
      </c>
      <c r="EQ90" s="2" t="s">
        <v>670</v>
      </c>
      <c r="ER90" s="2" t="s">
        <v>1042</v>
      </c>
      <c r="ES90" s="2" t="s">
        <v>141</v>
      </c>
      <c r="ET90" s="2" t="s">
        <v>131</v>
      </c>
      <c r="EU90" s="4"/>
      <c r="EV90" s="8"/>
      <c r="EW90" s="4"/>
      <c r="EX90" s="8"/>
      <c r="EY90" s="7"/>
      <c r="EZ90" s="7"/>
      <c r="FA90" s="2" t="s">
        <v>149</v>
      </c>
      <c r="FB90" s="2" t="s">
        <v>128</v>
      </c>
      <c r="FC90" s="2" t="s">
        <v>131</v>
      </c>
      <c r="FD90" s="2" t="s">
        <v>131</v>
      </c>
      <c r="FE90" s="2" t="s">
        <v>141</v>
      </c>
      <c r="FF90" s="2" t="s">
        <v>131</v>
      </c>
      <c r="FG90" s="4">
        <v>15</v>
      </c>
      <c r="FH90" s="8">
        <v>691.43</v>
      </c>
      <c r="FI90" s="4"/>
      <c r="FJ90" s="8"/>
      <c r="FK90" s="7"/>
      <c r="FL90" s="7"/>
      <c r="FM90" s="2" t="s">
        <v>139</v>
      </c>
      <c r="FN90" s="2" t="s">
        <v>128</v>
      </c>
      <c r="FO90" s="2" t="s">
        <v>152</v>
      </c>
      <c r="FP90" s="2" t="s">
        <v>689</v>
      </c>
      <c r="FQ90" s="2" t="s">
        <v>141</v>
      </c>
      <c r="FR90" s="2" t="s">
        <v>131</v>
      </c>
      <c r="FS90" s="4">
        <v>3</v>
      </c>
      <c r="FT90" s="8">
        <v>200.28</v>
      </c>
      <c r="FU90" s="4"/>
      <c r="FV90" s="8"/>
      <c r="FW90" s="7"/>
      <c r="FX90" s="7"/>
      <c r="FY90" s="2" t="s">
        <v>139</v>
      </c>
      <c r="FZ90" s="2" t="s">
        <v>128</v>
      </c>
      <c r="GA90" s="2" t="s">
        <v>1346</v>
      </c>
      <c r="GB90" s="2" t="s">
        <v>998</v>
      </c>
      <c r="GC90" s="2" t="s">
        <v>141</v>
      </c>
      <c r="GD90" s="2" t="s">
        <v>131</v>
      </c>
      <c r="GE90" s="4">
        <v>10</v>
      </c>
      <c r="GF90" s="8">
        <v>824.7</v>
      </c>
      <c r="GG90" s="4"/>
      <c r="GH90" s="8"/>
      <c r="GI90" s="7"/>
      <c r="GJ90" s="7"/>
      <c r="GK90" s="2" t="s">
        <v>139</v>
      </c>
      <c r="GL90" s="2" t="s">
        <v>128</v>
      </c>
      <c r="GM90" s="2" t="s">
        <v>1347</v>
      </c>
      <c r="GN90" s="2" t="s">
        <v>1348</v>
      </c>
      <c r="GO90" s="2" t="s">
        <v>141</v>
      </c>
      <c r="GP90" s="2" t="s">
        <v>131</v>
      </c>
      <c r="GQ90" s="4">
        <v>7</v>
      </c>
      <c r="GR90" s="8">
        <v>450.65</v>
      </c>
      <c r="GS90" s="4"/>
      <c r="GT90" s="8"/>
      <c r="GU90" s="7"/>
      <c r="GV90" s="7"/>
      <c r="GW90" s="2" t="s">
        <v>139</v>
      </c>
      <c r="GX90" s="2" t="s">
        <v>128</v>
      </c>
      <c r="GY90" s="2" t="s">
        <v>204</v>
      </c>
      <c r="GZ90" s="2" t="s">
        <v>1349</v>
      </c>
      <c r="HA90" s="2" t="s">
        <v>141</v>
      </c>
      <c r="HB90" s="2" t="s">
        <v>131</v>
      </c>
      <c r="HC90" s="4"/>
      <c r="HD90" s="8"/>
      <c r="HE90" s="4"/>
      <c r="HF90" s="8"/>
      <c r="HG90" s="7"/>
      <c r="HH90" s="7"/>
      <c r="HI90" s="2" t="s">
        <v>206</v>
      </c>
      <c r="HJ90" s="2" t="s">
        <v>128</v>
      </c>
      <c r="HK90" s="2" t="s">
        <v>131</v>
      </c>
      <c r="HL90" s="2" t="s">
        <v>131</v>
      </c>
      <c r="HM90" s="2" t="s">
        <v>141</v>
      </c>
      <c r="HN90" s="2" t="s">
        <v>131</v>
      </c>
      <c r="HO90" s="4"/>
      <c r="HP90" s="8"/>
      <c r="HQ90" s="4"/>
      <c r="HR90" s="8"/>
      <c r="HS90" s="7"/>
      <c r="HT90" s="7"/>
      <c r="HU90" s="2" t="s">
        <v>139</v>
      </c>
      <c r="HV90" s="2" t="s">
        <v>128</v>
      </c>
      <c r="HW90" s="2" t="s">
        <v>950</v>
      </c>
      <c r="HX90" s="2" t="s">
        <v>1350</v>
      </c>
      <c r="HY90" s="2" t="s">
        <v>141</v>
      </c>
      <c r="HZ90" s="2" t="s">
        <v>131</v>
      </c>
      <c r="IA90" s="4"/>
      <c r="IB90" s="8"/>
      <c r="IC90" s="4"/>
      <c r="ID90" s="8"/>
      <c r="IE90" s="7"/>
      <c r="IF90" s="7"/>
      <c r="IG90" s="2" t="s">
        <v>139</v>
      </c>
      <c r="IH90" s="2" t="s">
        <v>128</v>
      </c>
      <c r="II90" s="2" t="s">
        <v>980</v>
      </c>
      <c r="IJ90" s="2" t="s">
        <v>1351</v>
      </c>
      <c r="IK90" s="2" t="s">
        <v>141</v>
      </c>
      <c r="IL90" s="2" t="s">
        <v>131</v>
      </c>
      <c r="IM90" s="4">
        <v>1</v>
      </c>
      <c r="IN90" s="8">
        <v>132.49</v>
      </c>
      <c r="IO90" s="4"/>
      <c r="IP90" s="8"/>
      <c r="IQ90" s="7"/>
      <c r="IR90" s="7"/>
      <c r="IS90" s="2" t="s">
        <v>139</v>
      </c>
      <c r="IT90" s="2" t="s">
        <v>128</v>
      </c>
      <c r="IU90" s="2" t="s">
        <v>1343</v>
      </c>
      <c r="IV90" s="2" t="s">
        <v>148</v>
      </c>
      <c r="IW90" s="2" t="s">
        <v>141</v>
      </c>
      <c r="IX90" s="2" t="s">
        <v>131</v>
      </c>
      <c r="IY90" s="4"/>
      <c r="IZ90" s="8"/>
      <c r="JA90" s="4"/>
      <c r="JB90" s="8"/>
      <c r="JC90" s="7"/>
      <c r="JD90" s="7"/>
      <c r="JE90" s="2" t="s">
        <v>421</v>
      </c>
      <c r="JF90" s="2" t="s">
        <v>128</v>
      </c>
      <c r="JG90" s="2" t="s">
        <v>900</v>
      </c>
      <c r="JH90" s="2" t="s">
        <v>131</v>
      </c>
      <c r="JI90" s="2" t="s">
        <v>141</v>
      </c>
      <c r="JJ90" s="2" t="s">
        <v>131</v>
      </c>
      <c r="JK90" s="4"/>
      <c r="JL90" s="8"/>
      <c r="JM90" s="4"/>
      <c r="JN90" s="8"/>
      <c r="JO90" s="7"/>
      <c r="JP90" s="7"/>
      <c r="JQ90" s="2" t="s">
        <v>139</v>
      </c>
      <c r="JR90" s="2" t="s">
        <v>128</v>
      </c>
      <c r="JS90" s="2" t="s">
        <v>169</v>
      </c>
      <c r="JT90" s="2" t="s">
        <v>288</v>
      </c>
      <c r="JU90" s="2" t="s">
        <v>141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170</v>
      </c>
      <c r="KP90" s="2" t="s">
        <v>128</v>
      </c>
      <c r="KQ90" s="2" t="s">
        <v>131</v>
      </c>
      <c r="KR90" s="2" t="s">
        <v>131</v>
      </c>
      <c r="KS90" s="2" t="s">
        <v>141</v>
      </c>
      <c r="KT90" s="2" t="s">
        <v>131</v>
      </c>
      <c r="KU90" s="4"/>
      <c r="KV90" s="8"/>
      <c r="KW90" s="4"/>
      <c r="KX90" s="8"/>
      <c r="KY90" s="7"/>
      <c r="KZ90" s="7"/>
      <c r="LA90" s="2" t="s">
        <v>170</v>
      </c>
      <c r="LB90" s="2" t="s">
        <v>172</v>
      </c>
      <c r="LC90" s="2" t="s">
        <v>131</v>
      </c>
      <c r="LD90" s="2" t="s">
        <v>131</v>
      </c>
      <c r="LE90" s="2" t="s">
        <v>141</v>
      </c>
      <c r="LF90" s="2" t="s">
        <v>131</v>
      </c>
      <c r="LG90" s="4"/>
      <c r="LH90" s="8"/>
      <c r="LI90" s="4"/>
      <c r="LJ90" s="8"/>
      <c r="LK90" s="7"/>
      <c r="LL90" s="7"/>
      <c r="LM90" s="2" t="s">
        <v>171</v>
      </c>
      <c r="LN90" s="2" t="s">
        <v>128</v>
      </c>
      <c r="LO90" s="2" t="s">
        <v>131</v>
      </c>
      <c r="LP90" s="2" t="s">
        <v>131</v>
      </c>
      <c r="LQ90" s="2" t="s">
        <v>141</v>
      </c>
      <c r="LR90" s="2" t="s">
        <v>131</v>
      </c>
      <c r="LS90" s="4"/>
      <c r="LT90" s="8"/>
      <c r="LU90" s="4"/>
      <c r="LV90" s="8"/>
      <c r="LW90" s="7"/>
      <c r="LX90" s="7"/>
      <c r="LY90" s="2" t="s">
        <v>170</v>
      </c>
      <c r="LZ90" s="2" t="s">
        <v>128</v>
      </c>
      <c r="MA90" s="2" t="s">
        <v>131</v>
      </c>
      <c r="MB90" s="2" t="s">
        <v>131</v>
      </c>
      <c r="MC90" s="2" t="s">
        <v>141</v>
      </c>
      <c r="MD90" s="2" t="s">
        <v>131</v>
      </c>
      <c r="ME90" s="4"/>
      <c r="MF90" s="8"/>
      <c r="MG90" s="4"/>
      <c r="MH90" s="8"/>
      <c r="MI90" s="7"/>
      <c r="MJ90" s="7"/>
      <c r="MK90" s="2" t="s">
        <v>170</v>
      </c>
      <c r="ML90" s="2" t="s">
        <v>128</v>
      </c>
      <c r="MM90" s="2" t="s">
        <v>131</v>
      </c>
      <c r="MN90" s="2" t="s">
        <v>131</v>
      </c>
      <c r="MO90" s="2" t="s">
        <v>141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170</v>
      </c>
      <c r="NJ90" s="2" t="s">
        <v>128</v>
      </c>
      <c r="NK90" s="2" t="s">
        <v>131</v>
      </c>
      <c r="NL90" s="2" t="s">
        <v>131</v>
      </c>
      <c r="NM90" s="2" t="s">
        <v>141</v>
      </c>
      <c r="NN90" s="2" t="s">
        <v>131</v>
      </c>
      <c r="NO90" s="4"/>
      <c r="NP90" s="8"/>
      <c r="NQ90" s="4"/>
      <c r="NR90" s="8"/>
      <c r="NS90" s="7"/>
      <c r="NT90" s="7"/>
      <c r="NU90" s="2" t="s">
        <v>170</v>
      </c>
      <c r="NV90" s="2" t="s">
        <v>172</v>
      </c>
      <c r="NW90" s="2" t="s">
        <v>131</v>
      </c>
      <c r="NX90" s="2" t="s">
        <v>131</v>
      </c>
      <c r="NY90" s="2" t="s">
        <v>141</v>
      </c>
      <c r="NZ90" s="2" t="s">
        <v>131</v>
      </c>
      <c r="OA90" s="4"/>
      <c r="OB90" s="8"/>
      <c r="OC90" s="4"/>
      <c r="OD90" s="8"/>
      <c r="OE90" s="7"/>
      <c r="OF90" s="7"/>
      <c r="OG90" s="2" t="s">
        <v>170</v>
      </c>
      <c r="OH90" s="2" t="s">
        <v>128</v>
      </c>
      <c r="OI90" s="2" t="s">
        <v>131</v>
      </c>
      <c r="OJ90" s="2" t="s">
        <v>131</v>
      </c>
      <c r="OK90" s="2" t="s">
        <v>141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139</v>
      </c>
      <c r="PF90" s="2" t="s">
        <v>172</v>
      </c>
      <c r="PG90" s="2" t="s">
        <v>212</v>
      </c>
      <c r="PH90" s="2" t="s">
        <v>351</v>
      </c>
      <c r="PI90" s="2" t="s">
        <v>141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139</v>
      </c>
      <c r="QD90" s="2" t="s">
        <v>172</v>
      </c>
      <c r="QE90" s="2" t="s">
        <v>1352</v>
      </c>
      <c r="QF90" s="2" t="s">
        <v>394</v>
      </c>
      <c r="QG90" s="2" t="s">
        <v>141</v>
      </c>
      <c r="QH90" s="2" t="s">
        <v>131</v>
      </c>
      <c r="QI90" s="4"/>
      <c r="QJ90" s="8"/>
      <c r="QK90" s="4"/>
      <c r="QL90" s="8"/>
      <c r="QM90" s="7"/>
      <c r="QN90" s="7"/>
      <c r="QO90" s="2" t="s">
        <v>170</v>
      </c>
      <c r="QP90" s="2" t="s">
        <v>128</v>
      </c>
      <c r="QQ90" s="2" t="s">
        <v>131</v>
      </c>
      <c r="QR90" s="2" t="s">
        <v>131</v>
      </c>
      <c r="QS90" s="2" t="s">
        <v>141</v>
      </c>
      <c r="QT90" s="2" t="s">
        <v>964</v>
      </c>
      <c r="QU90" s="4"/>
      <c r="QV90" s="8"/>
      <c r="QW90" s="4"/>
      <c r="QX90" s="8"/>
      <c r="QY90" s="7"/>
      <c r="QZ90" s="7"/>
      <c r="RA90" s="2" t="s">
        <v>139</v>
      </c>
      <c r="RB90" s="2" t="s">
        <v>172</v>
      </c>
      <c r="RC90" s="2" t="s">
        <v>1353</v>
      </c>
      <c r="RD90" s="2" t="s">
        <v>1354</v>
      </c>
      <c r="RE90" s="2" t="s">
        <v>141</v>
      </c>
      <c r="RF90" s="2" t="s">
        <v>131</v>
      </c>
    </row>
    <row r="91">
      <c r="A91" s="2" t="s">
        <v>1355</v>
      </c>
      <c r="B91" s="2" t="s">
        <v>120</v>
      </c>
      <c r="C91" s="2" t="s">
        <v>1336</v>
      </c>
      <c r="D91" s="2" t="s">
        <v>122</v>
      </c>
      <c r="E91" s="2" t="s">
        <v>123</v>
      </c>
      <c r="F91" s="2" t="s">
        <v>1337</v>
      </c>
      <c r="G91" s="2" t="s">
        <v>1337</v>
      </c>
      <c r="H91" s="2" t="s">
        <v>1337</v>
      </c>
      <c r="I91" s="2" t="s">
        <v>1338</v>
      </c>
      <c r="J91" s="2" t="s">
        <v>1339</v>
      </c>
      <c r="K91" s="2" t="s">
        <v>484</v>
      </c>
      <c r="L91" s="3">
        <v>68.82</v>
      </c>
      <c r="M91" s="3">
        <v>72.26</v>
      </c>
      <c r="N91" s="3">
        <v>149.99</v>
      </c>
      <c r="O91" s="2" t="s">
        <v>128</v>
      </c>
      <c r="P91" s="2" t="s">
        <v>283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1340</v>
      </c>
      <c r="V91" s="2" t="s">
        <v>220</v>
      </c>
      <c r="W91" s="2" t="s">
        <v>433</v>
      </c>
      <c r="X91" s="2" t="s">
        <v>134</v>
      </c>
      <c r="Y91" s="2" t="s">
        <v>1185</v>
      </c>
      <c r="Z91" s="4">
        <v>108</v>
      </c>
      <c r="AA91" s="4">
        <f>=ROUNDDOWN(21.6,0)</f>
      </c>
      <c r="AB91" s="5">
        <v>5</v>
      </c>
      <c r="AC91" s="2" t="s">
        <v>342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50</v>
      </c>
      <c r="AQ91" s="8">
        <v>4060.87</v>
      </c>
      <c r="AR91" s="4"/>
      <c r="AS91" s="8"/>
      <c r="AT91" s="7"/>
      <c r="AU91" s="7"/>
      <c r="AV91" s="4">
        <v>50</v>
      </c>
      <c r="AW91" s="8">
        <v>4060.87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0.135</v>
      </c>
      <c r="BJ91" s="4">
        <v>50</v>
      </c>
      <c r="BK91" s="8">
        <v>4060.87</v>
      </c>
      <c r="BL91" s="2" t="s">
        <v>1356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256</v>
      </c>
      <c r="BV91" s="2" t="s">
        <v>128</v>
      </c>
      <c r="BW91" s="2" t="s">
        <v>131</v>
      </c>
      <c r="BX91" s="2" t="s">
        <v>131</v>
      </c>
      <c r="BY91" s="2" t="s">
        <v>141</v>
      </c>
      <c r="BZ91" s="2" t="s">
        <v>131</v>
      </c>
      <c r="CA91" s="4">
        <v>6</v>
      </c>
      <c r="CB91" s="8">
        <v>405.08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1357</v>
      </c>
      <c r="CJ91" s="2" t="s">
        <v>1358</v>
      </c>
      <c r="CK91" s="2" t="s">
        <v>141</v>
      </c>
      <c r="CL91" s="2" t="s">
        <v>131</v>
      </c>
      <c r="CM91" s="4">
        <v>19</v>
      </c>
      <c r="CN91" s="8">
        <v>1717.25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262</v>
      </c>
      <c r="CV91" s="2" t="s">
        <v>512</v>
      </c>
      <c r="CW91" s="2" t="s">
        <v>141</v>
      </c>
      <c r="CX91" s="2" t="s">
        <v>131</v>
      </c>
      <c r="CY91" s="4">
        <v>4</v>
      </c>
      <c r="CZ91" s="8">
        <v>341.8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1357</v>
      </c>
      <c r="DH91" s="2" t="s">
        <v>394</v>
      </c>
      <c r="DI91" s="2" t="s">
        <v>141</v>
      </c>
      <c r="DJ91" s="2" t="s">
        <v>131</v>
      </c>
      <c r="DK91" s="4">
        <v>3</v>
      </c>
      <c r="DL91" s="8">
        <v>284.43</v>
      </c>
      <c r="DM91" s="4"/>
      <c r="DN91" s="8"/>
      <c r="DO91" s="7"/>
      <c r="DP91" s="7"/>
      <c r="DQ91" s="2" t="s">
        <v>139</v>
      </c>
      <c r="DR91" s="2" t="s">
        <v>146</v>
      </c>
      <c r="DS91" s="2" t="s">
        <v>509</v>
      </c>
      <c r="DT91" s="2" t="s">
        <v>950</v>
      </c>
      <c r="DU91" s="2" t="s">
        <v>141</v>
      </c>
      <c r="DV91" s="2" t="s">
        <v>131</v>
      </c>
      <c r="DW91" s="4">
        <v>11</v>
      </c>
      <c r="DX91" s="8">
        <v>834.57</v>
      </c>
      <c r="DY91" s="4"/>
      <c r="DZ91" s="8"/>
      <c r="EA91" s="7"/>
      <c r="EB91" s="7"/>
      <c r="EC91" s="2" t="s">
        <v>139</v>
      </c>
      <c r="ED91" s="2" t="s">
        <v>128</v>
      </c>
      <c r="EE91" s="2" t="s">
        <v>671</v>
      </c>
      <c r="EF91" s="2" t="s">
        <v>795</v>
      </c>
      <c r="EG91" s="2" t="s">
        <v>141</v>
      </c>
      <c r="EH91" s="2" t="s">
        <v>131</v>
      </c>
      <c r="EI91" s="4"/>
      <c r="EJ91" s="8"/>
      <c r="EK91" s="4"/>
      <c r="EL91" s="8"/>
      <c r="EM91" s="7"/>
      <c r="EN91" s="7"/>
      <c r="EO91" s="2" t="s">
        <v>139</v>
      </c>
      <c r="EP91" s="2" t="s">
        <v>128</v>
      </c>
      <c r="EQ91" s="2" t="s">
        <v>670</v>
      </c>
      <c r="ER91" s="2" t="s">
        <v>1060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149</v>
      </c>
      <c r="FB91" s="2" t="s">
        <v>128</v>
      </c>
      <c r="FC91" s="2" t="s">
        <v>131</v>
      </c>
      <c r="FD91" s="2" t="s">
        <v>131</v>
      </c>
      <c r="FE91" s="2" t="s">
        <v>141</v>
      </c>
      <c r="FF91" s="2" t="s">
        <v>131</v>
      </c>
      <c r="FG91" s="4"/>
      <c r="FH91" s="8"/>
      <c r="FI91" s="4"/>
      <c r="FJ91" s="8"/>
      <c r="FK91" s="7"/>
      <c r="FL91" s="7"/>
      <c r="FM91" s="2" t="s">
        <v>139</v>
      </c>
      <c r="FN91" s="2" t="s">
        <v>128</v>
      </c>
      <c r="FO91" s="2" t="s">
        <v>152</v>
      </c>
      <c r="FP91" s="2" t="s">
        <v>131</v>
      </c>
      <c r="FQ91" s="2" t="s">
        <v>141</v>
      </c>
      <c r="FR91" s="2" t="s">
        <v>131</v>
      </c>
      <c r="FS91" s="4">
        <v>1</v>
      </c>
      <c r="FT91" s="8">
        <v>66.76</v>
      </c>
      <c r="FU91" s="4"/>
      <c r="FV91" s="8"/>
      <c r="FW91" s="7"/>
      <c r="FX91" s="7"/>
      <c r="FY91" s="2" t="s">
        <v>139</v>
      </c>
      <c r="FZ91" s="2" t="s">
        <v>128</v>
      </c>
      <c r="GA91" s="2" t="s">
        <v>154</v>
      </c>
      <c r="GB91" s="2" t="s">
        <v>1359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139</v>
      </c>
      <c r="GL91" s="2" t="s">
        <v>128</v>
      </c>
      <c r="GM91" s="2" t="s">
        <v>1360</v>
      </c>
      <c r="GN91" s="2" t="s">
        <v>1361</v>
      </c>
      <c r="GO91" s="2" t="s">
        <v>141</v>
      </c>
      <c r="GP91" s="2" t="s">
        <v>131</v>
      </c>
      <c r="GQ91" s="4">
        <v>6</v>
      </c>
      <c r="GR91" s="8">
        <v>410.98</v>
      </c>
      <c r="GS91" s="4"/>
      <c r="GT91" s="8"/>
      <c r="GU91" s="7"/>
      <c r="GV91" s="7"/>
      <c r="GW91" s="2" t="s">
        <v>139</v>
      </c>
      <c r="GX91" s="2" t="s">
        <v>128</v>
      </c>
      <c r="GY91" s="2" t="s">
        <v>204</v>
      </c>
      <c r="GZ91" s="2" t="s">
        <v>1349</v>
      </c>
      <c r="HA91" s="2" t="s">
        <v>141</v>
      </c>
      <c r="HB91" s="2" t="s">
        <v>131</v>
      </c>
      <c r="HC91" s="4"/>
      <c r="HD91" s="8"/>
      <c r="HE91" s="4"/>
      <c r="HF91" s="8"/>
      <c r="HG91" s="7"/>
      <c r="HH91" s="7"/>
      <c r="HI91" s="2" t="s">
        <v>206</v>
      </c>
      <c r="HJ91" s="2" t="s">
        <v>128</v>
      </c>
      <c r="HK91" s="2" t="s">
        <v>131</v>
      </c>
      <c r="HL91" s="2" t="s">
        <v>131</v>
      </c>
      <c r="HM91" s="2" t="s">
        <v>141</v>
      </c>
      <c r="HN91" s="2" t="s">
        <v>131</v>
      </c>
      <c r="HO91" s="4"/>
      <c r="HP91" s="8"/>
      <c r="HQ91" s="4"/>
      <c r="HR91" s="8"/>
      <c r="HS91" s="7"/>
      <c r="HT91" s="7"/>
      <c r="HU91" s="2" t="s">
        <v>421</v>
      </c>
      <c r="HV91" s="2" t="s">
        <v>128</v>
      </c>
      <c r="HW91" s="2" t="s">
        <v>1360</v>
      </c>
      <c r="HX91" s="2" t="s">
        <v>1362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128</v>
      </c>
      <c r="II91" s="2" t="s">
        <v>512</v>
      </c>
      <c r="IJ91" s="2" t="s">
        <v>1363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139</v>
      </c>
      <c r="IT91" s="2" t="s">
        <v>128</v>
      </c>
      <c r="IU91" s="2" t="s">
        <v>262</v>
      </c>
      <c r="IV91" s="2" t="s">
        <v>1364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421</v>
      </c>
      <c r="JF91" s="2" t="s">
        <v>128</v>
      </c>
      <c r="JG91" s="2" t="s">
        <v>900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128</v>
      </c>
      <c r="JS91" s="2" t="s">
        <v>169</v>
      </c>
      <c r="JT91" s="2" t="s">
        <v>131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170</v>
      </c>
      <c r="KP91" s="2" t="s">
        <v>128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170</v>
      </c>
      <c r="LB91" s="2" t="s">
        <v>172</v>
      </c>
      <c r="LC91" s="2" t="s">
        <v>131</v>
      </c>
      <c r="LD91" s="2" t="s">
        <v>131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171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170</v>
      </c>
      <c r="LZ91" s="2" t="s">
        <v>128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170</v>
      </c>
      <c r="ML91" s="2" t="s">
        <v>128</v>
      </c>
      <c r="MM91" s="2" t="s">
        <v>131</v>
      </c>
      <c r="MN91" s="2" t="s">
        <v>131</v>
      </c>
      <c r="MO91" s="2" t="s">
        <v>141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170</v>
      </c>
      <c r="NJ91" s="2" t="s">
        <v>128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170</v>
      </c>
      <c r="NV91" s="2" t="s">
        <v>172</v>
      </c>
      <c r="NW91" s="2" t="s">
        <v>131</v>
      </c>
      <c r="NX91" s="2" t="s">
        <v>131</v>
      </c>
      <c r="NY91" s="2" t="s">
        <v>141</v>
      </c>
      <c r="NZ91" s="2" t="s">
        <v>131</v>
      </c>
      <c r="OA91" s="4"/>
      <c r="OB91" s="8"/>
      <c r="OC91" s="4"/>
      <c r="OD91" s="8"/>
      <c r="OE91" s="7"/>
      <c r="OF91" s="7"/>
      <c r="OG91" s="2" t="s">
        <v>170</v>
      </c>
      <c r="OH91" s="2" t="s">
        <v>128</v>
      </c>
      <c r="OI91" s="2" t="s">
        <v>131</v>
      </c>
      <c r="OJ91" s="2" t="s">
        <v>131</v>
      </c>
      <c r="OK91" s="2" t="s">
        <v>141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139</v>
      </c>
      <c r="PF91" s="2" t="s">
        <v>172</v>
      </c>
      <c r="PG91" s="2" t="s">
        <v>212</v>
      </c>
      <c r="PH91" s="2" t="s">
        <v>131</v>
      </c>
      <c r="PI91" s="2" t="s">
        <v>141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139</v>
      </c>
      <c r="QD91" s="2" t="s">
        <v>172</v>
      </c>
      <c r="QE91" s="2" t="s">
        <v>666</v>
      </c>
      <c r="QF91" s="2" t="s">
        <v>971</v>
      </c>
      <c r="QG91" s="2" t="s">
        <v>141</v>
      </c>
      <c r="QH91" s="2" t="s">
        <v>131</v>
      </c>
      <c r="QI91" s="4"/>
      <c r="QJ91" s="8"/>
      <c r="QK91" s="4"/>
      <c r="QL91" s="8"/>
      <c r="QM91" s="7"/>
      <c r="QN91" s="7"/>
      <c r="QO91" s="2" t="s">
        <v>170</v>
      </c>
      <c r="QP91" s="2" t="s">
        <v>128</v>
      </c>
      <c r="QQ91" s="2" t="s">
        <v>131</v>
      </c>
      <c r="QR91" s="2" t="s">
        <v>131</v>
      </c>
      <c r="QS91" s="2" t="s">
        <v>141</v>
      </c>
      <c r="QT91" s="2" t="s">
        <v>964</v>
      </c>
      <c r="QU91" s="4"/>
      <c r="QV91" s="8"/>
      <c r="QW91" s="4"/>
      <c r="QX91" s="8"/>
      <c r="QY91" s="7"/>
      <c r="QZ91" s="7"/>
      <c r="RA91" s="2" t="s">
        <v>139</v>
      </c>
      <c r="RB91" s="2" t="s">
        <v>172</v>
      </c>
      <c r="RC91" s="2" t="s">
        <v>1042</v>
      </c>
      <c r="RD91" s="2" t="s">
        <v>915</v>
      </c>
      <c r="RE91" s="2" t="s">
        <v>141</v>
      </c>
      <c r="RF91" s="2" t="s">
        <v>131</v>
      </c>
    </row>
    <row r="92">
      <c r="A92" s="2" t="s">
        <v>1365</v>
      </c>
      <c r="B92" s="2" t="s">
        <v>120</v>
      </c>
      <c r="C92" s="2" t="s">
        <v>1336</v>
      </c>
      <c r="D92" s="2" t="s">
        <v>122</v>
      </c>
      <c r="E92" s="2" t="s">
        <v>123</v>
      </c>
      <c r="F92" s="2" t="s">
        <v>1337</v>
      </c>
      <c r="G92" s="2" t="s">
        <v>1337</v>
      </c>
      <c r="H92" s="2" t="s">
        <v>1337</v>
      </c>
      <c r="I92" s="2" t="s">
        <v>1338</v>
      </c>
      <c r="J92" s="2" t="s">
        <v>1339</v>
      </c>
      <c r="K92" s="2" t="s">
        <v>1366</v>
      </c>
      <c r="L92" s="3">
        <v>68.82</v>
      </c>
      <c r="M92" s="3">
        <v>72.26</v>
      </c>
      <c r="N92" s="3">
        <v>149.99</v>
      </c>
      <c r="O92" s="2" t="s">
        <v>128</v>
      </c>
      <c r="P92" s="2" t="s">
        <v>218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1340</v>
      </c>
      <c r="V92" s="2" t="s">
        <v>220</v>
      </c>
      <c r="W92" s="2" t="s">
        <v>433</v>
      </c>
      <c r="X92" s="2" t="s">
        <v>134</v>
      </c>
      <c r="Y92" s="2" t="s">
        <v>1185</v>
      </c>
      <c r="Z92" s="4">
        <v>97</v>
      </c>
      <c r="AA92" s="4">
        <f>=ROUNDDOWN(26.9444444444444,0)</f>
      </c>
      <c r="AB92" s="5">
        <v>3.6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46</v>
      </c>
      <c r="AQ92" s="8">
        <v>3490.69</v>
      </c>
      <c r="AR92" s="4"/>
      <c r="AS92" s="8"/>
      <c r="AT92" s="7"/>
      <c r="AU92" s="7"/>
      <c r="AV92" s="4">
        <v>46</v>
      </c>
      <c r="AW92" s="8">
        <v>3490.69</v>
      </c>
      <c r="AX92" s="4"/>
      <c r="AY92" s="8"/>
      <c r="AZ92" s="7"/>
      <c r="BA92" s="7"/>
      <c r="BB92" s="7">
        <v>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0.1161</v>
      </c>
      <c r="BJ92" s="4">
        <v>46</v>
      </c>
      <c r="BK92" s="8">
        <v>3490.69</v>
      </c>
      <c r="BL92" s="2" t="s">
        <v>1367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256</v>
      </c>
      <c r="BV92" s="2" t="s">
        <v>172</v>
      </c>
      <c r="BW92" s="2" t="s">
        <v>131</v>
      </c>
      <c r="BX92" s="2" t="s">
        <v>131</v>
      </c>
      <c r="BY92" s="2" t="s">
        <v>141</v>
      </c>
      <c r="BZ92" s="2" t="s">
        <v>131</v>
      </c>
      <c r="CA92" s="4">
        <v>14</v>
      </c>
      <c r="CB92" s="8">
        <v>858.84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1357</v>
      </c>
      <c r="CJ92" s="2" t="s">
        <v>1368</v>
      </c>
      <c r="CK92" s="2" t="s">
        <v>141</v>
      </c>
      <c r="CL92" s="2" t="s">
        <v>131</v>
      </c>
      <c r="CM92" s="4">
        <v>9</v>
      </c>
      <c r="CN92" s="8">
        <v>831.76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262</v>
      </c>
      <c r="CV92" s="2" t="s">
        <v>991</v>
      </c>
      <c r="CW92" s="2" t="s">
        <v>141</v>
      </c>
      <c r="CX92" s="2" t="s">
        <v>131</v>
      </c>
      <c r="CY92" s="4">
        <v>10</v>
      </c>
      <c r="CZ92" s="8">
        <v>804.3</v>
      </c>
      <c r="DA92" s="4"/>
      <c r="DB92" s="8"/>
      <c r="DC92" s="7"/>
      <c r="DD92" s="7"/>
      <c r="DE92" s="2" t="s">
        <v>139</v>
      </c>
      <c r="DF92" s="2" t="s">
        <v>128</v>
      </c>
      <c r="DG92" s="2" t="s">
        <v>1357</v>
      </c>
      <c r="DH92" s="2" t="s">
        <v>1369</v>
      </c>
      <c r="DI92" s="2" t="s">
        <v>141</v>
      </c>
      <c r="DJ92" s="2" t="s">
        <v>131</v>
      </c>
      <c r="DK92" s="4">
        <v>2</v>
      </c>
      <c r="DL92" s="8">
        <v>189.62</v>
      </c>
      <c r="DM92" s="4"/>
      <c r="DN92" s="8"/>
      <c r="DO92" s="7"/>
      <c r="DP92" s="7"/>
      <c r="DQ92" s="2" t="s">
        <v>139</v>
      </c>
      <c r="DR92" s="2" t="s">
        <v>146</v>
      </c>
      <c r="DS92" s="2" t="s">
        <v>509</v>
      </c>
      <c r="DT92" s="2" t="s">
        <v>1370</v>
      </c>
      <c r="DU92" s="2" t="s">
        <v>141</v>
      </c>
      <c r="DV92" s="2" t="s">
        <v>131</v>
      </c>
      <c r="DW92" s="4">
        <v>5</v>
      </c>
      <c r="DX92" s="8">
        <v>379.35</v>
      </c>
      <c r="DY92" s="4"/>
      <c r="DZ92" s="8"/>
      <c r="EA92" s="7"/>
      <c r="EB92" s="7"/>
      <c r="EC92" s="2" t="s">
        <v>139</v>
      </c>
      <c r="ED92" s="2" t="s">
        <v>128</v>
      </c>
      <c r="EE92" s="2" t="s">
        <v>671</v>
      </c>
      <c r="EF92" s="2" t="s">
        <v>1371</v>
      </c>
      <c r="EG92" s="2" t="s">
        <v>141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128</v>
      </c>
      <c r="EQ92" s="2" t="s">
        <v>670</v>
      </c>
      <c r="ER92" s="2" t="s">
        <v>774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149</v>
      </c>
      <c r="FB92" s="2" t="s">
        <v>128</v>
      </c>
      <c r="FC92" s="2" t="s">
        <v>131</v>
      </c>
      <c r="FD92" s="2" t="s">
        <v>131</v>
      </c>
      <c r="FE92" s="2" t="s">
        <v>141</v>
      </c>
      <c r="FF92" s="2" t="s">
        <v>131</v>
      </c>
      <c r="FG92" s="4"/>
      <c r="FH92" s="8"/>
      <c r="FI92" s="4"/>
      <c r="FJ92" s="8"/>
      <c r="FK92" s="7"/>
      <c r="FL92" s="7"/>
      <c r="FM92" s="2" t="s">
        <v>139</v>
      </c>
      <c r="FN92" s="2" t="s">
        <v>128</v>
      </c>
      <c r="FO92" s="2" t="s">
        <v>152</v>
      </c>
      <c r="FP92" s="2" t="s">
        <v>131</v>
      </c>
      <c r="FQ92" s="2" t="s">
        <v>141</v>
      </c>
      <c r="FR92" s="2" t="s">
        <v>131</v>
      </c>
      <c r="FS92" s="4">
        <v>1</v>
      </c>
      <c r="FT92" s="8">
        <v>66.76</v>
      </c>
      <c r="FU92" s="4"/>
      <c r="FV92" s="8"/>
      <c r="FW92" s="7"/>
      <c r="FX92" s="7"/>
      <c r="FY92" s="2" t="s">
        <v>139</v>
      </c>
      <c r="FZ92" s="2" t="s">
        <v>128</v>
      </c>
      <c r="GA92" s="2" t="s">
        <v>154</v>
      </c>
      <c r="GB92" s="2" t="s">
        <v>938</v>
      </c>
      <c r="GC92" s="2" t="s">
        <v>141</v>
      </c>
      <c r="GD92" s="2" t="s">
        <v>131</v>
      </c>
      <c r="GE92" s="4">
        <v>1</v>
      </c>
      <c r="GF92" s="8">
        <v>82.47</v>
      </c>
      <c r="GG92" s="4"/>
      <c r="GH92" s="8"/>
      <c r="GI92" s="7"/>
      <c r="GJ92" s="7"/>
      <c r="GK92" s="2" t="s">
        <v>139</v>
      </c>
      <c r="GL92" s="2" t="s">
        <v>128</v>
      </c>
      <c r="GM92" s="2" t="s">
        <v>1372</v>
      </c>
      <c r="GN92" s="2" t="s">
        <v>915</v>
      </c>
      <c r="GO92" s="2" t="s">
        <v>141</v>
      </c>
      <c r="GP92" s="2" t="s">
        <v>131</v>
      </c>
      <c r="GQ92" s="4">
        <v>4</v>
      </c>
      <c r="GR92" s="8">
        <v>277.59</v>
      </c>
      <c r="GS92" s="4"/>
      <c r="GT92" s="8"/>
      <c r="GU92" s="7"/>
      <c r="GV92" s="7"/>
      <c r="GW92" s="2" t="s">
        <v>139</v>
      </c>
      <c r="GX92" s="2" t="s">
        <v>128</v>
      </c>
      <c r="GY92" s="2" t="s">
        <v>204</v>
      </c>
      <c r="GZ92" s="2" t="s">
        <v>1373</v>
      </c>
      <c r="HA92" s="2" t="s">
        <v>141</v>
      </c>
      <c r="HB92" s="2" t="s">
        <v>131</v>
      </c>
      <c r="HC92" s="4"/>
      <c r="HD92" s="8"/>
      <c r="HE92" s="4"/>
      <c r="HF92" s="8"/>
      <c r="HG92" s="7"/>
      <c r="HH92" s="7"/>
      <c r="HI92" s="2" t="s">
        <v>206</v>
      </c>
      <c r="HJ92" s="2" t="s">
        <v>128</v>
      </c>
      <c r="HK92" s="2" t="s">
        <v>131</v>
      </c>
      <c r="HL92" s="2" t="s">
        <v>131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139</v>
      </c>
      <c r="HV92" s="2" t="s">
        <v>128</v>
      </c>
      <c r="HW92" s="2" t="s">
        <v>1372</v>
      </c>
      <c r="HX92" s="2" t="s">
        <v>1374</v>
      </c>
      <c r="HY92" s="2" t="s">
        <v>141</v>
      </c>
      <c r="HZ92" s="2" t="s">
        <v>131</v>
      </c>
      <c r="IA92" s="4"/>
      <c r="IB92" s="8"/>
      <c r="IC92" s="4"/>
      <c r="ID92" s="8"/>
      <c r="IE92" s="7"/>
      <c r="IF92" s="7"/>
      <c r="IG92" s="2" t="s">
        <v>139</v>
      </c>
      <c r="IH92" s="2" t="s">
        <v>128</v>
      </c>
      <c r="II92" s="2" t="s">
        <v>512</v>
      </c>
      <c r="IJ92" s="2" t="s">
        <v>945</v>
      </c>
      <c r="IK92" s="2" t="s">
        <v>141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262</v>
      </c>
      <c r="IV92" s="2" t="s">
        <v>1213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421</v>
      </c>
      <c r="JF92" s="2" t="s">
        <v>128</v>
      </c>
      <c r="JG92" s="2" t="s">
        <v>900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169</v>
      </c>
      <c r="JT92" s="2" t="s">
        <v>131</v>
      </c>
      <c r="JU92" s="2" t="s">
        <v>141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170</v>
      </c>
      <c r="KP92" s="2" t="s">
        <v>128</v>
      </c>
      <c r="KQ92" s="2" t="s">
        <v>131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170</v>
      </c>
      <c r="LB92" s="2" t="s">
        <v>172</v>
      </c>
      <c r="LC92" s="2" t="s">
        <v>131</v>
      </c>
      <c r="LD92" s="2" t="s">
        <v>131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171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170</v>
      </c>
      <c r="LZ92" s="2" t="s">
        <v>128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170</v>
      </c>
      <c r="ML92" s="2" t="s">
        <v>128</v>
      </c>
      <c r="MM92" s="2" t="s">
        <v>131</v>
      </c>
      <c r="MN92" s="2" t="s">
        <v>131</v>
      </c>
      <c r="MO92" s="2" t="s">
        <v>141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170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170</v>
      </c>
      <c r="NV92" s="2" t="s">
        <v>172</v>
      </c>
      <c r="NW92" s="2" t="s">
        <v>131</v>
      </c>
      <c r="NX92" s="2" t="s">
        <v>131</v>
      </c>
      <c r="NY92" s="2" t="s">
        <v>141</v>
      </c>
      <c r="NZ92" s="2" t="s">
        <v>131</v>
      </c>
      <c r="OA92" s="4"/>
      <c r="OB92" s="8"/>
      <c r="OC92" s="4"/>
      <c r="OD92" s="8"/>
      <c r="OE92" s="7"/>
      <c r="OF92" s="7"/>
      <c r="OG92" s="2" t="s">
        <v>170</v>
      </c>
      <c r="OH92" s="2" t="s">
        <v>128</v>
      </c>
      <c r="OI92" s="2" t="s">
        <v>131</v>
      </c>
      <c r="OJ92" s="2" t="s">
        <v>131</v>
      </c>
      <c r="OK92" s="2" t="s">
        <v>141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139</v>
      </c>
      <c r="PF92" s="2" t="s">
        <v>172</v>
      </c>
      <c r="PG92" s="2" t="s">
        <v>212</v>
      </c>
      <c r="PH92" s="2" t="s">
        <v>1375</v>
      </c>
      <c r="PI92" s="2" t="s">
        <v>141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139</v>
      </c>
      <c r="QD92" s="2" t="s">
        <v>172</v>
      </c>
      <c r="QE92" s="2" t="s">
        <v>666</v>
      </c>
      <c r="QF92" s="2" t="s">
        <v>1376</v>
      </c>
      <c r="QG92" s="2" t="s">
        <v>141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141</v>
      </c>
      <c r="QT92" s="2" t="s">
        <v>964</v>
      </c>
      <c r="QU92" s="4"/>
      <c r="QV92" s="8"/>
      <c r="QW92" s="4"/>
      <c r="QX92" s="8"/>
      <c r="QY92" s="7"/>
      <c r="QZ92" s="7"/>
      <c r="RA92" s="2" t="s">
        <v>139</v>
      </c>
      <c r="RB92" s="2" t="s">
        <v>172</v>
      </c>
      <c r="RC92" s="2" t="s">
        <v>278</v>
      </c>
      <c r="RD92" s="2" t="s">
        <v>1377</v>
      </c>
      <c r="RE92" s="2" t="s">
        <v>141</v>
      </c>
      <c r="RF92" s="2" t="s">
        <v>131</v>
      </c>
    </row>
    <row r="93">
      <c r="A93" s="2" t="s">
        <v>1378</v>
      </c>
      <c r="B93" s="2" t="s">
        <v>120</v>
      </c>
      <c r="C93" s="2" t="s">
        <v>1336</v>
      </c>
      <c r="D93" s="2" t="s">
        <v>122</v>
      </c>
      <c r="E93" s="2" t="s">
        <v>123</v>
      </c>
      <c r="F93" s="2" t="s">
        <v>1337</v>
      </c>
      <c r="G93" s="2" t="s">
        <v>1337</v>
      </c>
      <c r="H93" s="2" t="s">
        <v>1337</v>
      </c>
      <c r="I93" s="2" t="s">
        <v>1338</v>
      </c>
      <c r="J93" s="2" t="s">
        <v>1339</v>
      </c>
      <c r="K93" s="2" t="s">
        <v>1379</v>
      </c>
      <c r="L93" s="3">
        <v>68.82</v>
      </c>
      <c r="M93" s="3">
        <v>72.26</v>
      </c>
      <c r="N93" s="3">
        <v>149.99</v>
      </c>
      <c r="O93" s="2" t="s">
        <v>128</v>
      </c>
      <c r="P93" s="2" t="s">
        <v>218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1340</v>
      </c>
      <c r="V93" s="2" t="s">
        <v>220</v>
      </c>
      <c r="W93" s="2" t="s">
        <v>433</v>
      </c>
      <c r="X93" s="2" t="s">
        <v>134</v>
      </c>
      <c r="Y93" s="2" t="s">
        <v>1185</v>
      </c>
      <c r="Z93" s="4">
        <v>110</v>
      </c>
      <c r="AA93" s="4">
        <f>=ROUNDDOWN(36.6666666666667,0)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26</v>
      </c>
      <c r="AQ93" s="8">
        <v>1847.84</v>
      </c>
      <c r="AR93" s="4"/>
      <c r="AS93" s="8"/>
      <c r="AT93" s="7"/>
      <c r="AU93" s="7"/>
      <c r="AV93" s="4">
        <v>26</v>
      </c>
      <c r="AW93" s="8">
        <v>1847.84</v>
      </c>
      <c r="AX93" s="4"/>
      <c r="AY93" s="8"/>
      <c r="AZ93" s="7"/>
      <c r="BA93" s="7"/>
      <c r="BB93" s="7">
        <v>1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0.0614</v>
      </c>
      <c r="BJ93" s="4">
        <v>26</v>
      </c>
      <c r="BK93" s="8">
        <v>1847.84</v>
      </c>
      <c r="BL93" s="2" t="s">
        <v>1380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256</v>
      </c>
      <c r="BV93" s="2" t="s">
        <v>128</v>
      </c>
      <c r="BW93" s="2" t="s">
        <v>131</v>
      </c>
      <c r="BX93" s="2" t="s">
        <v>131</v>
      </c>
      <c r="BY93" s="2" t="s">
        <v>141</v>
      </c>
      <c r="BZ93" s="2" t="s">
        <v>131</v>
      </c>
      <c r="CA93" s="4">
        <v>9</v>
      </c>
      <c r="CB93" s="8">
        <v>586.87</v>
      </c>
      <c r="CC93" s="4"/>
      <c r="CD93" s="8"/>
      <c r="CE93" s="7"/>
      <c r="CF93" s="7"/>
      <c r="CG93" s="2" t="s">
        <v>139</v>
      </c>
      <c r="CH93" s="2" t="s">
        <v>128</v>
      </c>
      <c r="CI93" s="2" t="s">
        <v>1357</v>
      </c>
      <c r="CJ93" s="2" t="s">
        <v>1167</v>
      </c>
      <c r="CK93" s="2" t="s">
        <v>141</v>
      </c>
      <c r="CL93" s="2" t="s">
        <v>131</v>
      </c>
      <c r="CM93" s="4">
        <v>6</v>
      </c>
      <c r="CN93" s="8">
        <v>503.91</v>
      </c>
      <c r="CO93" s="4"/>
      <c r="CP93" s="8"/>
      <c r="CQ93" s="7"/>
      <c r="CR93" s="7"/>
      <c r="CS93" s="2" t="s">
        <v>139</v>
      </c>
      <c r="CT93" s="2" t="s">
        <v>128</v>
      </c>
      <c r="CU93" s="2" t="s">
        <v>262</v>
      </c>
      <c r="CV93" s="2" t="s">
        <v>1358</v>
      </c>
      <c r="CW93" s="2" t="s">
        <v>141</v>
      </c>
      <c r="CX93" s="2" t="s">
        <v>131</v>
      </c>
      <c r="CY93" s="4">
        <v>1</v>
      </c>
      <c r="CZ93" s="8">
        <v>72.63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1357</v>
      </c>
      <c r="DH93" s="2" t="s">
        <v>1381</v>
      </c>
      <c r="DI93" s="2" t="s">
        <v>141</v>
      </c>
      <c r="DJ93" s="2" t="s">
        <v>131</v>
      </c>
      <c r="DK93" s="4">
        <v>1</v>
      </c>
      <c r="DL93" s="8">
        <v>94.81</v>
      </c>
      <c r="DM93" s="4"/>
      <c r="DN93" s="8"/>
      <c r="DO93" s="7"/>
      <c r="DP93" s="7"/>
      <c r="DQ93" s="2" t="s">
        <v>139</v>
      </c>
      <c r="DR93" s="2" t="s">
        <v>128</v>
      </c>
      <c r="DS93" s="2" t="s">
        <v>509</v>
      </c>
      <c r="DT93" s="2" t="s">
        <v>1382</v>
      </c>
      <c r="DU93" s="2" t="s">
        <v>141</v>
      </c>
      <c r="DV93" s="2" t="s">
        <v>131</v>
      </c>
      <c r="DW93" s="4"/>
      <c r="DX93" s="8"/>
      <c r="DY93" s="4"/>
      <c r="DZ93" s="8"/>
      <c r="EA93" s="7"/>
      <c r="EB93" s="7"/>
      <c r="EC93" s="2" t="s">
        <v>139</v>
      </c>
      <c r="ED93" s="2" t="s">
        <v>172</v>
      </c>
      <c r="EE93" s="2" t="s">
        <v>196</v>
      </c>
      <c r="EF93" s="2" t="s">
        <v>131</v>
      </c>
      <c r="EG93" s="2" t="s">
        <v>141</v>
      </c>
      <c r="EH93" s="2" t="s">
        <v>131</v>
      </c>
      <c r="EI93" s="4"/>
      <c r="EJ93" s="8"/>
      <c r="EK93" s="4"/>
      <c r="EL93" s="8"/>
      <c r="EM93" s="7"/>
      <c r="EN93" s="7"/>
      <c r="EO93" s="2" t="s">
        <v>139</v>
      </c>
      <c r="EP93" s="2" t="s">
        <v>128</v>
      </c>
      <c r="EQ93" s="2" t="s">
        <v>670</v>
      </c>
      <c r="ER93" s="2" t="s">
        <v>1383</v>
      </c>
      <c r="ES93" s="2" t="s">
        <v>141</v>
      </c>
      <c r="ET93" s="2" t="s">
        <v>131</v>
      </c>
      <c r="EU93" s="4"/>
      <c r="EV93" s="8"/>
      <c r="EW93" s="4"/>
      <c r="EX93" s="8"/>
      <c r="EY93" s="7"/>
      <c r="EZ93" s="7"/>
      <c r="FA93" s="2" t="s">
        <v>149</v>
      </c>
      <c r="FB93" s="2" t="s">
        <v>128</v>
      </c>
      <c r="FC93" s="2" t="s">
        <v>131</v>
      </c>
      <c r="FD93" s="2" t="s">
        <v>131</v>
      </c>
      <c r="FE93" s="2" t="s">
        <v>141</v>
      </c>
      <c r="FF93" s="2" t="s">
        <v>131</v>
      </c>
      <c r="FG93" s="4"/>
      <c r="FH93" s="8"/>
      <c r="FI93" s="4"/>
      <c r="FJ93" s="8"/>
      <c r="FK93" s="7"/>
      <c r="FL93" s="7"/>
      <c r="FM93" s="2" t="s">
        <v>139</v>
      </c>
      <c r="FN93" s="2" t="s">
        <v>128</v>
      </c>
      <c r="FO93" s="2" t="s">
        <v>233</v>
      </c>
      <c r="FP93" s="2" t="s">
        <v>131</v>
      </c>
      <c r="FQ93" s="2" t="s">
        <v>141</v>
      </c>
      <c r="FR93" s="2" t="s">
        <v>131</v>
      </c>
      <c r="FS93" s="4">
        <v>3</v>
      </c>
      <c r="FT93" s="8">
        <v>200.28</v>
      </c>
      <c r="FU93" s="4"/>
      <c r="FV93" s="8"/>
      <c r="FW93" s="7"/>
      <c r="FX93" s="7"/>
      <c r="FY93" s="2" t="s">
        <v>139</v>
      </c>
      <c r="FZ93" s="2" t="s">
        <v>128</v>
      </c>
      <c r="GA93" s="2" t="s">
        <v>674</v>
      </c>
      <c r="GB93" s="2" t="s">
        <v>1384</v>
      </c>
      <c r="GC93" s="2" t="s">
        <v>141</v>
      </c>
      <c r="GD93" s="2" t="s">
        <v>131</v>
      </c>
      <c r="GE93" s="4"/>
      <c r="GF93" s="8"/>
      <c r="GG93" s="4"/>
      <c r="GH93" s="8"/>
      <c r="GI93" s="7"/>
      <c r="GJ93" s="7"/>
      <c r="GK93" s="2" t="s">
        <v>139</v>
      </c>
      <c r="GL93" s="2" t="s">
        <v>128</v>
      </c>
      <c r="GM93" s="2" t="s">
        <v>1372</v>
      </c>
      <c r="GN93" s="2" t="s">
        <v>1385</v>
      </c>
      <c r="GO93" s="2" t="s">
        <v>141</v>
      </c>
      <c r="GP93" s="2" t="s">
        <v>131</v>
      </c>
      <c r="GQ93" s="4">
        <v>6</v>
      </c>
      <c r="GR93" s="8">
        <v>389.34</v>
      </c>
      <c r="GS93" s="4"/>
      <c r="GT93" s="8"/>
      <c r="GU93" s="7"/>
      <c r="GV93" s="7"/>
      <c r="GW93" s="2" t="s">
        <v>139</v>
      </c>
      <c r="GX93" s="2" t="s">
        <v>128</v>
      </c>
      <c r="GY93" s="2" t="s">
        <v>559</v>
      </c>
      <c r="GZ93" s="2" t="s">
        <v>1386</v>
      </c>
      <c r="HA93" s="2" t="s">
        <v>141</v>
      </c>
      <c r="HB93" s="2" t="s">
        <v>131</v>
      </c>
      <c r="HC93" s="4"/>
      <c r="HD93" s="8"/>
      <c r="HE93" s="4"/>
      <c r="HF93" s="8"/>
      <c r="HG93" s="7"/>
      <c r="HH93" s="7"/>
      <c r="HI93" s="2" t="s">
        <v>206</v>
      </c>
      <c r="HJ93" s="2" t="s">
        <v>128</v>
      </c>
      <c r="HK93" s="2" t="s">
        <v>131</v>
      </c>
      <c r="HL93" s="2" t="s">
        <v>131</v>
      </c>
      <c r="HM93" s="2" t="s">
        <v>141</v>
      </c>
      <c r="HN93" s="2" t="s">
        <v>131</v>
      </c>
      <c r="HO93" s="4"/>
      <c r="HP93" s="8"/>
      <c r="HQ93" s="4"/>
      <c r="HR93" s="8"/>
      <c r="HS93" s="7"/>
      <c r="HT93" s="7"/>
      <c r="HU93" s="2" t="s">
        <v>421</v>
      </c>
      <c r="HV93" s="2" t="s">
        <v>128</v>
      </c>
      <c r="HW93" s="2" t="s">
        <v>1387</v>
      </c>
      <c r="HX93" s="2" t="s">
        <v>1388</v>
      </c>
      <c r="HY93" s="2" t="s">
        <v>141</v>
      </c>
      <c r="HZ93" s="2" t="s">
        <v>131</v>
      </c>
      <c r="IA93" s="4"/>
      <c r="IB93" s="8"/>
      <c r="IC93" s="4"/>
      <c r="ID93" s="8"/>
      <c r="IE93" s="7"/>
      <c r="IF93" s="7"/>
      <c r="IG93" s="2" t="s">
        <v>139</v>
      </c>
      <c r="IH93" s="2" t="s">
        <v>128</v>
      </c>
      <c r="II93" s="2" t="s">
        <v>512</v>
      </c>
      <c r="IJ93" s="2" t="s">
        <v>513</v>
      </c>
      <c r="IK93" s="2" t="s">
        <v>141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262</v>
      </c>
      <c r="IV93" s="2" t="s">
        <v>1389</v>
      </c>
      <c r="IW93" s="2" t="s">
        <v>141</v>
      </c>
      <c r="IX93" s="2" t="s">
        <v>131</v>
      </c>
      <c r="IY93" s="4"/>
      <c r="IZ93" s="8"/>
      <c r="JA93" s="4"/>
      <c r="JB93" s="8"/>
      <c r="JC93" s="7"/>
      <c r="JD93" s="7"/>
      <c r="JE93" s="2" t="s">
        <v>170</v>
      </c>
      <c r="JF93" s="2" t="s">
        <v>128</v>
      </c>
      <c r="JG93" s="2" t="s">
        <v>131</v>
      </c>
      <c r="JH93" s="2" t="s">
        <v>131</v>
      </c>
      <c r="JI93" s="2" t="s">
        <v>141</v>
      </c>
      <c r="JJ93" s="2" t="s">
        <v>131</v>
      </c>
      <c r="JK93" s="4"/>
      <c r="JL93" s="8"/>
      <c r="JM93" s="4"/>
      <c r="JN93" s="8"/>
      <c r="JO93" s="7"/>
      <c r="JP93" s="7"/>
      <c r="JQ93" s="2" t="s">
        <v>139</v>
      </c>
      <c r="JR93" s="2" t="s">
        <v>128</v>
      </c>
      <c r="JS93" s="2" t="s">
        <v>169</v>
      </c>
      <c r="JT93" s="2" t="s">
        <v>131</v>
      </c>
      <c r="JU93" s="2" t="s">
        <v>141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170</v>
      </c>
      <c r="KP93" s="2" t="s">
        <v>128</v>
      </c>
      <c r="KQ93" s="2" t="s">
        <v>131</v>
      </c>
      <c r="KR93" s="2" t="s">
        <v>131</v>
      </c>
      <c r="KS93" s="2" t="s">
        <v>141</v>
      </c>
      <c r="KT93" s="2" t="s">
        <v>131</v>
      </c>
      <c r="KU93" s="4"/>
      <c r="KV93" s="8"/>
      <c r="KW93" s="4"/>
      <c r="KX93" s="8"/>
      <c r="KY93" s="7"/>
      <c r="KZ93" s="7"/>
      <c r="LA93" s="2" t="s">
        <v>170</v>
      </c>
      <c r="LB93" s="2" t="s">
        <v>172</v>
      </c>
      <c r="LC93" s="2" t="s">
        <v>131</v>
      </c>
      <c r="LD93" s="2" t="s">
        <v>131</v>
      </c>
      <c r="LE93" s="2" t="s">
        <v>141</v>
      </c>
      <c r="LF93" s="2" t="s">
        <v>131</v>
      </c>
      <c r="LG93" s="4"/>
      <c r="LH93" s="8"/>
      <c r="LI93" s="4"/>
      <c r="LJ93" s="8"/>
      <c r="LK93" s="7"/>
      <c r="LL93" s="7"/>
      <c r="LM93" s="2" t="s">
        <v>171</v>
      </c>
      <c r="LN93" s="2" t="s">
        <v>128</v>
      </c>
      <c r="LO93" s="2" t="s">
        <v>131</v>
      </c>
      <c r="LP93" s="2" t="s">
        <v>131</v>
      </c>
      <c r="LQ93" s="2" t="s">
        <v>141</v>
      </c>
      <c r="LR93" s="2" t="s">
        <v>131</v>
      </c>
      <c r="LS93" s="4"/>
      <c r="LT93" s="8"/>
      <c r="LU93" s="4"/>
      <c r="LV93" s="8"/>
      <c r="LW93" s="7"/>
      <c r="LX93" s="7"/>
      <c r="LY93" s="2" t="s">
        <v>170</v>
      </c>
      <c r="LZ93" s="2" t="s">
        <v>128</v>
      </c>
      <c r="MA93" s="2" t="s">
        <v>131</v>
      </c>
      <c r="MB93" s="2" t="s">
        <v>131</v>
      </c>
      <c r="MC93" s="2" t="s">
        <v>141</v>
      </c>
      <c r="MD93" s="2" t="s">
        <v>131</v>
      </c>
      <c r="ME93" s="4"/>
      <c r="MF93" s="8"/>
      <c r="MG93" s="4"/>
      <c r="MH93" s="8"/>
      <c r="MI93" s="7"/>
      <c r="MJ93" s="7"/>
      <c r="MK93" s="2" t="s">
        <v>170</v>
      </c>
      <c r="ML93" s="2" t="s">
        <v>128</v>
      </c>
      <c r="MM93" s="2" t="s">
        <v>131</v>
      </c>
      <c r="MN93" s="2" t="s">
        <v>131</v>
      </c>
      <c r="MO93" s="2" t="s">
        <v>141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170</v>
      </c>
      <c r="NJ93" s="2" t="s">
        <v>128</v>
      </c>
      <c r="NK93" s="2" t="s">
        <v>131</v>
      </c>
      <c r="NL93" s="2" t="s">
        <v>131</v>
      </c>
      <c r="NM93" s="2" t="s">
        <v>141</v>
      </c>
      <c r="NN93" s="2" t="s">
        <v>131</v>
      </c>
      <c r="NO93" s="4"/>
      <c r="NP93" s="8"/>
      <c r="NQ93" s="4"/>
      <c r="NR93" s="8"/>
      <c r="NS93" s="7"/>
      <c r="NT93" s="7"/>
      <c r="NU93" s="2" t="s">
        <v>170</v>
      </c>
      <c r="NV93" s="2" t="s">
        <v>172</v>
      </c>
      <c r="NW93" s="2" t="s">
        <v>131</v>
      </c>
      <c r="NX93" s="2" t="s">
        <v>131</v>
      </c>
      <c r="NY93" s="2" t="s">
        <v>141</v>
      </c>
      <c r="NZ93" s="2" t="s">
        <v>131</v>
      </c>
      <c r="OA93" s="4"/>
      <c r="OB93" s="8"/>
      <c r="OC93" s="4"/>
      <c r="OD93" s="8"/>
      <c r="OE93" s="7"/>
      <c r="OF93" s="7"/>
      <c r="OG93" s="2" t="s">
        <v>170</v>
      </c>
      <c r="OH93" s="2" t="s">
        <v>128</v>
      </c>
      <c r="OI93" s="2" t="s">
        <v>131</v>
      </c>
      <c r="OJ93" s="2" t="s">
        <v>131</v>
      </c>
      <c r="OK93" s="2" t="s">
        <v>141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139</v>
      </c>
      <c r="PF93" s="2" t="s">
        <v>172</v>
      </c>
      <c r="PG93" s="2" t="s">
        <v>173</v>
      </c>
      <c r="PH93" s="2" t="s">
        <v>131</v>
      </c>
      <c r="PI93" s="2" t="s">
        <v>141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139</v>
      </c>
      <c r="QD93" s="2" t="s">
        <v>172</v>
      </c>
      <c r="QE93" s="2" t="s">
        <v>214</v>
      </c>
      <c r="QF93" s="2" t="s">
        <v>1390</v>
      </c>
      <c r="QG93" s="2" t="s">
        <v>141</v>
      </c>
      <c r="QH93" s="2" t="s">
        <v>131</v>
      </c>
      <c r="QI93" s="4"/>
      <c r="QJ93" s="8"/>
      <c r="QK93" s="4"/>
      <c r="QL93" s="8"/>
      <c r="QM93" s="7"/>
      <c r="QN93" s="7"/>
      <c r="QO93" s="2" t="s">
        <v>170</v>
      </c>
      <c r="QP93" s="2" t="s">
        <v>128</v>
      </c>
      <c r="QQ93" s="2" t="s">
        <v>131</v>
      </c>
      <c r="QR93" s="2" t="s">
        <v>131</v>
      </c>
      <c r="QS93" s="2" t="s">
        <v>141</v>
      </c>
      <c r="QT93" s="2" t="s">
        <v>964</v>
      </c>
      <c r="QU93" s="4"/>
      <c r="QV93" s="8"/>
      <c r="QW93" s="4"/>
      <c r="QX93" s="8"/>
      <c r="QY93" s="7"/>
      <c r="QZ93" s="7"/>
      <c r="RA93" s="2" t="s">
        <v>139</v>
      </c>
      <c r="RB93" s="2" t="s">
        <v>172</v>
      </c>
      <c r="RC93" s="2" t="s">
        <v>1381</v>
      </c>
      <c r="RD93" s="2" t="s">
        <v>1391</v>
      </c>
      <c r="RE93" s="2" t="s">
        <v>141</v>
      </c>
      <c r="RF93" s="2" t="s">
        <v>131</v>
      </c>
    </row>
    <row r="94">
      <c r="A94" s="2" t="s">
        <v>1392</v>
      </c>
      <c r="B94" s="2" t="s">
        <v>120</v>
      </c>
      <c r="C94" s="2" t="s">
        <v>1336</v>
      </c>
      <c r="D94" s="2" t="s">
        <v>122</v>
      </c>
      <c r="E94" s="2" t="s">
        <v>123</v>
      </c>
      <c r="F94" s="2" t="s">
        <v>1393</v>
      </c>
      <c r="G94" s="2" t="s">
        <v>1393</v>
      </c>
      <c r="H94" s="2" t="s">
        <v>1393</v>
      </c>
      <c r="I94" s="2" t="s">
        <v>1394</v>
      </c>
      <c r="J94" s="2" t="s">
        <v>126</v>
      </c>
      <c r="K94" s="2" t="s">
        <v>876</v>
      </c>
      <c r="L94" s="3">
        <v>36</v>
      </c>
      <c r="M94" s="3">
        <v>37.8</v>
      </c>
      <c r="N94" s="3">
        <v>74.99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131</v>
      </c>
      <c r="V94" s="2" t="s">
        <v>220</v>
      </c>
      <c r="W94" s="2" t="s">
        <v>135</v>
      </c>
      <c r="X94" s="2" t="s">
        <v>183</v>
      </c>
      <c r="Y94" s="2" t="s">
        <v>642</v>
      </c>
      <c r="Z94" s="4">
        <v>663</v>
      </c>
      <c r="AA94" s="4">
        <f>=ROUNDDOWN(29.0789473684211,0)</f>
      </c>
      <c r="AB94" s="5">
        <v>22.8</v>
      </c>
      <c r="AC94" s="2" t="s">
        <v>312</v>
      </c>
      <c r="AD94" s="4">
        <v>480</v>
      </c>
      <c r="AE94" s="4">
        <v>480</v>
      </c>
      <c r="AF94" s="6">
        <v>63</v>
      </c>
      <c r="AG94" s="6"/>
      <c r="AH94" s="7">
        <v>0.9565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330</v>
      </c>
      <c r="AQ94" s="8">
        <v>13037</v>
      </c>
      <c r="AR94" s="4"/>
      <c r="AS94" s="8"/>
      <c r="AT94" s="7"/>
      <c r="AU94" s="7"/>
      <c r="AV94" s="4">
        <v>330</v>
      </c>
      <c r="AW94" s="8">
        <v>13037</v>
      </c>
      <c r="AX94" s="4"/>
      <c r="AY94" s="8"/>
      <c r="AZ94" s="7"/>
      <c r="BA94" s="7"/>
      <c r="BB94" s="7">
        <v>1</v>
      </c>
      <c r="BC94" s="4">
        <v>330</v>
      </c>
      <c r="BD94" s="8">
        <v>13037</v>
      </c>
      <c r="BE94" s="4"/>
      <c r="BF94" s="8"/>
      <c r="BG94" s="7"/>
      <c r="BH94" s="7"/>
      <c r="BI94" s="7">
        <v>1</v>
      </c>
      <c r="BJ94" s="4">
        <v>330</v>
      </c>
      <c r="BK94" s="8">
        <v>13037</v>
      </c>
      <c r="BL94" s="2" t="s">
        <v>1395</v>
      </c>
      <c r="BM94" s="7">
        <v>1</v>
      </c>
      <c r="BN94" s="7">
        <v>1</v>
      </c>
      <c r="BO94" s="4">
        <v>139</v>
      </c>
      <c r="BP94" s="8">
        <v>5754.6</v>
      </c>
      <c r="BQ94" s="4"/>
      <c r="BR94" s="8"/>
      <c r="BS94" s="7"/>
      <c r="BT94" s="7"/>
      <c r="BU94" s="2" t="s">
        <v>139</v>
      </c>
      <c r="BV94" s="2" t="s">
        <v>128</v>
      </c>
      <c r="BW94" s="2" t="s">
        <v>131</v>
      </c>
      <c r="BX94" s="2" t="s">
        <v>1396</v>
      </c>
      <c r="BY94" s="2" t="s">
        <v>141</v>
      </c>
      <c r="BZ94" s="2" t="s">
        <v>131</v>
      </c>
      <c r="CA94" s="4">
        <v>104</v>
      </c>
      <c r="CB94" s="8">
        <v>3652.45</v>
      </c>
      <c r="CC94" s="4"/>
      <c r="CD94" s="8"/>
      <c r="CE94" s="7"/>
      <c r="CF94" s="7"/>
      <c r="CG94" s="2" t="s">
        <v>139</v>
      </c>
      <c r="CH94" s="2" t="s">
        <v>128</v>
      </c>
      <c r="CI94" s="2" t="s">
        <v>644</v>
      </c>
      <c r="CJ94" s="2" t="s">
        <v>1397</v>
      </c>
      <c r="CK94" s="2" t="s">
        <v>141</v>
      </c>
      <c r="CL94" s="2" t="s">
        <v>131</v>
      </c>
      <c r="CM94" s="4">
        <v>42</v>
      </c>
      <c r="CN94" s="8">
        <v>1861.48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642</v>
      </c>
      <c r="CV94" s="2" t="s">
        <v>1398</v>
      </c>
      <c r="CW94" s="2" t="s">
        <v>141</v>
      </c>
      <c r="CX94" s="2" t="s">
        <v>131</v>
      </c>
      <c r="CY94" s="4">
        <v>7</v>
      </c>
      <c r="CZ94" s="8">
        <v>298.97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647</v>
      </c>
      <c r="DH94" s="2" t="s">
        <v>1399</v>
      </c>
      <c r="DI94" s="2" t="s">
        <v>141</v>
      </c>
      <c r="DJ94" s="2" t="s">
        <v>131</v>
      </c>
      <c r="DK94" s="4">
        <v>2</v>
      </c>
      <c r="DL94" s="8">
        <v>84.68</v>
      </c>
      <c r="DM94" s="4"/>
      <c r="DN94" s="8"/>
      <c r="DO94" s="7"/>
      <c r="DP94" s="7"/>
      <c r="DQ94" s="2" t="s">
        <v>139</v>
      </c>
      <c r="DR94" s="2" t="s">
        <v>128</v>
      </c>
      <c r="DS94" s="2" t="s">
        <v>292</v>
      </c>
      <c r="DT94" s="2" t="s">
        <v>477</v>
      </c>
      <c r="DU94" s="2" t="s">
        <v>141</v>
      </c>
      <c r="DV94" s="2" t="s">
        <v>131</v>
      </c>
      <c r="DW94" s="4">
        <v>3</v>
      </c>
      <c r="DX94" s="8">
        <v>119.07</v>
      </c>
      <c r="DY94" s="4"/>
      <c r="DZ94" s="8"/>
      <c r="EA94" s="7"/>
      <c r="EB94" s="7"/>
      <c r="EC94" s="2" t="s">
        <v>139</v>
      </c>
      <c r="ED94" s="2" t="s">
        <v>128</v>
      </c>
      <c r="EE94" s="2" t="s">
        <v>322</v>
      </c>
      <c r="EF94" s="2" t="s">
        <v>790</v>
      </c>
      <c r="EG94" s="2" t="s">
        <v>141</v>
      </c>
      <c r="EH94" s="2" t="s">
        <v>131</v>
      </c>
      <c r="EI94" s="4">
        <v>8</v>
      </c>
      <c r="EJ94" s="8">
        <v>291.28</v>
      </c>
      <c r="EK94" s="4"/>
      <c r="EL94" s="8"/>
      <c r="EM94" s="7"/>
      <c r="EN94" s="7"/>
      <c r="EO94" s="2" t="s">
        <v>139</v>
      </c>
      <c r="EP94" s="2" t="s">
        <v>128</v>
      </c>
      <c r="EQ94" s="2" t="s">
        <v>650</v>
      </c>
      <c r="ER94" s="2" t="s">
        <v>861</v>
      </c>
      <c r="ES94" s="2" t="s">
        <v>141</v>
      </c>
      <c r="ET94" s="2" t="s">
        <v>131</v>
      </c>
      <c r="EU94" s="4"/>
      <c r="EV94" s="8"/>
      <c r="EW94" s="4"/>
      <c r="EX94" s="8"/>
      <c r="EY94" s="7"/>
      <c r="EZ94" s="7"/>
      <c r="FA94" s="2" t="s">
        <v>149</v>
      </c>
      <c r="FB94" s="2" t="s">
        <v>128</v>
      </c>
      <c r="FC94" s="2" t="s">
        <v>131</v>
      </c>
      <c r="FD94" s="2" t="s">
        <v>131</v>
      </c>
      <c r="FE94" s="2" t="s">
        <v>141</v>
      </c>
      <c r="FF94" s="2" t="s">
        <v>131</v>
      </c>
      <c r="FG94" s="4">
        <v>4</v>
      </c>
      <c r="FH94" s="8">
        <v>153.84</v>
      </c>
      <c r="FI94" s="4"/>
      <c r="FJ94" s="8"/>
      <c r="FK94" s="7"/>
      <c r="FL94" s="7"/>
      <c r="FM94" s="2" t="s">
        <v>139</v>
      </c>
      <c r="FN94" s="2" t="s">
        <v>128</v>
      </c>
      <c r="FO94" s="2" t="s">
        <v>152</v>
      </c>
      <c r="FP94" s="2" t="s">
        <v>570</v>
      </c>
      <c r="FQ94" s="2" t="s">
        <v>141</v>
      </c>
      <c r="FR94" s="2" t="s">
        <v>131</v>
      </c>
      <c r="FS94" s="4">
        <v>8</v>
      </c>
      <c r="FT94" s="8">
        <v>302.4</v>
      </c>
      <c r="FU94" s="4"/>
      <c r="FV94" s="8"/>
      <c r="FW94" s="7"/>
      <c r="FX94" s="7"/>
      <c r="FY94" s="2" t="s">
        <v>139</v>
      </c>
      <c r="FZ94" s="2" t="s">
        <v>128</v>
      </c>
      <c r="GA94" s="2" t="s">
        <v>1087</v>
      </c>
      <c r="GB94" s="2" t="s">
        <v>1400</v>
      </c>
      <c r="GC94" s="2" t="s">
        <v>141</v>
      </c>
      <c r="GD94" s="2" t="s">
        <v>131</v>
      </c>
      <c r="GE94" s="4">
        <v>9</v>
      </c>
      <c r="GF94" s="8">
        <v>357.21</v>
      </c>
      <c r="GG94" s="4"/>
      <c r="GH94" s="8"/>
      <c r="GI94" s="7"/>
      <c r="GJ94" s="7"/>
      <c r="GK94" s="2" t="s">
        <v>139</v>
      </c>
      <c r="GL94" s="2" t="s">
        <v>128</v>
      </c>
      <c r="GM94" s="2" t="s">
        <v>298</v>
      </c>
      <c r="GN94" s="2" t="s">
        <v>823</v>
      </c>
      <c r="GO94" s="2" t="s">
        <v>141</v>
      </c>
      <c r="GP94" s="2" t="s">
        <v>131</v>
      </c>
      <c r="GQ94" s="4">
        <v>2</v>
      </c>
      <c r="GR94" s="8">
        <v>81.64</v>
      </c>
      <c r="GS94" s="4"/>
      <c r="GT94" s="8"/>
      <c r="GU94" s="7"/>
      <c r="GV94" s="7"/>
      <c r="GW94" s="2" t="s">
        <v>139</v>
      </c>
      <c r="GX94" s="2" t="s">
        <v>128</v>
      </c>
      <c r="GY94" s="2" t="s">
        <v>559</v>
      </c>
      <c r="GZ94" s="2" t="s">
        <v>400</v>
      </c>
      <c r="HA94" s="2" t="s">
        <v>141</v>
      </c>
      <c r="HB94" s="2" t="s">
        <v>131</v>
      </c>
      <c r="HC94" s="4"/>
      <c r="HD94" s="8"/>
      <c r="HE94" s="4"/>
      <c r="HF94" s="8"/>
      <c r="HG94" s="7"/>
      <c r="HH94" s="7"/>
      <c r="HI94" s="2" t="s">
        <v>206</v>
      </c>
      <c r="HJ94" s="2" t="s">
        <v>128</v>
      </c>
      <c r="HK94" s="2" t="s">
        <v>131</v>
      </c>
      <c r="HL94" s="2" t="s">
        <v>131</v>
      </c>
      <c r="HM94" s="2" t="s">
        <v>141</v>
      </c>
      <c r="HN94" s="2" t="s">
        <v>131</v>
      </c>
      <c r="HO94" s="4"/>
      <c r="HP94" s="8"/>
      <c r="HQ94" s="4"/>
      <c r="HR94" s="8"/>
      <c r="HS94" s="7"/>
      <c r="HT94" s="7"/>
      <c r="HU94" s="2" t="s">
        <v>139</v>
      </c>
      <c r="HV94" s="2" t="s">
        <v>128</v>
      </c>
      <c r="HW94" s="2" t="s">
        <v>642</v>
      </c>
      <c r="HX94" s="2" t="s">
        <v>1401</v>
      </c>
      <c r="HY94" s="2" t="s">
        <v>141</v>
      </c>
      <c r="HZ94" s="2" t="s">
        <v>131</v>
      </c>
      <c r="IA94" s="4">
        <v>2</v>
      </c>
      <c r="IB94" s="8">
        <v>79.38</v>
      </c>
      <c r="IC94" s="4"/>
      <c r="ID94" s="8"/>
      <c r="IE94" s="7"/>
      <c r="IF94" s="7"/>
      <c r="IG94" s="2" t="s">
        <v>139</v>
      </c>
      <c r="IH94" s="2" t="s">
        <v>128</v>
      </c>
      <c r="II94" s="2" t="s">
        <v>562</v>
      </c>
      <c r="IJ94" s="2" t="s">
        <v>471</v>
      </c>
      <c r="IK94" s="2" t="s">
        <v>141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642</v>
      </c>
      <c r="IV94" s="2" t="s">
        <v>555</v>
      </c>
      <c r="IW94" s="2" t="s">
        <v>141</v>
      </c>
      <c r="IX94" s="2" t="s">
        <v>131</v>
      </c>
      <c r="IY94" s="4"/>
      <c r="IZ94" s="8"/>
      <c r="JA94" s="4"/>
      <c r="JB94" s="8"/>
      <c r="JC94" s="7"/>
      <c r="JD94" s="7"/>
      <c r="JE94" s="2" t="s">
        <v>170</v>
      </c>
      <c r="JF94" s="2" t="s">
        <v>128</v>
      </c>
      <c r="JG94" s="2" t="s">
        <v>131</v>
      </c>
      <c r="JH94" s="2" t="s">
        <v>131</v>
      </c>
      <c r="JI94" s="2" t="s">
        <v>141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169</v>
      </c>
      <c r="JT94" s="2" t="s">
        <v>131</v>
      </c>
      <c r="JU94" s="2" t="s">
        <v>141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170</v>
      </c>
      <c r="KP94" s="2" t="s">
        <v>128</v>
      </c>
      <c r="KQ94" s="2" t="s">
        <v>131</v>
      </c>
      <c r="KR94" s="2" t="s">
        <v>131</v>
      </c>
      <c r="KS94" s="2" t="s">
        <v>141</v>
      </c>
      <c r="KT94" s="2" t="s">
        <v>131</v>
      </c>
      <c r="KU94" s="4"/>
      <c r="KV94" s="8"/>
      <c r="KW94" s="4"/>
      <c r="KX94" s="8"/>
      <c r="KY94" s="7"/>
      <c r="KZ94" s="7"/>
      <c r="LA94" s="2" t="s">
        <v>170</v>
      </c>
      <c r="LB94" s="2" t="s">
        <v>172</v>
      </c>
      <c r="LC94" s="2" t="s">
        <v>131</v>
      </c>
      <c r="LD94" s="2" t="s">
        <v>131</v>
      </c>
      <c r="LE94" s="2" t="s">
        <v>141</v>
      </c>
      <c r="LF94" s="2" t="s">
        <v>131</v>
      </c>
      <c r="LG94" s="4"/>
      <c r="LH94" s="8"/>
      <c r="LI94" s="4"/>
      <c r="LJ94" s="8"/>
      <c r="LK94" s="7"/>
      <c r="LL94" s="7"/>
      <c r="LM94" s="2" t="s">
        <v>171</v>
      </c>
      <c r="LN94" s="2" t="s">
        <v>128</v>
      </c>
      <c r="LO94" s="2" t="s">
        <v>131</v>
      </c>
      <c r="LP94" s="2" t="s">
        <v>131</v>
      </c>
      <c r="LQ94" s="2" t="s">
        <v>141</v>
      </c>
      <c r="LR94" s="2" t="s">
        <v>131</v>
      </c>
      <c r="LS94" s="4"/>
      <c r="LT94" s="8"/>
      <c r="LU94" s="4"/>
      <c r="LV94" s="8"/>
      <c r="LW94" s="7"/>
      <c r="LX94" s="7"/>
      <c r="LY94" s="2" t="s">
        <v>170</v>
      </c>
      <c r="LZ94" s="2" t="s">
        <v>128</v>
      </c>
      <c r="MA94" s="2" t="s">
        <v>131</v>
      </c>
      <c r="MB94" s="2" t="s">
        <v>131</v>
      </c>
      <c r="MC94" s="2" t="s">
        <v>141</v>
      </c>
      <c r="MD94" s="2" t="s">
        <v>131</v>
      </c>
      <c r="ME94" s="4"/>
      <c r="MF94" s="8"/>
      <c r="MG94" s="4"/>
      <c r="MH94" s="8"/>
      <c r="MI94" s="7"/>
      <c r="MJ94" s="7"/>
      <c r="MK94" s="2" t="s">
        <v>170</v>
      </c>
      <c r="ML94" s="2" t="s">
        <v>128</v>
      </c>
      <c r="MM94" s="2" t="s">
        <v>131</v>
      </c>
      <c r="MN94" s="2" t="s">
        <v>131</v>
      </c>
      <c r="MO94" s="2" t="s">
        <v>141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170</v>
      </c>
      <c r="NJ94" s="2" t="s">
        <v>128</v>
      </c>
      <c r="NK94" s="2" t="s">
        <v>131</v>
      </c>
      <c r="NL94" s="2" t="s">
        <v>131</v>
      </c>
      <c r="NM94" s="2" t="s">
        <v>141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170</v>
      </c>
      <c r="OH94" s="2" t="s">
        <v>128</v>
      </c>
      <c r="OI94" s="2" t="s">
        <v>131</v>
      </c>
      <c r="OJ94" s="2" t="s">
        <v>131</v>
      </c>
      <c r="OK94" s="2" t="s">
        <v>141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139</v>
      </c>
      <c r="PF94" s="2" t="s">
        <v>172</v>
      </c>
      <c r="PG94" s="2" t="s">
        <v>173</v>
      </c>
      <c r="PH94" s="2" t="s">
        <v>131</v>
      </c>
      <c r="PI94" s="2" t="s">
        <v>141</v>
      </c>
      <c r="PJ94" s="2" t="s">
        <v>131</v>
      </c>
      <c r="PK94" s="4"/>
      <c r="PL94" s="8"/>
      <c r="PM94" s="4"/>
      <c r="PN94" s="8"/>
      <c r="PO94" s="7"/>
      <c r="PP94" s="7"/>
      <c r="PQ94" s="2" t="s">
        <v>170</v>
      </c>
      <c r="PR94" s="2" t="s">
        <v>128</v>
      </c>
      <c r="PS94" s="2" t="s">
        <v>131</v>
      </c>
      <c r="PT94" s="2" t="s">
        <v>131</v>
      </c>
      <c r="PU94" s="2" t="s">
        <v>141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170</v>
      </c>
      <c r="QP94" s="2" t="s">
        <v>128</v>
      </c>
      <c r="QQ94" s="2" t="s">
        <v>131</v>
      </c>
      <c r="QR94" s="2" t="s">
        <v>131</v>
      </c>
      <c r="QS94" s="2" t="s">
        <v>141</v>
      </c>
      <c r="QT94" s="2" t="s">
        <v>964</v>
      </c>
      <c r="QU94" s="4"/>
      <c r="QV94" s="8"/>
      <c r="QW94" s="4"/>
      <c r="QX94" s="8"/>
      <c r="QY94" s="7"/>
      <c r="QZ94" s="7"/>
      <c r="RA94" s="2" t="s">
        <v>139</v>
      </c>
      <c r="RB94" s="2" t="s">
        <v>172</v>
      </c>
      <c r="RC94" s="2" t="s">
        <v>646</v>
      </c>
      <c r="RD94" s="2" t="s">
        <v>131</v>
      </c>
      <c r="RE94" s="2" t="s">
        <v>141</v>
      </c>
      <c r="RF94" s="2" t="s">
        <v>131</v>
      </c>
    </row>
    <row r="95">
      <c r="A95" s="2" t="s">
        <v>1402</v>
      </c>
      <c r="B95" s="2" t="s">
        <v>120</v>
      </c>
      <c r="C95" s="2" t="s">
        <v>1336</v>
      </c>
      <c r="D95" s="2" t="s">
        <v>122</v>
      </c>
      <c r="E95" s="2" t="s">
        <v>123</v>
      </c>
      <c r="F95" s="2" t="s">
        <v>1403</v>
      </c>
      <c r="G95" s="2" t="s">
        <v>1403</v>
      </c>
      <c r="H95" s="2" t="s">
        <v>1403</v>
      </c>
      <c r="I95" s="2" t="s">
        <v>1404</v>
      </c>
      <c r="J95" s="2" t="s">
        <v>126</v>
      </c>
      <c r="K95" s="2" t="s">
        <v>366</v>
      </c>
      <c r="L95" s="3">
        <v>80.15</v>
      </c>
      <c r="M95" s="3">
        <v>84.16</v>
      </c>
      <c r="N95" s="3">
        <v>184.99</v>
      </c>
      <c r="O95" s="2" t="s">
        <v>128</v>
      </c>
      <c r="P95" s="2" t="s">
        <v>283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1340</v>
      </c>
      <c r="V95" s="2" t="s">
        <v>220</v>
      </c>
      <c r="W95" s="2" t="s">
        <v>183</v>
      </c>
      <c r="X95" s="2" t="s">
        <v>131</v>
      </c>
      <c r="Y95" s="2" t="s">
        <v>1405</v>
      </c>
      <c r="Z95" s="4">
        <v>278</v>
      </c>
      <c r="AA95" s="4">
        <f>=ROUNDDOWN(39.7142857142857,0)</f>
      </c>
      <c r="AB95" s="5">
        <v>7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79</v>
      </c>
      <c r="AQ95" s="8">
        <v>7209.26</v>
      </c>
      <c r="AR95" s="4"/>
      <c r="AS95" s="8"/>
      <c r="AT95" s="7"/>
      <c r="AU95" s="7"/>
      <c r="AV95" s="4">
        <v>79</v>
      </c>
      <c r="AW95" s="8">
        <v>7209.26</v>
      </c>
      <c r="AX95" s="4"/>
      <c r="AY95" s="8"/>
      <c r="AZ95" s="7"/>
      <c r="BA95" s="7"/>
      <c r="BB95" s="7">
        <v>1</v>
      </c>
      <c r="BC95" s="4">
        <v>118</v>
      </c>
      <c r="BD95" s="8">
        <v>10545.28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0.6836</v>
      </c>
      <c r="BJ95" s="4">
        <v>79</v>
      </c>
      <c r="BK95" s="8">
        <v>7209.26</v>
      </c>
      <c r="BL95" s="2" t="s">
        <v>1406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128</v>
      </c>
      <c r="BW95" s="2" t="s">
        <v>131</v>
      </c>
      <c r="BX95" s="2" t="s">
        <v>1407</v>
      </c>
      <c r="BY95" s="2" t="s">
        <v>141</v>
      </c>
      <c r="BZ95" s="2" t="s">
        <v>131</v>
      </c>
      <c r="CA95" s="4">
        <v>8</v>
      </c>
      <c r="CB95" s="8">
        <v>615.08</v>
      </c>
      <c r="CC95" s="4"/>
      <c r="CD95" s="8"/>
      <c r="CE95" s="7"/>
      <c r="CF95" s="7"/>
      <c r="CG95" s="2" t="s">
        <v>139</v>
      </c>
      <c r="CH95" s="2" t="s">
        <v>128</v>
      </c>
      <c r="CI95" s="2" t="s">
        <v>223</v>
      </c>
      <c r="CJ95" s="2" t="s">
        <v>224</v>
      </c>
      <c r="CK95" s="2" t="s">
        <v>141</v>
      </c>
      <c r="CL95" s="2" t="s">
        <v>131</v>
      </c>
      <c r="CM95" s="4">
        <v>7</v>
      </c>
      <c r="CN95" s="8">
        <v>838.78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1405</v>
      </c>
      <c r="CV95" s="2" t="s">
        <v>1408</v>
      </c>
      <c r="CW95" s="2" t="s">
        <v>141</v>
      </c>
      <c r="CX95" s="2" t="s">
        <v>131</v>
      </c>
      <c r="CY95" s="4">
        <v>9</v>
      </c>
      <c r="CZ95" s="8">
        <v>888.03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1405</v>
      </c>
      <c r="DH95" s="2" t="s">
        <v>1409</v>
      </c>
      <c r="DI95" s="2" t="s">
        <v>141</v>
      </c>
      <c r="DJ95" s="2" t="s">
        <v>131</v>
      </c>
      <c r="DK95" s="4">
        <v>9</v>
      </c>
      <c r="DL95" s="8">
        <v>909.72</v>
      </c>
      <c r="DM95" s="4"/>
      <c r="DN95" s="8"/>
      <c r="DO95" s="7"/>
      <c r="DP95" s="7"/>
      <c r="DQ95" s="2" t="s">
        <v>139</v>
      </c>
      <c r="DR95" s="2" t="s">
        <v>146</v>
      </c>
      <c r="DS95" s="2" t="s">
        <v>228</v>
      </c>
      <c r="DT95" s="2" t="s">
        <v>1410</v>
      </c>
      <c r="DU95" s="2" t="s">
        <v>141</v>
      </c>
      <c r="DV95" s="2" t="s">
        <v>131</v>
      </c>
      <c r="DW95" s="4">
        <v>33</v>
      </c>
      <c r="DX95" s="8">
        <v>2916.21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1411</v>
      </c>
      <c r="EF95" s="2" t="s">
        <v>771</v>
      </c>
      <c r="EG95" s="2" t="s">
        <v>141</v>
      </c>
      <c r="EH95" s="2" t="s">
        <v>131</v>
      </c>
      <c r="EI95" s="4">
        <v>3</v>
      </c>
      <c r="EJ95" s="8">
        <v>234.15</v>
      </c>
      <c r="EK95" s="4"/>
      <c r="EL95" s="8"/>
      <c r="EM95" s="7"/>
      <c r="EN95" s="7"/>
      <c r="EO95" s="2" t="s">
        <v>139</v>
      </c>
      <c r="EP95" s="2" t="s">
        <v>128</v>
      </c>
      <c r="EQ95" s="2" t="s">
        <v>1412</v>
      </c>
      <c r="ER95" s="2" t="s">
        <v>1000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149</v>
      </c>
      <c r="FB95" s="2" t="s">
        <v>128</v>
      </c>
      <c r="FC95" s="2" t="s">
        <v>131</v>
      </c>
      <c r="FD95" s="2" t="s">
        <v>131</v>
      </c>
      <c r="FE95" s="2" t="s">
        <v>141</v>
      </c>
      <c r="FF95" s="2" t="s">
        <v>131</v>
      </c>
      <c r="FG95" s="4">
        <v>3</v>
      </c>
      <c r="FH95" s="8">
        <v>194.39</v>
      </c>
      <c r="FI95" s="4"/>
      <c r="FJ95" s="8"/>
      <c r="FK95" s="7"/>
      <c r="FL95" s="7"/>
      <c r="FM95" s="2" t="s">
        <v>139</v>
      </c>
      <c r="FN95" s="2" t="s">
        <v>128</v>
      </c>
      <c r="FO95" s="2" t="s">
        <v>152</v>
      </c>
      <c r="FP95" s="2" t="s">
        <v>698</v>
      </c>
      <c r="FQ95" s="2" t="s">
        <v>141</v>
      </c>
      <c r="FR95" s="2" t="s">
        <v>131</v>
      </c>
      <c r="FS95" s="4">
        <v>3</v>
      </c>
      <c r="FT95" s="8">
        <v>252.48</v>
      </c>
      <c r="FU95" s="4"/>
      <c r="FV95" s="8"/>
      <c r="FW95" s="7"/>
      <c r="FX95" s="7"/>
      <c r="FY95" s="2" t="s">
        <v>139</v>
      </c>
      <c r="FZ95" s="2" t="s">
        <v>128</v>
      </c>
      <c r="GA95" s="2" t="s">
        <v>154</v>
      </c>
      <c r="GB95" s="2" t="s">
        <v>594</v>
      </c>
      <c r="GC95" s="2" t="s">
        <v>141</v>
      </c>
      <c r="GD95" s="2" t="s">
        <v>131</v>
      </c>
      <c r="GE95" s="4">
        <v>2</v>
      </c>
      <c r="GF95" s="8">
        <v>192.1</v>
      </c>
      <c r="GG95" s="4"/>
      <c r="GH95" s="8"/>
      <c r="GI95" s="7"/>
      <c r="GJ95" s="7"/>
      <c r="GK95" s="2" t="s">
        <v>139</v>
      </c>
      <c r="GL95" s="2" t="s">
        <v>128</v>
      </c>
      <c r="GM95" s="2" t="s">
        <v>903</v>
      </c>
      <c r="GN95" s="2" t="s">
        <v>1413</v>
      </c>
      <c r="GO95" s="2" t="s">
        <v>141</v>
      </c>
      <c r="GP95" s="2" t="s">
        <v>131</v>
      </c>
      <c r="GQ95" s="4"/>
      <c r="GR95" s="8"/>
      <c r="GS95" s="4"/>
      <c r="GT95" s="8"/>
      <c r="GU95" s="7"/>
      <c r="GV95" s="7"/>
      <c r="GW95" s="2" t="s">
        <v>139</v>
      </c>
      <c r="GX95" s="2" t="s">
        <v>128</v>
      </c>
      <c r="GY95" s="2" t="s">
        <v>158</v>
      </c>
      <c r="GZ95" s="2" t="s">
        <v>299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206</v>
      </c>
      <c r="HJ95" s="2" t="s">
        <v>128</v>
      </c>
      <c r="HK95" s="2" t="s">
        <v>131</v>
      </c>
      <c r="HL95" s="2" t="s">
        <v>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139</v>
      </c>
      <c r="HV95" s="2" t="s">
        <v>128</v>
      </c>
      <c r="HW95" s="2" t="s">
        <v>173</v>
      </c>
      <c r="HX95" s="2" t="s">
        <v>1374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139</v>
      </c>
      <c r="IH95" s="2" t="s">
        <v>128</v>
      </c>
      <c r="II95" s="2" t="s">
        <v>358</v>
      </c>
      <c r="IJ95" s="2" t="s">
        <v>1315</v>
      </c>
      <c r="IK95" s="2" t="s">
        <v>141</v>
      </c>
      <c r="IL95" s="2" t="s">
        <v>131</v>
      </c>
      <c r="IM95" s="4"/>
      <c r="IN95" s="8"/>
      <c r="IO95" s="4"/>
      <c r="IP95" s="8"/>
      <c r="IQ95" s="7"/>
      <c r="IR95" s="7"/>
      <c r="IS95" s="2" t="s">
        <v>139</v>
      </c>
      <c r="IT95" s="2" t="s">
        <v>128</v>
      </c>
      <c r="IU95" s="2" t="s">
        <v>1405</v>
      </c>
      <c r="IV95" s="2" t="s">
        <v>131</v>
      </c>
      <c r="IW95" s="2" t="s">
        <v>141</v>
      </c>
      <c r="IX95" s="2" t="s">
        <v>131</v>
      </c>
      <c r="IY95" s="4">
        <v>2</v>
      </c>
      <c r="IZ95" s="8">
        <v>168.32</v>
      </c>
      <c r="JA95" s="4"/>
      <c r="JB95" s="8"/>
      <c r="JC95" s="7"/>
      <c r="JD95" s="7"/>
      <c r="JE95" s="2" t="s">
        <v>139</v>
      </c>
      <c r="JF95" s="2" t="s">
        <v>128</v>
      </c>
      <c r="JG95" s="2" t="s">
        <v>167</v>
      </c>
      <c r="JH95" s="2" t="s">
        <v>1028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139</v>
      </c>
      <c r="JR95" s="2" t="s">
        <v>128</v>
      </c>
      <c r="JS95" s="2" t="s">
        <v>169</v>
      </c>
      <c r="JT95" s="2" t="s">
        <v>131</v>
      </c>
      <c r="JU95" s="2" t="s">
        <v>141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170</v>
      </c>
      <c r="KP95" s="2" t="s">
        <v>128</v>
      </c>
      <c r="KQ95" s="2" t="s">
        <v>131</v>
      </c>
      <c r="KR95" s="2" t="s">
        <v>131</v>
      </c>
      <c r="KS95" s="2" t="s">
        <v>141</v>
      </c>
      <c r="KT95" s="2" t="s">
        <v>131</v>
      </c>
      <c r="KU95" s="4"/>
      <c r="KV95" s="8"/>
      <c r="KW95" s="4"/>
      <c r="KX95" s="8"/>
      <c r="KY95" s="7"/>
      <c r="KZ95" s="7"/>
      <c r="LA95" s="2" t="s">
        <v>170</v>
      </c>
      <c r="LB95" s="2" t="s">
        <v>172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171</v>
      </c>
      <c r="LN95" s="2" t="s">
        <v>128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128</v>
      </c>
      <c r="MA95" s="2" t="s">
        <v>131</v>
      </c>
      <c r="MB95" s="2" t="s">
        <v>131</v>
      </c>
      <c r="MC95" s="2" t="s">
        <v>141</v>
      </c>
      <c r="MD95" s="2" t="s">
        <v>131</v>
      </c>
      <c r="ME95" s="4"/>
      <c r="MF95" s="8"/>
      <c r="MG95" s="4"/>
      <c r="MH95" s="8"/>
      <c r="MI95" s="7"/>
      <c r="MJ95" s="7"/>
      <c r="MK95" s="2" t="s">
        <v>170</v>
      </c>
      <c r="ML95" s="2" t="s">
        <v>128</v>
      </c>
      <c r="MM95" s="2" t="s">
        <v>131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171</v>
      </c>
      <c r="MX95" s="2" t="s">
        <v>128</v>
      </c>
      <c r="MY95" s="2" t="s">
        <v>131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170</v>
      </c>
      <c r="NJ95" s="2" t="s">
        <v>128</v>
      </c>
      <c r="NK95" s="2" t="s">
        <v>131</v>
      </c>
      <c r="NL95" s="2" t="s">
        <v>131</v>
      </c>
      <c r="NM95" s="2" t="s">
        <v>141</v>
      </c>
      <c r="NN95" s="2" t="s">
        <v>131</v>
      </c>
      <c r="NO95" s="4"/>
      <c r="NP95" s="8"/>
      <c r="NQ95" s="4"/>
      <c r="NR95" s="8"/>
      <c r="NS95" s="7"/>
      <c r="NT95" s="7"/>
      <c r="NU95" s="2" t="s">
        <v>170</v>
      </c>
      <c r="NV95" s="2" t="s">
        <v>172</v>
      </c>
      <c r="NW95" s="2" t="s">
        <v>131</v>
      </c>
      <c r="NX95" s="2" t="s">
        <v>131</v>
      </c>
      <c r="NY95" s="2" t="s">
        <v>141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128</v>
      </c>
      <c r="OI95" s="2" t="s">
        <v>131</v>
      </c>
      <c r="OJ95" s="2" t="s">
        <v>131</v>
      </c>
      <c r="OK95" s="2" t="s">
        <v>141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139</v>
      </c>
      <c r="PF95" s="2" t="s">
        <v>172</v>
      </c>
      <c r="PG95" s="2" t="s">
        <v>173</v>
      </c>
      <c r="PH95" s="2" t="s">
        <v>1283</v>
      </c>
      <c r="PI95" s="2" t="s">
        <v>141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256</v>
      </c>
      <c r="QD95" s="2" t="s">
        <v>172</v>
      </c>
      <c r="QE95" s="2" t="s">
        <v>131</v>
      </c>
      <c r="QF95" s="2" t="s">
        <v>131</v>
      </c>
      <c r="QG95" s="2" t="s">
        <v>141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139</v>
      </c>
      <c r="RB95" s="2" t="s">
        <v>172</v>
      </c>
      <c r="RC95" s="2" t="s">
        <v>205</v>
      </c>
      <c r="RD95" s="2" t="s">
        <v>494</v>
      </c>
      <c r="RE95" s="2" t="s">
        <v>141</v>
      </c>
      <c r="RF95" s="2" t="s">
        <v>131</v>
      </c>
    </row>
    <row r="96">
      <c r="A96" s="2" t="s">
        <v>1414</v>
      </c>
      <c r="B96" s="2" t="s">
        <v>120</v>
      </c>
      <c r="C96" s="2" t="s">
        <v>1336</v>
      </c>
      <c r="D96" s="2" t="s">
        <v>122</v>
      </c>
      <c r="E96" s="2" t="s">
        <v>123</v>
      </c>
      <c r="F96" s="2" t="s">
        <v>1403</v>
      </c>
      <c r="G96" s="2" t="s">
        <v>1403</v>
      </c>
      <c r="H96" s="2" t="s">
        <v>1403</v>
      </c>
      <c r="I96" s="2" t="s">
        <v>1404</v>
      </c>
      <c r="J96" s="2" t="s">
        <v>126</v>
      </c>
      <c r="K96" s="2" t="s">
        <v>958</v>
      </c>
      <c r="L96" s="3">
        <v>80.15</v>
      </c>
      <c r="M96" s="3">
        <v>84.16</v>
      </c>
      <c r="N96" s="3">
        <v>184.99</v>
      </c>
      <c r="O96" s="2" t="s">
        <v>128</v>
      </c>
      <c r="P96" s="2" t="s">
        <v>283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1340</v>
      </c>
      <c r="V96" s="2" t="s">
        <v>220</v>
      </c>
      <c r="W96" s="2" t="s">
        <v>433</v>
      </c>
      <c r="X96" s="2" t="s">
        <v>131</v>
      </c>
      <c r="Y96" s="2" t="s">
        <v>1341</v>
      </c>
      <c r="Z96" s="4">
        <v>157</v>
      </c>
      <c r="AA96" s="4">
        <f>=ROUNDDOWN(52.3333333333333,0)</f>
      </c>
      <c r="AB96" s="5">
        <v>3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39</v>
      </c>
      <c r="AQ96" s="8">
        <v>3336.02</v>
      </c>
      <c r="AR96" s="4"/>
      <c r="AS96" s="8"/>
      <c r="AT96" s="7"/>
      <c r="AU96" s="7"/>
      <c r="AV96" s="4">
        <v>39</v>
      </c>
      <c r="AW96" s="8">
        <v>3336.02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0.3164</v>
      </c>
      <c r="BJ96" s="4">
        <v>39</v>
      </c>
      <c r="BK96" s="8">
        <v>3336.02</v>
      </c>
      <c r="BL96" s="2" t="s">
        <v>1415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256</v>
      </c>
      <c r="BV96" s="2" t="s">
        <v>172</v>
      </c>
      <c r="BW96" s="2" t="s">
        <v>131</v>
      </c>
      <c r="BX96" s="2" t="s">
        <v>131</v>
      </c>
      <c r="BY96" s="2" t="s">
        <v>141</v>
      </c>
      <c r="BZ96" s="2" t="s">
        <v>131</v>
      </c>
      <c r="CA96" s="4">
        <v>12</v>
      </c>
      <c r="CB96" s="8">
        <v>900.48</v>
      </c>
      <c r="CC96" s="4"/>
      <c r="CD96" s="8"/>
      <c r="CE96" s="7"/>
      <c r="CF96" s="7"/>
      <c r="CG96" s="2" t="s">
        <v>139</v>
      </c>
      <c r="CH96" s="2" t="s">
        <v>128</v>
      </c>
      <c r="CI96" s="2" t="s">
        <v>504</v>
      </c>
      <c r="CJ96" s="2" t="s">
        <v>1416</v>
      </c>
      <c r="CK96" s="2" t="s">
        <v>141</v>
      </c>
      <c r="CL96" s="2" t="s">
        <v>131</v>
      </c>
      <c r="CM96" s="4">
        <v>6</v>
      </c>
      <c r="CN96" s="8">
        <v>528.46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1343</v>
      </c>
      <c r="CV96" s="2" t="s">
        <v>1417</v>
      </c>
      <c r="CW96" s="2" t="s">
        <v>141</v>
      </c>
      <c r="CX96" s="2" t="s">
        <v>131</v>
      </c>
      <c r="CY96" s="4">
        <v>6</v>
      </c>
      <c r="CZ96" s="8">
        <v>592.02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507</v>
      </c>
      <c r="DH96" s="2" t="s">
        <v>1418</v>
      </c>
      <c r="DI96" s="2" t="s">
        <v>141</v>
      </c>
      <c r="DJ96" s="2" t="s">
        <v>131</v>
      </c>
      <c r="DK96" s="4">
        <v>1</v>
      </c>
      <c r="DL96" s="8">
        <v>101.08</v>
      </c>
      <c r="DM96" s="4"/>
      <c r="DN96" s="8"/>
      <c r="DO96" s="7"/>
      <c r="DP96" s="7"/>
      <c r="DQ96" s="2" t="s">
        <v>139</v>
      </c>
      <c r="DR96" s="2" t="s">
        <v>146</v>
      </c>
      <c r="DS96" s="2" t="s">
        <v>509</v>
      </c>
      <c r="DT96" s="2" t="s">
        <v>941</v>
      </c>
      <c r="DU96" s="2" t="s">
        <v>141</v>
      </c>
      <c r="DV96" s="2" t="s">
        <v>131</v>
      </c>
      <c r="DW96" s="4"/>
      <c r="DX96" s="8"/>
      <c r="DY96" s="4"/>
      <c r="DZ96" s="8"/>
      <c r="EA96" s="7"/>
      <c r="EB96" s="7"/>
      <c r="EC96" s="2" t="s">
        <v>149</v>
      </c>
      <c r="ED96" s="2" t="s">
        <v>128</v>
      </c>
      <c r="EE96" s="2" t="s">
        <v>131</v>
      </c>
      <c r="EF96" s="2" t="s">
        <v>131</v>
      </c>
      <c r="EG96" s="2" t="s">
        <v>141</v>
      </c>
      <c r="EH96" s="2" t="s">
        <v>131</v>
      </c>
      <c r="EI96" s="4">
        <v>2</v>
      </c>
      <c r="EJ96" s="8">
        <v>156.1</v>
      </c>
      <c r="EK96" s="4"/>
      <c r="EL96" s="8"/>
      <c r="EM96" s="7"/>
      <c r="EN96" s="7"/>
      <c r="EO96" s="2" t="s">
        <v>139</v>
      </c>
      <c r="EP96" s="2" t="s">
        <v>128</v>
      </c>
      <c r="EQ96" s="2" t="s">
        <v>670</v>
      </c>
      <c r="ER96" s="2" t="s">
        <v>1419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149</v>
      </c>
      <c r="FB96" s="2" t="s">
        <v>128</v>
      </c>
      <c r="FC96" s="2" t="s">
        <v>131</v>
      </c>
      <c r="FD96" s="2" t="s">
        <v>131</v>
      </c>
      <c r="FE96" s="2" t="s">
        <v>141</v>
      </c>
      <c r="FF96" s="2" t="s">
        <v>131</v>
      </c>
      <c r="FG96" s="4">
        <v>1</v>
      </c>
      <c r="FH96" s="8">
        <v>50.91</v>
      </c>
      <c r="FI96" s="4"/>
      <c r="FJ96" s="8"/>
      <c r="FK96" s="7"/>
      <c r="FL96" s="7"/>
      <c r="FM96" s="2" t="s">
        <v>139</v>
      </c>
      <c r="FN96" s="2" t="s">
        <v>128</v>
      </c>
      <c r="FO96" s="2" t="s">
        <v>604</v>
      </c>
      <c r="FP96" s="2" t="s">
        <v>361</v>
      </c>
      <c r="FQ96" s="2" t="s">
        <v>141</v>
      </c>
      <c r="FR96" s="2" t="s">
        <v>131</v>
      </c>
      <c r="FS96" s="4">
        <v>2</v>
      </c>
      <c r="FT96" s="8">
        <v>168.32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154</v>
      </c>
      <c r="GB96" s="2" t="s">
        <v>1031</v>
      </c>
      <c r="GC96" s="2" t="s">
        <v>141</v>
      </c>
      <c r="GD96" s="2" t="s">
        <v>131</v>
      </c>
      <c r="GE96" s="4">
        <v>4</v>
      </c>
      <c r="GF96" s="8">
        <v>384.2</v>
      </c>
      <c r="GG96" s="4"/>
      <c r="GH96" s="8"/>
      <c r="GI96" s="7"/>
      <c r="GJ96" s="7"/>
      <c r="GK96" s="2" t="s">
        <v>139</v>
      </c>
      <c r="GL96" s="2" t="s">
        <v>128</v>
      </c>
      <c r="GM96" s="2" t="s">
        <v>1420</v>
      </c>
      <c r="GN96" s="2" t="s">
        <v>1421</v>
      </c>
      <c r="GO96" s="2" t="s">
        <v>141</v>
      </c>
      <c r="GP96" s="2" t="s">
        <v>131</v>
      </c>
      <c r="GQ96" s="4">
        <v>5</v>
      </c>
      <c r="GR96" s="8">
        <v>454.45</v>
      </c>
      <c r="GS96" s="4"/>
      <c r="GT96" s="8"/>
      <c r="GU96" s="7"/>
      <c r="GV96" s="7"/>
      <c r="GW96" s="2" t="s">
        <v>139</v>
      </c>
      <c r="GX96" s="2" t="s">
        <v>128</v>
      </c>
      <c r="GY96" s="2" t="s">
        <v>158</v>
      </c>
      <c r="GZ96" s="2" t="s">
        <v>479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206</v>
      </c>
      <c r="HJ96" s="2" t="s">
        <v>128</v>
      </c>
      <c r="HK96" s="2" t="s">
        <v>131</v>
      </c>
      <c r="HL96" s="2" t="s">
        <v>131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421</v>
      </c>
      <c r="HV96" s="2" t="s">
        <v>128</v>
      </c>
      <c r="HW96" s="2" t="s">
        <v>1422</v>
      </c>
      <c r="HX96" s="2" t="s">
        <v>1423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139</v>
      </c>
      <c r="IH96" s="2" t="s">
        <v>128</v>
      </c>
      <c r="II96" s="2" t="s">
        <v>980</v>
      </c>
      <c r="IJ96" s="2" t="s">
        <v>1424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1425</v>
      </c>
      <c r="IV96" s="2" t="s">
        <v>1426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149</v>
      </c>
      <c r="JF96" s="2" t="s">
        <v>128</v>
      </c>
      <c r="JG96" s="2" t="s">
        <v>131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139</v>
      </c>
      <c r="JR96" s="2" t="s">
        <v>128</v>
      </c>
      <c r="JS96" s="2" t="s">
        <v>169</v>
      </c>
      <c r="JT96" s="2" t="s">
        <v>131</v>
      </c>
      <c r="JU96" s="2" t="s">
        <v>141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170</v>
      </c>
      <c r="KP96" s="2" t="s">
        <v>128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170</v>
      </c>
      <c r="LB96" s="2" t="s">
        <v>172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171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170</v>
      </c>
      <c r="LZ96" s="2" t="s">
        <v>128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170</v>
      </c>
      <c r="ML96" s="2" t="s">
        <v>128</v>
      </c>
      <c r="MM96" s="2" t="s">
        <v>131</v>
      </c>
      <c r="MN96" s="2" t="s">
        <v>131</v>
      </c>
      <c r="MO96" s="2" t="s">
        <v>141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170</v>
      </c>
      <c r="NJ96" s="2" t="s">
        <v>128</v>
      </c>
      <c r="NK96" s="2" t="s">
        <v>131</v>
      </c>
      <c r="NL96" s="2" t="s">
        <v>131</v>
      </c>
      <c r="NM96" s="2" t="s">
        <v>141</v>
      </c>
      <c r="NN96" s="2" t="s">
        <v>131</v>
      </c>
      <c r="NO96" s="4"/>
      <c r="NP96" s="8"/>
      <c r="NQ96" s="4"/>
      <c r="NR96" s="8"/>
      <c r="NS96" s="7"/>
      <c r="NT96" s="7"/>
      <c r="NU96" s="2" t="s">
        <v>170</v>
      </c>
      <c r="NV96" s="2" t="s">
        <v>172</v>
      </c>
      <c r="NW96" s="2" t="s">
        <v>131</v>
      </c>
      <c r="NX96" s="2" t="s">
        <v>131</v>
      </c>
      <c r="NY96" s="2" t="s">
        <v>141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128</v>
      </c>
      <c r="OI96" s="2" t="s">
        <v>131</v>
      </c>
      <c r="OJ96" s="2" t="s">
        <v>131</v>
      </c>
      <c r="OK96" s="2" t="s">
        <v>141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139</v>
      </c>
      <c r="PF96" s="2" t="s">
        <v>172</v>
      </c>
      <c r="PG96" s="2" t="s">
        <v>173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139</v>
      </c>
      <c r="QD96" s="2" t="s">
        <v>172</v>
      </c>
      <c r="QE96" s="2" t="s">
        <v>1352</v>
      </c>
      <c r="QF96" s="2" t="s">
        <v>1427</v>
      </c>
      <c r="QG96" s="2" t="s">
        <v>141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141</v>
      </c>
      <c r="QT96" s="2" t="s">
        <v>964</v>
      </c>
      <c r="QU96" s="4"/>
      <c r="QV96" s="8"/>
      <c r="QW96" s="4"/>
      <c r="QX96" s="8"/>
      <c r="QY96" s="7"/>
      <c r="QZ96" s="7"/>
      <c r="RA96" s="2" t="s">
        <v>139</v>
      </c>
      <c r="RB96" s="2" t="s">
        <v>172</v>
      </c>
      <c r="RC96" s="2" t="s">
        <v>922</v>
      </c>
      <c r="RD96" s="2" t="s">
        <v>1236</v>
      </c>
      <c r="RE96" s="2" t="s">
        <v>141</v>
      </c>
      <c r="RF96" s="2" t="s">
        <v>131</v>
      </c>
    </row>
    <row r="97">
      <c r="A97" s="2" t="s">
        <v>1428</v>
      </c>
      <c r="B97" s="2" t="s">
        <v>120</v>
      </c>
      <c r="C97" s="2" t="s">
        <v>1336</v>
      </c>
      <c r="D97" s="2" t="s">
        <v>122</v>
      </c>
      <c r="E97" s="2" t="s">
        <v>123</v>
      </c>
      <c r="F97" s="2" t="s">
        <v>1429</v>
      </c>
      <c r="G97" s="2" t="s">
        <v>1429</v>
      </c>
      <c r="H97" s="2" t="s">
        <v>1429</v>
      </c>
      <c r="I97" s="2" t="s">
        <v>1430</v>
      </c>
      <c r="J97" s="2" t="s">
        <v>126</v>
      </c>
      <c r="K97" s="2" t="s">
        <v>484</v>
      </c>
      <c r="L97" s="3">
        <v>54.94</v>
      </c>
      <c r="M97" s="3">
        <v>57.69</v>
      </c>
      <c r="N97" s="3">
        <v>119.99</v>
      </c>
      <c r="O97" s="2" t="s">
        <v>128</v>
      </c>
      <c r="P97" s="2" t="s">
        <v>283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131</v>
      </c>
      <c r="V97" s="2" t="s">
        <v>182</v>
      </c>
      <c r="W97" s="2" t="s">
        <v>131</v>
      </c>
      <c r="X97" s="2" t="s">
        <v>131</v>
      </c>
      <c r="Y97" s="2" t="s">
        <v>1431</v>
      </c>
      <c r="Z97" s="4">
        <v>70</v>
      </c>
      <c r="AA97" s="4">
        <f>=ROUNDDOWN(16.6666666666667,0)</f>
      </c>
      <c r="AB97" s="5">
        <v>4.2</v>
      </c>
      <c r="AC97" s="2" t="s">
        <v>254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63</v>
      </c>
      <c r="AQ97" s="8">
        <v>3775.3</v>
      </c>
      <c r="AR97" s="4"/>
      <c r="AS97" s="8"/>
      <c r="AT97" s="7"/>
      <c r="AU97" s="7"/>
      <c r="AV97" s="4">
        <v>63</v>
      </c>
      <c r="AW97" s="8">
        <v>3775.3</v>
      </c>
      <c r="AX97" s="4"/>
      <c r="AY97" s="8"/>
      <c r="AZ97" s="7"/>
      <c r="BA97" s="7"/>
      <c r="BB97" s="7">
        <v>1</v>
      </c>
      <c r="BC97" s="4">
        <v>125</v>
      </c>
      <c r="BD97" s="8">
        <v>7435.62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0.5077</v>
      </c>
      <c r="BJ97" s="4">
        <v>63</v>
      </c>
      <c r="BK97" s="8">
        <v>3775.3</v>
      </c>
      <c r="BL97" s="2" t="s">
        <v>1432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172</v>
      </c>
      <c r="BW97" s="2" t="s">
        <v>131</v>
      </c>
      <c r="BX97" s="2" t="s">
        <v>1433</v>
      </c>
      <c r="BY97" s="2" t="s">
        <v>141</v>
      </c>
      <c r="BZ97" s="2" t="s">
        <v>131</v>
      </c>
      <c r="CA97" s="4">
        <v>22</v>
      </c>
      <c r="CB97" s="8">
        <v>1238.23</v>
      </c>
      <c r="CC97" s="4"/>
      <c r="CD97" s="8"/>
      <c r="CE97" s="7"/>
      <c r="CF97" s="7"/>
      <c r="CG97" s="2" t="s">
        <v>139</v>
      </c>
      <c r="CH97" s="2" t="s">
        <v>128</v>
      </c>
      <c r="CI97" s="2" t="s">
        <v>1244</v>
      </c>
      <c r="CJ97" s="2" t="s">
        <v>1434</v>
      </c>
      <c r="CK97" s="2" t="s">
        <v>141</v>
      </c>
      <c r="CL97" s="2" t="s">
        <v>131</v>
      </c>
      <c r="CM97" s="4">
        <v>10</v>
      </c>
      <c r="CN97" s="8">
        <v>700.31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1246</v>
      </c>
      <c r="CV97" s="2" t="s">
        <v>1435</v>
      </c>
      <c r="CW97" s="2" t="s">
        <v>141</v>
      </c>
      <c r="CX97" s="2" t="s">
        <v>131</v>
      </c>
      <c r="CY97" s="4">
        <v>2</v>
      </c>
      <c r="CZ97" s="8">
        <v>140.92</v>
      </c>
      <c r="DA97" s="4"/>
      <c r="DB97" s="8"/>
      <c r="DC97" s="7"/>
      <c r="DD97" s="7"/>
      <c r="DE97" s="2" t="s">
        <v>139</v>
      </c>
      <c r="DF97" s="2" t="s">
        <v>128</v>
      </c>
      <c r="DG97" s="2" t="s">
        <v>192</v>
      </c>
      <c r="DH97" s="2" t="s">
        <v>1436</v>
      </c>
      <c r="DI97" s="2" t="s">
        <v>141</v>
      </c>
      <c r="DJ97" s="2" t="s">
        <v>131</v>
      </c>
      <c r="DK97" s="4">
        <v>3</v>
      </c>
      <c r="DL97" s="8">
        <v>215.55</v>
      </c>
      <c r="DM97" s="4"/>
      <c r="DN97" s="8"/>
      <c r="DO97" s="7"/>
      <c r="DP97" s="7"/>
      <c r="DQ97" s="2" t="s">
        <v>139</v>
      </c>
      <c r="DR97" s="2" t="s">
        <v>128</v>
      </c>
      <c r="DS97" s="2" t="s">
        <v>147</v>
      </c>
      <c r="DT97" s="2" t="s">
        <v>1182</v>
      </c>
      <c r="DU97" s="2" t="s">
        <v>141</v>
      </c>
      <c r="DV97" s="2" t="s">
        <v>131</v>
      </c>
      <c r="DW97" s="4"/>
      <c r="DX97" s="8"/>
      <c r="DY97" s="4"/>
      <c r="DZ97" s="8"/>
      <c r="EA97" s="7"/>
      <c r="EB97" s="7"/>
      <c r="EC97" s="2" t="s">
        <v>139</v>
      </c>
      <c r="ED97" s="2" t="s">
        <v>172</v>
      </c>
      <c r="EE97" s="2" t="s">
        <v>196</v>
      </c>
      <c r="EF97" s="2" t="s">
        <v>1437</v>
      </c>
      <c r="EG97" s="2" t="s">
        <v>141</v>
      </c>
      <c r="EH97" s="2" t="s">
        <v>131</v>
      </c>
      <c r="EI97" s="4">
        <v>7</v>
      </c>
      <c r="EJ97" s="8">
        <v>387.31</v>
      </c>
      <c r="EK97" s="4"/>
      <c r="EL97" s="8"/>
      <c r="EM97" s="7"/>
      <c r="EN97" s="7"/>
      <c r="EO97" s="2" t="s">
        <v>139</v>
      </c>
      <c r="EP97" s="2" t="s">
        <v>128</v>
      </c>
      <c r="EQ97" s="2" t="s">
        <v>148</v>
      </c>
      <c r="ER97" s="2" t="s">
        <v>262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149</v>
      </c>
      <c r="FB97" s="2" t="s">
        <v>128</v>
      </c>
      <c r="FC97" s="2" t="s">
        <v>131</v>
      </c>
      <c r="FD97" s="2" t="s">
        <v>131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128</v>
      </c>
      <c r="FO97" s="2" t="s">
        <v>152</v>
      </c>
      <c r="FP97" s="2" t="s">
        <v>1170</v>
      </c>
      <c r="FQ97" s="2" t="s">
        <v>141</v>
      </c>
      <c r="FR97" s="2" t="s">
        <v>131</v>
      </c>
      <c r="FS97" s="4">
        <v>14</v>
      </c>
      <c r="FT97" s="8">
        <v>807.52</v>
      </c>
      <c r="FU97" s="4"/>
      <c r="FV97" s="8"/>
      <c r="FW97" s="7"/>
      <c r="FX97" s="7"/>
      <c r="FY97" s="2" t="s">
        <v>139</v>
      </c>
      <c r="FZ97" s="2" t="s">
        <v>128</v>
      </c>
      <c r="GA97" s="2" t="s">
        <v>154</v>
      </c>
      <c r="GB97" s="2" t="s">
        <v>1438</v>
      </c>
      <c r="GC97" s="2" t="s">
        <v>141</v>
      </c>
      <c r="GD97" s="2" t="s">
        <v>131</v>
      </c>
      <c r="GE97" s="4">
        <v>2</v>
      </c>
      <c r="GF97" s="8">
        <v>127.52</v>
      </c>
      <c r="GG97" s="4"/>
      <c r="GH97" s="8"/>
      <c r="GI97" s="7"/>
      <c r="GJ97" s="7"/>
      <c r="GK97" s="2" t="s">
        <v>139</v>
      </c>
      <c r="GL97" s="2" t="s">
        <v>128</v>
      </c>
      <c r="GM97" s="2" t="s">
        <v>269</v>
      </c>
      <c r="GN97" s="2" t="s">
        <v>1439</v>
      </c>
      <c r="GO97" s="2" t="s">
        <v>141</v>
      </c>
      <c r="GP97" s="2" t="s">
        <v>131</v>
      </c>
      <c r="GQ97" s="4">
        <v>1</v>
      </c>
      <c r="GR97" s="8">
        <v>62.3</v>
      </c>
      <c r="GS97" s="4"/>
      <c r="GT97" s="8"/>
      <c r="GU97" s="7"/>
      <c r="GV97" s="7"/>
      <c r="GW97" s="2" t="s">
        <v>139</v>
      </c>
      <c r="GX97" s="2" t="s">
        <v>128</v>
      </c>
      <c r="GY97" s="2" t="s">
        <v>158</v>
      </c>
      <c r="GZ97" s="2" t="s">
        <v>1202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206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139</v>
      </c>
      <c r="HV97" s="2" t="s">
        <v>128</v>
      </c>
      <c r="HW97" s="2" t="s">
        <v>207</v>
      </c>
      <c r="HX97" s="2" t="s">
        <v>1440</v>
      </c>
      <c r="HY97" s="2" t="s">
        <v>141</v>
      </c>
      <c r="HZ97" s="2" t="s">
        <v>131</v>
      </c>
      <c r="IA97" s="4">
        <v>2</v>
      </c>
      <c r="IB97" s="8">
        <v>95.64</v>
      </c>
      <c r="IC97" s="4"/>
      <c r="ID97" s="8"/>
      <c r="IE97" s="7"/>
      <c r="IF97" s="7"/>
      <c r="IG97" s="2" t="s">
        <v>139</v>
      </c>
      <c r="IH97" s="2" t="s">
        <v>128</v>
      </c>
      <c r="II97" s="2" t="s">
        <v>209</v>
      </c>
      <c r="IJ97" s="2" t="s">
        <v>1441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128</v>
      </c>
      <c r="IU97" s="2" t="s">
        <v>1246</v>
      </c>
      <c r="IV97" s="2" t="s">
        <v>1442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421</v>
      </c>
      <c r="JF97" s="2" t="s">
        <v>128</v>
      </c>
      <c r="JG97" s="2" t="s">
        <v>167</v>
      </c>
      <c r="JH97" s="2" t="s">
        <v>880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139</v>
      </c>
      <c r="JR97" s="2" t="s">
        <v>128</v>
      </c>
      <c r="JS97" s="2" t="s">
        <v>169</v>
      </c>
      <c r="JT97" s="2" t="s">
        <v>131</v>
      </c>
      <c r="JU97" s="2" t="s">
        <v>141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170</v>
      </c>
      <c r="KP97" s="2" t="s">
        <v>128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171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170</v>
      </c>
      <c r="LZ97" s="2" t="s">
        <v>128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170</v>
      </c>
      <c r="ML97" s="2" t="s">
        <v>128</v>
      </c>
      <c r="MM97" s="2" t="s">
        <v>131</v>
      </c>
      <c r="MN97" s="2" t="s">
        <v>131</v>
      </c>
      <c r="MO97" s="2" t="s">
        <v>141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170</v>
      </c>
      <c r="NJ97" s="2" t="s">
        <v>128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170</v>
      </c>
      <c r="NV97" s="2" t="s">
        <v>172</v>
      </c>
      <c r="NW97" s="2" t="s">
        <v>131</v>
      </c>
      <c r="NX97" s="2" t="s">
        <v>131</v>
      </c>
      <c r="NY97" s="2" t="s">
        <v>141</v>
      </c>
      <c r="NZ97" s="2" t="s">
        <v>131</v>
      </c>
      <c r="OA97" s="4"/>
      <c r="OB97" s="8"/>
      <c r="OC97" s="4"/>
      <c r="OD97" s="8"/>
      <c r="OE97" s="7"/>
      <c r="OF97" s="7"/>
      <c r="OG97" s="2" t="s">
        <v>170</v>
      </c>
      <c r="OH97" s="2" t="s">
        <v>128</v>
      </c>
      <c r="OI97" s="2" t="s">
        <v>131</v>
      </c>
      <c r="OJ97" s="2" t="s">
        <v>131</v>
      </c>
      <c r="OK97" s="2" t="s">
        <v>141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139</v>
      </c>
      <c r="PF97" s="2" t="s">
        <v>172</v>
      </c>
      <c r="PG97" s="2" t="s">
        <v>173</v>
      </c>
      <c r="PH97" s="2" t="s">
        <v>131</v>
      </c>
      <c r="PI97" s="2" t="s">
        <v>141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139</v>
      </c>
      <c r="QD97" s="2" t="s">
        <v>172</v>
      </c>
      <c r="QE97" s="2" t="s">
        <v>772</v>
      </c>
      <c r="QF97" s="2" t="s">
        <v>1424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141</v>
      </c>
      <c r="QT97" s="2" t="s">
        <v>131</v>
      </c>
      <c r="QU97" s="4"/>
      <c r="QV97" s="8"/>
      <c r="QW97" s="4"/>
      <c r="QX97" s="8"/>
      <c r="QY97" s="7"/>
      <c r="QZ97" s="7"/>
      <c r="RA97" s="2" t="s">
        <v>139</v>
      </c>
      <c r="RB97" s="2" t="s">
        <v>172</v>
      </c>
      <c r="RC97" s="2" t="s">
        <v>257</v>
      </c>
      <c r="RD97" s="2" t="s">
        <v>1443</v>
      </c>
      <c r="RE97" s="2" t="s">
        <v>141</v>
      </c>
      <c r="RF97" s="2" t="s">
        <v>131</v>
      </c>
    </row>
    <row r="98">
      <c r="A98" s="2" t="s">
        <v>1444</v>
      </c>
      <c r="B98" s="2" t="s">
        <v>120</v>
      </c>
      <c r="C98" s="2" t="s">
        <v>1336</v>
      </c>
      <c r="D98" s="2" t="s">
        <v>122</v>
      </c>
      <c r="E98" s="2" t="s">
        <v>123</v>
      </c>
      <c r="F98" s="2" t="s">
        <v>1429</v>
      </c>
      <c r="G98" s="2" t="s">
        <v>1429</v>
      </c>
      <c r="H98" s="2" t="s">
        <v>1429</v>
      </c>
      <c r="I98" s="2" t="s">
        <v>1430</v>
      </c>
      <c r="J98" s="2" t="s">
        <v>126</v>
      </c>
      <c r="K98" s="2" t="s">
        <v>1445</v>
      </c>
      <c r="L98" s="3">
        <v>54.94</v>
      </c>
      <c r="M98" s="3">
        <v>57.69</v>
      </c>
      <c r="N98" s="3">
        <v>119.99</v>
      </c>
      <c r="O98" s="2" t="s">
        <v>128</v>
      </c>
      <c r="P98" s="2" t="s">
        <v>218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219</v>
      </c>
      <c r="V98" s="2" t="s">
        <v>220</v>
      </c>
      <c r="W98" s="2" t="s">
        <v>183</v>
      </c>
      <c r="X98" s="2" t="s">
        <v>131</v>
      </c>
      <c r="Y98" s="2" t="s">
        <v>1446</v>
      </c>
      <c r="Z98" s="4">
        <v>189</v>
      </c>
      <c r="AA98" s="4">
        <f>=ROUNDDOWN(37.8,0)</f>
      </c>
      <c r="AB98" s="5">
        <v>5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62</v>
      </c>
      <c r="AQ98" s="8">
        <v>3660.32</v>
      </c>
      <c r="AR98" s="4"/>
      <c r="AS98" s="8"/>
      <c r="AT98" s="7"/>
      <c r="AU98" s="7"/>
      <c r="AV98" s="4">
        <v>62</v>
      </c>
      <c r="AW98" s="8">
        <v>3660.32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0.4923</v>
      </c>
      <c r="BJ98" s="4">
        <v>62</v>
      </c>
      <c r="BK98" s="8">
        <v>3660.32</v>
      </c>
      <c r="BL98" s="2" t="s">
        <v>1447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128</v>
      </c>
      <c r="BW98" s="2" t="s">
        <v>131</v>
      </c>
      <c r="BX98" s="2" t="s">
        <v>131</v>
      </c>
      <c r="BY98" s="2" t="s">
        <v>141</v>
      </c>
      <c r="BZ98" s="2" t="s">
        <v>131</v>
      </c>
      <c r="CA98" s="4">
        <v>4</v>
      </c>
      <c r="CB98" s="8">
        <v>202.93</v>
      </c>
      <c r="CC98" s="4"/>
      <c r="CD98" s="8"/>
      <c r="CE98" s="7"/>
      <c r="CF98" s="7"/>
      <c r="CG98" s="2" t="s">
        <v>139</v>
      </c>
      <c r="CH98" s="2" t="s">
        <v>128</v>
      </c>
      <c r="CI98" s="2" t="s">
        <v>1349</v>
      </c>
      <c r="CJ98" s="2" t="s">
        <v>1448</v>
      </c>
      <c r="CK98" s="2" t="s">
        <v>141</v>
      </c>
      <c r="CL98" s="2" t="s">
        <v>131</v>
      </c>
      <c r="CM98" s="4">
        <v>16</v>
      </c>
      <c r="CN98" s="8">
        <v>1040.49</v>
      </c>
      <c r="CO98" s="4"/>
      <c r="CP98" s="8"/>
      <c r="CQ98" s="7"/>
      <c r="CR98" s="7"/>
      <c r="CS98" s="2" t="s">
        <v>139</v>
      </c>
      <c r="CT98" s="2" t="s">
        <v>128</v>
      </c>
      <c r="CU98" s="2" t="s">
        <v>1446</v>
      </c>
      <c r="CV98" s="2" t="s">
        <v>327</v>
      </c>
      <c r="CW98" s="2" t="s">
        <v>141</v>
      </c>
      <c r="CX98" s="2" t="s">
        <v>131</v>
      </c>
      <c r="CY98" s="4">
        <v>2</v>
      </c>
      <c r="CZ98" s="8">
        <v>140.92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1446</v>
      </c>
      <c r="DH98" s="2" t="s">
        <v>420</v>
      </c>
      <c r="DI98" s="2" t="s">
        <v>141</v>
      </c>
      <c r="DJ98" s="2" t="s">
        <v>131</v>
      </c>
      <c r="DK98" s="4"/>
      <c r="DL98" s="8"/>
      <c r="DM98" s="4"/>
      <c r="DN98" s="8"/>
      <c r="DO98" s="7"/>
      <c r="DP98" s="7"/>
      <c r="DQ98" s="2" t="s">
        <v>139</v>
      </c>
      <c r="DR98" s="2" t="s">
        <v>128</v>
      </c>
      <c r="DS98" s="2" t="s">
        <v>228</v>
      </c>
      <c r="DT98" s="2" t="s">
        <v>1449</v>
      </c>
      <c r="DU98" s="2" t="s">
        <v>141</v>
      </c>
      <c r="DV98" s="2" t="s">
        <v>131</v>
      </c>
      <c r="DW98" s="4">
        <v>10</v>
      </c>
      <c r="DX98" s="8">
        <v>605.7</v>
      </c>
      <c r="DY98" s="4"/>
      <c r="DZ98" s="8"/>
      <c r="EA98" s="7"/>
      <c r="EB98" s="7"/>
      <c r="EC98" s="2" t="s">
        <v>139</v>
      </c>
      <c r="ED98" s="2" t="s">
        <v>128</v>
      </c>
      <c r="EE98" s="2" t="s">
        <v>1131</v>
      </c>
      <c r="EF98" s="2" t="s">
        <v>819</v>
      </c>
      <c r="EG98" s="2" t="s">
        <v>141</v>
      </c>
      <c r="EH98" s="2" t="s">
        <v>131</v>
      </c>
      <c r="EI98" s="4">
        <v>12</v>
      </c>
      <c r="EJ98" s="8">
        <v>663.96</v>
      </c>
      <c r="EK98" s="4"/>
      <c r="EL98" s="8"/>
      <c r="EM98" s="7"/>
      <c r="EN98" s="7"/>
      <c r="EO98" s="2" t="s">
        <v>139</v>
      </c>
      <c r="EP98" s="2" t="s">
        <v>128</v>
      </c>
      <c r="EQ98" s="2" t="s">
        <v>1412</v>
      </c>
      <c r="ER98" s="2" t="s">
        <v>1450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149</v>
      </c>
      <c r="FB98" s="2" t="s">
        <v>128</v>
      </c>
      <c r="FC98" s="2" t="s">
        <v>131</v>
      </c>
      <c r="FD98" s="2" t="s">
        <v>131</v>
      </c>
      <c r="FE98" s="2" t="s">
        <v>141</v>
      </c>
      <c r="FF98" s="2" t="s">
        <v>131</v>
      </c>
      <c r="FG98" s="4">
        <v>4</v>
      </c>
      <c r="FH98" s="8">
        <v>168.16</v>
      </c>
      <c r="FI98" s="4"/>
      <c r="FJ98" s="8"/>
      <c r="FK98" s="7"/>
      <c r="FL98" s="7"/>
      <c r="FM98" s="2" t="s">
        <v>139</v>
      </c>
      <c r="FN98" s="2" t="s">
        <v>128</v>
      </c>
      <c r="FO98" s="2" t="s">
        <v>152</v>
      </c>
      <c r="FP98" s="2" t="s">
        <v>610</v>
      </c>
      <c r="FQ98" s="2" t="s">
        <v>141</v>
      </c>
      <c r="FR98" s="2" t="s">
        <v>131</v>
      </c>
      <c r="FS98" s="4">
        <v>7</v>
      </c>
      <c r="FT98" s="8">
        <v>403.76</v>
      </c>
      <c r="FU98" s="4"/>
      <c r="FV98" s="8"/>
      <c r="FW98" s="7"/>
      <c r="FX98" s="7"/>
      <c r="FY98" s="2" t="s">
        <v>139</v>
      </c>
      <c r="FZ98" s="2" t="s">
        <v>128</v>
      </c>
      <c r="GA98" s="2" t="s">
        <v>154</v>
      </c>
      <c r="GB98" s="2" t="s">
        <v>899</v>
      </c>
      <c r="GC98" s="2" t="s">
        <v>141</v>
      </c>
      <c r="GD98" s="2" t="s">
        <v>131</v>
      </c>
      <c r="GE98" s="4">
        <v>2</v>
      </c>
      <c r="GF98" s="8">
        <v>127.52</v>
      </c>
      <c r="GG98" s="4"/>
      <c r="GH98" s="8"/>
      <c r="GI98" s="7"/>
      <c r="GJ98" s="7"/>
      <c r="GK98" s="2" t="s">
        <v>139</v>
      </c>
      <c r="GL98" s="2" t="s">
        <v>128</v>
      </c>
      <c r="GM98" s="2" t="s">
        <v>236</v>
      </c>
      <c r="GN98" s="2" t="s">
        <v>1451</v>
      </c>
      <c r="GO98" s="2" t="s">
        <v>141</v>
      </c>
      <c r="GP98" s="2" t="s">
        <v>131</v>
      </c>
      <c r="GQ98" s="4">
        <v>4</v>
      </c>
      <c r="GR98" s="8">
        <v>249.2</v>
      </c>
      <c r="GS98" s="4"/>
      <c r="GT98" s="8"/>
      <c r="GU98" s="7"/>
      <c r="GV98" s="7"/>
      <c r="GW98" s="2" t="s">
        <v>139</v>
      </c>
      <c r="GX98" s="2" t="s">
        <v>128</v>
      </c>
      <c r="GY98" s="2" t="s">
        <v>158</v>
      </c>
      <c r="GZ98" s="2" t="s">
        <v>1202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206</v>
      </c>
      <c r="HJ98" s="2" t="s">
        <v>128</v>
      </c>
      <c r="HK98" s="2" t="s">
        <v>131</v>
      </c>
      <c r="HL98" s="2" t="s">
        <v>131</v>
      </c>
      <c r="HM98" s="2" t="s">
        <v>141</v>
      </c>
      <c r="HN98" s="2" t="s">
        <v>131</v>
      </c>
      <c r="HO98" s="4"/>
      <c r="HP98" s="8"/>
      <c r="HQ98" s="4"/>
      <c r="HR98" s="8"/>
      <c r="HS98" s="7"/>
      <c r="HT98" s="7"/>
      <c r="HU98" s="2" t="s">
        <v>139</v>
      </c>
      <c r="HV98" s="2" t="s">
        <v>128</v>
      </c>
      <c r="HW98" s="2" t="s">
        <v>173</v>
      </c>
      <c r="HX98" s="2" t="s">
        <v>1452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128</v>
      </c>
      <c r="II98" s="2" t="s">
        <v>906</v>
      </c>
      <c r="IJ98" s="2" t="s">
        <v>1283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139</v>
      </c>
      <c r="IT98" s="2" t="s">
        <v>128</v>
      </c>
      <c r="IU98" s="2" t="s">
        <v>1446</v>
      </c>
      <c r="IV98" s="2" t="s">
        <v>1448</v>
      </c>
      <c r="IW98" s="2" t="s">
        <v>141</v>
      </c>
      <c r="IX98" s="2" t="s">
        <v>131</v>
      </c>
      <c r="IY98" s="4">
        <v>1</v>
      </c>
      <c r="IZ98" s="8">
        <v>57.68</v>
      </c>
      <c r="JA98" s="4"/>
      <c r="JB98" s="8"/>
      <c r="JC98" s="7"/>
      <c r="JD98" s="7"/>
      <c r="JE98" s="2" t="s">
        <v>139</v>
      </c>
      <c r="JF98" s="2" t="s">
        <v>128</v>
      </c>
      <c r="JG98" s="2" t="s">
        <v>167</v>
      </c>
      <c r="JH98" s="2" t="s">
        <v>1189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139</v>
      </c>
      <c r="JR98" s="2" t="s">
        <v>128</v>
      </c>
      <c r="JS98" s="2" t="s">
        <v>169</v>
      </c>
      <c r="JT98" s="2" t="s">
        <v>131</v>
      </c>
      <c r="JU98" s="2" t="s">
        <v>141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170</v>
      </c>
      <c r="KP98" s="2" t="s">
        <v>128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171</v>
      </c>
      <c r="LN98" s="2" t="s">
        <v>128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170</v>
      </c>
      <c r="LZ98" s="2" t="s">
        <v>128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170</v>
      </c>
      <c r="ML98" s="2" t="s">
        <v>128</v>
      </c>
      <c r="MM98" s="2" t="s">
        <v>131</v>
      </c>
      <c r="MN98" s="2" t="s">
        <v>131</v>
      </c>
      <c r="MO98" s="2" t="s">
        <v>141</v>
      </c>
      <c r="MP98" s="2" t="s">
        <v>131</v>
      </c>
      <c r="MQ98" s="4"/>
      <c r="MR98" s="8"/>
      <c r="MS98" s="4"/>
      <c r="MT98" s="8"/>
      <c r="MU98" s="7"/>
      <c r="MV98" s="7"/>
      <c r="MW98" s="2" t="s">
        <v>171</v>
      </c>
      <c r="MX98" s="2" t="s">
        <v>128</v>
      </c>
      <c r="MY98" s="2" t="s">
        <v>131</v>
      </c>
      <c r="MZ98" s="2" t="s">
        <v>131</v>
      </c>
      <c r="NA98" s="2" t="s">
        <v>141</v>
      </c>
      <c r="NB98" s="2" t="s">
        <v>131</v>
      </c>
      <c r="NC98" s="4"/>
      <c r="ND98" s="8"/>
      <c r="NE98" s="4"/>
      <c r="NF98" s="8"/>
      <c r="NG98" s="7"/>
      <c r="NH98" s="7"/>
      <c r="NI98" s="2" t="s">
        <v>170</v>
      </c>
      <c r="NJ98" s="2" t="s">
        <v>128</v>
      </c>
      <c r="NK98" s="2" t="s">
        <v>131</v>
      </c>
      <c r="NL98" s="2" t="s">
        <v>131</v>
      </c>
      <c r="NM98" s="2" t="s">
        <v>141</v>
      </c>
      <c r="NN98" s="2" t="s">
        <v>131</v>
      </c>
      <c r="NO98" s="4"/>
      <c r="NP98" s="8"/>
      <c r="NQ98" s="4"/>
      <c r="NR98" s="8"/>
      <c r="NS98" s="7"/>
      <c r="NT98" s="7"/>
      <c r="NU98" s="2" t="s">
        <v>170</v>
      </c>
      <c r="NV98" s="2" t="s">
        <v>172</v>
      </c>
      <c r="NW98" s="2" t="s">
        <v>131</v>
      </c>
      <c r="NX98" s="2" t="s">
        <v>131</v>
      </c>
      <c r="NY98" s="2" t="s">
        <v>141</v>
      </c>
      <c r="NZ98" s="2" t="s">
        <v>131</v>
      </c>
      <c r="OA98" s="4"/>
      <c r="OB98" s="8"/>
      <c r="OC98" s="4"/>
      <c r="OD98" s="8"/>
      <c r="OE98" s="7"/>
      <c r="OF98" s="7"/>
      <c r="OG98" s="2" t="s">
        <v>170</v>
      </c>
      <c r="OH98" s="2" t="s">
        <v>128</v>
      </c>
      <c r="OI98" s="2" t="s">
        <v>131</v>
      </c>
      <c r="OJ98" s="2" t="s">
        <v>131</v>
      </c>
      <c r="OK98" s="2" t="s">
        <v>141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139</v>
      </c>
      <c r="PF98" s="2" t="s">
        <v>172</v>
      </c>
      <c r="PG98" s="2" t="s">
        <v>173</v>
      </c>
      <c r="PH98" s="2" t="s">
        <v>131</v>
      </c>
      <c r="PI98" s="2" t="s">
        <v>141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256</v>
      </c>
      <c r="QD98" s="2" t="s">
        <v>172</v>
      </c>
      <c r="QE98" s="2" t="s">
        <v>131</v>
      </c>
      <c r="QF98" s="2" t="s">
        <v>131</v>
      </c>
      <c r="QG98" s="2" t="s">
        <v>141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141</v>
      </c>
      <c r="QT98" s="2" t="s">
        <v>131</v>
      </c>
      <c r="QU98" s="4"/>
      <c r="QV98" s="8"/>
      <c r="QW98" s="4"/>
      <c r="QX98" s="8"/>
      <c r="QY98" s="7"/>
      <c r="QZ98" s="7"/>
      <c r="RA98" s="2" t="s">
        <v>139</v>
      </c>
      <c r="RB98" s="2" t="s">
        <v>172</v>
      </c>
      <c r="RC98" s="2" t="s">
        <v>205</v>
      </c>
      <c r="RD98" s="2" t="s">
        <v>931</v>
      </c>
      <c r="RE98" s="2" t="s">
        <v>141</v>
      </c>
      <c r="RF98" s="2" t="s">
        <v>131</v>
      </c>
    </row>
    <row r="99">
      <c r="A99" s="2" t="s">
        <v>1453</v>
      </c>
      <c r="B99" s="2" t="s">
        <v>120</v>
      </c>
      <c r="C99" s="2" t="s">
        <v>1336</v>
      </c>
      <c r="D99" s="2" t="s">
        <v>122</v>
      </c>
      <c r="E99" s="2" t="s">
        <v>123</v>
      </c>
      <c r="F99" s="2" t="s">
        <v>1454</v>
      </c>
      <c r="G99" s="2" t="s">
        <v>1454</v>
      </c>
      <c r="H99" s="2" t="s">
        <v>1454</v>
      </c>
      <c r="I99" s="2" t="s">
        <v>1455</v>
      </c>
      <c r="J99" s="2" t="s">
        <v>126</v>
      </c>
      <c r="K99" s="2" t="s">
        <v>484</v>
      </c>
      <c r="L99" s="3">
        <v>94.62</v>
      </c>
      <c r="M99" s="3">
        <v>99.35</v>
      </c>
      <c r="N99" s="3">
        <v>214.99</v>
      </c>
      <c r="O99" s="2" t="s">
        <v>128</v>
      </c>
      <c r="P99" s="2" t="s">
        <v>283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131</v>
      </c>
      <c r="V99" s="2" t="s">
        <v>182</v>
      </c>
      <c r="W99" s="2" t="s">
        <v>433</v>
      </c>
      <c r="X99" s="2" t="s">
        <v>131</v>
      </c>
      <c r="Y99" s="2" t="s">
        <v>1060</v>
      </c>
      <c r="Z99" s="4">
        <v>217</v>
      </c>
      <c r="AA99" s="4">
        <f>=ROUNDDOWN(43.4,0)</f>
      </c>
      <c r="AB99" s="5">
        <v>5</v>
      </c>
      <c r="AC99" s="2" t="s">
        <v>131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64</v>
      </c>
      <c r="AQ99" s="8">
        <v>6888.73</v>
      </c>
      <c r="AR99" s="4"/>
      <c r="AS99" s="8"/>
      <c r="AT99" s="7"/>
      <c r="AU99" s="7"/>
      <c r="AV99" s="4">
        <v>64</v>
      </c>
      <c r="AW99" s="8">
        <v>6888.73</v>
      </c>
      <c r="AX99" s="4"/>
      <c r="AY99" s="8"/>
      <c r="AZ99" s="7"/>
      <c r="BA99" s="7"/>
      <c r="BB99" s="7">
        <v>1</v>
      </c>
      <c r="BC99" s="4">
        <v>70</v>
      </c>
      <c r="BD99" s="8">
        <v>7287.86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0.9452</v>
      </c>
      <c r="BJ99" s="4">
        <v>64</v>
      </c>
      <c r="BK99" s="8">
        <v>6888.73</v>
      </c>
      <c r="BL99" s="2" t="s">
        <v>1456</v>
      </c>
      <c r="BM99" s="7">
        <v>1</v>
      </c>
      <c r="BN99" s="7">
        <v>1</v>
      </c>
      <c r="BO99" s="4">
        <v>5</v>
      </c>
      <c r="BP99" s="8">
        <v>591.4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131</v>
      </c>
      <c r="BX99" s="2" t="s">
        <v>1407</v>
      </c>
      <c r="BY99" s="2" t="s">
        <v>141</v>
      </c>
      <c r="BZ99" s="2" t="s">
        <v>131</v>
      </c>
      <c r="CA99" s="4">
        <v>5</v>
      </c>
      <c r="CB99" s="8">
        <v>463.21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1422</v>
      </c>
      <c r="CJ99" s="2" t="s">
        <v>1457</v>
      </c>
      <c r="CK99" s="2" t="s">
        <v>141</v>
      </c>
      <c r="CL99" s="2" t="s">
        <v>131</v>
      </c>
      <c r="CM99" s="4">
        <v>8</v>
      </c>
      <c r="CN99" s="8">
        <v>846.48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1458</v>
      </c>
      <c r="CV99" s="2" t="s">
        <v>1422</v>
      </c>
      <c r="CW99" s="2" t="s">
        <v>141</v>
      </c>
      <c r="CX99" s="2" t="s">
        <v>131</v>
      </c>
      <c r="CY99" s="4">
        <v>16</v>
      </c>
      <c r="CZ99" s="8">
        <v>1863.2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1459</v>
      </c>
      <c r="DH99" s="2" t="s">
        <v>774</v>
      </c>
      <c r="DI99" s="2" t="s">
        <v>141</v>
      </c>
      <c r="DJ99" s="2" t="s">
        <v>131</v>
      </c>
      <c r="DK99" s="4">
        <v>1</v>
      </c>
      <c r="DL99" s="8">
        <v>119.88</v>
      </c>
      <c r="DM99" s="4"/>
      <c r="DN99" s="8"/>
      <c r="DO99" s="7"/>
      <c r="DP99" s="7"/>
      <c r="DQ99" s="2" t="s">
        <v>139</v>
      </c>
      <c r="DR99" s="2" t="s">
        <v>146</v>
      </c>
      <c r="DS99" s="2" t="s">
        <v>509</v>
      </c>
      <c r="DT99" s="2" t="s">
        <v>941</v>
      </c>
      <c r="DU99" s="2" t="s">
        <v>141</v>
      </c>
      <c r="DV99" s="2" t="s">
        <v>131</v>
      </c>
      <c r="DW99" s="4">
        <v>3</v>
      </c>
      <c r="DX99" s="8">
        <v>312.96</v>
      </c>
      <c r="DY99" s="4"/>
      <c r="DZ99" s="8"/>
      <c r="EA99" s="7"/>
      <c r="EB99" s="7"/>
      <c r="EC99" s="2" t="s">
        <v>139</v>
      </c>
      <c r="ED99" s="2" t="s">
        <v>128</v>
      </c>
      <c r="EE99" s="2" t="s">
        <v>196</v>
      </c>
      <c r="EF99" s="2" t="s">
        <v>404</v>
      </c>
      <c r="EG99" s="2" t="s">
        <v>141</v>
      </c>
      <c r="EH99" s="2" t="s">
        <v>131</v>
      </c>
      <c r="EI99" s="4">
        <v>7</v>
      </c>
      <c r="EJ99" s="8">
        <v>680.82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1042</v>
      </c>
      <c r="ER99" s="2" t="s">
        <v>1460</v>
      </c>
      <c r="ES99" s="2" t="s">
        <v>141</v>
      </c>
      <c r="ET99" s="2" t="s">
        <v>131</v>
      </c>
      <c r="EU99" s="4"/>
      <c r="EV99" s="8"/>
      <c r="EW99" s="4"/>
      <c r="EX99" s="8"/>
      <c r="EY99" s="7"/>
      <c r="EZ99" s="7"/>
      <c r="FA99" s="2" t="s">
        <v>149</v>
      </c>
      <c r="FB99" s="2" t="s">
        <v>128</v>
      </c>
      <c r="FC99" s="2" t="s">
        <v>131</v>
      </c>
      <c r="FD99" s="2" t="s">
        <v>131</v>
      </c>
      <c r="FE99" s="2" t="s">
        <v>141</v>
      </c>
      <c r="FF99" s="2" t="s">
        <v>131</v>
      </c>
      <c r="FG99" s="4">
        <v>2</v>
      </c>
      <c r="FH99" s="8">
        <v>207.65</v>
      </c>
      <c r="FI99" s="4"/>
      <c r="FJ99" s="8"/>
      <c r="FK99" s="7"/>
      <c r="FL99" s="7"/>
      <c r="FM99" s="2" t="s">
        <v>139</v>
      </c>
      <c r="FN99" s="2" t="s">
        <v>128</v>
      </c>
      <c r="FO99" s="2" t="s">
        <v>152</v>
      </c>
      <c r="FP99" s="2" t="s">
        <v>301</v>
      </c>
      <c r="FQ99" s="2" t="s">
        <v>141</v>
      </c>
      <c r="FR99" s="2" t="s">
        <v>131</v>
      </c>
      <c r="FS99" s="4">
        <v>8</v>
      </c>
      <c r="FT99" s="8">
        <v>794.8</v>
      </c>
      <c r="FU99" s="4"/>
      <c r="FV99" s="8"/>
      <c r="FW99" s="7"/>
      <c r="FX99" s="7"/>
      <c r="FY99" s="2" t="s">
        <v>139</v>
      </c>
      <c r="FZ99" s="2" t="s">
        <v>128</v>
      </c>
      <c r="GA99" s="2" t="s">
        <v>154</v>
      </c>
      <c r="GB99" s="2" t="s">
        <v>899</v>
      </c>
      <c r="GC99" s="2" t="s">
        <v>141</v>
      </c>
      <c r="GD99" s="2" t="s">
        <v>131</v>
      </c>
      <c r="GE99" s="4">
        <v>7</v>
      </c>
      <c r="GF99" s="8">
        <v>793.73</v>
      </c>
      <c r="GG99" s="4"/>
      <c r="GH99" s="8"/>
      <c r="GI99" s="7"/>
      <c r="GJ99" s="7"/>
      <c r="GK99" s="2" t="s">
        <v>139</v>
      </c>
      <c r="GL99" s="2" t="s">
        <v>128</v>
      </c>
      <c r="GM99" s="2" t="s">
        <v>1461</v>
      </c>
      <c r="GN99" s="2" t="s">
        <v>1462</v>
      </c>
      <c r="GO99" s="2" t="s">
        <v>141</v>
      </c>
      <c r="GP99" s="2" t="s">
        <v>131</v>
      </c>
      <c r="GQ99" s="4">
        <v>1</v>
      </c>
      <c r="GR99" s="8">
        <v>107.3</v>
      </c>
      <c r="GS99" s="4"/>
      <c r="GT99" s="8"/>
      <c r="GU99" s="7"/>
      <c r="GV99" s="7"/>
      <c r="GW99" s="2" t="s">
        <v>139</v>
      </c>
      <c r="GX99" s="2" t="s">
        <v>128</v>
      </c>
      <c r="GY99" s="2" t="s">
        <v>204</v>
      </c>
      <c r="GZ99" s="2" t="s">
        <v>1463</v>
      </c>
      <c r="HA99" s="2" t="s">
        <v>141</v>
      </c>
      <c r="HB99" s="2" t="s">
        <v>131</v>
      </c>
      <c r="HC99" s="4"/>
      <c r="HD99" s="8"/>
      <c r="HE99" s="4"/>
      <c r="HF99" s="8"/>
      <c r="HG99" s="7"/>
      <c r="HH99" s="7"/>
      <c r="HI99" s="2" t="s">
        <v>206</v>
      </c>
      <c r="HJ99" s="2" t="s">
        <v>128</v>
      </c>
      <c r="HK99" s="2" t="s">
        <v>131</v>
      </c>
      <c r="HL99" s="2" t="s">
        <v>131</v>
      </c>
      <c r="HM99" s="2" t="s">
        <v>141</v>
      </c>
      <c r="HN99" s="2" t="s">
        <v>131</v>
      </c>
      <c r="HO99" s="4">
        <v>1</v>
      </c>
      <c r="HP99" s="8">
        <v>107.3</v>
      </c>
      <c r="HQ99" s="4"/>
      <c r="HR99" s="8"/>
      <c r="HS99" s="7"/>
      <c r="HT99" s="7"/>
      <c r="HU99" s="2" t="s">
        <v>139</v>
      </c>
      <c r="HV99" s="2" t="s">
        <v>128</v>
      </c>
      <c r="HW99" s="2" t="s">
        <v>950</v>
      </c>
      <c r="HX99" s="2" t="s">
        <v>227</v>
      </c>
      <c r="HY99" s="2" t="s">
        <v>141</v>
      </c>
      <c r="HZ99" s="2" t="s">
        <v>131</v>
      </c>
      <c r="IA99" s="4"/>
      <c r="IB99" s="8"/>
      <c r="IC99" s="4"/>
      <c r="ID99" s="8"/>
      <c r="IE99" s="7"/>
      <c r="IF99" s="7"/>
      <c r="IG99" s="2" t="s">
        <v>139</v>
      </c>
      <c r="IH99" s="2" t="s">
        <v>128</v>
      </c>
      <c r="II99" s="2" t="s">
        <v>1464</v>
      </c>
      <c r="IJ99" s="2" t="s">
        <v>401</v>
      </c>
      <c r="IK99" s="2" t="s">
        <v>141</v>
      </c>
      <c r="IL99" s="2" t="s">
        <v>131</v>
      </c>
      <c r="IM99" s="4"/>
      <c r="IN99" s="8"/>
      <c r="IO99" s="4"/>
      <c r="IP99" s="8"/>
      <c r="IQ99" s="7"/>
      <c r="IR99" s="7"/>
      <c r="IS99" s="2" t="s">
        <v>139</v>
      </c>
      <c r="IT99" s="2" t="s">
        <v>128</v>
      </c>
      <c r="IU99" s="2" t="s">
        <v>1458</v>
      </c>
      <c r="IV99" s="2" t="s">
        <v>741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149</v>
      </c>
      <c r="JF99" s="2" t="s">
        <v>128</v>
      </c>
      <c r="JG99" s="2" t="s">
        <v>131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139</v>
      </c>
      <c r="JR99" s="2" t="s">
        <v>128</v>
      </c>
      <c r="JS99" s="2" t="s">
        <v>169</v>
      </c>
      <c r="JT99" s="2" t="s">
        <v>131</v>
      </c>
      <c r="JU99" s="2" t="s">
        <v>141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170</v>
      </c>
      <c r="KP99" s="2" t="s">
        <v>128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170</v>
      </c>
      <c r="LB99" s="2" t="s">
        <v>172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171</v>
      </c>
      <c r="LN99" s="2" t="s">
        <v>128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170</v>
      </c>
      <c r="LZ99" s="2" t="s">
        <v>128</v>
      </c>
      <c r="MA99" s="2" t="s">
        <v>131</v>
      </c>
      <c r="MB99" s="2" t="s">
        <v>131</v>
      </c>
      <c r="MC99" s="2" t="s">
        <v>141</v>
      </c>
      <c r="MD99" s="2" t="s">
        <v>131</v>
      </c>
      <c r="ME99" s="4"/>
      <c r="MF99" s="8"/>
      <c r="MG99" s="4"/>
      <c r="MH99" s="8"/>
      <c r="MI99" s="7"/>
      <c r="MJ99" s="7"/>
      <c r="MK99" s="2" t="s">
        <v>170</v>
      </c>
      <c r="ML99" s="2" t="s">
        <v>128</v>
      </c>
      <c r="MM99" s="2" t="s">
        <v>131</v>
      </c>
      <c r="MN99" s="2" t="s">
        <v>131</v>
      </c>
      <c r="MO99" s="2" t="s">
        <v>141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170</v>
      </c>
      <c r="NJ99" s="2" t="s">
        <v>128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170</v>
      </c>
      <c r="NV99" s="2" t="s">
        <v>172</v>
      </c>
      <c r="NW99" s="2" t="s">
        <v>131</v>
      </c>
      <c r="NX99" s="2" t="s">
        <v>131</v>
      </c>
      <c r="NY99" s="2" t="s">
        <v>141</v>
      </c>
      <c r="NZ99" s="2" t="s">
        <v>131</v>
      </c>
      <c r="OA99" s="4"/>
      <c r="OB99" s="8"/>
      <c r="OC99" s="4"/>
      <c r="OD99" s="8"/>
      <c r="OE99" s="7"/>
      <c r="OF99" s="7"/>
      <c r="OG99" s="2" t="s">
        <v>170</v>
      </c>
      <c r="OH99" s="2" t="s">
        <v>128</v>
      </c>
      <c r="OI99" s="2" t="s">
        <v>131</v>
      </c>
      <c r="OJ99" s="2" t="s">
        <v>131</v>
      </c>
      <c r="OK99" s="2" t="s">
        <v>141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139</v>
      </c>
      <c r="PF99" s="2" t="s">
        <v>172</v>
      </c>
      <c r="PG99" s="2" t="s">
        <v>212</v>
      </c>
      <c r="PH99" s="2" t="s">
        <v>486</v>
      </c>
      <c r="PI99" s="2" t="s">
        <v>141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139</v>
      </c>
      <c r="QD99" s="2" t="s">
        <v>172</v>
      </c>
      <c r="QE99" s="2" t="s">
        <v>214</v>
      </c>
      <c r="QF99" s="2" t="s">
        <v>1465</v>
      </c>
      <c r="QG99" s="2" t="s">
        <v>141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141</v>
      </c>
      <c r="QT99" s="2" t="s">
        <v>964</v>
      </c>
      <c r="QU99" s="4"/>
      <c r="QV99" s="8"/>
      <c r="QW99" s="4"/>
      <c r="QX99" s="8"/>
      <c r="QY99" s="7"/>
      <c r="QZ99" s="7"/>
      <c r="RA99" s="2" t="s">
        <v>139</v>
      </c>
      <c r="RB99" s="2" t="s">
        <v>172</v>
      </c>
      <c r="RC99" s="2" t="s">
        <v>1466</v>
      </c>
      <c r="RD99" s="2" t="s">
        <v>1467</v>
      </c>
      <c r="RE99" s="2" t="s">
        <v>141</v>
      </c>
      <c r="RF99" s="2" t="s">
        <v>131</v>
      </c>
    </row>
    <row r="100">
      <c r="A100" s="2" t="s">
        <v>1468</v>
      </c>
      <c r="B100" s="2" t="s">
        <v>120</v>
      </c>
      <c r="C100" s="2" t="s">
        <v>1336</v>
      </c>
      <c r="D100" s="2" t="s">
        <v>122</v>
      </c>
      <c r="E100" s="2" t="s">
        <v>123</v>
      </c>
      <c r="F100" s="2" t="s">
        <v>1454</v>
      </c>
      <c r="G100" s="2" t="s">
        <v>1454</v>
      </c>
      <c r="H100" s="2" t="s">
        <v>1454</v>
      </c>
      <c r="I100" s="2" t="s">
        <v>1455</v>
      </c>
      <c r="J100" s="2" t="s">
        <v>126</v>
      </c>
      <c r="K100" s="2" t="s">
        <v>366</v>
      </c>
      <c r="L100" s="3">
        <v>102.85</v>
      </c>
      <c r="M100" s="3">
        <v>107.99</v>
      </c>
      <c r="N100" s="3">
        <v>214.99</v>
      </c>
      <c r="O100" s="2" t="s">
        <v>615</v>
      </c>
      <c r="P100" s="2" t="s">
        <v>616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1340</v>
      </c>
      <c r="V100" s="2" t="s">
        <v>220</v>
      </c>
      <c r="W100" s="2" t="s">
        <v>183</v>
      </c>
      <c r="X100" s="2" t="s">
        <v>131</v>
      </c>
      <c r="Y100" s="2" t="s">
        <v>1446</v>
      </c>
      <c r="Z100" s="4">
        <v>97</v>
      </c>
      <c r="AA100" s="4">
        <f>=ROUNDDOWN(194,0)</f>
      </c>
      <c r="AB100" s="5">
        <v>0.5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6</v>
      </c>
      <c r="AQ100" s="8">
        <v>399.13</v>
      </c>
      <c r="AR100" s="4"/>
      <c r="AS100" s="8"/>
      <c r="AT100" s="7"/>
      <c r="AU100" s="7"/>
      <c r="AV100" s="4">
        <v>6</v>
      </c>
      <c r="AW100" s="8">
        <v>399.13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0.0548</v>
      </c>
      <c r="BJ100" s="4">
        <v>6</v>
      </c>
      <c r="BK100" s="8">
        <v>399.13</v>
      </c>
      <c r="BL100" s="2" t="s">
        <v>1469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962</v>
      </c>
      <c r="BV100" s="2" t="s">
        <v>128</v>
      </c>
      <c r="BW100" s="2" t="s">
        <v>131</v>
      </c>
      <c r="BX100" s="2" t="s">
        <v>131</v>
      </c>
      <c r="BY100" s="2" t="s">
        <v>141</v>
      </c>
      <c r="BZ100" s="2" t="s">
        <v>131</v>
      </c>
      <c r="CA100" s="4">
        <v>2</v>
      </c>
      <c r="CB100" s="8">
        <v>78.34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1349</v>
      </c>
      <c r="CJ100" s="2" t="s">
        <v>1470</v>
      </c>
      <c r="CK100" s="2" t="s">
        <v>141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128</v>
      </c>
      <c r="CU100" s="2" t="s">
        <v>1446</v>
      </c>
      <c r="CV100" s="2" t="s">
        <v>1471</v>
      </c>
      <c r="CW100" s="2" t="s">
        <v>141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139</v>
      </c>
      <c r="DF100" s="2" t="s">
        <v>128</v>
      </c>
      <c r="DG100" s="2" t="s">
        <v>1446</v>
      </c>
      <c r="DH100" s="2" t="s">
        <v>1472</v>
      </c>
      <c r="DI100" s="2" t="s">
        <v>141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139</v>
      </c>
      <c r="DR100" s="2" t="s">
        <v>128</v>
      </c>
      <c r="DS100" s="2" t="s">
        <v>228</v>
      </c>
      <c r="DT100" s="2" t="s">
        <v>1473</v>
      </c>
      <c r="DU100" s="2" t="s">
        <v>141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172</v>
      </c>
      <c r="EE100" s="2" t="s">
        <v>531</v>
      </c>
      <c r="EF100" s="2" t="s">
        <v>1474</v>
      </c>
      <c r="EG100" s="2" t="s">
        <v>141</v>
      </c>
      <c r="EH100" s="2" t="s">
        <v>131</v>
      </c>
      <c r="EI100" s="4">
        <v>1</v>
      </c>
      <c r="EJ100" s="8">
        <v>97.26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1412</v>
      </c>
      <c r="ER100" s="2" t="s">
        <v>949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170</v>
      </c>
      <c r="FB100" s="2" t="s">
        <v>128</v>
      </c>
      <c r="FC100" s="2" t="s">
        <v>131</v>
      </c>
      <c r="FD100" s="2" t="s">
        <v>131</v>
      </c>
      <c r="FE100" s="2" t="s">
        <v>141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256</v>
      </c>
      <c r="FN100" s="2" t="s">
        <v>128</v>
      </c>
      <c r="FO100" s="2" t="s">
        <v>233</v>
      </c>
      <c r="FP100" s="2" t="s">
        <v>131</v>
      </c>
      <c r="FQ100" s="2" t="s">
        <v>141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170</v>
      </c>
      <c r="FZ100" s="2" t="s">
        <v>128</v>
      </c>
      <c r="GA100" s="2" t="s">
        <v>131</v>
      </c>
      <c r="GB100" s="2" t="s">
        <v>131</v>
      </c>
      <c r="GC100" s="2" t="s">
        <v>141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128</v>
      </c>
      <c r="GM100" s="2" t="s">
        <v>236</v>
      </c>
      <c r="GN100" s="2" t="s">
        <v>953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170</v>
      </c>
      <c r="GX100" s="2" t="s">
        <v>128</v>
      </c>
      <c r="GY100" s="2" t="s">
        <v>131</v>
      </c>
      <c r="GZ100" s="2" t="s">
        <v>131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128</v>
      </c>
      <c r="HK100" s="2" t="s">
        <v>131</v>
      </c>
      <c r="HL100" s="2" t="s">
        <v>131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128</v>
      </c>
      <c r="HW100" s="2" t="s">
        <v>904</v>
      </c>
      <c r="HX100" s="2" t="s">
        <v>131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128</v>
      </c>
      <c r="II100" s="2" t="s">
        <v>358</v>
      </c>
      <c r="IJ100" s="2" t="s">
        <v>131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128</v>
      </c>
      <c r="IU100" s="2" t="s">
        <v>1446</v>
      </c>
      <c r="IV100" s="2" t="s">
        <v>131</v>
      </c>
      <c r="IW100" s="2" t="s">
        <v>141</v>
      </c>
      <c r="IX100" s="2" t="s">
        <v>131</v>
      </c>
      <c r="IY100" s="4">
        <v>3</v>
      </c>
      <c r="IZ100" s="8">
        <v>223.53</v>
      </c>
      <c r="JA100" s="4"/>
      <c r="JB100" s="8"/>
      <c r="JC100" s="7"/>
      <c r="JD100" s="7"/>
      <c r="JE100" s="2" t="s">
        <v>139</v>
      </c>
      <c r="JF100" s="2" t="s">
        <v>128</v>
      </c>
      <c r="JG100" s="2" t="s">
        <v>167</v>
      </c>
      <c r="JH100" s="2" t="s">
        <v>1129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128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172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128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128</v>
      </c>
      <c r="MY100" s="2" t="s">
        <v>131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128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172</v>
      </c>
      <c r="NW100" s="2" t="s">
        <v>131</v>
      </c>
      <c r="NX100" s="2" t="s">
        <v>131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128</v>
      </c>
      <c r="PG100" s="2" t="s">
        <v>131</v>
      </c>
      <c r="PH100" s="2" t="s">
        <v>131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170</v>
      </c>
      <c r="QD100" s="2" t="s">
        <v>172</v>
      </c>
      <c r="QE100" s="2" t="s">
        <v>131</v>
      </c>
      <c r="QF100" s="2" t="s">
        <v>131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141</v>
      </c>
      <c r="QT100" s="2" t="s">
        <v>964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172</v>
      </c>
      <c r="RC100" s="2" t="s">
        <v>205</v>
      </c>
      <c r="RD100" s="2" t="s">
        <v>458</v>
      </c>
      <c r="RE100" s="2" t="s">
        <v>141</v>
      </c>
      <c r="RF100" s="2" t="s">
        <v>131</v>
      </c>
    </row>
    <row r="101">
      <c r="A101" s="2" t="s">
        <v>1475</v>
      </c>
      <c r="B101" s="2" t="s">
        <v>120</v>
      </c>
      <c r="C101" s="2" t="s">
        <v>1336</v>
      </c>
      <c r="D101" s="2" t="s">
        <v>122</v>
      </c>
      <c r="E101" s="2" t="s">
        <v>123</v>
      </c>
      <c r="F101" s="2" t="s">
        <v>1476</v>
      </c>
      <c r="G101" s="2" t="s">
        <v>1476</v>
      </c>
      <c r="H101" s="2" t="s">
        <v>1476</v>
      </c>
      <c r="I101" s="2" t="s">
        <v>1477</v>
      </c>
      <c r="J101" s="2" t="s">
        <v>126</v>
      </c>
      <c r="K101" s="2" t="s">
        <v>1379</v>
      </c>
      <c r="L101" s="3">
        <v>26.6</v>
      </c>
      <c r="M101" s="3">
        <v>27.93</v>
      </c>
      <c r="N101" s="3">
        <v>59.99</v>
      </c>
      <c r="O101" s="2" t="s">
        <v>128</v>
      </c>
      <c r="P101" s="2" t="s">
        <v>283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131</v>
      </c>
      <c r="V101" s="2" t="s">
        <v>220</v>
      </c>
      <c r="W101" s="2" t="s">
        <v>183</v>
      </c>
      <c r="X101" s="2" t="s">
        <v>131</v>
      </c>
      <c r="Y101" s="2" t="s">
        <v>1478</v>
      </c>
      <c r="Z101" s="4">
        <v>241</v>
      </c>
      <c r="AA101" s="4">
        <f>=ROUNDDOWN(20.0833333333333,0)</f>
      </c>
      <c r="AB101" s="5">
        <v>12</v>
      </c>
      <c r="AC101" s="2" t="s">
        <v>137</v>
      </c>
      <c r="AD101" s="4">
        <v>140</v>
      </c>
      <c r="AE101" s="4">
        <v>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157</v>
      </c>
      <c r="AQ101" s="8">
        <v>5072.32</v>
      </c>
      <c r="AR101" s="4"/>
      <c r="AS101" s="8"/>
      <c r="AT101" s="7"/>
      <c r="AU101" s="7"/>
      <c r="AV101" s="4">
        <v>157</v>
      </c>
      <c r="AW101" s="8">
        <v>5072.32</v>
      </c>
      <c r="AX101" s="4"/>
      <c r="AY101" s="8"/>
      <c r="AZ101" s="7"/>
      <c r="BA101" s="7"/>
      <c r="BB101" s="7">
        <v>1</v>
      </c>
      <c r="BC101" s="4">
        <v>157</v>
      </c>
      <c r="BD101" s="8">
        <v>5072.32</v>
      </c>
      <c r="BE101" s="4"/>
      <c r="BF101" s="8"/>
      <c r="BG101" s="7"/>
      <c r="BH101" s="7"/>
      <c r="BI101" s="7">
        <v>1</v>
      </c>
      <c r="BJ101" s="4">
        <v>157</v>
      </c>
      <c r="BK101" s="8">
        <v>5072.32</v>
      </c>
      <c r="BL101" s="2" t="s">
        <v>1479</v>
      </c>
      <c r="BM101" s="7">
        <v>1</v>
      </c>
      <c r="BN101" s="7">
        <v>1</v>
      </c>
      <c r="BO101" s="4">
        <v>14</v>
      </c>
      <c r="BP101" s="8">
        <v>450.8</v>
      </c>
      <c r="BQ101" s="4"/>
      <c r="BR101" s="8"/>
      <c r="BS101" s="7"/>
      <c r="BT101" s="7"/>
      <c r="BU101" s="2" t="s">
        <v>139</v>
      </c>
      <c r="BV101" s="2" t="s">
        <v>128</v>
      </c>
      <c r="BW101" s="2" t="s">
        <v>131</v>
      </c>
      <c r="BX101" s="2" t="s">
        <v>131</v>
      </c>
      <c r="BY101" s="2" t="s">
        <v>141</v>
      </c>
      <c r="BZ101" s="2" t="s">
        <v>131</v>
      </c>
      <c r="CA101" s="4">
        <v>13</v>
      </c>
      <c r="CB101" s="8">
        <v>359.19</v>
      </c>
      <c r="CC101" s="4"/>
      <c r="CD101" s="8"/>
      <c r="CE101" s="7"/>
      <c r="CF101" s="7"/>
      <c r="CG101" s="2" t="s">
        <v>139</v>
      </c>
      <c r="CH101" s="2" t="s">
        <v>128</v>
      </c>
      <c r="CI101" s="2" t="s">
        <v>1224</v>
      </c>
      <c r="CJ101" s="2" t="s">
        <v>1480</v>
      </c>
      <c r="CK101" s="2" t="s">
        <v>141</v>
      </c>
      <c r="CL101" s="2" t="s">
        <v>131</v>
      </c>
      <c r="CM101" s="4">
        <v>13</v>
      </c>
      <c r="CN101" s="8">
        <v>470.7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1478</v>
      </c>
      <c r="CV101" s="2" t="s">
        <v>1481</v>
      </c>
      <c r="CW101" s="2" t="s">
        <v>141</v>
      </c>
      <c r="CX101" s="2" t="s">
        <v>131</v>
      </c>
      <c r="CY101" s="4">
        <v>8</v>
      </c>
      <c r="CZ101" s="8">
        <v>264</v>
      </c>
      <c r="DA101" s="4"/>
      <c r="DB101" s="8"/>
      <c r="DC101" s="7"/>
      <c r="DD101" s="7"/>
      <c r="DE101" s="2" t="s">
        <v>139</v>
      </c>
      <c r="DF101" s="2" t="s">
        <v>128</v>
      </c>
      <c r="DG101" s="2" t="s">
        <v>1226</v>
      </c>
      <c r="DH101" s="2" t="s">
        <v>1482</v>
      </c>
      <c r="DI101" s="2" t="s">
        <v>141</v>
      </c>
      <c r="DJ101" s="2" t="s">
        <v>131</v>
      </c>
      <c r="DK101" s="4">
        <v>62</v>
      </c>
      <c r="DL101" s="8">
        <v>2105.52</v>
      </c>
      <c r="DM101" s="4"/>
      <c r="DN101" s="8"/>
      <c r="DO101" s="7"/>
      <c r="DP101" s="7"/>
      <c r="DQ101" s="2" t="s">
        <v>139</v>
      </c>
      <c r="DR101" s="2" t="s">
        <v>128</v>
      </c>
      <c r="DS101" s="2" t="s">
        <v>1483</v>
      </c>
      <c r="DT101" s="2" t="s">
        <v>1484</v>
      </c>
      <c r="DU101" s="2" t="s">
        <v>141</v>
      </c>
      <c r="DV101" s="2" t="s">
        <v>131</v>
      </c>
      <c r="DW101" s="4">
        <v>21</v>
      </c>
      <c r="DX101" s="8">
        <v>615.93</v>
      </c>
      <c r="DY101" s="4"/>
      <c r="DZ101" s="8"/>
      <c r="EA101" s="7"/>
      <c r="EB101" s="7"/>
      <c r="EC101" s="2" t="s">
        <v>139</v>
      </c>
      <c r="ED101" s="2" t="s">
        <v>128</v>
      </c>
      <c r="EE101" s="2" t="s">
        <v>1483</v>
      </c>
      <c r="EF101" s="2" t="s">
        <v>1237</v>
      </c>
      <c r="EG101" s="2" t="s">
        <v>141</v>
      </c>
      <c r="EH101" s="2" t="s">
        <v>131</v>
      </c>
      <c r="EI101" s="4">
        <v>10</v>
      </c>
      <c r="EJ101" s="8">
        <v>290.1</v>
      </c>
      <c r="EK101" s="4"/>
      <c r="EL101" s="8"/>
      <c r="EM101" s="7"/>
      <c r="EN101" s="7"/>
      <c r="EO101" s="2" t="s">
        <v>139</v>
      </c>
      <c r="EP101" s="2" t="s">
        <v>128</v>
      </c>
      <c r="EQ101" s="2" t="s">
        <v>1483</v>
      </c>
      <c r="ER101" s="2" t="s">
        <v>1485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128</v>
      </c>
      <c r="FC101" s="2" t="s">
        <v>131</v>
      </c>
      <c r="FD101" s="2" t="s">
        <v>131</v>
      </c>
      <c r="FE101" s="2" t="s">
        <v>141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128</v>
      </c>
      <c r="FO101" s="2" t="s">
        <v>233</v>
      </c>
      <c r="FP101" s="2" t="s">
        <v>131</v>
      </c>
      <c r="FQ101" s="2" t="s">
        <v>141</v>
      </c>
      <c r="FR101" s="2" t="s">
        <v>131</v>
      </c>
      <c r="FS101" s="4">
        <v>5</v>
      </c>
      <c r="FT101" s="8">
        <v>139.65</v>
      </c>
      <c r="FU101" s="4"/>
      <c r="FV101" s="8"/>
      <c r="FW101" s="7"/>
      <c r="FX101" s="7"/>
      <c r="FY101" s="2" t="s">
        <v>139</v>
      </c>
      <c r="FZ101" s="2" t="s">
        <v>128</v>
      </c>
      <c r="GA101" s="2" t="s">
        <v>154</v>
      </c>
      <c r="GB101" s="2" t="s">
        <v>527</v>
      </c>
      <c r="GC101" s="2" t="s">
        <v>141</v>
      </c>
      <c r="GD101" s="2" t="s">
        <v>131</v>
      </c>
      <c r="GE101" s="4">
        <v>3</v>
      </c>
      <c r="GF101" s="8">
        <v>92.61</v>
      </c>
      <c r="GG101" s="4"/>
      <c r="GH101" s="8"/>
      <c r="GI101" s="7"/>
      <c r="GJ101" s="7"/>
      <c r="GK101" s="2" t="s">
        <v>139</v>
      </c>
      <c r="GL101" s="2" t="s">
        <v>128</v>
      </c>
      <c r="GM101" s="2" t="s">
        <v>903</v>
      </c>
      <c r="GN101" s="2" t="s">
        <v>246</v>
      </c>
      <c r="GO101" s="2" t="s">
        <v>141</v>
      </c>
      <c r="GP101" s="2" t="s">
        <v>131</v>
      </c>
      <c r="GQ101" s="4">
        <v>2</v>
      </c>
      <c r="GR101" s="8">
        <v>60.32</v>
      </c>
      <c r="GS101" s="4"/>
      <c r="GT101" s="8"/>
      <c r="GU101" s="7"/>
      <c r="GV101" s="7"/>
      <c r="GW101" s="2" t="s">
        <v>139</v>
      </c>
      <c r="GX101" s="2" t="s">
        <v>128</v>
      </c>
      <c r="GY101" s="2" t="s">
        <v>158</v>
      </c>
      <c r="GZ101" s="2" t="s">
        <v>379</v>
      </c>
      <c r="HA101" s="2" t="s">
        <v>141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206</v>
      </c>
      <c r="HJ101" s="2" t="s">
        <v>128</v>
      </c>
      <c r="HK101" s="2" t="s">
        <v>131</v>
      </c>
      <c r="HL101" s="2" t="s">
        <v>131</v>
      </c>
      <c r="HM101" s="2" t="s">
        <v>141</v>
      </c>
      <c r="HN101" s="2" t="s">
        <v>131</v>
      </c>
      <c r="HO101" s="4">
        <v>2</v>
      </c>
      <c r="HP101" s="8">
        <v>60.32</v>
      </c>
      <c r="HQ101" s="4"/>
      <c r="HR101" s="8"/>
      <c r="HS101" s="7"/>
      <c r="HT101" s="7"/>
      <c r="HU101" s="2" t="s">
        <v>139</v>
      </c>
      <c r="HV101" s="2" t="s">
        <v>128</v>
      </c>
      <c r="HW101" s="2" t="s">
        <v>793</v>
      </c>
      <c r="HX101" s="2" t="s">
        <v>1486</v>
      </c>
      <c r="HY101" s="2" t="s">
        <v>141</v>
      </c>
      <c r="HZ101" s="2" t="s">
        <v>131</v>
      </c>
      <c r="IA101" s="4">
        <v>3</v>
      </c>
      <c r="IB101" s="8">
        <v>104.19</v>
      </c>
      <c r="IC101" s="4"/>
      <c r="ID101" s="8"/>
      <c r="IE101" s="7"/>
      <c r="IF101" s="7"/>
      <c r="IG101" s="2" t="s">
        <v>139</v>
      </c>
      <c r="IH101" s="2" t="s">
        <v>128</v>
      </c>
      <c r="II101" s="2" t="s">
        <v>795</v>
      </c>
      <c r="IJ101" s="2" t="s">
        <v>479</v>
      </c>
      <c r="IK101" s="2" t="s">
        <v>141</v>
      </c>
      <c r="IL101" s="2" t="s">
        <v>131</v>
      </c>
      <c r="IM101" s="4">
        <v>1</v>
      </c>
      <c r="IN101" s="8">
        <v>58.99</v>
      </c>
      <c r="IO101" s="4"/>
      <c r="IP101" s="8"/>
      <c r="IQ101" s="7"/>
      <c r="IR101" s="7"/>
      <c r="IS101" s="2" t="s">
        <v>139</v>
      </c>
      <c r="IT101" s="2" t="s">
        <v>128</v>
      </c>
      <c r="IU101" s="2" t="s">
        <v>1346</v>
      </c>
      <c r="IV101" s="2" t="s">
        <v>1487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149</v>
      </c>
      <c r="JF101" s="2" t="s">
        <v>128</v>
      </c>
      <c r="JG101" s="2" t="s">
        <v>131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169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128</v>
      </c>
      <c r="KQ101" s="2" t="s">
        <v>131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172</v>
      </c>
      <c r="LC101" s="2" t="s">
        <v>131</v>
      </c>
      <c r="LD101" s="2" t="s">
        <v>131</v>
      </c>
      <c r="LE101" s="2" t="s">
        <v>141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128</v>
      </c>
      <c r="MA101" s="2" t="s">
        <v>131</v>
      </c>
      <c r="MB101" s="2" t="s">
        <v>131</v>
      </c>
      <c r="MC101" s="2" t="s">
        <v>141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128</v>
      </c>
      <c r="MM101" s="2" t="s">
        <v>131</v>
      </c>
      <c r="MN101" s="2" t="s">
        <v>131</v>
      </c>
      <c r="MO101" s="2" t="s">
        <v>141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128</v>
      </c>
      <c r="MY101" s="2" t="s">
        <v>131</v>
      </c>
      <c r="MZ101" s="2" t="s">
        <v>131</v>
      </c>
      <c r="NA101" s="2" t="s">
        <v>141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128</v>
      </c>
      <c r="NK101" s="2" t="s">
        <v>131</v>
      </c>
      <c r="NL101" s="2" t="s">
        <v>131</v>
      </c>
      <c r="NM101" s="2" t="s">
        <v>141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172</v>
      </c>
      <c r="NW101" s="2" t="s">
        <v>131</v>
      </c>
      <c r="NX101" s="2" t="s">
        <v>131</v>
      </c>
      <c r="NY101" s="2" t="s">
        <v>141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172</v>
      </c>
      <c r="PG101" s="2" t="s">
        <v>497</v>
      </c>
      <c r="PH101" s="2" t="s">
        <v>1488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256</v>
      </c>
      <c r="QD101" s="2" t="s">
        <v>172</v>
      </c>
      <c r="QE101" s="2" t="s">
        <v>131</v>
      </c>
      <c r="QF101" s="2" t="s">
        <v>131</v>
      </c>
      <c r="QG101" s="2" t="s">
        <v>141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128</v>
      </c>
      <c r="QQ101" s="2" t="s">
        <v>131</v>
      </c>
      <c r="QR101" s="2" t="s">
        <v>131</v>
      </c>
      <c r="QS101" s="2" t="s">
        <v>141</v>
      </c>
      <c r="QT101" s="2" t="s">
        <v>964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172</v>
      </c>
      <c r="RC101" s="2" t="s">
        <v>1489</v>
      </c>
      <c r="RD101" s="2" t="s">
        <v>1490</v>
      </c>
      <c r="RE101" s="2" t="s">
        <v>141</v>
      </c>
      <c r="RF101" s="2" t="s">
        <v>131</v>
      </c>
    </row>
    <row r="102">
      <c r="A102" s="2" t="s">
        <v>1491</v>
      </c>
      <c r="B102" s="2" t="s">
        <v>120</v>
      </c>
      <c r="C102" s="2" t="s">
        <v>1336</v>
      </c>
      <c r="D102" s="2" t="s">
        <v>122</v>
      </c>
      <c r="E102" s="2" t="s">
        <v>123</v>
      </c>
      <c r="F102" s="2" t="s">
        <v>1492</v>
      </c>
      <c r="G102" s="2" t="s">
        <v>1492</v>
      </c>
      <c r="H102" s="2" t="s">
        <v>1492</v>
      </c>
      <c r="I102" s="2" t="s">
        <v>1493</v>
      </c>
      <c r="J102" s="2" t="s">
        <v>126</v>
      </c>
      <c r="K102" s="2" t="s">
        <v>694</v>
      </c>
      <c r="L102" s="3">
        <v>67.1</v>
      </c>
      <c r="M102" s="3">
        <v>70.46</v>
      </c>
      <c r="N102" s="3">
        <v>139.99</v>
      </c>
      <c r="O102" s="2" t="s">
        <v>128</v>
      </c>
      <c r="P102" s="2" t="s">
        <v>283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1340</v>
      </c>
      <c r="V102" s="2" t="s">
        <v>182</v>
      </c>
      <c r="W102" s="2" t="s">
        <v>433</v>
      </c>
      <c r="X102" s="2" t="s">
        <v>131</v>
      </c>
      <c r="Y102" s="2" t="s">
        <v>1494</v>
      </c>
      <c r="Z102" s="4">
        <v>165</v>
      </c>
      <c r="AA102" s="4">
        <f>=ROUNDDOWN(27.5,0)</f>
      </c>
      <c r="AB102" s="5">
        <v>6</v>
      </c>
      <c r="AC102" s="2" t="s">
        <v>1495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64</v>
      </c>
      <c r="AQ102" s="8">
        <v>4794.68</v>
      </c>
      <c r="AR102" s="4"/>
      <c r="AS102" s="8"/>
      <c r="AT102" s="7"/>
      <c r="AU102" s="7"/>
      <c r="AV102" s="4">
        <v>64</v>
      </c>
      <c r="AW102" s="8">
        <v>4794.68</v>
      </c>
      <c r="AX102" s="4"/>
      <c r="AY102" s="8"/>
      <c r="AZ102" s="7"/>
      <c r="BA102" s="7"/>
      <c r="BB102" s="7">
        <v>1</v>
      </c>
      <c r="BC102" s="4">
        <v>64</v>
      </c>
      <c r="BD102" s="8">
        <v>4794.68</v>
      </c>
      <c r="BE102" s="4"/>
      <c r="BF102" s="8"/>
      <c r="BG102" s="7"/>
      <c r="BH102" s="7"/>
      <c r="BI102" s="7">
        <v>1</v>
      </c>
      <c r="BJ102" s="4">
        <v>64</v>
      </c>
      <c r="BK102" s="8">
        <v>4794.68</v>
      </c>
      <c r="BL102" s="2" t="s">
        <v>1496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256</v>
      </c>
      <c r="BV102" s="2" t="s">
        <v>172</v>
      </c>
      <c r="BW102" s="2" t="s">
        <v>131</v>
      </c>
      <c r="BX102" s="2" t="s">
        <v>131</v>
      </c>
      <c r="BY102" s="2" t="s">
        <v>141</v>
      </c>
      <c r="BZ102" s="2" t="s">
        <v>131</v>
      </c>
      <c r="CA102" s="4">
        <v>2</v>
      </c>
      <c r="CB102" s="8">
        <v>130.19</v>
      </c>
      <c r="CC102" s="4"/>
      <c r="CD102" s="8"/>
      <c r="CE102" s="7"/>
      <c r="CF102" s="7"/>
      <c r="CG102" s="2" t="s">
        <v>139</v>
      </c>
      <c r="CH102" s="2" t="s">
        <v>128</v>
      </c>
      <c r="CI102" s="2" t="s">
        <v>774</v>
      </c>
      <c r="CJ102" s="2" t="s">
        <v>1173</v>
      </c>
      <c r="CK102" s="2" t="s">
        <v>141</v>
      </c>
      <c r="CL102" s="2" t="s">
        <v>131</v>
      </c>
      <c r="CM102" s="4">
        <v>11</v>
      </c>
      <c r="CN102" s="8">
        <v>950.49</v>
      </c>
      <c r="CO102" s="4"/>
      <c r="CP102" s="8"/>
      <c r="CQ102" s="7"/>
      <c r="CR102" s="7"/>
      <c r="CS102" s="2" t="s">
        <v>139</v>
      </c>
      <c r="CT102" s="2" t="s">
        <v>128</v>
      </c>
      <c r="CU102" s="2" t="s">
        <v>1497</v>
      </c>
      <c r="CV102" s="2" t="s">
        <v>1498</v>
      </c>
      <c r="CW102" s="2" t="s">
        <v>141</v>
      </c>
      <c r="CX102" s="2" t="s">
        <v>131</v>
      </c>
      <c r="CY102" s="4">
        <v>3</v>
      </c>
      <c r="CZ102" s="8">
        <v>226.32</v>
      </c>
      <c r="DA102" s="4"/>
      <c r="DB102" s="8"/>
      <c r="DC102" s="7"/>
      <c r="DD102" s="7"/>
      <c r="DE102" s="2" t="s">
        <v>139</v>
      </c>
      <c r="DF102" s="2" t="s">
        <v>128</v>
      </c>
      <c r="DG102" s="2" t="s">
        <v>1498</v>
      </c>
      <c r="DH102" s="2" t="s">
        <v>210</v>
      </c>
      <c r="DI102" s="2" t="s">
        <v>141</v>
      </c>
      <c r="DJ102" s="2" t="s">
        <v>131</v>
      </c>
      <c r="DK102" s="4">
        <v>1</v>
      </c>
      <c r="DL102" s="8">
        <v>79.05</v>
      </c>
      <c r="DM102" s="4"/>
      <c r="DN102" s="8"/>
      <c r="DO102" s="7"/>
      <c r="DP102" s="7"/>
      <c r="DQ102" s="2" t="s">
        <v>139</v>
      </c>
      <c r="DR102" s="2" t="s">
        <v>146</v>
      </c>
      <c r="DS102" s="2" t="s">
        <v>509</v>
      </c>
      <c r="DT102" s="2" t="s">
        <v>674</v>
      </c>
      <c r="DU102" s="2" t="s">
        <v>141</v>
      </c>
      <c r="DV102" s="2" t="s">
        <v>131</v>
      </c>
      <c r="DW102" s="4">
        <v>32</v>
      </c>
      <c r="DX102" s="8">
        <v>2313.28</v>
      </c>
      <c r="DY102" s="4"/>
      <c r="DZ102" s="8"/>
      <c r="EA102" s="7"/>
      <c r="EB102" s="7"/>
      <c r="EC102" s="2" t="s">
        <v>139</v>
      </c>
      <c r="ED102" s="2" t="s">
        <v>128</v>
      </c>
      <c r="EE102" s="2" t="s">
        <v>992</v>
      </c>
      <c r="EF102" s="2" t="s">
        <v>1499</v>
      </c>
      <c r="EG102" s="2" t="s">
        <v>141</v>
      </c>
      <c r="EH102" s="2" t="s">
        <v>131</v>
      </c>
      <c r="EI102" s="4">
        <v>1</v>
      </c>
      <c r="EJ102" s="8">
        <v>69.8</v>
      </c>
      <c r="EK102" s="4"/>
      <c r="EL102" s="8"/>
      <c r="EM102" s="7"/>
      <c r="EN102" s="7"/>
      <c r="EO102" s="2" t="s">
        <v>139</v>
      </c>
      <c r="EP102" s="2" t="s">
        <v>128</v>
      </c>
      <c r="EQ102" s="2" t="s">
        <v>1042</v>
      </c>
      <c r="ER102" s="2" t="s">
        <v>314</v>
      </c>
      <c r="ES102" s="2" t="s">
        <v>141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128</v>
      </c>
      <c r="FC102" s="2" t="s">
        <v>131</v>
      </c>
      <c r="FD102" s="2" t="s">
        <v>131</v>
      </c>
      <c r="FE102" s="2" t="s">
        <v>141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128</v>
      </c>
      <c r="FO102" s="2" t="s">
        <v>152</v>
      </c>
      <c r="FP102" s="2" t="s">
        <v>131</v>
      </c>
      <c r="FQ102" s="2" t="s">
        <v>141</v>
      </c>
      <c r="FR102" s="2" t="s">
        <v>131</v>
      </c>
      <c r="FS102" s="4">
        <v>3</v>
      </c>
      <c r="FT102" s="8">
        <v>211.38</v>
      </c>
      <c r="FU102" s="4"/>
      <c r="FV102" s="8"/>
      <c r="FW102" s="7"/>
      <c r="FX102" s="7"/>
      <c r="FY102" s="2" t="s">
        <v>139</v>
      </c>
      <c r="FZ102" s="2" t="s">
        <v>128</v>
      </c>
      <c r="GA102" s="2" t="s">
        <v>154</v>
      </c>
      <c r="GB102" s="2" t="s">
        <v>1500</v>
      </c>
      <c r="GC102" s="2" t="s">
        <v>141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128</v>
      </c>
      <c r="GM102" s="2" t="s">
        <v>1461</v>
      </c>
      <c r="GN102" s="2" t="s">
        <v>1501</v>
      </c>
      <c r="GO102" s="2" t="s">
        <v>141</v>
      </c>
      <c r="GP102" s="2" t="s">
        <v>131</v>
      </c>
      <c r="GQ102" s="4">
        <v>11</v>
      </c>
      <c r="GR102" s="8">
        <v>814.17</v>
      </c>
      <c r="GS102" s="4"/>
      <c r="GT102" s="8"/>
      <c r="GU102" s="7"/>
      <c r="GV102" s="7"/>
      <c r="GW102" s="2" t="s">
        <v>139</v>
      </c>
      <c r="GX102" s="2" t="s">
        <v>128</v>
      </c>
      <c r="GY102" s="2" t="s">
        <v>204</v>
      </c>
      <c r="GZ102" s="2" t="s">
        <v>1373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128</v>
      </c>
      <c r="HK102" s="2" t="s">
        <v>131</v>
      </c>
      <c r="HL102" s="2" t="s">
        <v>131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421</v>
      </c>
      <c r="HV102" s="2" t="s">
        <v>128</v>
      </c>
      <c r="HW102" s="2" t="s">
        <v>207</v>
      </c>
      <c r="HX102" s="2" t="s">
        <v>788</v>
      </c>
      <c r="HY102" s="2" t="s">
        <v>141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128</v>
      </c>
      <c r="II102" s="2" t="s">
        <v>1464</v>
      </c>
      <c r="IJ102" s="2" t="s">
        <v>401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128</v>
      </c>
      <c r="IU102" s="2" t="s">
        <v>1497</v>
      </c>
      <c r="IV102" s="2" t="s">
        <v>210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128</v>
      </c>
      <c r="JG102" s="2" t="s">
        <v>131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128</v>
      </c>
      <c r="JS102" s="2" t="s">
        <v>169</v>
      </c>
      <c r="JT102" s="2" t="s">
        <v>131</v>
      </c>
      <c r="JU102" s="2" t="s">
        <v>141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128</v>
      </c>
      <c r="KQ102" s="2" t="s">
        <v>131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172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128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128</v>
      </c>
      <c r="MM102" s="2" t="s">
        <v>131</v>
      </c>
      <c r="MN102" s="2" t="s">
        <v>131</v>
      </c>
      <c r="MO102" s="2" t="s">
        <v>141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128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172</v>
      </c>
      <c r="NW102" s="2" t="s">
        <v>131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128</v>
      </c>
      <c r="OI102" s="2" t="s">
        <v>131</v>
      </c>
      <c r="OJ102" s="2" t="s">
        <v>131</v>
      </c>
      <c r="OK102" s="2" t="s">
        <v>141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139</v>
      </c>
      <c r="PF102" s="2" t="s">
        <v>172</v>
      </c>
      <c r="PG102" s="2" t="s">
        <v>212</v>
      </c>
      <c r="PH102" s="2" t="s">
        <v>1502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139</v>
      </c>
      <c r="QD102" s="2" t="s">
        <v>172</v>
      </c>
      <c r="QE102" s="2" t="s">
        <v>666</v>
      </c>
      <c r="QF102" s="2" t="s">
        <v>1503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128</v>
      </c>
      <c r="QQ102" s="2" t="s">
        <v>131</v>
      </c>
      <c r="QR102" s="2" t="s">
        <v>131</v>
      </c>
      <c r="QS102" s="2" t="s">
        <v>141</v>
      </c>
      <c r="QT102" s="2" t="s">
        <v>964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172</v>
      </c>
      <c r="RC102" s="2" t="s">
        <v>1466</v>
      </c>
      <c r="RD102" s="2" t="s">
        <v>405</v>
      </c>
      <c r="RE102" s="2" t="s">
        <v>141</v>
      </c>
      <c r="RF102" s="2" t="s">
        <v>131</v>
      </c>
    </row>
    <row r="103">
      <c r="A103" s="2" t="s">
        <v>1504</v>
      </c>
      <c r="B103" s="2" t="s">
        <v>120</v>
      </c>
      <c r="C103" s="2" t="s">
        <v>1336</v>
      </c>
      <c r="D103" s="2" t="s">
        <v>122</v>
      </c>
      <c r="E103" s="2" t="s">
        <v>123</v>
      </c>
      <c r="F103" s="2" t="s">
        <v>1505</v>
      </c>
      <c r="G103" s="2" t="s">
        <v>1505</v>
      </c>
      <c r="H103" s="2" t="s">
        <v>1505</v>
      </c>
      <c r="I103" s="2" t="s">
        <v>1506</v>
      </c>
      <c r="J103" s="2" t="s">
        <v>126</v>
      </c>
      <c r="K103" s="2" t="s">
        <v>484</v>
      </c>
      <c r="L103" s="3">
        <v>52</v>
      </c>
      <c r="M103" s="3">
        <v>54.6</v>
      </c>
      <c r="N103" s="3">
        <v>109.99</v>
      </c>
      <c r="O103" s="2" t="s">
        <v>128</v>
      </c>
      <c r="P103" s="2" t="s">
        <v>432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219</v>
      </c>
      <c r="V103" s="2" t="s">
        <v>220</v>
      </c>
      <c r="W103" s="2" t="s">
        <v>367</v>
      </c>
      <c r="X103" s="2" t="s">
        <v>183</v>
      </c>
      <c r="Y103" s="2" t="s">
        <v>441</v>
      </c>
      <c r="Z103" s="4">
        <v>54</v>
      </c>
      <c r="AA103" s="4">
        <f>=ROUNDDOWN(18,0)</f>
      </c>
      <c r="AB103" s="5">
        <v>3</v>
      </c>
      <c r="AC103" s="2" t="s">
        <v>312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27</v>
      </c>
      <c r="AQ103" s="8">
        <v>1583.82</v>
      </c>
      <c r="AR103" s="4"/>
      <c r="AS103" s="8"/>
      <c r="AT103" s="7"/>
      <c r="AU103" s="7"/>
      <c r="AV103" s="4">
        <v>27</v>
      </c>
      <c r="AW103" s="8">
        <v>1583.82</v>
      </c>
      <c r="AX103" s="4"/>
      <c r="AY103" s="8"/>
      <c r="AZ103" s="7"/>
      <c r="BA103" s="7"/>
      <c r="BB103" s="7">
        <v>1</v>
      </c>
      <c r="BC103" s="4">
        <v>59</v>
      </c>
      <c r="BD103" s="8">
        <v>3329.37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0.4757</v>
      </c>
      <c r="BJ103" s="4">
        <v>27</v>
      </c>
      <c r="BK103" s="8">
        <v>1583.82</v>
      </c>
      <c r="BL103" s="2" t="s">
        <v>1507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256</v>
      </c>
      <c r="BV103" s="2" t="s">
        <v>128</v>
      </c>
      <c r="BW103" s="2" t="s">
        <v>131</v>
      </c>
      <c r="BX103" s="2" t="s">
        <v>131</v>
      </c>
      <c r="BY103" s="2" t="s">
        <v>141</v>
      </c>
      <c r="BZ103" s="2" t="s">
        <v>131</v>
      </c>
      <c r="CA103" s="4">
        <v>5</v>
      </c>
      <c r="CB103" s="8">
        <v>251.16</v>
      </c>
      <c r="CC103" s="4"/>
      <c r="CD103" s="8"/>
      <c r="CE103" s="7"/>
      <c r="CF103" s="7"/>
      <c r="CG103" s="2" t="s">
        <v>139</v>
      </c>
      <c r="CH103" s="2" t="s">
        <v>128</v>
      </c>
      <c r="CI103" s="2" t="s">
        <v>746</v>
      </c>
      <c r="CJ103" s="2" t="s">
        <v>1508</v>
      </c>
      <c r="CK103" s="2" t="s">
        <v>141</v>
      </c>
      <c r="CL103" s="2" t="s">
        <v>131</v>
      </c>
      <c r="CM103" s="4">
        <v>5</v>
      </c>
      <c r="CN103" s="8">
        <v>335.13</v>
      </c>
      <c r="CO103" s="4"/>
      <c r="CP103" s="8"/>
      <c r="CQ103" s="7"/>
      <c r="CR103" s="7"/>
      <c r="CS103" s="2" t="s">
        <v>139</v>
      </c>
      <c r="CT103" s="2" t="s">
        <v>128</v>
      </c>
      <c r="CU103" s="2" t="s">
        <v>297</v>
      </c>
      <c r="CV103" s="2" t="s">
        <v>441</v>
      </c>
      <c r="CW103" s="2" t="s">
        <v>141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128</v>
      </c>
      <c r="DG103" s="2" t="s">
        <v>444</v>
      </c>
      <c r="DH103" s="2" t="s">
        <v>1509</v>
      </c>
      <c r="DI103" s="2" t="s">
        <v>141</v>
      </c>
      <c r="DJ103" s="2" t="s">
        <v>131</v>
      </c>
      <c r="DK103" s="4">
        <v>5</v>
      </c>
      <c r="DL103" s="8">
        <v>305.75</v>
      </c>
      <c r="DM103" s="4"/>
      <c r="DN103" s="8"/>
      <c r="DO103" s="7"/>
      <c r="DP103" s="7"/>
      <c r="DQ103" s="2" t="s">
        <v>139</v>
      </c>
      <c r="DR103" s="2" t="s">
        <v>128</v>
      </c>
      <c r="DS103" s="2" t="s">
        <v>442</v>
      </c>
      <c r="DT103" s="2" t="s">
        <v>569</v>
      </c>
      <c r="DU103" s="2" t="s">
        <v>141</v>
      </c>
      <c r="DV103" s="2" t="s">
        <v>131</v>
      </c>
      <c r="DW103" s="4">
        <v>6</v>
      </c>
      <c r="DX103" s="8">
        <v>343.98</v>
      </c>
      <c r="DY103" s="4"/>
      <c r="DZ103" s="8"/>
      <c r="EA103" s="7"/>
      <c r="EB103" s="7"/>
      <c r="EC103" s="2" t="s">
        <v>139</v>
      </c>
      <c r="ED103" s="2" t="s">
        <v>128</v>
      </c>
      <c r="EE103" s="2" t="s">
        <v>322</v>
      </c>
      <c r="EF103" s="2" t="s">
        <v>461</v>
      </c>
      <c r="EG103" s="2" t="s">
        <v>141</v>
      </c>
      <c r="EH103" s="2" t="s">
        <v>131</v>
      </c>
      <c r="EI103" s="4">
        <v>1</v>
      </c>
      <c r="EJ103" s="8">
        <v>61.15</v>
      </c>
      <c r="EK103" s="4"/>
      <c r="EL103" s="8"/>
      <c r="EM103" s="7"/>
      <c r="EN103" s="7"/>
      <c r="EO103" s="2" t="s">
        <v>139</v>
      </c>
      <c r="EP103" s="2" t="s">
        <v>128</v>
      </c>
      <c r="EQ103" s="2" t="s">
        <v>598</v>
      </c>
      <c r="ER103" s="2" t="s">
        <v>658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149</v>
      </c>
      <c r="FB103" s="2" t="s">
        <v>128</v>
      </c>
      <c r="FC103" s="2" t="s">
        <v>131</v>
      </c>
      <c r="FD103" s="2" t="s">
        <v>131</v>
      </c>
      <c r="FE103" s="2" t="s">
        <v>141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128</v>
      </c>
      <c r="FO103" s="2" t="s">
        <v>233</v>
      </c>
      <c r="FP103" s="2" t="s">
        <v>131</v>
      </c>
      <c r="FQ103" s="2" t="s">
        <v>141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170</v>
      </c>
      <c r="FZ103" s="2" t="s">
        <v>128</v>
      </c>
      <c r="GA103" s="2" t="s">
        <v>131</v>
      </c>
      <c r="GB103" s="2" t="s">
        <v>131</v>
      </c>
      <c r="GC103" s="2" t="s">
        <v>141</v>
      </c>
      <c r="GD103" s="2" t="s">
        <v>131</v>
      </c>
      <c r="GE103" s="4">
        <v>5</v>
      </c>
      <c r="GF103" s="8">
        <v>286.65</v>
      </c>
      <c r="GG103" s="4"/>
      <c r="GH103" s="8"/>
      <c r="GI103" s="7"/>
      <c r="GJ103" s="7"/>
      <c r="GK103" s="2" t="s">
        <v>139</v>
      </c>
      <c r="GL103" s="2" t="s">
        <v>128</v>
      </c>
      <c r="GM103" s="2" t="s">
        <v>448</v>
      </c>
      <c r="GN103" s="2" t="s">
        <v>1510</v>
      </c>
      <c r="GO103" s="2" t="s">
        <v>141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128</v>
      </c>
      <c r="GY103" s="2" t="s">
        <v>131</v>
      </c>
      <c r="GZ103" s="2" t="s">
        <v>131</v>
      </c>
      <c r="HA103" s="2" t="s">
        <v>141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170</v>
      </c>
      <c r="HJ103" s="2" t="s">
        <v>128</v>
      </c>
      <c r="HK103" s="2" t="s">
        <v>131</v>
      </c>
      <c r="HL103" s="2" t="s">
        <v>131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256</v>
      </c>
      <c r="HV103" s="2" t="s">
        <v>128</v>
      </c>
      <c r="HW103" s="2" t="s">
        <v>131</v>
      </c>
      <c r="HX103" s="2" t="s">
        <v>131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256</v>
      </c>
      <c r="IH103" s="2" t="s">
        <v>128</v>
      </c>
      <c r="II103" s="2" t="s">
        <v>131</v>
      </c>
      <c r="IJ103" s="2" t="s">
        <v>131</v>
      </c>
      <c r="IK103" s="2" t="s">
        <v>141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441</v>
      </c>
      <c r="IV103" s="2" t="s">
        <v>131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170</v>
      </c>
      <c r="JF103" s="2" t="s">
        <v>128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128</v>
      </c>
      <c r="JS103" s="2" t="s">
        <v>297</v>
      </c>
      <c r="JT103" s="2" t="s">
        <v>450</v>
      </c>
      <c r="JU103" s="2" t="s">
        <v>141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128</v>
      </c>
      <c r="KE103" s="2" t="s">
        <v>131</v>
      </c>
      <c r="KF103" s="2" t="s">
        <v>131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128</v>
      </c>
      <c r="KQ103" s="2" t="s">
        <v>131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172</v>
      </c>
      <c r="LC103" s="2" t="s">
        <v>131</v>
      </c>
      <c r="LD103" s="2" t="s">
        <v>131</v>
      </c>
      <c r="LE103" s="2" t="s">
        <v>141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128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128</v>
      </c>
      <c r="MM103" s="2" t="s">
        <v>131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128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128</v>
      </c>
      <c r="NW103" s="2" t="s">
        <v>131</v>
      </c>
      <c r="NX103" s="2" t="s">
        <v>131</v>
      </c>
      <c r="NY103" s="2" t="s">
        <v>141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128</v>
      </c>
      <c r="OI103" s="2" t="s">
        <v>131</v>
      </c>
      <c r="OJ103" s="2" t="s">
        <v>131</v>
      </c>
      <c r="OK103" s="2" t="s">
        <v>141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128</v>
      </c>
      <c r="OU103" s="2" t="s">
        <v>131</v>
      </c>
      <c r="OV103" s="2" t="s">
        <v>131</v>
      </c>
      <c r="OW103" s="2" t="s">
        <v>141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128</v>
      </c>
      <c r="PG103" s="2" t="s">
        <v>131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128</v>
      </c>
      <c r="PS103" s="2" t="s">
        <v>131</v>
      </c>
      <c r="PT103" s="2" t="s">
        <v>131</v>
      </c>
      <c r="PU103" s="2" t="s">
        <v>141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128</v>
      </c>
      <c r="QQ103" s="2" t="s">
        <v>131</v>
      </c>
      <c r="QR103" s="2" t="s">
        <v>131</v>
      </c>
      <c r="QS103" s="2" t="s">
        <v>141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170</v>
      </c>
      <c r="RB103" s="2" t="s">
        <v>128</v>
      </c>
      <c r="RC103" s="2" t="s">
        <v>131</v>
      </c>
      <c r="RD103" s="2" t="s">
        <v>131</v>
      </c>
      <c r="RE103" s="2" t="s">
        <v>141</v>
      </c>
      <c r="RF103" s="2" t="s">
        <v>131</v>
      </c>
    </row>
    <row r="104">
      <c r="A104" s="2" t="s">
        <v>1511</v>
      </c>
      <c r="B104" s="2" t="s">
        <v>120</v>
      </c>
      <c r="C104" s="2" t="s">
        <v>1336</v>
      </c>
      <c r="D104" s="2" t="s">
        <v>122</v>
      </c>
      <c r="E104" s="2" t="s">
        <v>123</v>
      </c>
      <c r="F104" s="2" t="s">
        <v>1505</v>
      </c>
      <c r="G104" s="2" t="s">
        <v>1505</v>
      </c>
      <c r="H104" s="2" t="s">
        <v>1505</v>
      </c>
      <c r="I104" s="2" t="s">
        <v>1512</v>
      </c>
      <c r="J104" s="2" t="s">
        <v>126</v>
      </c>
      <c r="K104" s="2" t="s">
        <v>1513</v>
      </c>
      <c r="L104" s="3">
        <v>52</v>
      </c>
      <c r="M104" s="3">
        <v>54.6</v>
      </c>
      <c r="N104" s="3">
        <v>109.99</v>
      </c>
      <c r="O104" s="2" t="s">
        <v>128</v>
      </c>
      <c r="P104" s="2" t="s">
        <v>432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219</v>
      </c>
      <c r="V104" s="2" t="s">
        <v>220</v>
      </c>
      <c r="W104" s="2" t="s">
        <v>367</v>
      </c>
      <c r="X104" s="2" t="s">
        <v>183</v>
      </c>
      <c r="Y104" s="2" t="s">
        <v>441</v>
      </c>
      <c r="Z104" s="4">
        <v>58</v>
      </c>
      <c r="AA104" s="4">
        <f>=ROUNDDOWN(29,0)</f>
      </c>
      <c r="AB104" s="5">
        <v>2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20</v>
      </c>
      <c r="AQ104" s="8">
        <v>1053.23</v>
      </c>
      <c r="AR104" s="4"/>
      <c r="AS104" s="8"/>
      <c r="AT104" s="7"/>
      <c r="AU104" s="7"/>
      <c r="AV104" s="4">
        <v>20</v>
      </c>
      <c r="AW104" s="8">
        <v>1053.23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0.3163</v>
      </c>
      <c r="BJ104" s="4">
        <v>20</v>
      </c>
      <c r="BK104" s="8">
        <v>1053.23</v>
      </c>
      <c r="BL104" s="2" t="s">
        <v>1514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256</v>
      </c>
      <c r="BV104" s="2" t="s">
        <v>128</v>
      </c>
      <c r="BW104" s="2" t="s">
        <v>131</v>
      </c>
      <c r="BX104" s="2" t="s">
        <v>131</v>
      </c>
      <c r="BY104" s="2" t="s">
        <v>141</v>
      </c>
      <c r="BZ104" s="2" t="s">
        <v>131</v>
      </c>
      <c r="CA104" s="4">
        <v>11</v>
      </c>
      <c r="CB104" s="8">
        <v>540.54</v>
      </c>
      <c r="CC104" s="4"/>
      <c r="CD104" s="8"/>
      <c r="CE104" s="7"/>
      <c r="CF104" s="7"/>
      <c r="CG104" s="2" t="s">
        <v>139</v>
      </c>
      <c r="CH104" s="2" t="s">
        <v>128</v>
      </c>
      <c r="CI104" s="2" t="s">
        <v>746</v>
      </c>
      <c r="CJ104" s="2" t="s">
        <v>1515</v>
      </c>
      <c r="CK104" s="2" t="s">
        <v>141</v>
      </c>
      <c r="CL104" s="2" t="s">
        <v>131</v>
      </c>
      <c r="CM104" s="4">
        <v>4</v>
      </c>
      <c r="CN104" s="8">
        <v>218.4</v>
      </c>
      <c r="CO104" s="4"/>
      <c r="CP104" s="8"/>
      <c r="CQ104" s="7"/>
      <c r="CR104" s="7"/>
      <c r="CS104" s="2" t="s">
        <v>139</v>
      </c>
      <c r="CT104" s="2" t="s">
        <v>128</v>
      </c>
      <c r="CU104" s="2" t="s">
        <v>297</v>
      </c>
      <c r="CV104" s="2" t="s">
        <v>297</v>
      </c>
      <c r="CW104" s="2" t="s">
        <v>141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139</v>
      </c>
      <c r="DF104" s="2" t="s">
        <v>128</v>
      </c>
      <c r="DG104" s="2" t="s">
        <v>444</v>
      </c>
      <c r="DH104" s="2" t="s">
        <v>1516</v>
      </c>
      <c r="DI104" s="2" t="s">
        <v>141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128</v>
      </c>
      <c r="DS104" s="2" t="s">
        <v>442</v>
      </c>
      <c r="DT104" s="2" t="s">
        <v>1516</v>
      </c>
      <c r="DU104" s="2" t="s">
        <v>141</v>
      </c>
      <c r="DV104" s="2" t="s">
        <v>131</v>
      </c>
      <c r="DW104" s="4">
        <v>3</v>
      </c>
      <c r="DX104" s="8">
        <v>171.99</v>
      </c>
      <c r="DY104" s="4"/>
      <c r="DZ104" s="8"/>
      <c r="EA104" s="7"/>
      <c r="EB104" s="7"/>
      <c r="EC104" s="2" t="s">
        <v>139</v>
      </c>
      <c r="ED104" s="2" t="s">
        <v>128</v>
      </c>
      <c r="EE104" s="2" t="s">
        <v>322</v>
      </c>
      <c r="EF104" s="2" t="s">
        <v>687</v>
      </c>
      <c r="EG104" s="2" t="s">
        <v>141</v>
      </c>
      <c r="EH104" s="2" t="s">
        <v>131</v>
      </c>
      <c r="EI104" s="4">
        <v>2</v>
      </c>
      <c r="EJ104" s="8">
        <v>122.3</v>
      </c>
      <c r="EK104" s="4"/>
      <c r="EL104" s="8"/>
      <c r="EM104" s="7"/>
      <c r="EN104" s="7"/>
      <c r="EO104" s="2" t="s">
        <v>139</v>
      </c>
      <c r="EP104" s="2" t="s">
        <v>128</v>
      </c>
      <c r="EQ104" s="2" t="s">
        <v>598</v>
      </c>
      <c r="ER104" s="2" t="s">
        <v>1517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128</v>
      </c>
      <c r="FC104" s="2" t="s">
        <v>131</v>
      </c>
      <c r="FD104" s="2" t="s">
        <v>131</v>
      </c>
      <c r="FE104" s="2" t="s">
        <v>141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128</v>
      </c>
      <c r="FO104" s="2" t="s">
        <v>233</v>
      </c>
      <c r="FP104" s="2" t="s">
        <v>131</v>
      </c>
      <c r="FQ104" s="2" t="s">
        <v>141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170</v>
      </c>
      <c r="FZ104" s="2" t="s">
        <v>128</v>
      </c>
      <c r="GA104" s="2" t="s">
        <v>131</v>
      </c>
      <c r="GB104" s="2" t="s">
        <v>131</v>
      </c>
      <c r="GC104" s="2" t="s">
        <v>141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128</v>
      </c>
      <c r="GM104" s="2" t="s">
        <v>448</v>
      </c>
      <c r="GN104" s="2" t="s">
        <v>131</v>
      </c>
      <c r="GO104" s="2" t="s">
        <v>141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128</v>
      </c>
      <c r="GY104" s="2" t="s">
        <v>131</v>
      </c>
      <c r="GZ104" s="2" t="s">
        <v>131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170</v>
      </c>
      <c r="HJ104" s="2" t="s">
        <v>128</v>
      </c>
      <c r="HK104" s="2" t="s">
        <v>131</v>
      </c>
      <c r="HL104" s="2" t="s">
        <v>131</v>
      </c>
      <c r="HM104" s="2" t="s">
        <v>141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256</v>
      </c>
      <c r="HV104" s="2" t="s">
        <v>128</v>
      </c>
      <c r="HW104" s="2" t="s">
        <v>131</v>
      </c>
      <c r="HX104" s="2" t="s">
        <v>131</v>
      </c>
      <c r="HY104" s="2" t="s">
        <v>141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256</v>
      </c>
      <c r="IH104" s="2" t="s">
        <v>128</v>
      </c>
      <c r="II104" s="2" t="s">
        <v>131</v>
      </c>
      <c r="IJ104" s="2" t="s">
        <v>131</v>
      </c>
      <c r="IK104" s="2" t="s">
        <v>141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128</v>
      </c>
      <c r="IU104" s="2" t="s">
        <v>297</v>
      </c>
      <c r="IV104" s="2" t="s">
        <v>131</v>
      </c>
      <c r="IW104" s="2" t="s">
        <v>141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170</v>
      </c>
      <c r="JF104" s="2" t="s">
        <v>128</v>
      </c>
      <c r="JG104" s="2" t="s">
        <v>131</v>
      </c>
      <c r="JH104" s="2" t="s">
        <v>131</v>
      </c>
      <c r="JI104" s="2" t="s">
        <v>141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128</v>
      </c>
      <c r="JS104" s="2" t="s">
        <v>297</v>
      </c>
      <c r="JT104" s="2" t="s">
        <v>131</v>
      </c>
      <c r="JU104" s="2" t="s">
        <v>141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128</v>
      </c>
      <c r="KE104" s="2" t="s">
        <v>131</v>
      </c>
      <c r="KF104" s="2" t="s">
        <v>131</v>
      </c>
      <c r="KG104" s="2" t="s">
        <v>141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128</v>
      </c>
      <c r="KQ104" s="2" t="s">
        <v>131</v>
      </c>
      <c r="KR104" s="2" t="s">
        <v>131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172</v>
      </c>
      <c r="LC104" s="2" t="s">
        <v>131</v>
      </c>
      <c r="LD104" s="2" t="s">
        <v>131</v>
      </c>
      <c r="LE104" s="2" t="s">
        <v>141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128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128</v>
      </c>
      <c r="MM104" s="2" t="s">
        <v>131</v>
      </c>
      <c r="MN104" s="2" t="s">
        <v>131</v>
      </c>
      <c r="MO104" s="2" t="s">
        <v>141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128</v>
      </c>
      <c r="NK104" s="2" t="s">
        <v>131</v>
      </c>
      <c r="NL104" s="2" t="s">
        <v>131</v>
      </c>
      <c r="NM104" s="2" t="s">
        <v>141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128</v>
      </c>
      <c r="NW104" s="2" t="s">
        <v>131</v>
      </c>
      <c r="NX104" s="2" t="s">
        <v>131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128</v>
      </c>
      <c r="OI104" s="2" t="s">
        <v>131</v>
      </c>
      <c r="OJ104" s="2" t="s">
        <v>131</v>
      </c>
      <c r="OK104" s="2" t="s">
        <v>141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170</v>
      </c>
      <c r="OT104" s="2" t="s">
        <v>128</v>
      </c>
      <c r="OU104" s="2" t="s">
        <v>131</v>
      </c>
      <c r="OV104" s="2" t="s">
        <v>131</v>
      </c>
      <c r="OW104" s="2" t="s">
        <v>141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128</v>
      </c>
      <c r="PG104" s="2" t="s">
        <v>131</v>
      </c>
      <c r="PH104" s="2" t="s">
        <v>131</v>
      </c>
      <c r="PI104" s="2" t="s">
        <v>141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128</v>
      </c>
      <c r="PS104" s="2" t="s">
        <v>131</v>
      </c>
      <c r="PT104" s="2" t="s">
        <v>131</v>
      </c>
      <c r="PU104" s="2" t="s">
        <v>141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128</v>
      </c>
      <c r="QQ104" s="2" t="s">
        <v>131</v>
      </c>
      <c r="QR104" s="2" t="s">
        <v>131</v>
      </c>
      <c r="QS104" s="2" t="s">
        <v>141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170</v>
      </c>
      <c r="RB104" s="2" t="s">
        <v>128</v>
      </c>
      <c r="RC104" s="2" t="s">
        <v>131</v>
      </c>
      <c r="RD104" s="2" t="s">
        <v>131</v>
      </c>
      <c r="RE104" s="2" t="s">
        <v>141</v>
      </c>
      <c r="RF104" s="2" t="s">
        <v>131</v>
      </c>
    </row>
    <row r="105">
      <c r="A105" s="2" t="s">
        <v>1518</v>
      </c>
      <c r="B105" s="2" t="s">
        <v>120</v>
      </c>
      <c r="C105" s="2" t="s">
        <v>1336</v>
      </c>
      <c r="D105" s="2" t="s">
        <v>122</v>
      </c>
      <c r="E105" s="2" t="s">
        <v>123</v>
      </c>
      <c r="F105" s="2" t="s">
        <v>1505</v>
      </c>
      <c r="G105" s="2" t="s">
        <v>1505</v>
      </c>
      <c r="H105" s="2" t="s">
        <v>1505</v>
      </c>
      <c r="I105" s="2" t="s">
        <v>1519</v>
      </c>
      <c r="J105" s="2" t="s">
        <v>126</v>
      </c>
      <c r="K105" s="2" t="s">
        <v>1520</v>
      </c>
      <c r="L105" s="3">
        <v>52</v>
      </c>
      <c r="M105" s="3">
        <v>54.6</v>
      </c>
      <c r="N105" s="3">
        <v>109.99</v>
      </c>
      <c r="O105" s="2" t="s">
        <v>128</v>
      </c>
      <c r="P105" s="2" t="s">
        <v>432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219</v>
      </c>
      <c r="V105" s="2" t="s">
        <v>220</v>
      </c>
      <c r="W105" s="2" t="s">
        <v>367</v>
      </c>
      <c r="X105" s="2" t="s">
        <v>183</v>
      </c>
      <c r="Y105" s="2" t="s">
        <v>441</v>
      </c>
      <c r="Z105" s="4"/>
      <c r="AA105" s="4">
        <f>=ROUNDDOWN({0},0)</f>
      </c>
      <c r="AB105" s="5">
        <v>4</v>
      </c>
      <c r="AC105" s="2" t="s">
        <v>254</v>
      </c>
      <c r="AD105" s="4">
        <v>100</v>
      </c>
      <c r="AE105" s="4">
        <v>100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12</v>
      </c>
      <c r="AQ105" s="8">
        <v>692.32</v>
      </c>
      <c r="AR105" s="4"/>
      <c r="AS105" s="8"/>
      <c r="AT105" s="7"/>
      <c r="AU105" s="7"/>
      <c r="AV105" s="4">
        <v>12</v>
      </c>
      <c r="AW105" s="8">
        <v>692.32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0.2079</v>
      </c>
      <c r="BJ105" s="4">
        <v>12</v>
      </c>
      <c r="BK105" s="8">
        <v>692.32</v>
      </c>
      <c r="BL105" s="2" t="s">
        <v>1521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256</v>
      </c>
      <c r="BV105" s="2" t="s">
        <v>128</v>
      </c>
      <c r="BW105" s="2" t="s">
        <v>131</v>
      </c>
      <c r="BX105" s="2" t="s">
        <v>131</v>
      </c>
      <c r="BY105" s="2" t="s">
        <v>141</v>
      </c>
      <c r="BZ105" s="2" t="s">
        <v>131</v>
      </c>
      <c r="CA105" s="4">
        <v>2</v>
      </c>
      <c r="CB105" s="8">
        <v>92.82</v>
      </c>
      <c r="CC105" s="4"/>
      <c r="CD105" s="8"/>
      <c r="CE105" s="7"/>
      <c r="CF105" s="7"/>
      <c r="CG105" s="2" t="s">
        <v>139</v>
      </c>
      <c r="CH105" s="2" t="s">
        <v>128</v>
      </c>
      <c r="CI105" s="2" t="s">
        <v>746</v>
      </c>
      <c r="CJ105" s="2" t="s">
        <v>1522</v>
      </c>
      <c r="CK105" s="2" t="s">
        <v>141</v>
      </c>
      <c r="CL105" s="2" t="s">
        <v>131</v>
      </c>
      <c r="CM105" s="4">
        <v>3</v>
      </c>
      <c r="CN105" s="8">
        <v>174.72</v>
      </c>
      <c r="CO105" s="4"/>
      <c r="CP105" s="8"/>
      <c r="CQ105" s="7"/>
      <c r="CR105" s="7"/>
      <c r="CS105" s="2" t="s">
        <v>139</v>
      </c>
      <c r="CT105" s="2" t="s">
        <v>128</v>
      </c>
      <c r="CU105" s="2" t="s">
        <v>297</v>
      </c>
      <c r="CV105" s="2" t="s">
        <v>1523</v>
      </c>
      <c r="CW105" s="2" t="s">
        <v>141</v>
      </c>
      <c r="CX105" s="2" t="s">
        <v>131</v>
      </c>
      <c r="CY105" s="4">
        <v>3</v>
      </c>
      <c r="CZ105" s="8">
        <v>180.18</v>
      </c>
      <c r="DA105" s="4"/>
      <c r="DB105" s="8"/>
      <c r="DC105" s="7"/>
      <c r="DD105" s="7"/>
      <c r="DE105" s="2" t="s">
        <v>139</v>
      </c>
      <c r="DF105" s="2" t="s">
        <v>128</v>
      </c>
      <c r="DG105" s="2" t="s">
        <v>444</v>
      </c>
      <c r="DH105" s="2" t="s">
        <v>478</v>
      </c>
      <c r="DI105" s="2" t="s">
        <v>141</v>
      </c>
      <c r="DJ105" s="2" t="s">
        <v>131</v>
      </c>
      <c r="DK105" s="4">
        <v>4</v>
      </c>
      <c r="DL105" s="8">
        <v>244.6</v>
      </c>
      <c r="DM105" s="4"/>
      <c r="DN105" s="8"/>
      <c r="DO105" s="7"/>
      <c r="DP105" s="7"/>
      <c r="DQ105" s="2" t="s">
        <v>139</v>
      </c>
      <c r="DR105" s="2" t="s">
        <v>128</v>
      </c>
      <c r="DS105" s="2" t="s">
        <v>442</v>
      </c>
      <c r="DT105" s="2" t="s">
        <v>568</v>
      </c>
      <c r="DU105" s="2" t="s">
        <v>141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170</v>
      </c>
      <c r="ED105" s="2" t="s">
        <v>128</v>
      </c>
      <c r="EE105" s="2" t="s">
        <v>131</v>
      </c>
      <c r="EF105" s="2" t="s">
        <v>131</v>
      </c>
      <c r="EG105" s="2" t="s">
        <v>141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128</v>
      </c>
      <c r="EQ105" s="2" t="s">
        <v>598</v>
      </c>
      <c r="ER105" s="2" t="s">
        <v>1509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170</v>
      </c>
      <c r="FB105" s="2" t="s">
        <v>128</v>
      </c>
      <c r="FC105" s="2" t="s">
        <v>131</v>
      </c>
      <c r="FD105" s="2" t="s">
        <v>131</v>
      </c>
      <c r="FE105" s="2" t="s">
        <v>141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128</v>
      </c>
      <c r="FO105" s="2" t="s">
        <v>233</v>
      </c>
      <c r="FP105" s="2" t="s">
        <v>131</v>
      </c>
      <c r="FQ105" s="2" t="s">
        <v>141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170</v>
      </c>
      <c r="FZ105" s="2" t="s">
        <v>128</v>
      </c>
      <c r="GA105" s="2" t="s">
        <v>131</v>
      </c>
      <c r="GB105" s="2" t="s">
        <v>131</v>
      </c>
      <c r="GC105" s="2" t="s">
        <v>141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128</v>
      </c>
      <c r="GM105" s="2" t="s">
        <v>131</v>
      </c>
      <c r="GN105" s="2" t="s">
        <v>131</v>
      </c>
      <c r="GO105" s="2" t="s">
        <v>141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128</v>
      </c>
      <c r="GY105" s="2" t="s">
        <v>131</v>
      </c>
      <c r="GZ105" s="2" t="s">
        <v>131</v>
      </c>
      <c r="HA105" s="2" t="s">
        <v>141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170</v>
      </c>
      <c r="HJ105" s="2" t="s">
        <v>128</v>
      </c>
      <c r="HK105" s="2" t="s">
        <v>131</v>
      </c>
      <c r="HL105" s="2" t="s">
        <v>131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256</v>
      </c>
      <c r="HV105" s="2" t="s">
        <v>128</v>
      </c>
      <c r="HW105" s="2" t="s">
        <v>131</v>
      </c>
      <c r="HX105" s="2" t="s">
        <v>131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256</v>
      </c>
      <c r="IH105" s="2" t="s">
        <v>128</v>
      </c>
      <c r="II105" s="2" t="s">
        <v>131</v>
      </c>
      <c r="IJ105" s="2" t="s">
        <v>131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128</v>
      </c>
      <c r="IU105" s="2" t="s">
        <v>297</v>
      </c>
      <c r="IV105" s="2" t="s">
        <v>131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170</v>
      </c>
      <c r="JF105" s="2" t="s">
        <v>128</v>
      </c>
      <c r="JG105" s="2" t="s">
        <v>131</v>
      </c>
      <c r="JH105" s="2" t="s">
        <v>131</v>
      </c>
      <c r="JI105" s="2" t="s">
        <v>141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128</v>
      </c>
      <c r="JS105" s="2" t="s">
        <v>297</v>
      </c>
      <c r="JT105" s="2" t="s">
        <v>131</v>
      </c>
      <c r="JU105" s="2" t="s">
        <v>141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170</v>
      </c>
      <c r="KD105" s="2" t="s">
        <v>128</v>
      </c>
      <c r="KE105" s="2" t="s">
        <v>131</v>
      </c>
      <c r="KF105" s="2" t="s">
        <v>131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128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172</v>
      </c>
      <c r="LC105" s="2" t="s">
        <v>131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128</v>
      </c>
      <c r="MA105" s="2" t="s">
        <v>131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128</v>
      </c>
      <c r="MM105" s="2" t="s">
        <v>131</v>
      </c>
      <c r="MN105" s="2" t="s">
        <v>131</v>
      </c>
      <c r="MO105" s="2" t="s">
        <v>141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128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128</v>
      </c>
      <c r="NW105" s="2" t="s">
        <v>131</v>
      </c>
      <c r="NX105" s="2" t="s">
        <v>131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128</v>
      </c>
      <c r="OI105" s="2" t="s">
        <v>131</v>
      </c>
      <c r="OJ105" s="2" t="s">
        <v>131</v>
      </c>
      <c r="OK105" s="2" t="s">
        <v>141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170</v>
      </c>
      <c r="OT105" s="2" t="s">
        <v>128</v>
      </c>
      <c r="OU105" s="2" t="s">
        <v>131</v>
      </c>
      <c r="OV105" s="2" t="s">
        <v>131</v>
      </c>
      <c r="OW105" s="2" t="s">
        <v>141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128</v>
      </c>
      <c r="PG105" s="2" t="s">
        <v>131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170</v>
      </c>
      <c r="PR105" s="2" t="s">
        <v>128</v>
      </c>
      <c r="PS105" s="2" t="s">
        <v>131</v>
      </c>
      <c r="PT105" s="2" t="s">
        <v>131</v>
      </c>
      <c r="PU105" s="2" t="s">
        <v>141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170</v>
      </c>
      <c r="QP105" s="2" t="s">
        <v>128</v>
      </c>
      <c r="QQ105" s="2" t="s">
        <v>131</v>
      </c>
      <c r="QR105" s="2" t="s">
        <v>131</v>
      </c>
      <c r="QS105" s="2" t="s">
        <v>141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170</v>
      </c>
      <c r="RB105" s="2" t="s">
        <v>128</v>
      </c>
      <c r="RC105" s="2" t="s">
        <v>131</v>
      </c>
      <c r="RD105" s="2" t="s">
        <v>131</v>
      </c>
      <c r="RE105" s="2" t="s">
        <v>141</v>
      </c>
      <c r="RF105" s="2" t="s">
        <v>131</v>
      </c>
    </row>
    <row r="106">
      <c r="A106" s="2" t="s">
        <v>1524</v>
      </c>
      <c r="B106" s="2" t="s">
        <v>120</v>
      </c>
      <c r="C106" s="2" t="s">
        <v>1336</v>
      </c>
      <c r="D106" s="2" t="s">
        <v>122</v>
      </c>
      <c r="E106" s="2" t="s">
        <v>123</v>
      </c>
      <c r="F106" s="2" t="s">
        <v>1525</v>
      </c>
      <c r="G106" s="2" t="s">
        <v>1525</v>
      </c>
      <c r="H106" s="2" t="s">
        <v>1525</v>
      </c>
      <c r="I106" s="2" t="s">
        <v>1526</v>
      </c>
      <c r="J106" s="2" t="s">
        <v>126</v>
      </c>
      <c r="K106" s="2" t="s">
        <v>1527</v>
      </c>
      <c r="L106" s="3">
        <v>76.5</v>
      </c>
      <c r="M106" s="3">
        <v>80.33</v>
      </c>
      <c r="N106" s="3">
        <v>159.99</v>
      </c>
      <c r="O106" s="2" t="s">
        <v>128</v>
      </c>
      <c r="P106" s="2" t="s">
        <v>432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1340</v>
      </c>
      <c r="V106" s="2" t="s">
        <v>220</v>
      </c>
      <c r="W106" s="2" t="s">
        <v>135</v>
      </c>
      <c r="X106" s="2" t="s">
        <v>135</v>
      </c>
      <c r="Y106" s="2" t="s">
        <v>1528</v>
      </c>
      <c r="Z106" s="4">
        <v>65</v>
      </c>
      <c r="AA106" s="4">
        <f>=ROUNDDOWN(65,0)</f>
      </c>
      <c r="AB106" s="5">
        <v>1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15</v>
      </c>
      <c r="AQ106" s="8">
        <v>1230.55</v>
      </c>
      <c r="AR106" s="4"/>
      <c r="AS106" s="8"/>
      <c r="AT106" s="7"/>
      <c r="AU106" s="7"/>
      <c r="AV106" s="4">
        <v>15</v>
      </c>
      <c r="AW106" s="8">
        <v>1230.55</v>
      </c>
      <c r="AX106" s="4"/>
      <c r="AY106" s="8"/>
      <c r="AZ106" s="7"/>
      <c r="BA106" s="7"/>
      <c r="BB106" s="7">
        <v>1</v>
      </c>
      <c r="BC106" s="4">
        <v>32</v>
      </c>
      <c r="BD106" s="8">
        <v>2709.54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0.4542</v>
      </c>
      <c r="BJ106" s="4">
        <v>15</v>
      </c>
      <c r="BK106" s="8">
        <v>1230.55</v>
      </c>
      <c r="BL106" s="2" t="s">
        <v>1529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256</v>
      </c>
      <c r="BV106" s="2" t="s">
        <v>128</v>
      </c>
      <c r="BW106" s="2" t="s">
        <v>131</v>
      </c>
      <c r="BX106" s="2" t="s">
        <v>131</v>
      </c>
      <c r="BY106" s="2" t="s">
        <v>141</v>
      </c>
      <c r="BZ106" s="2" t="s">
        <v>131</v>
      </c>
      <c r="CA106" s="4">
        <v>7</v>
      </c>
      <c r="CB106" s="8">
        <v>538.15</v>
      </c>
      <c r="CC106" s="4"/>
      <c r="CD106" s="8"/>
      <c r="CE106" s="7"/>
      <c r="CF106" s="7"/>
      <c r="CG106" s="2" t="s">
        <v>139</v>
      </c>
      <c r="CH106" s="2" t="s">
        <v>128</v>
      </c>
      <c r="CI106" s="2" t="s">
        <v>1530</v>
      </c>
      <c r="CJ106" s="2" t="s">
        <v>437</v>
      </c>
      <c r="CK106" s="2" t="s">
        <v>141</v>
      </c>
      <c r="CL106" s="2" t="s">
        <v>131</v>
      </c>
      <c r="CM106" s="4">
        <v>2</v>
      </c>
      <c r="CN106" s="8">
        <v>160.66</v>
      </c>
      <c r="CO106" s="4"/>
      <c r="CP106" s="8"/>
      <c r="CQ106" s="7"/>
      <c r="CR106" s="7"/>
      <c r="CS106" s="2" t="s">
        <v>139</v>
      </c>
      <c r="CT106" s="2" t="s">
        <v>128</v>
      </c>
      <c r="CU106" s="2" t="s">
        <v>1531</v>
      </c>
      <c r="CV106" s="2" t="s">
        <v>1532</v>
      </c>
      <c r="CW106" s="2" t="s">
        <v>141</v>
      </c>
      <c r="CX106" s="2" t="s">
        <v>131</v>
      </c>
      <c r="CY106" s="4">
        <v>1</v>
      </c>
      <c r="CZ106" s="8">
        <v>90.77</v>
      </c>
      <c r="DA106" s="4"/>
      <c r="DB106" s="8"/>
      <c r="DC106" s="7"/>
      <c r="DD106" s="7"/>
      <c r="DE106" s="2" t="s">
        <v>139</v>
      </c>
      <c r="DF106" s="2" t="s">
        <v>128</v>
      </c>
      <c r="DG106" s="2" t="s">
        <v>439</v>
      </c>
      <c r="DH106" s="2" t="s">
        <v>690</v>
      </c>
      <c r="DI106" s="2" t="s">
        <v>141</v>
      </c>
      <c r="DJ106" s="2" t="s">
        <v>131</v>
      </c>
      <c r="DK106" s="4">
        <v>1</v>
      </c>
      <c r="DL106" s="8">
        <v>89.96</v>
      </c>
      <c r="DM106" s="4"/>
      <c r="DN106" s="8"/>
      <c r="DO106" s="7"/>
      <c r="DP106" s="7"/>
      <c r="DQ106" s="2" t="s">
        <v>139</v>
      </c>
      <c r="DR106" s="2" t="s">
        <v>128</v>
      </c>
      <c r="DS106" s="2" t="s">
        <v>442</v>
      </c>
      <c r="DT106" s="2" t="s">
        <v>1533</v>
      </c>
      <c r="DU106" s="2" t="s">
        <v>141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149</v>
      </c>
      <c r="ED106" s="2" t="s">
        <v>128</v>
      </c>
      <c r="EE106" s="2" t="s">
        <v>131</v>
      </c>
      <c r="EF106" s="2" t="s">
        <v>131</v>
      </c>
      <c r="EG106" s="2" t="s">
        <v>141</v>
      </c>
      <c r="EH106" s="2" t="s">
        <v>131</v>
      </c>
      <c r="EI106" s="4">
        <v>2</v>
      </c>
      <c r="EJ106" s="8">
        <v>179.92</v>
      </c>
      <c r="EK106" s="4"/>
      <c r="EL106" s="8"/>
      <c r="EM106" s="7"/>
      <c r="EN106" s="7"/>
      <c r="EO106" s="2" t="s">
        <v>139</v>
      </c>
      <c r="EP106" s="2" t="s">
        <v>128</v>
      </c>
      <c r="EQ106" s="2" t="s">
        <v>1534</v>
      </c>
      <c r="ER106" s="2" t="s">
        <v>301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149</v>
      </c>
      <c r="FB106" s="2" t="s">
        <v>128</v>
      </c>
      <c r="FC106" s="2" t="s">
        <v>131</v>
      </c>
      <c r="FD106" s="2" t="s">
        <v>131</v>
      </c>
      <c r="FE106" s="2" t="s">
        <v>141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128</v>
      </c>
      <c r="FO106" s="2" t="s">
        <v>233</v>
      </c>
      <c r="FP106" s="2" t="s">
        <v>131</v>
      </c>
      <c r="FQ106" s="2" t="s">
        <v>141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128</v>
      </c>
      <c r="GA106" s="2" t="s">
        <v>447</v>
      </c>
      <c r="GB106" s="2" t="s">
        <v>446</v>
      </c>
      <c r="GC106" s="2" t="s">
        <v>141</v>
      </c>
      <c r="GD106" s="2" t="s">
        <v>131</v>
      </c>
      <c r="GE106" s="4">
        <v>1</v>
      </c>
      <c r="GF106" s="8">
        <v>84.34</v>
      </c>
      <c r="GG106" s="4"/>
      <c r="GH106" s="8"/>
      <c r="GI106" s="7"/>
      <c r="GJ106" s="7"/>
      <c r="GK106" s="2" t="s">
        <v>139</v>
      </c>
      <c r="GL106" s="2" t="s">
        <v>128</v>
      </c>
      <c r="GM106" s="2" t="s">
        <v>448</v>
      </c>
      <c r="GN106" s="2" t="s">
        <v>569</v>
      </c>
      <c r="GO106" s="2" t="s">
        <v>141</v>
      </c>
      <c r="GP106" s="2" t="s">
        <v>131</v>
      </c>
      <c r="GQ106" s="4">
        <v>1</v>
      </c>
      <c r="GR106" s="8">
        <v>86.75</v>
      </c>
      <c r="GS106" s="4"/>
      <c r="GT106" s="8"/>
      <c r="GU106" s="7"/>
      <c r="GV106" s="7"/>
      <c r="GW106" s="2" t="s">
        <v>139</v>
      </c>
      <c r="GX106" s="2" t="s">
        <v>128</v>
      </c>
      <c r="GY106" s="2" t="s">
        <v>300</v>
      </c>
      <c r="GZ106" s="2" t="s">
        <v>450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128</v>
      </c>
      <c r="HK106" s="2" t="s">
        <v>131</v>
      </c>
      <c r="HL106" s="2" t="s">
        <v>131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128</v>
      </c>
      <c r="HW106" s="2" t="s">
        <v>376</v>
      </c>
      <c r="HX106" s="2" t="s">
        <v>131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128</v>
      </c>
      <c r="II106" s="2" t="s">
        <v>1205</v>
      </c>
      <c r="IJ106" s="2" t="s">
        <v>131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128</v>
      </c>
      <c r="IU106" s="2" t="s">
        <v>1205</v>
      </c>
      <c r="IV106" s="2" t="s">
        <v>131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170</v>
      </c>
      <c r="JF106" s="2" t="s">
        <v>128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128</v>
      </c>
      <c r="KQ106" s="2" t="s">
        <v>131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172</v>
      </c>
      <c r="LC106" s="2" t="s">
        <v>131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128</v>
      </c>
      <c r="MA106" s="2" t="s">
        <v>131</v>
      </c>
      <c r="MB106" s="2" t="s">
        <v>131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128</v>
      </c>
      <c r="MM106" s="2" t="s">
        <v>131</v>
      </c>
      <c r="MN106" s="2" t="s">
        <v>131</v>
      </c>
      <c r="MO106" s="2" t="s">
        <v>141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128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128</v>
      </c>
      <c r="OI106" s="2" t="s">
        <v>131</v>
      </c>
      <c r="OJ106" s="2" t="s">
        <v>131</v>
      </c>
      <c r="OK106" s="2" t="s">
        <v>141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170</v>
      </c>
      <c r="OT106" s="2" t="s">
        <v>128</v>
      </c>
      <c r="OU106" s="2" t="s">
        <v>131</v>
      </c>
      <c r="OV106" s="2" t="s">
        <v>131</v>
      </c>
      <c r="OW106" s="2" t="s">
        <v>141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128</v>
      </c>
      <c r="PG106" s="2" t="s">
        <v>131</v>
      </c>
      <c r="PH106" s="2" t="s">
        <v>131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170</v>
      </c>
      <c r="PR106" s="2" t="s">
        <v>128</v>
      </c>
      <c r="PS106" s="2" t="s">
        <v>131</v>
      </c>
      <c r="PT106" s="2" t="s">
        <v>131</v>
      </c>
      <c r="PU106" s="2" t="s">
        <v>141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128</v>
      </c>
      <c r="QQ106" s="2" t="s">
        <v>131</v>
      </c>
      <c r="QR106" s="2" t="s">
        <v>131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170</v>
      </c>
      <c r="RB106" s="2" t="s">
        <v>128</v>
      </c>
      <c r="RC106" s="2" t="s">
        <v>131</v>
      </c>
      <c r="RD106" s="2" t="s">
        <v>131</v>
      </c>
      <c r="RE106" s="2" t="s">
        <v>141</v>
      </c>
      <c r="RF106" s="2" t="s">
        <v>131</v>
      </c>
    </row>
    <row r="107">
      <c r="A107" s="2" t="s">
        <v>1535</v>
      </c>
      <c r="B107" s="2" t="s">
        <v>120</v>
      </c>
      <c r="C107" s="2" t="s">
        <v>1336</v>
      </c>
      <c r="D107" s="2" t="s">
        <v>122</v>
      </c>
      <c r="E107" s="2" t="s">
        <v>123</v>
      </c>
      <c r="F107" s="2" t="s">
        <v>1525</v>
      </c>
      <c r="G107" s="2" t="s">
        <v>1525</v>
      </c>
      <c r="H107" s="2" t="s">
        <v>1525</v>
      </c>
      <c r="I107" s="2" t="s">
        <v>1526</v>
      </c>
      <c r="J107" s="2" t="s">
        <v>126</v>
      </c>
      <c r="K107" s="2" t="s">
        <v>1536</v>
      </c>
      <c r="L107" s="3">
        <v>76.5</v>
      </c>
      <c r="M107" s="3">
        <v>80.33</v>
      </c>
      <c r="N107" s="3">
        <v>159.99</v>
      </c>
      <c r="O107" s="2" t="s">
        <v>128</v>
      </c>
      <c r="P107" s="2" t="s">
        <v>432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1340</v>
      </c>
      <c r="V107" s="2" t="s">
        <v>220</v>
      </c>
      <c r="W107" s="2" t="s">
        <v>135</v>
      </c>
      <c r="X107" s="2" t="s">
        <v>135</v>
      </c>
      <c r="Y107" s="2" t="s">
        <v>1528</v>
      </c>
      <c r="Z107" s="4">
        <v>75</v>
      </c>
      <c r="AA107" s="4">
        <f>=ROUNDDOWN(75,0)</f>
      </c>
      <c r="AB107" s="5">
        <v>1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13</v>
      </c>
      <c r="AQ107" s="8">
        <v>1128.78</v>
      </c>
      <c r="AR107" s="4"/>
      <c r="AS107" s="8"/>
      <c r="AT107" s="7"/>
      <c r="AU107" s="7"/>
      <c r="AV107" s="4">
        <v>13</v>
      </c>
      <c r="AW107" s="8">
        <v>1128.78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0.4166</v>
      </c>
      <c r="BJ107" s="4">
        <v>13</v>
      </c>
      <c r="BK107" s="8">
        <v>1128.78</v>
      </c>
      <c r="BL107" s="2" t="s">
        <v>1537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256</v>
      </c>
      <c r="BV107" s="2" t="s">
        <v>128</v>
      </c>
      <c r="BW107" s="2" t="s">
        <v>131</v>
      </c>
      <c r="BX107" s="2" t="s">
        <v>131</v>
      </c>
      <c r="BY107" s="2" t="s">
        <v>141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128</v>
      </c>
      <c r="CI107" s="2" t="s">
        <v>1530</v>
      </c>
      <c r="CJ107" s="2" t="s">
        <v>1538</v>
      </c>
      <c r="CK107" s="2" t="s">
        <v>141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139</v>
      </c>
      <c r="CT107" s="2" t="s">
        <v>128</v>
      </c>
      <c r="CU107" s="2" t="s">
        <v>1531</v>
      </c>
      <c r="CV107" s="2" t="s">
        <v>1532</v>
      </c>
      <c r="CW107" s="2" t="s">
        <v>141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128</v>
      </c>
      <c r="DG107" s="2" t="s">
        <v>439</v>
      </c>
      <c r="DH107" s="2" t="s">
        <v>131</v>
      </c>
      <c r="DI107" s="2" t="s">
        <v>141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128</v>
      </c>
      <c r="DS107" s="2" t="s">
        <v>442</v>
      </c>
      <c r="DT107" s="2" t="s">
        <v>131</v>
      </c>
      <c r="DU107" s="2" t="s">
        <v>141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149</v>
      </c>
      <c r="ED107" s="2" t="s">
        <v>128</v>
      </c>
      <c r="EE107" s="2" t="s">
        <v>131</v>
      </c>
      <c r="EF107" s="2" t="s">
        <v>131</v>
      </c>
      <c r="EG107" s="2" t="s">
        <v>141</v>
      </c>
      <c r="EH107" s="2" t="s">
        <v>131</v>
      </c>
      <c r="EI107" s="4">
        <v>7</v>
      </c>
      <c r="EJ107" s="8">
        <v>629.72</v>
      </c>
      <c r="EK107" s="4"/>
      <c r="EL107" s="8"/>
      <c r="EM107" s="7"/>
      <c r="EN107" s="7"/>
      <c r="EO107" s="2" t="s">
        <v>139</v>
      </c>
      <c r="EP107" s="2" t="s">
        <v>128</v>
      </c>
      <c r="EQ107" s="2" t="s">
        <v>1534</v>
      </c>
      <c r="ER107" s="2" t="s">
        <v>561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128</v>
      </c>
      <c r="FO107" s="2" t="s">
        <v>233</v>
      </c>
      <c r="FP107" s="2" t="s">
        <v>131</v>
      </c>
      <c r="FQ107" s="2" t="s">
        <v>141</v>
      </c>
      <c r="FR107" s="2" t="s">
        <v>131</v>
      </c>
      <c r="FS107" s="4">
        <v>2</v>
      </c>
      <c r="FT107" s="8">
        <v>160.64</v>
      </c>
      <c r="FU107" s="4"/>
      <c r="FV107" s="8"/>
      <c r="FW107" s="7"/>
      <c r="FX107" s="7"/>
      <c r="FY107" s="2" t="s">
        <v>139</v>
      </c>
      <c r="FZ107" s="2" t="s">
        <v>128</v>
      </c>
      <c r="GA107" s="2" t="s">
        <v>447</v>
      </c>
      <c r="GB107" s="2" t="s">
        <v>266</v>
      </c>
      <c r="GC107" s="2" t="s">
        <v>141</v>
      </c>
      <c r="GD107" s="2" t="s">
        <v>131</v>
      </c>
      <c r="GE107" s="4">
        <v>2</v>
      </c>
      <c r="GF107" s="8">
        <v>168.68</v>
      </c>
      <c r="GG107" s="4"/>
      <c r="GH107" s="8"/>
      <c r="GI107" s="7"/>
      <c r="GJ107" s="7"/>
      <c r="GK107" s="2" t="s">
        <v>139</v>
      </c>
      <c r="GL107" s="2" t="s">
        <v>128</v>
      </c>
      <c r="GM107" s="2" t="s">
        <v>448</v>
      </c>
      <c r="GN107" s="2" t="s">
        <v>476</v>
      </c>
      <c r="GO107" s="2" t="s">
        <v>141</v>
      </c>
      <c r="GP107" s="2" t="s">
        <v>131</v>
      </c>
      <c r="GQ107" s="4">
        <v>1</v>
      </c>
      <c r="GR107" s="8">
        <v>86.75</v>
      </c>
      <c r="GS107" s="4"/>
      <c r="GT107" s="8"/>
      <c r="GU107" s="7"/>
      <c r="GV107" s="7"/>
      <c r="GW107" s="2" t="s">
        <v>139</v>
      </c>
      <c r="GX107" s="2" t="s">
        <v>128</v>
      </c>
      <c r="GY107" s="2" t="s">
        <v>300</v>
      </c>
      <c r="GZ107" s="2" t="s">
        <v>1539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128</v>
      </c>
      <c r="HK107" s="2" t="s">
        <v>131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128</v>
      </c>
      <c r="HW107" s="2" t="s">
        <v>376</v>
      </c>
      <c r="HX107" s="2" t="s">
        <v>131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128</v>
      </c>
      <c r="II107" s="2" t="s">
        <v>451</v>
      </c>
      <c r="IJ107" s="2" t="s">
        <v>131</v>
      </c>
      <c r="IK107" s="2" t="s">
        <v>141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128</v>
      </c>
      <c r="IU107" s="2" t="s">
        <v>1531</v>
      </c>
      <c r="IV107" s="2" t="s">
        <v>131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128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>
        <v>1</v>
      </c>
      <c r="JL107" s="8">
        <v>82.99</v>
      </c>
      <c r="JM107" s="4"/>
      <c r="JN107" s="8"/>
      <c r="JO107" s="7"/>
      <c r="JP107" s="7"/>
      <c r="JQ107" s="2" t="s">
        <v>139</v>
      </c>
      <c r="JR107" s="2" t="s">
        <v>128</v>
      </c>
      <c r="JS107" s="2" t="s">
        <v>1531</v>
      </c>
      <c r="JT107" s="2" t="s">
        <v>1540</v>
      </c>
      <c r="JU107" s="2" t="s">
        <v>141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170</v>
      </c>
      <c r="KD107" s="2" t="s">
        <v>128</v>
      </c>
      <c r="KE107" s="2" t="s">
        <v>131</v>
      </c>
      <c r="KF107" s="2" t="s">
        <v>131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128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172</v>
      </c>
      <c r="LC107" s="2" t="s">
        <v>131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128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128</v>
      </c>
      <c r="MM107" s="2" t="s">
        <v>131</v>
      </c>
      <c r="MN107" s="2" t="s">
        <v>131</v>
      </c>
      <c r="MO107" s="2" t="s">
        <v>141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128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128</v>
      </c>
      <c r="NW107" s="2" t="s">
        <v>131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170</v>
      </c>
      <c r="OT107" s="2" t="s">
        <v>128</v>
      </c>
      <c r="OU107" s="2" t="s">
        <v>131</v>
      </c>
      <c r="OV107" s="2" t="s">
        <v>131</v>
      </c>
      <c r="OW107" s="2" t="s">
        <v>141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170</v>
      </c>
      <c r="PF107" s="2" t="s">
        <v>128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170</v>
      </c>
      <c r="PR107" s="2" t="s">
        <v>128</v>
      </c>
      <c r="PS107" s="2" t="s">
        <v>131</v>
      </c>
      <c r="PT107" s="2" t="s">
        <v>131</v>
      </c>
      <c r="PU107" s="2" t="s">
        <v>141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170</v>
      </c>
      <c r="QP107" s="2" t="s">
        <v>128</v>
      </c>
      <c r="QQ107" s="2" t="s">
        <v>131</v>
      </c>
      <c r="QR107" s="2" t="s">
        <v>131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170</v>
      </c>
      <c r="RB107" s="2" t="s">
        <v>128</v>
      </c>
      <c r="RC107" s="2" t="s">
        <v>131</v>
      </c>
      <c r="RD107" s="2" t="s">
        <v>131</v>
      </c>
      <c r="RE107" s="2" t="s">
        <v>141</v>
      </c>
      <c r="RF107" s="2" t="s">
        <v>131</v>
      </c>
    </row>
    <row r="108">
      <c r="A108" s="2" t="s">
        <v>1541</v>
      </c>
      <c r="B108" s="2" t="s">
        <v>120</v>
      </c>
      <c r="C108" s="2" t="s">
        <v>1336</v>
      </c>
      <c r="D108" s="2" t="s">
        <v>122</v>
      </c>
      <c r="E108" s="2" t="s">
        <v>123</v>
      </c>
      <c r="F108" s="2" t="s">
        <v>1525</v>
      </c>
      <c r="G108" s="2" t="s">
        <v>1525</v>
      </c>
      <c r="H108" s="2" t="s">
        <v>1525</v>
      </c>
      <c r="I108" s="2" t="s">
        <v>1526</v>
      </c>
      <c r="J108" s="2" t="s">
        <v>126</v>
      </c>
      <c r="K108" s="2" t="s">
        <v>614</v>
      </c>
      <c r="L108" s="3">
        <v>76.5</v>
      </c>
      <c r="M108" s="3">
        <v>80.33</v>
      </c>
      <c r="N108" s="3">
        <v>159.99</v>
      </c>
      <c r="O108" s="2" t="s">
        <v>128</v>
      </c>
      <c r="P108" s="2" t="s">
        <v>432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1340</v>
      </c>
      <c r="V108" s="2" t="s">
        <v>220</v>
      </c>
      <c r="W108" s="2" t="s">
        <v>135</v>
      </c>
      <c r="X108" s="2" t="s">
        <v>135</v>
      </c>
      <c r="Y108" s="2" t="s">
        <v>1528</v>
      </c>
      <c r="Z108" s="4">
        <v>75</v>
      </c>
      <c r="AA108" s="4">
        <f>=ROUNDDOWN(75,0)</f>
      </c>
      <c r="AB108" s="5">
        <v>1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4</v>
      </c>
      <c r="AQ108" s="8">
        <v>350.21</v>
      </c>
      <c r="AR108" s="4"/>
      <c r="AS108" s="8"/>
      <c r="AT108" s="7"/>
      <c r="AU108" s="7"/>
      <c r="AV108" s="4">
        <v>4</v>
      </c>
      <c r="AW108" s="8">
        <v>350.21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0.1293</v>
      </c>
      <c r="BJ108" s="4">
        <v>4</v>
      </c>
      <c r="BK108" s="8">
        <v>350.21</v>
      </c>
      <c r="BL108" s="2" t="s">
        <v>1542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256</v>
      </c>
      <c r="BV108" s="2" t="s">
        <v>128</v>
      </c>
      <c r="BW108" s="2" t="s">
        <v>131</v>
      </c>
      <c r="BX108" s="2" t="s">
        <v>131</v>
      </c>
      <c r="BY108" s="2" t="s">
        <v>141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128</v>
      </c>
      <c r="CI108" s="2" t="s">
        <v>1530</v>
      </c>
      <c r="CJ108" s="2" t="s">
        <v>744</v>
      </c>
      <c r="CK108" s="2" t="s">
        <v>141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139</v>
      </c>
      <c r="CT108" s="2" t="s">
        <v>128</v>
      </c>
      <c r="CU108" s="2" t="s">
        <v>1531</v>
      </c>
      <c r="CV108" s="2" t="s">
        <v>1532</v>
      </c>
      <c r="CW108" s="2" t="s">
        <v>141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128</v>
      </c>
      <c r="DG108" s="2" t="s">
        <v>439</v>
      </c>
      <c r="DH108" s="2" t="s">
        <v>744</v>
      </c>
      <c r="DI108" s="2" t="s">
        <v>141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128</v>
      </c>
      <c r="DS108" s="2" t="s">
        <v>442</v>
      </c>
      <c r="DT108" s="2" t="s">
        <v>131</v>
      </c>
      <c r="DU108" s="2" t="s">
        <v>141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149</v>
      </c>
      <c r="ED108" s="2" t="s">
        <v>128</v>
      </c>
      <c r="EE108" s="2" t="s">
        <v>131</v>
      </c>
      <c r="EF108" s="2" t="s">
        <v>131</v>
      </c>
      <c r="EG108" s="2" t="s">
        <v>141</v>
      </c>
      <c r="EH108" s="2" t="s">
        <v>131</v>
      </c>
      <c r="EI108" s="4">
        <v>1</v>
      </c>
      <c r="EJ108" s="8">
        <v>89.96</v>
      </c>
      <c r="EK108" s="4"/>
      <c r="EL108" s="8"/>
      <c r="EM108" s="7"/>
      <c r="EN108" s="7"/>
      <c r="EO108" s="2" t="s">
        <v>139</v>
      </c>
      <c r="EP108" s="2" t="s">
        <v>128</v>
      </c>
      <c r="EQ108" s="2" t="s">
        <v>1534</v>
      </c>
      <c r="ER108" s="2" t="s">
        <v>608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128</v>
      </c>
      <c r="FO108" s="2" t="s">
        <v>233</v>
      </c>
      <c r="FP108" s="2" t="s">
        <v>131</v>
      </c>
      <c r="FQ108" s="2" t="s">
        <v>141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128</v>
      </c>
      <c r="GA108" s="2" t="s">
        <v>447</v>
      </c>
      <c r="GB108" s="2" t="s">
        <v>131</v>
      </c>
      <c r="GC108" s="2" t="s">
        <v>141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128</v>
      </c>
      <c r="GM108" s="2" t="s">
        <v>448</v>
      </c>
      <c r="GN108" s="2" t="s">
        <v>131</v>
      </c>
      <c r="GO108" s="2" t="s">
        <v>141</v>
      </c>
      <c r="GP108" s="2" t="s">
        <v>131</v>
      </c>
      <c r="GQ108" s="4">
        <v>3</v>
      </c>
      <c r="GR108" s="8">
        <v>260.25</v>
      </c>
      <c r="GS108" s="4"/>
      <c r="GT108" s="8"/>
      <c r="GU108" s="7"/>
      <c r="GV108" s="7"/>
      <c r="GW108" s="2" t="s">
        <v>139</v>
      </c>
      <c r="GX108" s="2" t="s">
        <v>128</v>
      </c>
      <c r="GY108" s="2" t="s">
        <v>300</v>
      </c>
      <c r="GZ108" s="2" t="s">
        <v>571</v>
      </c>
      <c r="HA108" s="2" t="s">
        <v>141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128</v>
      </c>
      <c r="HK108" s="2" t="s">
        <v>131</v>
      </c>
      <c r="HL108" s="2" t="s">
        <v>131</v>
      </c>
      <c r="HM108" s="2" t="s">
        <v>141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128</v>
      </c>
      <c r="HW108" s="2" t="s">
        <v>376</v>
      </c>
      <c r="HX108" s="2" t="s">
        <v>131</v>
      </c>
      <c r="HY108" s="2" t="s">
        <v>141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128</v>
      </c>
      <c r="II108" s="2" t="s">
        <v>451</v>
      </c>
      <c r="IJ108" s="2" t="s">
        <v>131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128</v>
      </c>
      <c r="IU108" s="2" t="s">
        <v>1205</v>
      </c>
      <c r="IV108" s="2" t="s">
        <v>131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128</v>
      </c>
      <c r="JG108" s="2" t="s">
        <v>131</v>
      </c>
      <c r="JH108" s="2" t="s">
        <v>131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128</v>
      </c>
      <c r="JS108" s="2" t="s">
        <v>1205</v>
      </c>
      <c r="JT108" s="2" t="s">
        <v>131</v>
      </c>
      <c r="JU108" s="2" t="s">
        <v>141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128</v>
      </c>
      <c r="KE108" s="2" t="s">
        <v>131</v>
      </c>
      <c r="KF108" s="2" t="s">
        <v>131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128</v>
      </c>
      <c r="KQ108" s="2" t="s">
        <v>131</v>
      </c>
      <c r="KR108" s="2" t="s">
        <v>131</v>
      </c>
      <c r="KS108" s="2" t="s">
        <v>141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172</v>
      </c>
      <c r="LC108" s="2" t="s">
        <v>131</v>
      </c>
      <c r="LD108" s="2" t="s">
        <v>131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128</v>
      </c>
      <c r="MA108" s="2" t="s">
        <v>131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170</v>
      </c>
      <c r="ML108" s="2" t="s">
        <v>128</v>
      </c>
      <c r="MM108" s="2" t="s">
        <v>131</v>
      </c>
      <c r="MN108" s="2" t="s">
        <v>131</v>
      </c>
      <c r="MO108" s="2" t="s">
        <v>141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128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128</v>
      </c>
      <c r="NW108" s="2" t="s">
        <v>131</v>
      </c>
      <c r="NX108" s="2" t="s">
        <v>131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128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128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128</v>
      </c>
      <c r="PS108" s="2" t="s">
        <v>131</v>
      </c>
      <c r="PT108" s="2" t="s">
        <v>131</v>
      </c>
      <c r="PU108" s="2" t="s">
        <v>141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170</v>
      </c>
      <c r="QP108" s="2" t="s">
        <v>128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128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1543</v>
      </c>
      <c r="B109" s="2" t="s">
        <v>120</v>
      </c>
      <c r="C109" s="2" t="s">
        <v>1336</v>
      </c>
      <c r="D109" s="2" t="s">
        <v>122</v>
      </c>
      <c r="E109" s="2" t="s">
        <v>123</v>
      </c>
      <c r="F109" s="2" t="s">
        <v>1544</v>
      </c>
      <c r="G109" s="2" t="s">
        <v>1544</v>
      </c>
      <c r="H109" s="2" t="s">
        <v>1544</v>
      </c>
      <c r="I109" s="2" t="s">
        <v>1545</v>
      </c>
      <c r="J109" s="2" t="s">
        <v>126</v>
      </c>
      <c r="K109" s="2" t="s">
        <v>1546</v>
      </c>
      <c r="L109" s="3">
        <v>33.11</v>
      </c>
      <c r="M109" s="3">
        <v>34.77</v>
      </c>
      <c r="N109" s="3">
        <v>74.99</v>
      </c>
      <c r="O109" s="2" t="s">
        <v>128</v>
      </c>
      <c r="P109" s="2" t="s">
        <v>218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219</v>
      </c>
      <c r="V109" s="2" t="s">
        <v>182</v>
      </c>
      <c r="W109" s="2" t="s">
        <v>433</v>
      </c>
      <c r="X109" s="2" t="s">
        <v>131</v>
      </c>
      <c r="Y109" s="2" t="s">
        <v>1547</v>
      </c>
      <c r="Z109" s="4">
        <v>140</v>
      </c>
      <c r="AA109" s="4">
        <f>=ROUNDDOWN(28,0)</f>
      </c>
      <c r="AB109" s="5">
        <v>5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67</v>
      </c>
      <c r="AQ109" s="8">
        <v>2478</v>
      </c>
      <c r="AR109" s="4"/>
      <c r="AS109" s="8"/>
      <c r="AT109" s="7"/>
      <c r="AU109" s="7"/>
      <c r="AV109" s="4">
        <v>67</v>
      </c>
      <c r="AW109" s="8">
        <v>2478</v>
      </c>
      <c r="AX109" s="4"/>
      <c r="AY109" s="8"/>
      <c r="AZ109" s="7"/>
      <c r="BA109" s="7"/>
      <c r="BB109" s="7">
        <v>1</v>
      </c>
      <c r="BC109" s="4">
        <v>67</v>
      </c>
      <c r="BD109" s="8">
        <v>2478</v>
      </c>
      <c r="BE109" s="4"/>
      <c r="BF109" s="8"/>
      <c r="BG109" s="7"/>
      <c r="BH109" s="7"/>
      <c r="BI109" s="7">
        <v>1</v>
      </c>
      <c r="BJ109" s="4">
        <v>67</v>
      </c>
      <c r="BK109" s="8">
        <v>2478</v>
      </c>
      <c r="BL109" s="2" t="s">
        <v>1548</v>
      </c>
      <c r="BM109" s="7">
        <v>1</v>
      </c>
      <c r="BN109" s="7">
        <v>1</v>
      </c>
      <c r="BO109" s="4">
        <v>5</v>
      </c>
      <c r="BP109" s="8">
        <v>211.5</v>
      </c>
      <c r="BQ109" s="4"/>
      <c r="BR109" s="8"/>
      <c r="BS109" s="7"/>
      <c r="BT109" s="7"/>
      <c r="BU109" s="2" t="s">
        <v>139</v>
      </c>
      <c r="BV109" s="2" t="s">
        <v>128</v>
      </c>
      <c r="BW109" s="2" t="s">
        <v>131</v>
      </c>
      <c r="BX109" s="2" t="s">
        <v>131</v>
      </c>
      <c r="BY109" s="2" t="s">
        <v>141</v>
      </c>
      <c r="BZ109" s="2" t="s">
        <v>131</v>
      </c>
      <c r="CA109" s="4">
        <v>34</v>
      </c>
      <c r="CB109" s="8">
        <v>1104.88</v>
      </c>
      <c r="CC109" s="4"/>
      <c r="CD109" s="8"/>
      <c r="CE109" s="7"/>
      <c r="CF109" s="7"/>
      <c r="CG109" s="2" t="s">
        <v>139</v>
      </c>
      <c r="CH109" s="2" t="s">
        <v>128</v>
      </c>
      <c r="CI109" s="2" t="s">
        <v>1422</v>
      </c>
      <c r="CJ109" s="2" t="s">
        <v>1549</v>
      </c>
      <c r="CK109" s="2" t="s">
        <v>141</v>
      </c>
      <c r="CL109" s="2" t="s">
        <v>131</v>
      </c>
      <c r="CM109" s="4">
        <v>11</v>
      </c>
      <c r="CN109" s="8">
        <v>456.24</v>
      </c>
      <c r="CO109" s="4"/>
      <c r="CP109" s="8"/>
      <c r="CQ109" s="7"/>
      <c r="CR109" s="7"/>
      <c r="CS109" s="2" t="s">
        <v>139</v>
      </c>
      <c r="CT109" s="2" t="s">
        <v>128</v>
      </c>
      <c r="CU109" s="2" t="s">
        <v>1458</v>
      </c>
      <c r="CV109" s="2" t="s">
        <v>1550</v>
      </c>
      <c r="CW109" s="2" t="s">
        <v>141</v>
      </c>
      <c r="CX109" s="2" t="s">
        <v>131</v>
      </c>
      <c r="CY109" s="4">
        <v>3</v>
      </c>
      <c r="CZ109" s="8">
        <v>124.8</v>
      </c>
      <c r="DA109" s="4"/>
      <c r="DB109" s="8"/>
      <c r="DC109" s="7"/>
      <c r="DD109" s="7"/>
      <c r="DE109" s="2" t="s">
        <v>139</v>
      </c>
      <c r="DF109" s="2" t="s">
        <v>128</v>
      </c>
      <c r="DG109" s="2" t="s">
        <v>1551</v>
      </c>
      <c r="DH109" s="2" t="s">
        <v>1193</v>
      </c>
      <c r="DI109" s="2" t="s">
        <v>141</v>
      </c>
      <c r="DJ109" s="2" t="s">
        <v>131</v>
      </c>
      <c r="DK109" s="4">
        <v>3</v>
      </c>
      <c r="DL109" s="8">
        <v>139.44</v>
      </c>
      <c r="DM109" s="4"/>
      <c r="DN109" s="8"/>
      <c r="DO109" s="7"/>
      <c r="DP109" s="7"/>
      <c r="DQ109" s="2" t="s">
        <v>139</v>
      </c>
      <c r="DR109" s="2" t="s">
        <v>128</v>
      </c>
      <c r="DS109" s="2" t="s">
        <v>509</v>
      </c>
      <c r="DT109" s="2" t="s">
        <v>1552</v>
      </c>
      <c r="DU109" s="2" t="s">
        <v>141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139</v>
      </c>
      <c r="ED109" s="2" t="s">
        <v>172</v>
      </c>
      <c r="EE109" s="2" t="s">
        <v>798</v>
      </c>
      <c r="EF109" s="2" t="s">
        <v>131</v>
      </c>
      <c r="EG109" s="2" t="s">
        <v>141</v>
      </c>
      <c r="EH109" s="2" t="s">
        <v>131</v>
      </c>
      <c r="EI109" s="4">
        <v>5</v>
      </c>
      <c r="EJ109" s="8">
        <v>221.6</v>
      </c>
      <c r="EK109" s="4"/>
      <c r="EL109" s="8"/>
      <c r="EM109" s="7"/>
      <c r="EN109" s="7"/>
      <c r="EO109" s="2" t="s">
        <v>139</v>
      </c>
      <c r="EP109" s="2" t="s">
        <v>128</v>
      </c>
      <c r="EQ109" s="2" t="s">
        <v>1042</v>
      </c>
      <c r="ER109" s="2" t="s">
        <v>515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128</v>
      </c>
      <c r="FO109" s="2" t="s">
        <v>233</v>
      </c>
      <c r="FP109" s="2" t="s">
        <v>131</v>
      </c>
      <c r="FQ109" s="2" t="s">
        <v>141</v>
      </c>
      <c r="FR109" s="2" t="s">
        <v>131</v>
      </c>
      <c r="FS109" s="4">
        <v>3</v>
      </c>
      <c r="FT109" s="8">
        <v>104.28</v>
      </c>
      <c r="FU109" s="4"/>
      <c r="FV109" s="8"/>
      <c r="FW109" s="7"/>
      <c r="FX109" s="7"/>
      <c r="FY109" s="2" t="s">
        <v>139</v>
      </c>
      <c r="FZ109" s="2" t="s">
        <v>128</v>
      </c>
      <c r="GA109" s="2" t="s">
        <v>154</v>
      </c>
      <c r="GB109" s="2" t="s">
        <v>1028</v>
      </c>
      <c r="GC109" s="2" t="s">
        <v>141</v>
      </c>
      <c r="GD109" s="2" t="s">
        <v>131</v>
      </c>
      <c r="GE109" s="4">
        <v>3</v>
      </c>
      <c r="GF109" s="8">
        <v>115.26</v>
      </c>
      <c r="GG109" s="4"/>
      <c r="GH109" s="8"/>
      <c r="GI109" s="7"/>
      <c r="GJ109" s="7"/>
      <c r="GK109" s="2" t="s">
        <v>139</v>
      </c>
      <c r="GL109" s="2" t="s">
        <v>128</v>
      </c>
      <c r="GM109" s="2" t="s">
        <v>397</v>
      </c>
      <c r="GN109" s="2" t="s">
        <v>1462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139</v>
      </c>
      <c r="GX109" s="2" t="s">
        <v>128</v>
      </c>
      <c r="GY109" s="2" t="s">
        <v>158</v>
      </c>
      <c r="GZ109" s="2" t="s">
        <v>380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128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128</v>
      </c>
      <c r="HW109" s="2" t="s">
        <v>950</v>
      </c>
      <c r="HX109" s="2" t="s">
        <v>998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128</v>
      </c>
      <c r="II109" s="2" t="s">
        <v>1464</v>
      </c>
      <c r="IJ109" s="2" t="s">
        <v>1553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1554</v>
      </c>
      <c r="IV109" s="2" t="s">
        <v>1555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421</v>
      </c>
      <c r="JF109" s="2" t="s">
        <v>128</v>
      </c>
      <c r="JG109" s="2" t="s">
        <v>167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128</v>
      </c>
      <c r="JS109" s="2" t="s">
        <v>169</v>
      </c>
      <c r="JT109" s="2" t="s">
        <v>131</v>
      </c>
      <c r="JU109" s="2" t="s">
        <v>141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128</v>
      </c>
      <c r="KQ109" s="2" t="s">
        <v>131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172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128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128</v>
      </c>
      <c r="MM109" s="2" t="s">
        <v>131</v>
      </c>
      <c r="MN109" s="2" t="s">
        <v>131</v>
      </c>
      <c r="MO109" s="2" t="s">
        <v>141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128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172</v>
      </c>
      <c r="NW109" s="2" t="s">
        <v>131</v>
      </c>
      <c r="NX109" s="2" t="s">
        <v>131</v>
      </c>
      <c r="NY109" s="2" t="s">
        <v>141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139</v>
      </c>
      <c r="PF109" s="2" t="s">
        <v>172</v>
      </c>
      <c r="PG109" s="2" t="s">
        <v>173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139</v>
      </c>
      <c r="QD109" s="2" t="s">
        <v>172</v>
      </c>
      <c r="QE109" s="2" t="s">
        <v>214</v>
      </c>
      <c r="QF109" s="2" t="s">
        <v>1556</v>
      </c>
      <c r="QG109" s="2" t="s">
        <v>141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386</v>
      </c>
      <c r="QP109" s="2" t="s">
        <v>172</v>
      </c>
      <c r="QQ109" s="2" t="s">
        <v>131</v>
      </c>
      <c r="QR109" s="2" t="s">
        <v>131</v>
      </c>
      <c r="QS109" s="2" t="s">
        <v>141</v>
      </c>
      <c r="QT109" s="2" t="s">
        <v>964</v>
      </c>
      <c r="QU109" s="4"/>
      <c r="QV109" s="8"/>
      <c r="QW109" s="4"/>
      <c r="QX109" s="8"/>
      <c r="QY109" s="7"/>
      <c r="QZ109" s="7"/>
      <c r="RA109" s="2" t="s">
        <v>139</v>
      </c>
      <c r="RB109" s="2" t="s">
        <v>172</v>
      </c>
      <c r="RC109" s="2" t="s">
        <v>1042</v>
      </c>
      <c r="RD109" s="2" t="s">
        <v>915</v>
      </c>
      <c r="RE109" s="2" t="s">
        <v>141</v>
      </c>
      <c r="RF109" s="2" t="s">
        <v>131</v>
      </c>
    </row>
    <row r="110">
      <c r="A110" s="2" t="s">
        <v>1557</v>
      </c>
      <c r="B110" s="2" t="s">
        <v>120</v>
      </c>
      <c r="C110" s="2" t="s">
        <v>1336</v>
      </c>
      <c r="D110" s="2" t="s">
        <v>122</v>
      </c>
      <c r="E110" s="2" t="s">
        <v>123</v>
      </c>
      <c r="F110" s="2" t="s">
        <v>1558</v>
      </c>
      <c r="G110" s="2" t="s">
        <v>1558</v>
      </c>
      <c r="H110" s="2" t="s">
        <v>1558</v>
      </c>
      <c r="I110" s="2" t="s">
        <v>1559</v>
      </c>
      <c r="J110" s="2" t="s">
        <v>126</v>
      </c>
      <c r="K110" s="2" t="s">
        <v>1560</v>
      </c>
      <c r="L110" s="3">
        <v>28.87</v>
      </c>
      <c r="M110" s="3">
        <v>30.31</v>
      </c>
      <c r="N110" s="3">
        <v>64.99</v>
      </c>
      <c r="O110" s="2" t="s">
        <v>128</v>
      </c>
      <c r="P110" s="2" t="s">
        <v>283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219</v>
      </c>
      <c r="V110" s="2" t="s">
        <v>182</v>
      </c>
      <c r="W110" s="2" t="s">
        <v>433</v>
      </c>
      <c r="X110" s="2" t="s">
        <v>131</v>
      </c>
      <c r="Y110" s="2" t="s">
        <v>1060</v>
      </c>
      <c r="Z110" s="4">
        <v>147</v>
      </c>
      <c r="AA110" s="4">
        <f>=ROUNDDOWN(29.4,0)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77</v>
      </c>
      <c r="AQ110" s="8">
        <v>2466.04</v>
      </c>
      <c r="AR110" s="4"/>
      <c r="AS110" s="8"/>
      <c r="AT110" s="7"/>
      <c r="AU110" s="7"/>
      <c r="AV110" s="4">
        <v>77</v>
      </c>
      <c r="AW110" s="8">
        <v>2466.04</v>
      </c>
      <c r="AX110" s="4"/>
      <c r="AY110" s="8"/>
      <c r="AZ110" s="7"/>
      <c r="BA110" s="7"/>
      <c r="BB110" s="7">
        <v>1</v>
      </c>
      <c r="BC110" s="4">
        <v>77</v>
      </c>
      <c r="BD110" s="8">
        <v>2466.04</v>
      </c>
      <c r="BE110" s="4"/>
      <c r="BF110" s="8"/>
      <c r="BG110" s="7"/>
      <c r="BH110" s="7"/>
      <c r="BI110" s="7">
        <v>1</v>
      </c>
      <c r="BJ110" s="4">
        <v>77</v>
      </c>
      <c r="BK110" s="8">
        <v>2466.04</v>
      </c>
      <c r="BL110" s="2" t="s">
        <v>1561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139</v>
      </c>
      <c r="BV110" s="2" t="s">
        <v>128</v>
      </c>
      <c r="BW110" s="2" t="s">
        <v>131</v>
      </c>
      <c r="BX110" s="2" t="s">
        <v>131</v>
      </c>
      <c r="BY110" s="2" t="s">
        <v>141</v>
      </c>
      <c r="BZ110" s="2" t="s">
        <v>131</v>
      </c>
      <c r="CA110" s="4">
        <v>7</v>
      </c>
      <c r="CB110" s="8">
        <v>213.83</v>
      </c>
      <c r="CC110" s="4"/>
      <c r="CD110" s="8"/>
      <c r="CE110" s="7"/>
      <c r="CF110" s="7"/>
      <c r="CG110" s="2" t="s">
        <v>139</v>
      </c>
      <c r="CH110" s="2" t="s">
        <v>128</v>
      </c>
      <c r="CI110" s="2" t="s">
        <v>1422</v>
      </c>
      <c r="CJ110" s="2" t="s">
        <v>1562</v>
      </c>
      <c r="CK110" s="2" t="s">
        <v>141</v>
      </c>
      <c r="CL110" s="2" t="s">
        <v>131</v>
      </c>
      <c r="CM110" s="4">
        <v>19</v>
      </c>
      <c r="CN110" s="8">
        <v>623.71</v>
      </c>
      <c r="CO110" s="4"/>
      <c r="CP110" s="8"/>
      <c r="CQ110" s="7"/>
      <c r="CR110" s="7"/>
      <c r="CS110" s="2" t="s">
        <v>139</v>
      </c>
      <c r="CT110" s="2" t="s">
        <v>128</v>
      </c>
      <c r="CU110" s="2" t="s">
        <v>1458</v>
      </c>
      <c r="CV110" s="2" t="s">
        <v>1443</v>
      </c>
      <c r="CW110" s="2" t="s">
        <v>141</v>
      </c>
      <c r="CX110" s="2" t="s">
        <v>131</v>
      </c>
      <c r="CY110" s="4">
        <v>2</v>
      </c>
      <c r="CZ110" s="8">
        <v>71.06</v>
      </c>
      <c r="DA110" s="4"/>
      <c r="DB110" s="8"/>
      <c r="DC110" s="7"/>
      <c r="DD110" s="7"/>
      <c r="DE110" s="2" t="s">
        <v>139</v>
      </c>
      <c r="DF110" s="2" t="s">
        <v>128</v>
      </c>
      <c r="DG110" s="2" t="s">
        <v>1459</v>
      </c>
      <c r="DH110" s="2" t="s">
        <v>1563</v>
      </c>
      <c r="DI110" s="2" t="s">
        <v>141</v>
      </c>
      <c r="DJ110" s="2" t="s">
        <v>131</v>
      </c>
      <c r="DK110" s="4">
        <v>10</v>
      </c>
      <c r="DL110" s="8">
        <v>372.2</v>
      </c>
      <c r="DM110" s="4"/>
      <c r="DN110" s="8"/>
      <c r="DO110" s="7"/>
      <c r="DP110" s="7"/>
      <c r="DQ110" s="2" t="s">
        <v>139</v>
      </c>
      <c r="DR110" s="2" t="s">
        <v>128</v>
      </c>
      <c r="DS110" s="2" t="s">
        <v>509</v>
      </c>
      <c r="DT110" s="2" t="s">
        <v>1564</v>
      </c>
      <c r="DU110" s="2" t="s">
        <v>141</v>
      </c>
      <c r="DV110" s="2" t="s">
        <v>131</v>
      </c>
      <c r="DW110" s="4">
        <v>1</v>
      </c>
      <c r="DX110" s="8">
        <v>31.83</v>
      </c>
      <c r="DY110" s="4"/>
      <c r="DZ110" s="8"/>
      <c r="EA110" s="7"/>
      <c r="EB110" s="7"/>
      <c r="EC110" s="2" t="s">
        <v>139</v>
      </c>
      <c r="ED110" s="2" t="s">
        <v>128</v>
      </c>
      <c r="EE110" s="2" t="s">
        <v>1437</v>
      </c>
      <c r="EF110" s="2" t="s">
        <v>1565</v>
      </c>
      <c r="EG110" s="2" t="s">
        <v>141</v>
      </c>
      <c r="EH110" s="2" t="s">
        <v>131</v>
      </c>
      <c r="EI110" s="4">
        <v>16</v>
      </c>
      <c r="EJ110" s="8">
        <v>467.2</v>
      </c>
      <c r="EK110" s="4"/>
      <c r="EL110" s="8"/>
      <c r="EM110" s="7"/>
      <c r="EN110" s="7"/>
      <c r="EO110" s="2" t="s">
        <v>139</v>
      </c>
      <c r="EP110" s="2" t="s">
        <v>128</v>
      </c>
      <c r="EQ110" s="2" t="s">
        <v>1042</v>
      </c>
      <c r="ER110" s="2" t="s">
        <v>1566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>
        <v>7</v>
      </c>
      <c r="FH110" s="8">
        <v>216.68</v>
      </c>
      <c r="FI110" s="4"/>
      <c r="FJ110" s="8"/>
      <c r="FK110" s="7"/>
      <c r="FL110" s="7"/>
      <c r="FM110" s="2" t="s">
        <v>139</v>
      </c>
      <c r="FN110" s="2" t="s">
        <v>128</v>
      </c>
      <c r="FO110" s="2" t="s">
        <v>152</v>
      </c>
      <c r="FP110" s="2" t="s">
        <v>1567</v>
      </c>
      <c r="FQ110" s="2" t="s">
        <v>141</v>
      </c>
      <c r="FR110" s="2" t="s">
        <v>131</v>
      </c>
      <c r="FS110" s="4">
        <v>10</v>
      </c>
      <c r="FT110" s="8">
        <v>303.2</v>
      </c>
      <c r="FU110" s="4"/>
      <c r="FV110" s="8"/>
      <c r="FW110" s="7"/>
      <c r="FX110" s="7"/>
      <c r="FY110" s="2" t="s">
        <v>139</v>
      </c>
      <c r="FZ110" s="2" t="s">
        <v>128</v>
      </c>
      <c r="GA110" s="2" t="s">
        <v>154</v>
      </c>
      <c r="GB110" s="2" t="s">
        <v>594</v>
      </c>
      <c r="GC110" s="2" t="s">
        <v>141</v>
      </c>
      <c r="GD110" s="2" t="s">
        <v>131</v>
      </c>
      <c r="GE110" s="4">
        <v>1</v>
      </c>
      <c r="GF110" s="8">
        <v>35.37</v>
      </c>
      <c r="GG110" s="4"/>
      <c r="GH110" s="8"/>
      <c r="GI110" s="7"/>
      <c r="GJ110" s="7"/>
      <c r="GK110" s="2" t="s">
        <v>139</v>
      </c>
      <c r="GL110" s="2" t="s">
        <v>128</v>
      </c>
      <c r="GM110" s="2" t="s">
        <v>397</v>
      </c>
      <c r="GN110" s="2" t="s">
        <v>1568</v>
      </c>
      <c r="GO110" s="2" t="s">
        <v>141</v>
      </c>
      <c r="GP110" s="2" t="s">
        <v>131</v>
      </c>
      <c r="GQ110" s="4">
        <v>3</v>
      </c>
      <c r="GR110" s="8">
        <v>98.22</v>
      </c>
      <c r="GS110" s="4"/>
      <c r="GT110" s="8"/>
      <c r="GU110" s="7"/>
      <c r="GV110" s="7"/>
      <c r="GW110" s="2" t="s">
        <v>139</v>
      </c>
      <c r="GX110" s="2" t="s">
        <v>128</v>
      </c>
      <c r="GY110" s="2" t="s">
        <v>204</v>
      </c>
      <c r="GZ110" s="2" t="s">
        <v>1569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128</v>
      </c>
      <c r="HK110" s="2" t="s">
        <v>131</v>
      </c>
      <c r="HL110" s="2" t="s">
        <v>131</v>
      </c>
      <c r="HM110" s="2" t="s">
        <v>141</v>
      </c>
      <c r="HN110" s="2" t="s">
        <v>131</v>
      </c>
      <c r="HO110" s="4">
        <v>1</v>
      </c>
      <c r="HP110" s="8">
        <v>32.74</v>
      </c>
      <c r="HQ110" s="4"/>
      <c r="HR110" s="8"/>
      <c r="HS110" s="7"/>
      <c r="HT110" s="7"/>
      <c r="HU110" s="2" t="s">
        <v>139</v>
      </c>
      <c r="HV110" s="2" t="s">
        <v>128</v>
      </c>
      <c r="HW110" s="2" t="s">
        <v>950</v>
      </c>
      <c r="HX110" s="2" t="s">
        <v>1570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128</v>
      </c>
      <c r="II110" s="2" t="s">
        <v>1464</v>
      </c>
      <c r="IJ110" s="2" t="s">
        <v>203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1458</v>
      </c>
      <c r="IV110" s="2" t="s">
        <v>1193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128</v>
      </c>
      <c r="JS110" s="2" t="s">
        <v>169</v>
      </c>
      <c r="JT110" s="2" t="s">
        <v>131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128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172</v>
      </c>
      <c r="LC110" s="2" t="s">
        <v>131</v>
      </c>
      <c r="LD110" s="2" t="s">
        <v>131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128</v>
      </c>
      <c r="MA110" s="2" t="s">
        <v>131</v>
      </c>
      <c r="MB110" s="2" t="s">
        <v>131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170</v>
      </c>
      <c r="ML110" s="2" t="s">
        <v>128</v>
      </c>
      <c r="MM110" s="2" t="s">
        <v>131</v>
      </c>
      <c r="MN110" s="2" t="s">
        <v>131</v>
      </c>
      <c r="MO110" s="2" t="s">
        <v>141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170</v>
      </c>
      <c r="NJ110" s="2" t="s">
        <v>128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172</v>
      </c>
      <c r="NW110" s="2" t="s">
        <v>131</v>
      </c>
      <c r="NX110" s="2" t="s">
        <v>131</v>
      </c>
      <c r="NY110" s="2" t="s">
        <v>141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139</v>
      </c>
      <c r="PF110" s="2" t="s">
        <v>172</v>
      </c>
      <c r="PG110" s="2" t="s">
        <v>212</v>
      </c>
      <c r="PH110" s="2" t="s">
        <v>489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139</v>
      </c>
      <c r="QD110" s="2" t="s">
        <v>172</v>
      </c>
      <c r="QE110" s="2" t="s">
        <v>1571</v>
      </c>
      <c r="QF110" s="2" t="s">
        <v>1485</v>
      </c>
      <c r="QG110" s="2" t="s">
        <v>141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128</v>
      </c>
      <c r="QQ110" s="2" t="s">
        <v>131</v>
      </c>
      <c r="QR110" s="2" t="s">
        <v>131</v>
      </c>
      <c r="QS110" s="2" t="s">
        <v>141</v>
      </c>
      <c r="QT110" s="2" t="s">
        <v>964</v>
      </c>
      <c r="QU110" s="4"/>
      <c r="QV110" s="8"/>
      <c r="QW110" s="4"/>
      <c r="QX110" s="8"/>
      <c r="QY110" s="7"/>
      <c r="QZ110" s="7"/>
      <c r="RA110" s="2" t="s">
        <v>139</v>
      </c>
      <c r="RB110" s="2" t="s">
        <v>172</v>
      </c>
      <c r="RC110" s="2" t="s">
        <v>1461</v>
      </c>
      <c r="RD110" s="2" t="s">
        <v>1572</v>
      </c>
      <c r="RE110" s="2" t="s">
        <v>141</v>
      </c>
      <c r="RF110" s="2" t="s">
        <v>131</v>
      </c>
    </row>
    <row r="111">
      <c r="A111" s="2" t="s">
        <v>1573</v>
      </c>
      <c r="B111" s="2" t="s">
        <v>120</v>
      </c>
      <c r="C111" s="2" t="s">
        <v>1336</v>
      </c>
      <c r="D111" s="2" t="s">
        <v>122</v>
      </c>
      <c r="E111" s="2" t="s">
        <v>123</v>
      </c>
      <c r="F111" s="2" t="s">
        <v>1574</v>
      </c>
      <c r="G111" s="2" t="s">
        <v>1574</v>
      </c>
      <c r="H111" s="2" t="s">
        <v>1574</v>
      </c>
      <c r="I111" s="2" t="s">
        <v>1338</v>
      </c>
      <c r="J111" s="2" t="s">
        <v>126</v>
      </c>
      <c r="K111" s="2" t="s">
        <v>340</v>
      </c>
      <c r="L111" s="3">
        <v>62.74</v>
      </c>
      <c r="M111" s="3">
        <v>65.88</v>
      </c>
      <c r="N111" s="3">
        <v>134.99</v>
      </c>
      <c r="O111" s="2" t="s">
        <v>128</v>
      </c>
      <c r="P111" s="2" t="s">
        <v>218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1340</v>
      </c>
      <c r="V111" s="2" t="s">
        <v>220</v>
      </c>
      <c r="W111" s="2" t="s">
        <v>433</v>
      </c>
      <c r="X111" s="2" t="s">
        <v>131</v>
      </c>
      <c r="Y111" s="2" t="s">
        <v>1341</v>
      </c>
      <c r="Z111" s="4">
        <v>44</v>
      </c>
      <c r="AA111" s="4">
        <f>=ROUNDDOWN(22,0)</f>
      </c>
      <c r="AB111" s="5">
        <v>2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31</v>
      </c>
      <c r="AQ111" s="8">
        <v>2343.27</v>
      </c>
      <c r="AR111" s="4"/>
      <c r="AS111" s="8"/>
      <c r="AT111" s="7"/>
      <c r="AU111" s="7"/>
      <c r="AV111" s="4">
        <v>31</v>
      </c>
      <c r="AW111" s="8">
        <v>2343.27</v>
      </c>
      <c r="AX111" s="4"/>
      <c r="AY111" s="8"/>
      <c r="AZ111" s="7"/>
      <c r="BA111" s="7"/>
      <c r="BB111" s="7">
        <v>1</v>
      </c>
      <c r="BC111" s="4">
        <v>31</v>
      </c>
      <c r="BD111" s="8">
        <v>2343.27</v>
      </c>
      <c r="BE111" s="4"/>
      <c r="BF111" s="8"/>
      <c r="BG111" s="7"/>
      <c r="BH111" s="7"/>
      <c r="BI111" s="7">
        <v>1</v>
      </c>
      <c r="BJ111" s="4">
        <v>31</v>
      </c>
      <c r="BK111" s="8">
        <v>2343.27</v>
      </c>
      <c r="BL111" s="2" t="s">
        <v>1575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256</v>
      </c>
      <c r="BV111" s="2" t="s">
        <v>172</v>
      </c>
      <c r="BW111" s="2" t="s">
        <v>131</v>
      </c>
      <c r="BX111" s="2" t="s">
        <v>131</v>
      </c>
      <c r="BY111" s="2" t="s">
        <v>141</v>
      </c>
      <c r="BZ111" s="2" t="s">
        <v>131</v>
      </c>
      <c r="CA111" s="4">
        <v>1</v>
      </c>
      <c r="CB111" s="8">
        <v>62.88</v>
      </c>
      <c r="CC111" s="4"/>
      <c r="CD111" s="8"/>
      <c r="CE111" s="7"/>
      <c r="CF111" s="7"/>
      <c r="CG111" s="2" t="s">
        <v>139</v>
      </c>
      <c r="CH111" s="2" t="s">
        <v>128</v>
      </c>
      <c r="CI111" s="2" t="s">
        <v>504</v>
      </c>
      <c r="CJ111" s="2" t="s">
        <v>1041</v>
      </c>
      <c r="CK111" s="2" t="s">
        <v>141</v>
      </c>
      <c r="CL111" s="2" t="s">
        <v>131</v>
      </c>
      <c r="CM111" s="4">
        <v>9</v>
      </c>
      <c r="CN111" s="8">
        <v>721.34</v>
      </c>
      <c r="CO111" s="4"/>
      <c r="CP111" s="8"/>
      <c r="CQ111" s="7"/>
      <c r="CR111" s="7"/>
      <c r="CS111" s="2" t="s">
        <v>139</v>
      </c>
      <c r="CT111" s="2" t="s">
        <v>128</v>
      </c>
      <c r="CU111" s="2" t="s">
        <v>1343</v>
      </c>
      <c r="CV111" s="2" t="s">
        <v>198</v>
      </c>
      <c r="CW111" s="2" t="s">
        <v>141</v>
      </c>
      <c r="CX111" s="2" t="s">
        <v>131</v>
      </c>
      <c r="CY111" s="4">
        <v>2</v>
      </c>
      <c r="CZ111" s="8">
        <v>142.12</v>
      </c>
      <c r="DA111" s="4"/>
      <c r="DB111" s="8"/>
      <c r="DC111" s="7"/>
      <c r="DD111" s="7"/>
      <c r="DE111" s="2" t="s">
        <v>139</v>
      </c>
      <c r="DF111" s="2" t="s">
        <v>128</v>
      </c>
      <c r="DG111" s="2" t="s">
        <v>1417</v>
      </c>
      <c r="DH111" s="2" t="s">
        <v>1576</v>
      </c>
      <c r="DI111" s="2" t="s">
        <v>141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128</v>
      </c>
      <c r="DS111" s="2" t="s">
        <v>509</v>
      </c>
      <c r="DT111" s="2" t="s">
        <v>1577</v>
      </c>
      <c r="DU111" s="2" t="s">
        <v>141</v>
      </c>
      <c r="DV111" s="2" t="s">
        <v>131</v>
      </c>
      <c r="DW111" s="4">
        <v>3</v>
      </c>
      <c r="DX111" s="8">
        <v>207.51</v>
      </c>
      <c r="DY111" s="4"/>
      <c r="DZ111" s="8"/>
      <c r="EA111" s="7"/>
      <c r="EB111" s="7"/>
      <c r="EC111" s="2" t="s">
        <v>139</v>
      </c>
      <c r="ED111" s="2" t="s">
        <v>128</v>
      </c>
      <c r="EE111" s="2" t="s">
        <v>322</v>
      </c>
      <c r="EF111" s="2" t="s">
        <v>400</v>
      </c>
      <c r="EG111" s="2" t="s">
        <v>141</v>
      </c>
      <c r="EH111" s="2" t="s">
        <v>131</v>
      </c>
      <c r="EI111" s="4">
        <v>1</v>
      </c>
      <c r="EJ111" s="8">
        <v>59.33</v>
      </c>
      <c r="EK111" s="4"/>
      <c r="EL111" s="8"/>
      <c r="EM111" s="7"/>
      <c r="EN111" s="7"/>
      <c r="EO111" s="2" t="s">
        <v>139</v>
      </c>
      <c r="EP111" s="2" t="s">
        <v>128</v>
      </c>
      <c r="EQ111" s="2" t="s">
        <v>670</v>
      </c>
      <c r="ER111" s="2" t="s">
        <v>1457</v>
      </c>
      <c r="ES111" s="2" t="s">
        <v>141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128</v>
      </c>
      <c r="FC111" s="2" t="s">
        <v>131</v>
      </c>
      <c r="FD111" s="2" t="s">
        <v>131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128</v>
      </c>
      <c r="FO111" s="2" t="s">
        <v>233</v>
      </c>
      <c r="FP111" s="2" t="s">
        <v>131</v>
      </c>
      <c r="FQ111" s="2" t="s">
        <v>141</v>
      </c>
      <c r="FR111" s="2" t="s">
        <v>131</v>
      </c>
      <c r="FS111" s="4">
        <v>1</v>
      </c>
      <c r="FT111" s="8">
        <v>65.88</v>
      </c>
      <c r="FU111" s="4"/>
      <c r="FV111" s="8"/>
      <c r="FW111" s="7"/>
      <c r="FX111" s="7"/>
      <c r="FY111" s="2" t="s">
        <v>139</v>
      </c>
      <c r="FZ111" s="2" t="s">
        <v>128</v>
      </c>
      <c r="GA111" s="2" t="s">
        <v>674</v>
      </c>
      <c r="GB111" s="2" t="s">
        <v>1011</v>
      </c>
      <c r="GC111" s="2" t="s">
        <v>141</v>
      </c>
      <c r="GD111" s="2" t="s">
        <v>131</v>
      </c>
      <c r="GE111" s="4">
        <v>9</v>
      </c>
      <c r="GF111" s="8">
        <v>732.42</v>
      </c>
      <c r="GG111" s="4"/>
      <c r="GH111" s="8"/>
      <c r="GI111" s="7"/>
      <c r="GJ111" s="7"/>
      <c r="GK111" s="2" t="s">
        <v>139</v>
      </c>
      <c r="GL111" s="2" t="s">
        <v>128</v>
      </c>
      <c r="GM111" s="2" t="s">
        <v>1347</v>
      </c>
      <c r="GN111" s="2" t="s">
        <v>1578</v>
      </c>
      <c r="GO111" s="2" t="s">
        <v>141</v>
      </c>
      <c r="GP111" s="2" t="s">
        <v>131</v>
      </c>
      <c r="GQ111" s="4">
        <v>1</v>
      </c>
      <c r="GR111" s="8">
        <v>71.15</v>
      </c>
      <c r="GS111" s="4"/>
      <c r="GT111" s="8"/>
      <c r="GU111" s="7"/>
      <c r="GV111" s="7"/>
      <c r="GW111" s="2" t="s">
        <v>139</v>
      </c>
      <c r="GX111" s="2" t="s">
        <v>128</v>
      </c>
      <c r="GY111" s="2" t="s">
        <v>559</v>
      </c>
      <c r="GZ111" s="2" t="s">
        <v>679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128</v>
      </c>
      <c r="HK111" s="2" t="s">
        <v>131</v>
      </c>
      <c r="HL111" s="2" t="s">
        <v>131</v>
      </c>
      <c r="HM111" s="2" t="s">
        <v>141</v>
      </c>
      <c r="HN111" s="2" t="s">
        <v>131</v>
      </c>
      <c r="HO111" s="4">
        <v>2</v>
      </c>
      <c r="HP111" s="8">
        <v>142.3</v>
      </c>
      <c r="HQ111" s="4"/>
      <c r="HR111" s="8"/>
      <c r="HS111" s="7"/>
      <c r="HT111" s="7"/>
      <c r="HU111" s="2" t="s">
        <v>139</v>
      </c>
      <c r="HV111" s="2" t="s">
        <v>128</v>
      </c>
      <c r="HW111" s="2" t="s">
        <v>207</v>
      </c>
      <c r="HX111" s="2" t="s">
        <v>1332</v>
      </c>
      <c r="HY111" s="2" t="s">
        <v>141</v>
      </c>
      <c r="HZ111" s="2" t="s">
        <v>131</v>
      </c>
      <c r="IA111" s="4">
        <v>2</v>
      </c>
      <c r="IB111" s="8">
        <v>138.34</v>
      </c>
      <c r="IC111" s="4"/>
      <c r="ID111" s="8"/>
      <c r="IE111" s="7"/>
      <c r="IF111" s="7"/>
      <c r="IG111" s="2" t="s">
        <v>139</v>
      </c>
      <c r="IH111" s="2" t="s">
        <v>128</v>
      </c>
      <c r="II111" s="2" t="s">
        <v>980</v>
      </c>
      <c r="IJ111" s="2" t="s">
        <v>1579</v>
      </c>
      <c r="IK111" s="2" t="s">
        <v>141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128</v>
      </c>
      <c r="IU111" s="2" t="s">
        <v>1343</v>
      </c>
      <c r="IV111" s="2" t="s">
        <v>1580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421</v>
      </c>
      <c r="JF111" s="2" t="s">
        <v>128</v>
      </c>
      <c r="JG111" s="2" t="s">
        <v>167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128</v>
      </c>
      <c r="JS111" s="2" t="s">
        <v>169</v>
      </c>
      <c r="JT111" s="2" t="s">
        <v>297</v>
      </c>
      <c r="JU111" s="2" t="s">
        <v>141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128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172</v>
      </c>
      <c r="LC111" s="2" t="s">
        <v>131</v>
      </c>
      <c r="LD111" s="2" t="s">
        <v>131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128</v>
      </c>
      <c r="MA111" s="2" t="s">
        <v>131</v>
      </c>
      <c r="MB111" s="2" t="s">
        <v>131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128</v>
      </c>
      <c r="MM111" s="2" t="s">
        <v>131</v>
      </c>
      <c r="MN111" s="2" t="s">
        <v>131</v>
      </c>
      <c r="MO111" s="2" t="s">
        <v>141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128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172</v>
      </c>
      <c r="NW111" s="2" t="s">
        <v>131</v>
      </c>
      <c r="NX111" s="2" t="s">
        <v>131</v>
      </c>
      <c r="NY111" s="2" t="s">
        <v>141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128</v>
      </c>
      <c r="OI111" s="2" t="s">
        <v>131</v>
      </c>
      <c r="OJ111" s="2" t="s">
        <v>131</v>
      </c>
      <c r="OK111" s="2" t="s">
        <v>141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139</v>
      </c>
      <c r="PF111" s="2" t="s">
        <v>172</v>
      </c>
      <c r="PG111" s="2" t="s">
        <v>173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172</v>
      </c>
      <c r="QE111" s="2" t="s">
        <v>1352</v>
      </c>
      <c r="QF111" s="2" t="s">
        <v>1391</v>
      </c>
      <c r="QG111" s="2" t="s">
        <v>141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170</v>
      </c>
      <c r="QP111" s="2" t="s">
        <v>128</v>
      </c>
      <c r="QQ111" s="2" t="s">
        <v>131</v>
      </c>
      <c r="QR111" s="2" t="s">
        <v>131</v>
      </c>
      <c r="QS111" s="2" t="s">
        <v>141</v>
      </c>
      <c r="QT111" s="2" t="s">
        <v>964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172</v>
      </c>
      <c r="RC111" s="2" t="s">
        <v>1466</v>
      </c>
      <c r="RD111" s="2" t="s">
        <v>1581</v>
      </c>
      <c r="RE111" s="2" t="s">
        <v>141</v>
      </c>
      <c r="RF111" s="2" t="s">
        <v>131</v>
      </c>
    </row>
    <row r="112">
      <c r="A112" s="2" t="s">
        <v>1582</v>
      </c>
      <c r="B112" s="2" t="s">
        <v>120</v>
      </c>
      <c r="C112" s="2" t="s">
        <v>1336</v>
      </c>
      <c r="D112" s="2" t="s">
        <v>122</v>
      </c>
      <c r="E112" s="2" t="s">
        <v>123</v>
      </c>
      <c r="F112" s="2" t="s">
        <v>1583</v>
      </c>
      <c r="G112" s="2" t="s">
        <v>1583</v>
      </c>
      <c r="H112" s="2" t="s">
        <v>1583</v>
      </c>
      <c r="I112" s="2" t="s">
        <v>483</v>
      </c>
      <c r="J112" s="2" t="s">
        <v>126</v>
      </c>
      <c r="K112" s="2" t="s">
        <v>1584</v>
      </c>
      <c r="L112" s="3">
        <v>44.54</v>
      </c>
      <c r="M112" s="3">
        <v>46.77</v>
      </c>
      <c r="N112" s="3">
        <v>94.99</v>
      </c>
      <c r="O112" s="2" t="s">
        <v>128</v>
      </c>
      <c r="P112" s="2" t="s">
        <v>218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219</v>
      </c>
      <c r="V112" s="2" t="s">
        <v>220</v>
      </c>
      <c r="W112" s="2" t="s">
        <v>135</v>
      </c>
      <c r="X112" s="2" t="s">
        <v>131</v>
      </c>
      <c r="Y112" s="2" t="s">
        <v>455</v>
      </c>
      <c r="Z112" s="4">
        <v>58</v>
      </c>
      <c r="AA112" s="4">
        <f>=ROUNDDOWN(15.2631578947368,0)</f>
      </c>
      <c r="AB112" s="5">
        <v>3.8</v>
      </c>
      <c r="AC112" s="2" t="s">
        <v>137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53</v>
      </c>
      <c r="AQ112" s="8">
        <v>2276.07</v>
      </c>
      <c r="AR112" s="4"/>
      <c r="AS112" s="8"/>
      <c r="AT112" s="7"/>
      <c r="AU112" s="7"/>
      <c r="AV112" s="4">
        <v>53</v>
      </c>
      <c r="AW112" s="8">
        <v>2276.07</v>
      </c>
      <c r="AX112" s="4"/>
      <c r="AY112" s="8"/>
      <c r="AZ112" s="7"/>
      <c r="BA112" s="7"/>
      <c r="BB112" s="7">
        <v>1</v>
      </c>
      <c r="BC112" s="4">
        <v>53</v>
      </c>
      <c r="BD112" s="8">
        <v>2276.07</v>
      </c>
      <c r="BE112" s="4"/>
      <c r="BF112" s="8"/>
      <c r="BG112" s="7"/>
      <c r="BH112" s="7"/>
      <c r="BI112" s="7">
        <v>1</v>
      </c>
      <c r="BJ112" s="4">
        <v>53</v>
      </c>
      <c r="BK112" s="8">
        <v>2276.07</v>
      </c>
      <c r="BL112" s="2" t="s">
        <v>1585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256</v>
      </c>
      <c r="BV112" s="2" t="s">
        <v>128</v>
      </c>
      <c r="BW112" s="2" t="s">
        <v>131</v>
      </c>
      <c r="BX112" s="2" t="s">
        <v>131</v>
      </c>
      <c r="BY112" s="2" t="s">
        <v>141</v>
      </c>
      <c r="BZ112" s="2" t="s">
        <v>131</v>
      </c>
      <c r="CA112" s="4">
        <v>40</v>
      </c>
      <c r="CB112" s="8">
        <v>1616.96</v>
      </c>
      <c r="CC112" s="4"/>
      <c r="CD112" s="8"/>
      <c r="CE112" s="7"/>
      <c r="CF112" s="7"/>
      <c r="CG112" s="2" t="s">
        <v>139</v>
      </c>
      <c r="CH112" s="2" t="s">
        <v>128</v>
      </c>
      <c r="CI112" s="2" t="s">
        <v>344</v>
      </c>
      <c r="CJ112" s="2" t="s">
        <v>526</v>
      </c>
      <c r="CK112" s="2" t="s">
        <v>141</v>
      </c>
      <c r="CL112" s="2" t="s">
        <v>131</v>
      </c>
      <c r="CM112" s="4">
        <v>4</v>
      </c>
      <c r="CN112" s="8">
        <v>211.36</v>
      </c>
      <c r="CO112" s="4"/>
      <c r="CP112" s="8"/>
      <c r="CQ112" s="7"/>
      <c r="CR112" s="7"/>
      <c r="CS112" s="2" t="s">
        <v>139</v>
      </c>
      <c r="CT112" s="2" t="s">
        <v>128</v>
      </c>
      <c r="CU112" s="2" t="s">
        <v>455</v>
      </c>
      <c r="CV112" s="2" t="s">
        <v>1586</v>
      </c>
      <c r="CW112" s="2" t="s">
        <v>141</v>
      </c>
      <c r="CX112" s="2" t="s">
        <v>131</v>
      </c>
      <c r="CY112" s="4">
        <v>1</v>
      </c>
      <c r="CZ112" s="8">
        <v>52.7</v>
      </c>
      <c r="DA112" s="4"/>
      <c r="DB112" s="8"/>
      <c r="DC112" s="7"/>
      <c r="DD112" s="7"/>
      <c r="DE112" s="2" t="s">
        <v>139</v>
      </c>
      <c r="DF112" s="2" t="s">
        <v>128</v>
      </c>
      <c r="DG112" s="2" t="s">
        <v>345</v>
      </c>
      <c r="DH112" s="2" t="s">
        <v>1200</v>
      </c>
      <c r="DI112" s="2" t="s">
        <v>141</v>
      </c>
      <c r="DJ112" s="2" t="s">
        <v>131</v>
      </c>
      <c r="DK112" s="4">
        <v>3</v>
      </c>
      <c r="DL112" s="8">
        <v>162.84</v>
      </c>
      <c r="DM112" s="4"/>
      <c r="DN112" s="8"/>
      <c r="DO112" s="7"/>
      <c r="DP112" s="7"/>
      <c r="DQ112" s="2" t="s">
        <v>139</v>
      </c>
      <c r="DR112" s="2" t="s">
        <v>128</v>
      </c>
      <c r="DS112" s="2" t="s">
        <v>228</v>
      </c>
      <c r="DT112" s="2" t="s">
        <v>1587</v>
      </c>
      <c r="DU112" s="2" t="s">
        <v>141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149</v>
      </c>
      <c r="ED112" s="2" t="s">
        <v>128</v>
      </c>
      <c r="EE112" s="2" t="s">
        <v>131</v>
      </c>
      <c r="EF112" s="2" t="s">
        <v>131</v>
      </c>
      <c r="EG112" s="2" t="s">
        <v>141</v>
      </c>
      <c r="EH112" s="2" t="s">
        <v>131</v>
      </c>
      <c r="EI112" s="4">
        <v>1</v>
      </c>
      <c r="EJ112" s="8">
        <v>44.77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350</v>
      </c>
      <c r="ER112" s="2" t="s">
        <v>1438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149</v>
      </c>
      <c r="FB112" s="2" t="s">
        <v>128</v>
      </c>
      <c r="FC112" s="2" t="s">
        <v>131</v>
      </c>
      <c r="FD112" s="2" t="s">
        <v>131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128</v>
      </c>
      <c r="FO112" s="2" t="s">
        <v>233</v>
      </c>
      <c r="FP112" s="2" t="s">
        <v>131</v>
      </c>
      <c r="FQ112" s="2" t="s">
        <v>141</v>
      </c>
      <c r="FR112" s="2" t="s">
        <v>131</v>
      </c>
      <c r="FS112" s="4">
        <v>3</v>
      </c>
      <c r="FT112" s="8">
        <v>140.28</v>
      </c>
      <c r="FU112" s="4"/>
      <c r="FV112" s="8"/>
      <c r="FW112" s="7"/>
      <c r="FX112" s="7"/>
      <c r="FY112" s="2" t="s">
        <v>139</v>
      </c>
      <c r="FZ112" s="2" t="s">
        <v>128</v>
      </c>
      <c r="GA112" s="2" t="s">
        <v>1087</v>
      </c>
      <c r="GB112" s="2" t="s">
        <v>1517</v>
      </c>
      <c r="GC112" s="2" t="s">
        <v>141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128</v>
      </c>
      <c r="GM112" s="2" t="s">
        <v>201</v>
      </c>
      <c r="GN112" s="2" t="s">
        <v>1588</v>
      </c>
      <c r="GO112" s="2" t="s">
        <v>141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128</v>
      </c>
      <c r="GY112" s="2" t="s">
        <v>559</v>
      </c>
      <c r="GZ112" s="2" t="s">
        <v>1589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206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128</v>
      </c>
      <c r="HW112" s="2" t="s">
        <v>356</v>
      </c>
      <c r="HX112" s="2" t="s">
        <v>1590</v>
      </c>
      <c r="HY112" s="2" t="s">
        <v>141</v>
      </c>
      <c r="HZ112" s="2" t="s">
        <v>131</v>
      </c>
      <c r="IA112" s="4">
        <v>1</v>
      </c>
      <c r="IB112" s="8">
        <v>47.16</v>
      </c>
      <c r="IC112" s="4"/>
      <c r="ID112" s="8"/>
      <c r="IE112" s="7"/>
      <c r="IF112" s="7"/>
      <c r="IG112" s="2" t="s">
        <v>139</v>
      </c>
      <c r="IH112" s="2" t="s">
        <v>128</v>
      </c>
      <c r="II112" s="2" t="s">
        <v>358</v>
      </c>
      <c r="IJ112" s="2" t="s">
        <v>543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465</v>
      </c>
      <c r="IV112" s="2" t="s">
        <v>1591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170</v>
      </c>
      <c r="JF112" s="2" t="s">
        <v>128</v>
      </c>
      <c r="JG112" s="2" t="s">
        <v>131</v>
      </c>
      <c r="JH112" s="2" t="s">
        <v>131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128</v>
      </c>
      <c r="JS112" s="2" t="s">
        <v>169</v>
      </c>
      <c r="JT112" s="2" t="s">
        <v>131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128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172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128</v>
      </c>
      <c r="MA112" s="2" t="s">
        <v>131</v>
      </c>
      <c r="MB112" s="2" t="s">
        <v>131</v>
      </c>
      <c r="MC112" s="2" t="s">
        <v>141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128</v>
      </c>
      <c r="MM112" s="2" t="s">
        <v>131</v>
      </c>
      <c r="MN112" s="2" t="s">
        <v>131</v>
      </c>
      <c r="MO112" s="2" t="s">
        <v>141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128</v>
      </c>
      <c r="MY112" s="2" t="s">
        <v>131</v>
      </c>
      <c r="MZ112" s="2" t="s">
        <v>131</v>
      </c>
      <c r="NA112" s="2" t="s">
        <v>141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128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172</v>
      </c>
      <c r="NW112" s="2" t="s">
        <v>131</v>
      </c>
      <c r="NX112" s="2" t="s">
        <v>131</v>
      </c>
      <c r="NY112" s="2" t="s">
        <v>141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128</v>
      </c>
      <c r="OI112" s="2" t="s">
        <v>131</v>
      </c>
      <c r="OJ112" s="2" t="s">
        <v>131</v>
      </c>
      <c r="OK112" s="2" t="s">
        <v>141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149</v>
      </c>
      <c r="PF112" s="2" t="s">
        <v>128</v>
      </c>
      <c r="PG112" s="2" t="s">
        <v>131</v>
      </c>
      <c r="PH112" s="2" t="s">
        <v>131</v>
      </c>
      <c r="PI112" s="2" t="s">
        <v>141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170</v>
      </c>
      <c r="QD112" s="2" t="s">
        <v>172</v>
      </c>
      <c r="QE112" s="2" t="s">
        <v>131</v>
      </c>
      <c r="QF112" s="2" t="s">
        <v>131</v>
      </c>
      <c r="QG112" s="2" t="s">
        <v>141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170</v>
      </c>
      <c r="QP112" s="2" t="s">
        <v>128</v>
      </c>
      <c r="QQ112" s="2" t="s">
        <v>131</v>
      </c>
      <c r="QR112" s="2" t="s">
        <v>131</v>
      </c>
      <c r="QS112" s="2" t="s">
        <v>141</v>
      </c>
      <c r="QT112" s="2" t="s">
        <v>964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172</v>
      </c>
      <c r="RC112" s="2" t="s">
        <v>362</v>
      </c>
      <c r="RD112" s="2" t="s">
        <v>287</v>
      </c>
      <c r="RE112" s="2" t="s">
        <v>141</v>
      </c>
      <c r="RF112" s="2" t="s">
        <v>131</v>
      </c>
    </row>
    <row r="113">
      <c r="A113" s="2" t="s">
        <v>1592</v>
      </c>
      <c r="B113" s="2" t="s">
        <v>120</v>
      </c>
      <c r="C113" s="2" t="s">
        <v>1336</v>
      </c>
      <c r="D113" s="2" t="s">
        <v>122</v>
      </c>
      <c r="E113" s="2" t="s">
        <v>123</v>
      </c>
      <c r="F113" s="2" t="s">
        <v>1593</v>
      </c>
      <c r="G113" s="2" t="s">
        <v>1593</v>
      </c>
      <c r="H113" s="2" t="s">
        <v>1593</v>
      </c>
      <c r="I113" s="2" t="s">
        <v>1594</v>
      </c>
      <c r="J113" s="2" t="s">
        <v>126</v>
      </c>
      <c r="K113" s="2" t="s">
        <v>663</v>
      </c>
      <c r="L113" s="3">
        <v>26.78</v>
      </c>
      <c r="M113" s="3">
        <v>28.12</v>
      </c>
      <c r="N113" s="3">
        <v>59.99</v>
      </c>
      <c r="O113" s="2" t="s">
        <v>128</v>
      </c>
      <c r="P113" s="2" t="s">
        <v>218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219</v>
      </c>
      <c r="V113" s="2" t="s">
        <v>220</v>
      </c>
      <c r="W113" s="2" t="s">
        <v>135</v>
      </c>
      <c r="X113" s="2" t="s">
        <v>131</v>
      </c>
      <c r="Y113" s="2" t="s">
        <v>455</v>
      </c>
      <c r="Z113" s="4">
        <v>120</v>
      </c>
      <c r="AA113" s="4">
        <f>=ROUNDDOWN(30,0)</f>
      </c>
      <c r="AB113" s="5">
        <v>4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42</v>
      </c>
      <c r="AQ113" s="8">
        <v>1291.07</v>
      </c>
      <c r="AR113" s="4"/>
      <c r="AS113" s="8"/>
      <c r="AT113" s="7"/>
      <c r="AU113" s="7"/>
      <c r="AV113" s="4">
        <v>42</v>
      </c>
      <c r="AW113" s="8">
        <v>1291.07</v>
      </c>
      <c r="AX113" s="4"/>
      <c r="AY113" s="8"/>
      <c r="AZ113" s="7"/>
      <c r="BA113" s="7"/>
      <c r="BB113" s="7">
        <v>1</v>
      </c>
      <c r="BC113" s="4">
        <v>75</v>
      </c>
      <c r="BD113" s="8">
        <v>2206.68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0.5851</v>
      </c>
      <c r="BJ113" s="4">
        <v>42</v>
      </c>
      <c r="BK113" s="8">
        <v>1291.07</v>
      </c>
      <c r="BL113" s="2" t="s">
        <v>1595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256</v>
      </c>
      <c r="BV113" s="2" t="s">
        <v>128</v>
      </c>
      <c r="BW113" s="2" t="s">
        <v>131</v>
      </c>
      <c r="BX113" s="2" t="s">
        <v>131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128</v>
      </c>
      <c r="CI113" s="2" t="s">
        <v>344</v>
      </c>
      <c r="CJ113" s="2" t="s">
        <v>542</v>
      </c>
      <c r="CK113" s="2" t="s">
        <v>141</v>
      </c>
      <c r="CL113" s="2" t="s">
        <v>131</v>
      </c>
      <c r="CM113" s="4">
        <v>9</v>
      </c>
      <c r="CN113" s="8">
        <v>339.8</v>
      </c>
      <c r="CO113" s="4"/>
      <c r="CP113" s="8"/>
      <c r="CQ113" s="7"/>
      <c r="CR113" s="7"/>
      <c r="CS113" s="2" t="s">
        <v>139</v>
      </c>
      <c r="CT113" s="2" t="s">
        <v>128</v>
      </c>
      <c r="CU113" s="2" t="s">
        <v>455</v>
      </c>
      <c r="CV113" s="2" t="s">
        <v>1596</v>
      </c>
      <c r="CW113" s="2" t="s">
        <v>141</v>
      </c>
      <c r="CX113" s="2" t="s">
        <v>131</v>
      </c>
      <c r="CY113" s="4">
        <v>2</v>
      </c>
      <c r="CZ113" s="8">
        <v>58.54</v>
      </c>
      <c r="DA113" s="4"/>
      <c r="DB113" s="8"/>
      <c r="DC113" s="7"/>
      <c r="DD113" s="7"/>
      <c r="DE113" s="2" t="s">
        <v>139</v>
      </c>
      <c r="DF113" s="2" t="s">
        <v>128</v>
      </c>
      <c r="DG113" s="2" t="s">
        <v>345</v>
      </c>
      <c r="DH113" s="2" t="s">
        <v>1597</v>
      </c>
      <c r="DI113" s="2" t="s">
        <v>141</v>
      </c>
      <c r="DJ113" s="2" t="s">
        <v>131</v>
      </c>
      <c r="DK113" s="4">
        <v>1</v>
      </c>
      <c r="DL113" s="8">
        <v>33.5</v>
      </c>
      <c r="DM113" s="4"/>
      <c r="DN113" s="8"/>
      <c r="DO113" s="7"/>
      <c r="DP113" s="7"/>
      <c r="DQ113" s="2" t="s">
        <v>139</v>
      </c>
      <c r="DR113" s="2" t="s">
        <v>128</v>
      </c>
      <c r="DS113" s="2" t="s">
        <v>1069</v>
      </c>
      <c r="DT113" s="2" t="s">
        <v>1598</v>
      </c>
      <c r="DU113" s="2" t="s">
        <v>141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149</v>
      </c>
      <c r="ED113" s="2" t="s">
        <v>128</v>
      </c>
      <c r="EE113" s="2" t="s">
        <v>131</v>
      </c>
      <c r="EF113" s="2" t="s">
        <v>131</v>
      </c>
      <c r="EG113" s="2" t="s">
        <v>141</v>
      </c>
      <c r="EH113" s="2" t="s">
        <v>131</v>
      </c>
      <c r="EI113" s="4">
        <v>9</v>
      </c>
      <c r="EJ113" s="8">
        <v>248.58</v>
      </c>
      <c r="EK113" s="4"/>
      <c r="EL113" s="8"/>
      <c r="EM113" s="7"/>
      <c r="EN113" s="7"/>
      <c r="EO113" s="2" t="s">
        <v>139</v>
      </c>
      <c r="EP113" s="2" t="s">
        <v>128</v>
      </c>
      <c r="EQ113" s="2" t="s">
        <v>350</v>
      </c>
      <c r="ER113" s="2" t="s">
        <v>267</v>
      </c>
      <c r="ES113" s="2" t="s">
        <v>141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128</v>
      </c>
      <c r="FC113" s="2" t="s">
        <v>131</v>
      </c>
      <c r="FD113" s="2" t="s">
        <v>131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128</v>
      </c>
      <c r="FO113" s="2" t="s">
        <v>233</v>
      </c>
      <c r="FP113" s="2" t="s">
        <v>131</v>
      </c>
      <c r="FQ113" s="2" t="s">
        <v>141</v>
      </c>
      <c r="FR113" s="2" t="s">
        <v>131</v>
      </c>
      <c r="FS113" s="4">
        <v>13</v>
      </c>
      <c r="FT113" s="8">
        <v>365.56</v>
      </c>
      <c r="FU113" s="4"/>
      <c r="FV113" s="8"/>
      <c r="FW113" s="7"/>
      <c r="FX113" s="7"/>
      <c r="FY113" s="2" t="s">
        <v>139</v>
      </c>
      <c r="FZ113" s="2" t="s">
        <v>128</v>
      </c>
      <c r="GA113" s="2" t="s">
        <v>234</v>
      </c>
      <c r="GB113" s="2" t="s">
        <v>679</v>
      </c>
      <c r="GC113" s="2" t="s">
        <v>141</v>
      </c>
      <c r="GD113" s="2" t="s">
        <v>131</v>
      </c>
      <c r="GE113" s="4">
        <v>3</v>
      </c>
      <c r="GF113" s="8">
        <v>93.24</v>
      </c>
      <c r="GG113" s="4"/>
      <c r="GH113" s="8"/>
      <c r="GI113" s="7"/>
      <c r="GJ113" s="7"/>
      <c r="GK113" s="2" t="s">
        <v>139</v>
      </c>
      <c r="GL113" s="2" t="s">
        <v>128</v>
      </c>
      <c r="GM113" s="2" t="s">
        <v>201</v>
      </c>
      <c r="GN113" s="2" t="s">
        <v>1599</v>
      </c>
      <c r="GO113" s="2" t="s">
        <v>141</v>
      </c>
      <c r="GP113" s="2" t="s">
        <v>131</v>
      </c>
      <c r="GQ113" s="4">
        <v>5</v>
      </c>
      <c r="GR113" s="8">
        <v>151.85</v>
      </c>
      <c r="GS113" s="4"/>
      <c r="GT113" s="8"/>
      <c r="GU113" s="7"/>
      <c r="GV113" s="7"/>
      <c r="GW113" s="2" t="s">
        <v>139</v>
      </c>
      <c r="GX113" s="2" t="s">
        <v>128</v>
      </c>
      <c r="GY113" s="2" t="s">
        <v>240</v>
      </c>
      <c r="GZ113" s="2" t="s">
        <v>1600</v>
      </c>
      <c r="HA113" s="2" t="s">
        <v>141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206</v>
      </c>
      <c r="HJ113" s="2" t="s">
        <v>128</v>
      </c>
      <c r="HK113" s="2" t="s">
        <v>131</v>
      </c>
      <c r="HL113" s="2" t="s">
        <v>131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128</v>
      </c>
      <c r="HW113" s="2" t="s">
        <v>356</v>
      </c>
      <c r="HX113" s="2" t="s">
        <v>598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128</v>
      </c>
      <c r="II113" s="2" t="s">
        <v>358</v>
      </c>
      <c r="IJ113" s="2" t="s">
        <v>1601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128</v>
      </c>
      <c r="IU113" s="2" t="s">
        <v>465</v>
      </c>
      <c r="IV113" s="2" t="s">
        <v>1602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170</v>
      </c>
      <c r="JF113" s="2" t="s">
        <v>128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128</v>
      </c>
      <c r="JS113" s="2" t="s">
        <v>169</v>
      </c>
      <c r="JT113" s="2" t="s">
        <v>131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128</v>
      </c>
      <c r="KQ113" s="2" t="s">
        <v>131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172</v>
      </c>
      <c r="LC113" s="2" t="s">
        <v>131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128</v>
      </c>
      <c r="MA113" s="2" t="s">
        <v>131</v>
      </c>
      <c r="MB113" s="2" t="s">
        <v>131</v>
      </c>
      <c r="MC113" s="2" t="s">
        <v>141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128</v>
      </c>
      <c r="MM113" s="2" t="s">
        <v>131</v>
      </c>
      <c r="MN113" s="2" t="s">
        <v>131</v>
      </c>
      <c r="MO113" s="2" t="s">
        <v>141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128</v>
      </c>
      <c r="MY113" s="2" t="s">
        <v>131</v>
      </c>
      <c r="MZ113" s="2" t="s">
        <v>131</v>
      </c>
      <c r="NA113" s="2" t="s">
        <v>141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128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172</v>
      </c>
      <c r="NW113" s="2" t="s">
        <v>131</v>
      </c>
      <c r="NX113" s="2" t="s">
        <v>131</v>
      </c>
      <c r="NY113" s="2" t="s">
        <v>141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128</v>
      </c>
      <c r="OI113" s="2" t="s">
        <v>131</v>
      </c>
      <c r="OJ113" s="2" t="s">
        <v>131</v>
      </c>
      <c r="OK113" s="2" t="s">
        <v>141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139</v>
      </c>
      <c r="PF113" s="2" t="s">
        <v>172</v>
      </c>
      <c r="PG113" s="2" t="s">
        <v>844</v>
      </c>
      <c r="PH113" s="2" t="s">
        <v>354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170</v>
      </c>
      <c r="QD113" s="2" t="s">
        <v>172</v>
      </c>
      <c r="QE113" s="2" t="s">
        <v>131</v>
      </c>
      <c r="QF113" s="2" t="s">
        <v>131</v>
      </c>
      <c r="QG113" s="2" t="s">
        <v>141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128</v>
      </c>
      <c r="QQ113" s="2" t="s">
        <v>131</v>
      </c>
      <c r="QR113" s="2" t="s">
        <v>131</v>
      </c>
      <c r="QS113" s="2" t="s">
        <v>141</v>
      </c>
      <c r="QT113" s="2" t="s">
        <v>964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172</v>
      </c>
      <c r="RC113" s="2" t="s">
        <v>362</v>
      </c>
      <c r="RD113" s="2" t="s">
        <v>540</v>
      </c>
      <c r="RE113" s="2" t="s">
        <v>141</v>
      </c>
      <c r="RF113" s="2" t="s">
        <v>131</v>
      </c>
    </row>
    <row r="114">
      <c r="A114" s="2" t="s">
        <v>1603</v>
      </c>
      <c r="B114" s="2" t="s">
        <v>120</v>
      </c>
      <c r="C114" s="2" t="s">
        <v>1336</v>
      </c>
      <c r="D114" s="2" t="s">
        <v>122</v>
      </c>
      <c r="E114" s="2" t="s">
        <v>123</v>
      </c>
      <c r="F114" s="2" t="s">
        <v>1593</v>
      </c>
      <c r="G114" s="2" t="s">
        <v>1593</v>
      </c>
      <c r="H114" s="2" t="s">
        <v>1593</v>
      </c>
      <c r="I114" s="2" t="s">
        <v>1594</v>
      </c>
      <c r="J114" s="2" t="s">
        <v>126</v>
      </c>
      <c r="K114" s="2" t="s">
        <v>340</v>
      </c>
      <c r="L114" s="3">
        <v>28.19</v>
      </c>
      <c r="M114" s="3">
        <v>29.6</v>
      </c>
      <c r="N114" s="3">
        <v>59.99</v>
      </c>
      <c r="O114" s="2" t="s">
        <v>128</v>
      </c>
      <c r="P114" s="2" t="s">
        <v>218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219</v>
      </c>
      <c r="V114" s="2" t="s">
        <v>220</v>
      </c>
      <c r="W114" s="2" t="s">
        <v>135</v>
      </c>
      <c r="X114" s="2" t="s">
        <v>131</v>
      </c>
      <c r="Y114" s="2" t="s">
        <v>455</v>
      </c>
      <c r="Z114" s="4">
        <v>129</v>
      </c>
      <c r="AA114" s="4">
        <f>=ROUNDDOWN(43,0)</f>
      </c>
      <c r="AB114" s="5">
        <v>3</v>
      </c>
      <c r="AC114" s="2" t="s">
        <v>131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33</v>
      </c>
      <c r="AQ114" s="8">
        <v>915.61</v>
      </c>
      <c r="AR114" s="4"/>
      <c r="AS114" s="8"/>
      <c r="AT114" s="7"/>
      <c r="AU114" s="7"/>
      <c r="AV114" s="4">
        <v>33</v>
      </c>
      <c r="AW114" s="8">
        <v>915.61</v>
      </c>
      <c r="AX114" s="4"/>
      <c r="AY114" s="8"/>
      <c r="AZ114" s="7"/>
      <c r="BA114" s="7"/>
      <c r="BB114" s="7">
        <v>1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0.4149</v>
      </c>
      <c r="BJ114" s="4">
        <v>33</v>
      </c>
      <c r="BK114" s="8">
        <v>915.61</v>
      </c>
      <c r="BL114" s="2" t="s">
        <v>1604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256</v>
      </c>
      <c r="BV114" s="2" t="s">
        <v>128</v>
      </c>
      <c r="BW114" s="2" t="s">
        <v>131</v>
      </c>
      <c r="BX114" s="2" t="s">
        <v>131</v>
      </c>
      <c r="BY114" s="2" t="s">
        <v>141</v>
      </c>
      <c r="BZ114" s="2" t="s">
        <v>131</v>
      </c>
      <c r="CA114" s="4">
        <v>6</v>
      </c>
      <c r="CB114" s="8">
        <v>149.39</v>
      </c>
      <c r="CC114" s="4"/>
      <c r="CD114" s="8"/>
      <c r="CE114" s="7"/>
      <c r="CF114" s="7"/>
      <c r="CG114" s="2" t="s">
        <v>139</v>
      </c>
      <c r="CH114" s="2" t="s">
        <v>128</v>
      </c>
      <c r="CI114" s="2" t="s">
        <v>344</v>
      </c>
      <c r="CJ114" s="2" t="s">
        <v>1605</v>
      </c>
      <c r="CK114" s="2" t="s">
        <v>141</v>
      </c>
      <c r="CL114" s="2" t="s">
        <v>131</v>
      </c>
      <c r="CM114" s="4">
        <v>7</v>
      </c>
      <c r="CN114" s="8">
        <v>195.36</v>
      </c>
      <c r="CO114" s="4"/>
      <c r="CP114" s="8"/>
      <c r="CQ114" s="7"/>
      <c r="CR114" s="7"/>
      <c r="CS114" s="2" t="s">
        <v>139</v>
      </c>
      <c r="CT114" s="2" t="s">
        <v>128</v>
      </c>
      <c r="CU114" s="2" t="s">
        <v>455</v>
      </c>
      <c r="CV114" s="2" t="s">
        <v>1596</v>
      </c>
      <c r="CW114" s="2" t="s">
        <v>141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128</v>
      </c>
      <c r="DG114" s="2" t="s">
        <v>345</v>
      </c>
      <c r="DH114" s="2" t="s">
        <v>1080</v>
      </c>
      <c r="DI114" s="2" t="s">
        <v>141</v>
      </c>
      <c r="DJ114" s="2" t="s">
        <v>131</v>
      </c>
      <c r="DK114" s="4">
        <v>1</v>
      </c>
      <c r="DL114" s="8">
        <v>33.5</v>
      </c>
      <c r="DM114" s="4"/>
      <c r="DN114" s="8"/>
      <c r="DO114" s="7"/>
      <c r="DP114" s="7"/>
      <c r="DQ114" s="2" t="s">
        <v>139</v>
      </c>
      <c r="DR114" s="2" t="s">
        <v>128</v>
      </c>
      <c r="DS114" s="2" t="s">
        <v>228</v>
      </c>
      <c r="DT114" s="2" t="s">
        <v>460</v>
      </c>
      <c r="DU114" s="2" t="s">
        <v>141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149</v>
      </c>
      <c r="ED114" s="2" t="s">
        <v>128</v>
      </c>
      <c r="EE114" s="2" t="s">
        <v>131</v>
      </c>
      <c r="EF114" s="2" t="s">
        <v>131</v>
      </c>
      <c r="EG114" s="2" t="s">
        <v>141</v>
      </c>
      <c r="EH114" s="2" t="s">
        <v>131</v>
      </c>
      <c r="EI114" s="4">
        <v>2</v>
      </c>
      <c r="EJ114" s="8">
        <v>55.24</v>
      </c>
      <c r="EK114" s="4"/>
      <c r="EL114" s="8"/>
      <c r="EM114" s="7"/>
      <c r="EN114" s="7"/>
      <c r="EO114" s="2" t="s">
        <v>139</v>
      </c>
      <c r="EP114" s="2" t="s">
        <v>128</v>
      </c>
      <c r="EQ114" s="2" t="s">
        <v>350</v>
      </c>
      <c r="ER114" s="2" t="s">
        <v>938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>
        <v>1</v>
      </c>
      <c r="FH114" s="8">
        <v>19.53</v>
      </c>
      <c r="FI114" s="4"/>
      <c r="FJ114" s="8"/>
      <c r="FK114" s="7"/>
      <c r="FL114" s="7"/>
      <c r="FM114" s="2" t="s">
        <v>139</v>
      </c>
      <c r="FN114" s="2" t="s">
        <v>128</v>
      </c>
      <c r="FO114" s="2" t="s">
        <v>233</v>
      </c>
      <c r="FP114" s="2" t="s">
        <v>1606</v>
      </c>
      <c r="FQ114" s="2" t="s">
        <v>141</v>
      </c>
      <c r="FR114" s="2" t="s">
        <v>131</v>
      </c>
      <c r="FS114" s="4">
        <v>11</v>
      </c>
      <c r="FT114" s="8">
        <v>309.32</v>
      </c>
      <c r="FU114" s="4"/>
      <c r="FV114" s="8"/>
      <c r="FW114" s="7"/>
      <c r="FX114" s="7"/>
      <c r="FY114" s="2" t="s">
        <v>139</v>
      </c>
      <c r="FZ114" s="2" t="s">
        <v>128</v>
      </c>
      <c r="GA114" s="2" t="s">
        <v>234</v>
      </c>
      <c r="GB114" s="2" t="s">
        <v>1607</v>
      </c>
      <c r="GC114" s="2" t="s">
        <v>141</v>
      </c>
      <c r="GD114" s="2" t="s">
        <v>131</v>
      </c>
      <c r="GE114" s="4">
        <v>2</v>
      </c>
      <c r="GF114" s="8">
        <v>62.16</v>
      </c>
      <c r="GG114" s="4"/>
      <c r="GH114" s="8"/>
      <c r="GI114" s="7"/>
      <c r="GJ114" s="7"/>
      <c r="GK114" s="2" t="s">
        <v>139</v>
      </c>
      <c r="GL114" s="2" t="s">
        <v>128</v>
      </c>
      <c r="GM114" s="2" t="s">
        <v>201</v>
      </c>
      <c r="GN114" s="2" t="s">
        <v>1608</v>
      </c>
      <c r="GO114" s="2" t="s">
        <v>141</v>
      </c>
      <c r="GP114" s="2" t="s">
        <v>131</v>
      </c>
      <c r="GQ114" s="4">
        <v>3</v>
      </c>
      <c r="GR114" s="8">
        <v>91.11</v>
      </c>
      <c r="GS114" s="4"/>
      <c r="GT114" s="8"/>
      <c r="GU114" s="7"/>
      <c r="GV114" s="7"/>
      <c r="GW114" s="2" t="s">
        <v>139</v>
      </c>
      <c r="GX114" s="2" t="s">
        <v>128</v>
      </c>
      <c r="GY114" s="2" t="s">
        <v>158</v>
      </c>
      <c r="GZ114" s="2" t="s">
        <v>1609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206</v>
      </c>
      <c r="HJ114" s="2" t="s">
        <v>128</v>
      </c>
      <c r="HK114" s="2" t="s">
        <v>131</v>
      </c>
      <c r="HL114" s="2" t="s">
        <v>131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421</v>
      </c>
      <c r="HV114" s="2" t="s">
        <v>128</v>
      </c>
      <c r="HW114" s="2" t="s">
        <v>356</v>
      </c>
      <c r="HX114" s="2" t="s">
        <v>131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128</v>
      </c>
      <c r="II114" s="2" t="s">
        <v>358</v>
      </c>
      <c r="IJ114" s="2" t="s">
        <v>131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465</v>
      </c>
      <c r="IV114" s="2" t="s">
        <v>1610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170</v>
      </c>
      <c r="JF114" s="2" t="s">
        <v>128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128</v>
      </c>
      <c r="JS114" s="2" t="s">
        <v>169</v>
      </c>
      <c r="JT114" s="2" t="s">
        <v>131</v>
      </c>
      <c r="JU114" s="2" t="s">
        <v>141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128</v>
      </c>
      <c r="KQ114" s="2" t="s">
        <v>131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172</v>
      </c>
      <c r="LC114" s="2" t="s">
        <v>131</v>
      </c>
      <c r="LD114" s="2" t="s">
        <v>131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128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170</v>
      </c>
      <c r="ML114" s="2" t="s">
        <v>128</v>
      </c>
      <c r="MM114" s="2" t="s">
        <v>131</v>
      </c>
      <c r="MN114" s="2" t="s">
        <v>131</v>
      </c>
      <c r="MO114" s="2" t="s">
        <v>141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128</v>
      </c>
      <c r="MY114" s="2" t="s">
        <v>131</v>
      </c>
      <c r="MZ114" s="2" t="s">
        <v>131</v>
      </c>
      <c r="NA114" s="2" t="s">
        <v>141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128</v>
      </c>
      <c r="NK114" s="2" t="s">
        <v>131</v>
      </c>
      <c r="NL114" s="2" t="s">
        <v>131</v>
      </c>
      <c r="NM114" s="2" t="s">
        <v>141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172</v>
      </c>
      <c r="NW114" s="2" t="s">
        <v>131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139</v>
      </c>
      <c r="PF114" s="2" t="s">
        <v>172</v>
      </c>
      <c r="PG114" s="2" t="s">
        <v>173</v>
      </c>
      <c r="PH114" s="2" t="s">
        <v>375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170</v>
      </c>
      <c r="QD114" s="2" t="s">
        <v>172</v>
      </c>
      <c r="QE114" s="2" t="s">
        <v>131</v>
      </c>
      <c r="QF114" s="2" t="s">
        <v>131</v>
      </c>
      <c r="QG114" s="2" t="s">
        <v>141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128</v>
      </c>
      <c r="QQ114" s="2" t="s">
        <v>131</v>
      </c>
      <c r="QR114" s="2" t="s">
        <v>131</v>
      </c>
      <c r="QS114" s="2" t="s">
        <v>141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139</v>
      </c>
      <c r="RB114" s="2" t="s">
        <v>172</v>
      </c>
      <c r="RC114" s="2" t="s">
        <v>362</v>
      </c>
      <c r="RD114" s="2" t="s">
        <v>1611</v>
      </c>
      <c r="RE114" s="2" t="s">
        <v>141</v>
      </c>
      <c r="RF114" s="2" t="s">
        <v>131</v>
      </c>
    </row>
    <row r="115">
      <c r="A115" s="2" t="s">
        <v>1612</v>
      </c>
      <c r="B115" s="2" t="s">
        <v>120</v>
      </c>
      <c r="C115" s="2" t="s">
        <v>1336</v>
      </c>
      <c r="D115" s="2" t="s">
        <v>122</v>
      </c>
      <c r="E115" s="2" t="s">
        <v>123</v>
      </c>
      <c r="F115" s="2" t="s">
        <v>1613</v>
      </c>
      <c r="G115" s="2" t="s">
        <v>1613</v>
      </c>
      <c r="H115" s="2" t="s">
        <v>1613</v>
      </c>
      <c r="I115" s="2" t="s">
        <v>1614</v>
      </c>
      <c r="J115" s="2" t="s">
        <v>126</v>
      </c>
      <c r="K115" s="2" t="s">
        <v>484</v>
      </c>
      <c r="L115" s="3">
        <v>53</v>
      </c>
      <c r="M115" s="3">
        <v>55.65</v>
      </c>
      <c r="N115" s="3">
        <v>109.99</v>
      </c>
      <c r="O115" s="2" t="s">
        <v>128</v>
      </c>
      <c r="P115" s="2" t="s">
        <v>432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219</v>
      </c>
      <c r="V115" s="2" t="s">
        <v>220</v>
      </c>
      <c r="W115" s="2" t="s">
        <v>183</v>
      </c>
      <c r="X115" s="2" t="s">
        <v>367</v>
      </c>
      <c r="Y115" s="2" t="s">
        <v>441</v>
      </c>
      <c r="Z115" s="4">
        <v>44</v>
      </c>
      <c r="AA115" s="4">
        <f>=ROUNDDOWN(22,0)</f>
      </c>
      <c r="AB115" s="5">
        <v>2</v>
      </c>
      <c r="AC115" s="2" t="s">
        <v>1615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21</v>
      </c>
      <c r="AQ115" s="8">
        <v>1233.57</v>
      </c>
      <c r="AR115" s="4"/>
      <c r="AS115" s="8"/>
      <c r="AT115" s="7"/>
      <c r="AU115" s="7"/>
      <c r="AV115" s="4">
        <v>21</v>
      </c>
      <c r="AW115" s="8">
        <v>1233.57</v>
      </c>
      <c r="AX115" s="4"/>
      <c r="AY115" s="8"/>
      <c r="AZ115" s="7"/>
      <c r="BA115" s="7"/>
      <c r="BB115" s="7">
        <v>1</v>
      </c>
      <c r="BC115" s="4">
        <v>35</v>
      </c>
      <c r="BD115" s="8">
        <v>2061.03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0.5985</v>
      </c>
      <c r="BJ115" s="4">
        <v>21</v>
      </c>
      <c r="BK115" s="8">
        <v>1233.57</v>
      </c>
      <c r="BL115" s="2" t="s">
        <v>1616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256</v>
      </c>
      <c r="BV115" s="2" t="s">
        <v>128</v>
      </c>
      <c r="BW115" s="2" t="s">
        <v>131</v>
      </c>
      <c r="BX115" s="2" t="s">
        <v>131</v>
      </c>
      <c r="BY115" s="2" t="s">
        <v>141</v>
      </c>
      <c r="BZ115" s="2" t="s">
        <v>131</v>
      </c>
      <c r="CA115" s="4">
        <v>2</v>
      </c>
      <c r="CB115" s="8">
        <v>94.6</v>
      </c>
      <c r="CC115" s="4"/>
      <c r="CD115" s="8"/>
      <c r="CE115" s="7"/>
      <c r="CF115" s="7"/>
      <c r="CG115" s="2" t="s">
        <v>139</v>
      </c>
      <c r="CH115" s="2" t="s">
        <v>128</v>
      </c>
      <c r="CI115" s="2" t="s">
        <v>746</v>
      </c>
      <c r="CJ115" s="2" t="s">
        <v>1538</v>
      </c>
      <c r="CK115" s="2" t="s">
        <v>141</v>
      </c>
      <c r="CL115" s="2" t="s">
        <v>131</v>
      </c>
      <c r="CM115" s="4">
        <v>10</v>
      </c>
      <c r="CN115" s="8">
        <v>593.6</v>
      </c>
      <c r="CO115" s="4"/>
      <c r="CP115" s="8"/>
      <c r="CQ115" s="7"/>
      <c r="CR115" s="7"/>
      <c r="CS115" s="2" t="s">
        <v>139</v>
      </c>
      <c r="CT115" s="2" t="s">
        <v>128</v>
      </c>
      <c r="CU115" s="2" t="s">
        <v>297</v>
      </c>
      <c r="CV115" s="2" t="s">
        <v>598</v>
      </c>
      <c r="CW115" s="2" t="s">
        <v>141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128</v>
      </c>
      <c r="DG115" s="2" t="s">
        <v>444</v>
      </c>
      <c r="DH115" s="2" t="s">
        <v>131</v>
      </c>
      <c r="DI115" s="2" t="s">
        <v>141</v>
      </c>
      <c r="DJ115" s="2" t="s">
        <v>131</v>
      </c>
      <c r="DK115" s="4">
        <v>3</v>
      </c>
      <c r="DL115" s="8">
        <v>186.99</v>
      </c>
      <c r="DM115" s="4"/>
      <c r="DN115" s="8"/>
      <c r="DO115" s="7"/>
      <c r="DP115" s="7"/>
      <c r="DQ115" s="2" t="s">
        <v>139</v>
      </c>
      <c r="DR115" s="2" t="s">
        <v>128</v>
      </c>
      <c r="DS115" s="2" t="s">
        <v>442</v>
      </c>
      <c r="DT115" s="2" t="s">
        <v>1617</v>
      </c>
      <c r="DU115" s="2" t="s">
        <v>141</v>
      </c>
      <c r="DV115" s="2" t="s">
        <v>131</v>
      </c>
      <c r="DW115" s="4">
        <v>4</v>
      </c>
      <c r="DX115" s="8">
        <v>233.72</v>
      </c>
      <c r="DY115" s="4"/>
      <c r="DZ115" s="8"/>
      <c r="EA115" s="7"/>
      <c r="EB115" s="7"/>
      <c r="EC115" s="2" t="s">
        <v>139</v>
      </c>
      <c r="ED115" s="2" t="s">
        <v>128</v>
      </c>
      <c r="EE115" s="2" t="s">
        <v>322</v>
      </c>
      <c r="EF115" s="2" t="s">
        <v>461</v>
      </c>
      <c r="EG115" s="2" t="s">
        <v>141</v>
      </c>
      <c r="EH115" s="2" t="s">
        <v>131</v>
      </c>
      <c r="EI115" s="4">
        <v>2</v>
      </c>
      <c r="EJ115" s="8">
        <v>124.66</v>
      </c>
      <c r="EK115" s="4"/>
      <c r="EL115" s="8"/>
      <c r="EM115" s="7"/>
      <c r="EN115" s="7"/>
      <c r="EO115" s="2" t="s">
        <v>139</v>
      </c>
      <c r="EP115" s="2" t="s">
        <v>128</v>
      </c>
      <c r="EQ115" s="2" t="s">
        <v>598</v>
      </c>
      <c r="ER115" s="2" t="s">
        <v>266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128</v>
      </c>
      <c r="FO115" s="2" t="s">
        <v>233</v>
      </c>
      <c r="FP115" s="2" t="s">
        <v>131</v>
      </c>
      <c r="FQ115" s="2" t="s">
        <v>141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170</v>
      </c>
      <c r="FZ115" s="2" t="s">
        <v>128</v>
      </c>
      <c r="GA115" s="2" t="s">
        <v>131</v>
      </c>
      <c r="GB115" s="2" t="s">
        <v>131</v>
      </c>
      <c r="GC115" s="2" t="s">
        <v>141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256</v>
      </c>
      <c r="GL115" s="2" t="s">
        <v>128</v>
      </c>
      <c r="GM115" s="2" t="s">
        <v>131</v>
      </c>
      <c r="GN115" s="2" t="s">
        <v>131</v>
      </c>
      <c r="GO115" s="2" t="s">
        <v>141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170</v>
      </c>
      <c r="GX115" s="2" t="s">
        <v>128</v>
      </c>
      <c r="GY115" s="2" t="s">
        <v>131</v>
      </c>
      <c r="GZ115" s="2" t="s">
        <v>131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170</v>
      </c>
      <c r="HJ115" s="2" t="s">
        <v>128</v>
      </c>
      <c r="HK115" s="2" t="s">
        <v>131</v>
      </c>
      <c r="HL115" s="2" t="s">
        <v>131</v>
      </c>
      <c r="HM115" s="2" t="s">
        <v>141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256</v>
      </c>
      <c r="HV115" s="2" t="s">
        <v>128</v>
      </c>
      <c r="HW115" s="2" t="s">
        <v>131</v>
      </c>
      <c r="HX115" s="2" t="s">
        <v>131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256</v>
      </c>
      <c r="IH115" s="2" t="s">
        <v>128</v>
      </c>
      <c r="II115" s="2" t="s">
        <v>131</v>
      </c>
      <c r="IJ115" s="2" t="s">
        <v>131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128</v>
      </c>
      <c r="IU115" s="2" t="s">
        <v>297</v>
      </c>
      <c r="IV115" s="2" t="s">
        <v>131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170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128</v>
      </c>
      <c r="JS115" s="2" t="s">
        <v>297</v>
      </c>
      <c r="JT115" s="2" t="s">
        <v>131</v>
      </c>
      <c r="JU115" s="2" t="s">
        <v>141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170</v>
      </c>
      <c r="KD115" s="2" t="s">
        <v>128</v>
      </c>
      <c r="KE115" s="2" t="s">
        <v>131</v>
      </c>
      <c r="KF115" s="2" t="s">
        <v>131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128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172</v>
      </c>
      <c r="LC115" s="2" t="s">
        <v>131</v>
      </c>
      <c r="LD115" s="2" t="s">
        <v>131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128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170</v>
      </c>
      <c r="ML115" s="2" t="s">
        <v>128</v>
      </c>
      <c r="MM115" s="2" t="s">
        <v>131</v>
      </c>
      <c r="MN115" s="2" t="s">
        <v>131</v>
      </c>
      <c r="MO115" s="2" t="s">
        <v>141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128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128</v>
      </c>
      <c r="NW115" s="2" t="s">
        <v>131</v>
      </c>
      <c r="NX115" s="2" t="s">
        <v>131</v>
      </c>
      <c r="NY115" s="2" t="s">
        <v>141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170</v>
      </c>
      <c r="OT115" s="2" t="s">
        <v>128</v>
      </c>
      <c r="OU115" s="2" t="s">
        <v>131</v>
      </c>
      <c r="OV115" s="2" t="s">
        <v>131</v>
      </c>
      <c r="OW115" s="2" t="s">
        <v>141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128</v>
      </c>
      <c r="PG115" s="2" t="s">
        <v>131</v>
      </c>
      <c r="PH115" s="2" t="s">
        <v>131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128</v>
      </c>
      <c r="PS115" s="2" t="s">
        <v>131</v>
      </c>
      <c r="PT115" s="2" t="s">
        <v>131</v>
      </c>
      <c r="PU115" s="2" t="s">
        <v>141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128</v>
      </c>
      <c r="QQ115" s="2" t="s">
        <v>131</v>
      </c>
      <c r="QR115" s="2" t="s">
        <v>131</v>
      </c>
      <c r="QS115" s="2" t="s">
        <v>141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170</v>
      </c>
      <c r="RB115" s="2" t="s">
        <v>128</v>
      </c>
      <c r="RC115" s="2" t="s">
        <v>131</v>
      </c>
      <c r="RD115" s="2" t="s">
        <v>131</v>
      </c>
      <c r="RE115" s="2" t="s">
        <v>141</v>
      </c>
      <c r="RF115" s="2" t="s">
        <v>131</v>
      </c>
    </row>
    <row r="116">
      <c r="A116" s="2" t="s">
        <v>1618</v>
      </c>
      <c r="B116" s="2" t="s">
        <v>120</v>
      </c>
      <c r="C116" s="2" t="s">
        <v>1336</v>
      </c>
      <c r="D116" s="2" t="s">
        <v>122</v>
      </c>
      <c r="E116" s="2" t="s">
        <v>123</v>
      </c>
      <c r="F116" s="2" t="s">
        <v>1613</v>
      </c>
      <c r="G116" s="2" t="s">
        <v>1613</v>
      </c>
      <c r="H116" s="2" t="s">
        <v>1613</v>
      </c>
      <c r="I116" s="2" t="s">
        <v>1614</v>
      </c>
      <c r="J116" s="2" t="s">
        <v>126</v>
      </c>
      <c r="K116" s="2" t="s">
        <v>1520</v>
      </c>
      <c r="L116" s="3">
        <v>53</v>
      </c>
      <c r="M116" s="3">
        <v>55.65</v>
      </c>
      <c r="N116" s="3">
        <v>109.99</v>
      </c>
      <c r="O116" s="2" t="s">
        <v>128</v>
      </c>
      <c r="P116" s="2" t="s">
        <v>432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219</v>
      </c>
      <c r="V116" s="2" t="s">
        <v>220</v>
      </c>
      <c r="W116" s="2" t="s">
        <v>183</v>
      </c>
      <c r="X116" s="2" t="s">
        <v>367</v>
      </c>
      <c r="Y116" s="2" t="s">
        <v>441</v>
      </c>
      <c r="Z116" s="4">
        <v>24</v>
      </c>
      <c r="AA116" s="4">
        <f>=ROUNDDOWN(40,0)</f>
      </c>
      <c r="AB116" s="5">
        <v>0.6</v>
      </c>
      <c r="AC116" s="2" t="s">
        <v>342</v>
      </c>
      <c r="AD116" s="4">
        <v>96</v>
      </c>
      <c r="AE116" s="4">
        <v>96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11</v>
      </c>
      <c r="AQ116" s="8">
        <v>615.51</v>
      </c>
      <c r="AR116" s="4"/>
      <c r="AS116" s="8"/>
      <c r="AT116" s="7"/>
      <c r="AU116" s="7"/>
      <c r="AV116" s="4">
        <v>11</v>
      </c>
      <c r="AW116" s="8">
        <v>615.51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0.2986</v>
      </c>
      <c r="BJ116" s="4">
        <v>11</v>
      </c>
      <c r="BK116" s="8">
        <v>615.51</v>
      </c>
      <c r="BL116" s="2" t="s">
        <v>1521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256</v>
      </c>
      <c r="BV116" s="2" t="s">
        <v>128</v>
      </c>
      <c r="BW116" s="2" t="s">
        <v>131</v>
      </c>
      <c r="BX116" s="2" t="s">
        <v>131</v>
      </c>
      <c r="BY116" s="2" t="s">
        <v>141</v>
      </c>
      <c r="BZ116" s="2" t="s">
        <v>131</v>
      </c>
      <c r="CA116" s="4">
        <v>2</v>
      </c>
      <c r="CB116" s="8">
        <v>89.04</v>
      </c>
      <c r="CC116" s="4"/>
      <c r="CD116" s="8"/>
      <c r="CE116" s="7"/>
      <c r="CF116" s="7"/>
      <c r="CG116" s="2" t="s">
        <v>139</v>
      </c>
      <c r="CH116" s="2" t="s">
        <v>128</v>
      </c>
      <c r="CI116" s="2" t="s">
        <v>746</v>
      </c>
      <c r="CJ116" s="2" t="s">
        <v>233</v>
      </c>
      <c r="CK116" s="2" t="s">
        <v>141</v>
      </c>
      <c r="CL116" s="2" t="s">
        <v>131</v>
      </c>
      <c r="CM116" s="4">
        <v>4</v>
      </c>
      <c r="CN116" s="8">
        <v>217.04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297</v>
      </c>
      <c r="CV116" s="2" t="s">
        <v>598</v>
      </c>
      <c r="CW116" s="2" t="s">
        <v>141</v>
      </c>
      <c r="CX116" s="2" t="s">
        <v>131</v>
      </c>
      <c r="CY116" s="4">
        <v>2</v>
      </c>
      <c r="CZ116" s="8">
        <v>122.44</v>
      </c>
      <c r="DA116" s="4"/>
      <c r="DB116" s="8"/>
      <c r="DC116" s="7"/>
      <c r="DD116" s="7"/>
      <c r="DE116" s="2" t="s">
        <v>139</v>
      </c>
      <c r="DF116" s="2" t="s">
        <v>128</v>
      </c>
      <c r="DG116" s="2" t="s">
        <v>444</v>
      </c>
      <c r="DH116" s="2" t="s">
        <v>296</v>
      </c>
      <c r="DI116" s="2" t="s">
        <v>141</v>
      </c>
      <c r="DJ116" s="2" t="s">
        <v>131</v>
      </c>
      <c r="DK116" s="4">
        <v>3</v>
      </c>
      <c r="DL116" s="8">
        <v>186.99</v>
      </c>
      <c r="DM116" s="4"/>
      <c r="DN116" s="8"/>
      <c r="DO116" s="7"/>
      <c r="DP116" s="7"/>
      <c r="DQ116" s="2" t="s">
        <v>139</v>
      </c>
      <c r="DR116" s="2" t="s">
        <v>128</v>
      </c>
      <c r="DS116" s="2" t="s">
        <v>442</v>
      </c>
      <c r="DT116" s="2" t="s">
        <v>1617</v>
      </c>
      <c r="DU116" s="2" t="s">
        <v>141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170</v>
      </c>
      <c r="ED116" s="2" t="s">
        <v>128</v>
      </c>
      <c r="EE116" s="2" t="s">
        <v>131</v>
      </c>
      <c r="EF116" s="2" t="s">
        <v>131</v>
      </c>
      <c r="EG116" s="2" t="s">
        <v>141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128</v>
      </c>
      <c r="EQ116" s="2" t="s">
        <v>598</v>
      </c>
      <c r="ER116" s="2" t="s">
        <v>1619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170</v>
      </c>
      <c r="FB116" s="2" t="s">
        <v>128</v>
      </c>
      <c r="FC116" s="2" t="s">
        <v>131</v>
      </c>
      <c r="FD116" s="2" t="s">
        <v>131</v>
      </c>
      <c r="FE116" s="2" t="s">
        <v>141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128</v>
      </c>
      <c r="FO116" s="2" t="s">
        <v>233</v>
      </c>
      <c r="FP116" s="2" t="s">
        <v>131</v>
      </c>
      <c r="FQ116" s="2" t="s">
        <v>141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170</v>
      </c>
      <c r="FZ116" s="2" t="s">
        <v>128</v>
      </c>
      <c r="GA116" s="2" t="s">
        <v>131</v>
      </c>
      <c r="GB116" s="2" t="s">
        <v>131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256</v>
      </c>
      <c r="GL116" s="2" t="s">
        <v>128</v>
      </c>
      <c r="GM116" s="2" t="s">
        <v>131</v>
      </c>
      <c r="GN116" s="2" t="s">
        <v>131</v>
      </c>
      <c r="GO116" s="2" t="s">
        <v>141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170</v>
      </c>
      <c r="GX116" s="2" t="s">
        <v>128</v>
      </c>
      <c r="GY116" s="2" t="s">
        <v>131</v>
      </c>
      <c r="GZ116" s="2" t="s">
        <v>131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170</v>
      </c>
      <c r="HJ116" s="2" t="s">
        <v>128</v>
      </c>
      <c r="HK116" s="2" t="s">
        <v>131</v>
      </c>
      <c r="HL116" s="2" t="s">
        <v>131</v>
      </c>
      <c r="HM116" s="2" t="s">
        <v>141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256</v>
      </c>
      <c r="HV116" s="2" t="s">
        <v>128</v>
      </c>
      <c r="HW116" s="2" t="s">
        <v>131</v>
      </c>
      <c r="HX116" s="2" t="s">
        <v>131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256</v>
      </c>
      <c r="IH116" s="2" t="s">
        <v>128</v>
      </c>
      <c r="II116" s="2" t="s">
        <v>131</v>
      </c>
      <c r="IJ116" s="2" t="s">
        <v>131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297</v>
      </c>
      <c r="IV116" s="2" t="s">
        <v>131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170</v>
      </c>
      <c r="JF116" s="2" t="s">
        <v>128</v>
      </c>
      <c r="JG116" s="2" t="s">
        <v>131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128</v>
      </c>
      <c r="JS116" s="2" t="s">
        <v>297</v>
      </c>
      <c r="JT116" s="2" t="s">
        <v>131</v>
      </c>
      <c r="JU116" s="2" t="s">
        <v>141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170</v>
      </c>
      <c r="KD116" s="2" t="s">
        <v>128</v>
      </c>
      <c r="KE116" s="2" t="s">
        <v>131</v>
      </c>
      <c r="KF116" s="2" t="s">
        <v>131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128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172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128</v>
      </c>
      <c r="MM116" s="2" t="s">
        <v>131</v>
      </c>
      <c r="MN116" s="2" t="s">
        <v>131</v>
      </c>
      <c r="MO116" s="2" t="s">
        <v>141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128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128</v>
      </c>
      <c r="NW116" s="2" t="s">
        <v>131</v>
      </c>
      <c r="NX116" s="2" t="s">
        <v>131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128</v>
      </c>
      <c r="OI116" s="2" t="s">
        <v>131</v>
      </c>
      <c r="OJ116" s="2" t="s">
        <v>131</v>
      </c>
      <c r="OK116" s="2" t="s">
        <v>141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170</v>
      </c>
      <c r="OT116" s="2" t="s">
        <v>128</v>
      </c>
      <c r="OU116" s="2" t="s">
        <v>131</v>
      </c>
      <c r="OV116" s="2" t="s">
        <v>131</v>
      </c>
      <c r="OW116" s="2" t="s">
        <v>141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170</v>
      </c>
      <c r="PF116" s="2" t="s">
        <v>128</v>
      </c>
      <c r="PG116" s="2" t="s">
        <v>131</v>
      </c>
      <c r="PH116" s="2" t="s">
        <v>131</v>
      </c>
      <c r="PI116" s="2" t="s">
        <v>141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170</v>
      </c>
      <c r="PR116" s="2" t="s">
        <v>128</v>
      </c>
      <c r="PS116" s="2" t="s">
        <v>131</v>
      </c>
      <c r="PT116" s="2" t="s">
        <v>131</v>
      </c>
      <c r="PU116" s="2" t="s">
        <v>141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128</v>
      </c>
      <c r="QQ116" s="2" t="s">
        <v>131</v>
      </c>
      <c r="QR116" s="2" t="s">
        <v>131</v>
      </c>
      <c r="QS116" s="2" t="s">
        <v>141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170</v>
      </c>
      <c r="RB116" s="2" t="s">
        <v>128</v>
      </c>
      <c r="RC116" s="2" t="s">
        <v>131</v>
      </c>
      <c r="RD116" s="2" t="s">
        <v>131</v>
      </c>
      <c r="RE116" s="2" t="s">
        <v>141</v>
      </c>
      <c r="RF116" s="2" t="s">
        <v>131</v>
      </c>
    </row>
    <row r="117">
      <c r="A117" s="2" t="s">
        <v>1620</v>
      </c>
      <c r="B117" s="2" t="s">
        <v>120</v>
      </c>
      <c r="C117" s="2" t="s">
        <v>1336</v>
      </c>
      <c r="D117" s="2" t="s">
        <v>122</v>
      </c>
      <c r="E117" s="2" t="s">
        <v>123</v>
      </c>
      <c r="F117" s="2" t="s">
        <v>1613</v>
      </c>
      <c r="G117" s="2" t="s">
        <v>1613</v>
      </c>
      <c r="H117" s="2" t="s">
        <v>1613</v>
      </c>
      <c r="I117" s="2" t="s">
        <v>1614</v>
      </c>
      <c r="J117" s="2" t="s">
        <v>126</v>
      </c>
      <c r="K117" s="2" t="s">
        <v>694</v>
      </c>
      <c r="L117" s="3">
        <v>53</v>
      </c>
      <c r="M117" s="3">
        <v>55.65</v>
      </c>
      <c r="N117" s="3">
        <v>109.99</v>
      </c>
      <c r="O117" s="2" t="s">
        <v>128</v>
      </c>
      <c r="P117" s="2" t="s">
        <v>432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219</v>
      </c>
      <c r="V117" s="2" t="s">
        <v>220</v>
      </c>
      <c r="W117" s="2" t="s">
        <v>183</v>
      </c>
      <c r="X117" s="2" t="s">
        <v>367</v>
      </c>
      <c r="Y117" s="2" t="s">
        <v>441</v>
      </c>
      <c r="Z117" s="4">
        <v>109</v>
      </c>
      <c r="AA117" s="4">
        <f>=ROUNDDOWN(109,0)</f>
      </c>
      <c r="AB117" s="5">
        <v>1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3</v>
      </c>
      <c r="AQ117" s="8">
        <v>211.95</v>
      </c>
      <c r="AR117" s="4"/>
      <c r="AS117" s="8"/>
      <c r="AT117" s="7"/>
      <c r="AU117" s="7"/>
      <c r="AV117" s="4">
        <v>3</v>
      </c>
      <c r="AW117" s="8">
        <v>211.95</v>
      </c>
      <c r="AX117" s="4"/>
      <c r="AY117" s="8"/>
      <c r="AZ117" s="7"/>
      <c r="BA117" s="7"/>
      <c r="BB117" s="7">
        <v>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0.1028</v>
      </c>
      <c r="BJ117" s="4">
        <v>3</v>
      </c>
      <c r="BK117" s="8">
        <v>211.95</v>
      </c>
      <c r="BL117" s="2" t="s">
        <v>1621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256</v>
      </c>
      <c r="BV117" s="2" t="s">
        <v>128</v>
      </c>
      <c r="BW117" s="2" t="s">
        <v>131</v>
      </c>
      <c r="BX117" s="2" t="s">
        <v>131</v>
      </c>
      <c r="BY117" s="2" t="s">
        <v>141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128</v>
      </c>
      <c r="CI117" s="2" t="s">
        <v>746</v>
      </c>
      <c r="CJ117" s="2" t="s">
        <v>131</v>
      </c>
      <c r="CK117" s="2" t="s">
        <v>141</v>
      </c>
      <c r="CL117" s="2" t="s">
        <v>131</v>
      </c>
      <c r="CM117" s="4">
        <v>2</v>
      </c>
      <c r="CN117" s="8">
        <v>153.52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297</v>
      </c>
      <c r="CV117" s="2" t="s">
        <v>1622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128</v>
      </c>
      <c r="DG117" s="2" t="s">
        <v>444</v>
      </c>
      <c r="DH117" s="2" t="s">
        <v>131</v>
      </c>
      <c r="DI117" s="2" t="s">
        <v>141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128</v>
      </c>
      <c r="DS117" s="2" t="s">
        <v>442</v>
      </c>
      <c r="DT117" s="2" t="s">
        <v>833</v>
      </c>
      <c r="DU117" s="2" t="s">
        <v>141</v>
      </c>
      <c r="DV117" s="2" t="s">
        <v>131</v>
      </c>
      <c r="DW117" s="4">
        <v>1</v>
      </c>
      <c r="DX117" s="8">
        <v>58.43</v>
      </c>
      <c r="DY117" s="4"/>
      <c r="DZ117" s="8"/>
      <c r="EA117" s="7"/>
      <c r="EB117" s="7"/>
      <c r="EC117" s="2" t="s">
        <v>139</v>
      </c>
      <c r="ED117" s="2" t="s">
        <v>128</v>
      </c>
      <c r="EE117" s="2" t="s">
        <v>322</v>
      </c>
      <c r="EF117" s="2" t="s">
        <v>637</v>
      </c>
      <c r="EG117" s="2" t="s">
        <v>141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139</v>
      </c>
      <c r="EP117" s="2" t="s">
        <v>128</v>
      </c>
      <c r="EQ117" s="2" t="s">
        <v>598</v>
      </c>
      <c r="ER117" s="2" t="s">
        <v>131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149</v>
      </c>
      <c r="FB117" s="2" t="s">
        <v>128</v>
      </c>
      <c r="FC117" s="2" t="s">
        <v>131</v>
      </c>
      <c r="FD117" s="2" t="s">
        <v>131</v>
      </c>
      <c r="FE117" s="2" t="s">
        <v>141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128</v>
      </c>
      <c r="FO117" s="2" t="s">
        <v>233</v>
      </c>
      <c r="FP117" s="2" t="s">
        <v>131</v>
      </c>
      <c r="FQ117" s="2" t="s">
        <v>141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170</v>
      </c>
      <c r="FZ117" s="2" t="s">
        <v>128</v>
      </c>
      <c r="GA117" s="2" t="s">
        <v>131</v>
      </c>
      <c r="GB117" s="2" t="s">
        <v>131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256</v>
      </c>
      <c r="GL117" s="2" t="s">
        <v>128</v>
      </c>
      <c r="GM117" s="2" t="s">
        <v>131</v>
      </c>
      <c r="GN117" s="2" t="s">
        <v>131</v>
      </c>
      <c r="GO117" s="2" t="s">
        <v>141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170</v>
      </c>
      <c r="GX117" s="2" t="s">
        <v>128</v>
      </c>
      <c r="GY117" s="2" t="s">
        <v>131</v>
      </c>
      <c r="GZ117" s="2" t="s">
        <v>131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170</v>
      </c>
      <c r="HJ117" s="2" t="s">
        <v>128</v>
      </c>
      <c r="HK117" s="2" t="s">
        <v>131</v>
      </c>
      <c r="HL117" s="2" t="s">
        <v>131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256</v>
      </c>
      <c r="HV117" s="2" t="s">
        <v>128</v>
      </c>
      <c r="HW117" s="2" t="s">
        <v>131</v>
      </c>
      <c r="HX117" s="2" t="s">
        <v>131</v>
      </c>
      <c r="HY117" s="2" t="s">
        <v>141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256</v>
      </c>
      <c r="IH117" s="2" t="s">
        <v>128</v>
      </c>
      <c r="II117" s="2" t="s">
        <v>131</v>
      </c>
      <c r="IJ117" s="2" t="s">
        <v>131</v>
      </c>
      <c r="IK117" s="2" t="s">
        <v>141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297</v>
      </c>
      <c r="IV117" s="2" t="s">
        <v>131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170</v>
      </c>
      <c r="JF117" s="2" t="s">
        <v>128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128</v>
      </c>
      <c r="JS117" s="2" t="s">
        <v>297</v>
      </c>
      <c r="JT117" s="2" t="s">
        <v>131</v>
      </c>
      <c r="JU117" s="2" t="s">
        <v>141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170</v>
      </c>
      <c r="KD117" s="2" t="s">
        <v>128</v>
      </c>
      <c r="KE117" s="2" t="s">
        <v>131</v>
      </c>
      <c r="KF117" s="2" t="s">
        <v>131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128</v>
      </c>
      <c r="KQ117" s="2" t="s">
        <v>131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172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128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128</v>
      </c>
      <c r="MM117" s="2" t="s">
        <v>131</v>
      </c>
      <c r="MN117" s="2" t="s">
        <v>131</v>
      </c>
      <c r="MO117" s="2" t="s">
        <v>141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128</v>
      </c>
      <c r="NK117" s="2" t="s">
        <v>131</v>
      </c>
      <c r="NL117" s="2" t="s">
        <v>131</v>
      </c>
      <c r="NM117" s="2" t="s">
        <v>141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128</v>
      </c>
      <c r="NW117" s="2" t="s">
        <v>131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128</v>
      </c>
      <c r="OI117" s="2" t="s">
        <v>131</v>
      </c>
      <c r="OJ117" s="2" t="s">
        <v>131</v>
      </c>
      <c r="OK117" s="2" t="s">
        <v>141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170</v>
      </c>
      <c r="OT117" s="2" t="s">
        <v>128</v>
      </c>
      <c r="OU117" s="2" t="s">
        <v>131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170</v>
      </c>
      <c r="PF117" s="2" t="s">
        <v>128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170</v>
      </c>
      <c r="PR117" s="2" t="s">
        <v>128</v>
      </c>
      <c r="PS117" s="2" t="s">
        <v>131</v>
      </c>
      <c r="PT117" s="2" t="s">
        <v>131</v>
      </c>
      <c r="PU117" s="2" t="s">
        <v>141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128</v>
      </c>
      <c r="QQ117" s="2" t="s">
        <v>131</v>
      </c>
      <c r="QR117" s="2" t="s">
        <v>131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170</v>
      </c>
      <c r="RB117" s="2" t="s">
        <v>128</v>
      </c>
      <c r="RC117" s="2" t="s">
        <v>131</v>
      </c>
      <c r="RD117" s="2" t="s">
        <v>131</v>
      </c>
      <c r="RE117" s="2" t="s">
        <v>141</v>
      </c>
      <c r="RF117" s="2" t="s">
        <v>131</v>
      </c>
    </row>
    <row r="118">
      <c r="A118" s="2" t="s">
        <v>1623</v>
      </c>
      <c r="B118" s="2" t="s">
        <v>120</v>
      </c>
      <c r="C118" s="2" t="s">
        <v>1336</v>
      </c>
      <c r="D118" s="2" t="s">
        <v>122</v>
      </c>
      <c r="E118" s="2" t="s">
        <v>123</v>
      </c>
      <c r="F118" s="2" t="s">
        <v>1624</v>
      </c>
      <c r="G118" s="2" t="s">
        <v>1624</v>
      </c>
      <c r="H118" s="2" t="s">
        <v>1624</v>
      </c>
      <c r="I118" s="2" t="s">
        <v>1625</v>
      </c>
      <c r="J118" s="2" t="s">
        <v>126</v>
      </c>
      <c r="K118" s="2" t="s">
        <v>958</v>
      </c>
      <c r="L118" s="3">
        <v>28.42</v>
      </c>
      <c r="M118" s="3">
        <v>29.84</v>
      </c>
      <c r="N118" s="3">
        <v>64.99</v>
      </c>
      <c r="O118" s="2" t="s">
        <v>128</v>
      </c>
      <c r="P118" s="2" t="s">
        <v>218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219</v>
      </c>
      <c r="V118" s="2" t="s">
        <v>182</v>
      </c>
      <c r="W118" s="2" t="s">
        <v>433</v>
      </c>
      <c r="X118" s="2" t="s">
        <v>131</v>
      </c>
      <c r="Y118" s="2" t="s">
        <v>1626</v>
      </c>
      <c r="Z118" s="4">
        <v>115</v>
      </c>
      <c r="AA118" s="4">
        <f>=ROUNDDOWN(33.8235294117647,0)</f>
      </c>
      <c r="AB118" s="5">
        <v>3.4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56</v>
      </c>
      <c r="AQ118" s="8">
        <v>1792.6</v>
      </c>
      <c r="AR118" s="4"/>
      <c r="AS118" s="8"/>
      <c r="AT118" s="7"/>
      <c r="AU118" s="7"/>
      <c r="AV118" s="4">
        <v>56</v>
      </c>
      <c r="AW118" s="8">
        <v>1792.6</v>
      </c>
      <c r="AX118" s="4"/>
      <c r="AY118" s="8"/>
      <c r="AZ118" s="7"/>
      <c r="BA118" s="7"/>
      <c r="BB118" s="7">
        <v>1</v>
      </c>
      <c r="BC118" s="4">
        <v>56</v>
      </c>
      <c r="BD118" s="8">
        <v>1792.6</v>
      </c>
      <c r="BE118" s="4"/>
      <c r="BF118" s="8"/>
      <c r="BG118" s="7"/>
      <c r="BH118" s="7"/>
      <c r="BI118" s="7">
        <v>1</v>
      </c>
      <c r="BJ118" s="4">
        <v>56</v>
      </c>
      <c r="BK118" s="8">
        <v>1792.6</v>
      </c>
      <c r="BL118" s="2" t="s">
        <v>1627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386</v>
      </c>
      <c r="BV118" s="2" t="s">
        <v>172</v>
      </c>
      <c r="BW118" s="2" t="s">
        <v>131</v>
      </c>
      <c r="BX118" s="2" t="s">
        <v>950</v>
      </c>
      <c r="BY118" s="2" t="s">
        <v>141</v>
      </c>
      <c r="BZ118" s="2" t="s">
        <v>131</v>
      </c>
      <c r="CA118" s="4">
        <v>3</v>
      </c>
      <c r="CB118" s="8">
        <v>79.3</v>
      </c>
      <c r="CC118" s="4"/>
      <c r="CD118" s="8"/>
      <c r="CE118" s="7"/>
      <c r="CF118" s="7"/>
      <c r="CG118" s="2" t="s">
        <v>139</v>
      </c>
      <c r="CH118" s="2" t="s">
        <v>128</v>
      </c>
      <c r="CI118" s="2" t="s">
        <v>1628</v>
      </c>
      <c r="CJ118" s="2" t="s">
        <v>331</v>
      </c>
      <c r="CK118" s="2" t="s">
        <v>141</v>
      </c>
      <c r="CL118" s="2" t="s">
        <v>131</v>
      </c>
      <c r="CM118" s="4">
        <v>7</v>
      </c>
      <c r="CN118" s="8">
        <v>256.02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1182</v>
      </c>
      <c r="CV118" s="2" t="s">
        <v>976</v>
      </c>
      <c r="CW118" s="2" t="s">
        <v>141</v>
      </c>
      <c r="CX118" s="2" t="s">
        <v>131</v>
      </c>
      <c r="CY118" s="4">
        <v>4</v>
      </c>
      <c r="CZ118" s="8">
        <v>134.28</v>
      </c>
      <c r="DA118" s="4"/>
      <c r="DB118" s="8"/>
      <c r="DC118" s="7"/>
      <c r="DD118" s="7"/>
      <c r="DE118" s="2" t="s">
        <v>139</v>
      </c>
      <c r="DF118" s="2" t="s">
        <v>128</v>
      </c>
      <c r="DG118" s="2" t="s">
        <v>1629</v>
      </c>
      <c r="DH118" s="2" t="s">
        <v>1358</v>
      </c>
      <c r="DI118" s="2" t="s">
        <v>141</v>
      </c>
      <c r="DJ118" s="2" t="s">
        <v>131</v>
      </c>
      <c r="DK118" s="4">
        <v>2</v>
      </c>
      <c r="DL118" s="8">
        <v>70.38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509</v>
      </c>
      <c r="DT118" s="2" t="s">
        <v>1630</v>
      </c>
      <c r="DU118" s="2" t="s">
        <v>141</v>
      </c>
      <c r="DV118" s="2" t="s">
        <v>131</v>
      </c>
      <c r="DW118" s="4">
        <v>36</v>
      </c>
      <c r="DX118" s="8">
        <v>1127.88</v>
      </c>
      <c r="DY118" s="4"/>
      <c r="DZ118" s="8"/>
      <c r="EA118" s="7"/>
      <c r="EB118" s="7"/>
      <c r="EC118" s="2" t="s">
        <v>139</v>
      </c>
      <c r="ED118" s="2" t="s">
        <v>128</v>
      </c>
      <c r="EE118" s="2" t="s">
        <v>798</v>
      </c>
      <c r="EF118" s="2" t="s">
        <v>930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128</v>
      </c>
      <c r="EQ118" s="2" t="s">
        <v>1629</v>
      </c>
      <c r="ER118" s="2" t="s">
        <v>1631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128</v>
      </c>
      <c r="FC118" s="2" t="s">
        <v>131</v>
      </c>
      <c r="FD118" s="2" t="s">
        <v>131</v>
      </c>
      <c r="FE118" s="2" t="s">
        <v>141</v>
      </c>
      <c r="FF118" s="2" t="s">
        <v>131</v>
      </c>
      <c r="FG118" s="4">
        <v>1</v>
      </c>
      <c r="FH118" s="8">
        <v>32.83</v>
      </c>
      <c r="FI118" s="4"/>
      <c r="FJ118" s="8"/>
      <c r="FK118" s="7"/>
      <c r="FL118" s="7"/>
      <c r="FM118" s="2" t="s">
        <v>139</v>
      </c>
      <c r="FN118" s="2" t="s">
        <v>128</v>
      </c>
      <c r="FO118" s="2" t="s">
        <v>233</v>
      </c>
      <c r="FP118" s="2" t="s">
        <v>689</v>
      </c>
      <c r="FQ118" s="2" t="s">
        <v>141</v>
      </c>
      <c r="FR118" s="2" t="s">
        <v>131</v>
      </c>
      <c r="FS118" s="4">
        <v>2</v>
      </c>
      <c r="FT118" s="8">
        <v>59.68</v>
      </c>
      <c r="FU118" s="4"/>
      <c r="FV118" s="8"/>
      <c r="FW118" s="7"/>
      <c r="FX118" s="7"/>
      <c r="FY118" s="2" t="s">
        <v>139</v>
      </c>
      <c r="FZ118" s="2" t="s">
        <v>128</v>
      </c>
      <c r="GA118" s="2" t="s">
        <v>154</v>
      </c>
      <c r="GB118" s="2" t="s">
        <v>1632</v>
      </c>
      <c r="GC118" s="2" t="s">
        <v>141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172</v>
      </c>
      <c r="GM118" s="2" t="s">
        <v>397</v>
      </c>
      <c r="GN118" s="2" t="s">
        <v>1633</v>
      </c>
      <c r="GO118" s="2" t="s">
        <v>141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128</v>
      </c>
      <c r="GY118" s="2" t="s">
        <v>1634</v>
      </c>
      <c r="GZ118" s="2" t="s">
        <v>1635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128</v>
      </c>
      <c r="HK118" s="2" t="s">
        <v>131</v>
      </c>
      <c r="HL118" s="2" t="s">
        <v>131</v>
      </c>
      <c r="HM118" s="2" t="s">
        <v>141</v>
      </c>
      <c r="HN118" s="2" t="s">
        <v>131</v>
      </c>
      <c r="HO118" s="4">
        <v>1</v>
      </c>
      <c r="HP118" s="8">
        <v>32.23</v>
      </c>
      <c r="HQ118" s="4"/>
      <c r="HR118" s="8"/>
      <c r="HS118" s="7"/>
      <c r="HT118" s="7"/>
      <c r="HU118" s="2" t="s">
        <v>139</v>
      </c>
      <c r="HV118" s="2" t="s">
        <v>128</v>
      </c>
      <c r="HW118" s="2" t="s">
        <v>207</v>
      </c>
      <c r="HX118" s="2" t="s">
        <v>1636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128</v>
      </c>
      <c r="II118" s="2" t="s">
        <v>512</v>
      </c>
      <c r="IJ118" s="2" t="s">
        <v>1192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128</v>
      </c>
      <c r="IU118" s="2" t="s">
        <v>754</v>
      </c>
      <c r="IV118" s="2" t="s">
        <v>1637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421</v>
      </c>
      <c r="JF118" s="2" t="s">
        <v>128</v>
      </c>
      <c r="JG118" s="2" t="s">
        <v>1638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128</v>
      </c>
      <c r="JS118" s="2" t="s">
        <v>862</v>
      </c>
      <c r="JT118" s="2" t="s">
        <v>131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128</v>
      </c>
      <c r="KQ118" s="2" t="s">
        <v>131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172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128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170</v>
      </c>
      <c r="ML118" s="2" t="s">
        <v>128</v>
      </c>
      <c r="MM118" s="2" t="s">
        <v>131</v>
      </c>
      <c r="MN118" s="2" t="s">
        <v>131</v>
      </c>
      <c r="MO118" s="2" t="s">
        <v>141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170</v>
      </c>
      <c r="NJ118" s="2" t="s">
        <v>128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172</v>
      </c>
      <c r="NW118" s="2" t="s">
        <v>131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128</v>
      </c>
      <c r="OI118" s="2" t="s">
        <v>131</v>
      </c>
      <c r="OJ118" s="2" t="s">
        <v>131</v>
      </c>
      <c r="OK118" s="2" t="s">
        <v>141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172</v>
      </c>
      <c r="PG118" s="2" t="s">
        <v>173</v>
      </c>
      <c r="PH118" s="2" t="s">
        <v>131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139</v>
      </c>
      <c r="QD118" s="2" t="s">
        <v>172</v>
      </c>
      <c r="QE118" s="2" t="s">
        <v>214</v>
      </c>
      <c r="QF118" s="2" t="s">
        <v>1639</v>
      </c>
      <c r="QG118" s="2" t="s">
        <v>141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170</v>
      </c>
      <c r="QP118" s="2" t="s">
        <v>128</v>
      </c>
      <c r="QQ118" s="2" t="s">
        <v>131</v>
      </c>
      <c r="QR118" s="2" t="s">
        <v>131</v>
      </c>
      <c r="QS118" s="2" t="s">
        <v>141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172</v>
      </c>
      <c r="RC118" s="2" t="s">
        <v>1466</v>
      </c>
      <c r="RD118" s="2" t="s">
        <v>1640</v>
      </c>
      <c r="RE118" s="2" t="s">
        <v>141</v>
      </c>
      <c r="RF118" s="2" t="s">
        <v>131</v>
      </c>
    </row>
    <row r="119">
      <c r="A119" s="2" t="s">
        <v>1641</v>
      </c>
      <c r="B119" s="2" t="s">
        <v>120</v>
      </c>
      <c r="C119" s="2" t="s">
        <v>1336</v>
      </c>
      <c r="D119" s="2" t="s">
        <v>122</v>
      </c>
      <c r="E119" s="2" t="s">
        <v>123</v>
      </c>
      <c r="F119" s="2" t="s">
        <v>1642</v>
      </c>
      <c r="G119" s="2" t="s">
        <v>1642</v>
      </c>
      <c r="H119" s="2" t="s">
        <v>1642</v>
      </c>
      <c r="I119" s="2" t="s">
        <v>1643</v>
      </c>
      <c r="J119" s="2" t="s">
        <v>126</v>
      </c>
      <c r="K119" s="2" t="s">
        <v>340</v>
      </c>
      <c r="L119" s="3">
        <v>26.46</v>
      </c>
      <c r="M119" s="3">
        <v>27.78</v>
      </c>
      <c r="N119" s="3">
        <v>59.99</v>
      </c>
      <c r="O119" s="2" t="s">
        <v>128</v>
      </c>
      <c r="P119" s="2" t="s">
        <v>218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131</v>
      </c>
      <c r="V119" s="2" t="s">
        <v>182</v>
      </c>
      <c r="W119" s="2" t="s">
        <v>433</v>
      </c>
      <c r="X119" s="2" t="s">
        <v>131</v>
      </c>
      <c r="Y119" s="2" t="s">
        <v>1644</v>
      </c>
      <c r="Z119" s="4">
        <v>184</v>
      </c>
      <c r="AA119" s="4">
        <f>=ROUNDDOWN(36.8,0)</f>
      </c>
      <c r="AB119" s="5">
        <v>5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63</v>
      </c>
      <c r="AQ119" s="8">
        <v>1786.26</v>
      </c>
      <c r="AR119" s="4"/>
      <c r="AS119" s="8"/>
      <c r="AT119" s="7"/>
      <c r="AU119" s="7"/>
      <c r="AV119" s="4">
        <v>63</v>
      </c>
      <c r="AW119" s="8">
        <v>1786.26</v>
      </c>
      <c r="AX119" s="4"/>
      <c r="AY119" s="8"/>
      <c r="AZ119" s="7"/>
      <c r="BA119" s="7"/>
      <c r="BB119" s="7">
        <v>1</v>
      </c>
      <c r="BC119" s="4">
        <v>63</v>
      </c>
      <c r="BD119" s="8">
        <v>1786.26</v>
      </c>
      <c r="BE119" s="4"/>
      <c r="BF119" s="8"/>
      <c r="BG119" s="7"/>
      <c r="BH119" s="7"/>
      <c r="BI119" s="7">
        <v>1</v>
      </c>
      <c r="BJ119" s="4">
        <v>63</v>
      </c>
      <c r="BK119" s="8">
        <v>1786.26</v>
      </c>
      <c r="BL119" s="2" t="s">
        <v>1645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128</v>
      </c>
      <c r="BW119" s="2" t="s">
        <v>131</v>
      </c>
      <c r="BX119" s="2" t="s">
        <v>131</v>
      </c>
      <c r="BY119" s="2" t="s">
        <v>141</v>
      </c>
      <c r="BZ119" s="2" t="s">
        <v>131</v>
      </c>
      <c r="CA119" s="4">
        <v>2</v>
      </c>
      <c r="CB119" s="8">
        <v>52.56</v>
      </c>
      <c r="CC119" s="4"/>
      <c r="CD119" s="8"/>
      <c r="CE119" s="7"/>
      <c r="CF119" s="7"/>
      <c r="CG119" s="2" t="s">
        <v>139</v>
      </c>
      <c r="CH119" s="2" t="s">
        <v>128</v>
      </c>
      <c r="CI119" s="2" t="s">
        <v>1563</v>
      </c>
      <c r="CJ119" s="2" t="s">
        <v>1646</v>
      </c>
      <c r="CK119" s="2" t="s">
        <v>141</v>
      </c>
      <c r="CL119" s="2" t="s">
        <v>131</v>
      </c>
      <c r="CM119" s="4">
        <v>24</v>
      </c>
      <c r="CN119" s="8">
        <v>698.61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1458</v>
      </c>
      <c r="CV119" s="2" t="s">
        <v>1647</v>
      </c>
      <c r="CW119" s="2" t="s">
        <v>141</v>
      </c>
      <c r="CX119" s="2" t="s">
        <v>131</v>
      </c>
      <c r="CY119" s="4">
        <v>3</v>
      </c>
      <c r="CZ119" s="8">
        <v>91.5</v>
      </c>
      <c r="DA119" s="4"/>
      <c r="DB119" s="8"/>
      <c r="DC119" s="7"/>
      <c r="DD119" s="7"/>
      <c r="DE119" s="2" t="s">
        <v>139</v>
      </c>
      <c r="DF119" s="2" t="s">
        <v>128</v>
      </c>
      <c r="DG119" s="2" t="s">
        <v>1550</v>
      </c>
      <c r="DH119" s="2" t="s">
        <v>1648</v>
      </c>
      <c r="DI119" s="2" t="s">
        <v>141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128</v>
      </c>
      <c r="DS119" s="2" t="s">
        <v>509</v>
      </c>
      <c r="DT119" s="2" t="s">
        <v>1577</v>
      </c>
      <c r="DU119" s="2" t="s">
        <v>141</v>
      </c>
      <c r="DV119" s="2" t="s">
        <v>131</v>
      </c>
      <c r="DW119" s="4">
        <v>4</v>
      </c>
      <c r="DX119" s="8">
        <v>116.68</v>
      </c>
      <c r="DY119" s="4"/>
      <c r="DZ119" s="8"/>
      <c r="EA119" s="7"/>
      <c r="EB119" s="7"/>
      <c r="EC119" s="2" t="s">
        <v>139</v>
      </c>
      <c r="ED119" s="2" t="s">
        <v>128</v>
      </c>
      <c r="EE119" s="2" t="s">
        <v>1649</v>
      </c>
      <c r="EF119" s="2" t="s">
        <v>1076</v>
      </c>
      <c r="EG119" s="2" t="s">
        <v>141</v>
      </c>
      <c r="EH119" s="2" t="s">
        <v>131</v>
      </c>
      <c r="EI119" s="4">
        <v>9</v>
      </c>
      <c r="EJ119" s="8">
        <v>227.97</v>
      </c>
      <c r="EK119" s="4"/>
      <c r="EL119" s="8"/>
      <c r="EM119" s="7"/>
      <c r="EN119" s="7"/>
      <c r="EO119" s="2" t="s">
        <v>139</v>
      </c>
      <c r="EP119" s="2" t="s">
        <v>128</v>
      </c>
      <c r="EQ119" s="2" t="s">
        <v>1042</v>
      </c>
      <c r="ER119" s="2" t="s">
        <v>1650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128</v>
      </c>
      <c r="FC119" s="2" t="s">
        <v>131</v>
      </c>
      <c r="FD119" s="2" t="s">
        <v>131</v>
      </c>
      <c r="FE119" s="2" t="s">
        <v>141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128</v>
      </c>
      <c r="FO119" s="2" t="s">
        <v>152</v>
      </c>
      <c r="FP119" s="2" t="s">
        <v>131</v>
      </c>
      <c r="FQ119" s="2" t="s">
        <v>141</v>
      </c>
      <c r="FR119" s="2" t="s">
        <v>131</v>
      </c>
      <c r="FS119" s="4">
        <v>11</v>
      </c>
      <c r="FT119" s="8">
        <v>305.58</v>
      </c>
      <c r="FU119" s="4"/>
      <c r="FV119" s="8"/>
      <c r="FW119" s="7"/>
      <c r="FX119" s="7"/>
      <c r="FY119" s="2" t="s">
        <v>139</v>
      </c>
      <c r="FZ119" s="2" t="s">
        <v>128</v>
      </c>
      <c r="GA119" s="2" t="s">
        <v>154</v>
      </c>
      <c r="GB119" s="2" t="s">
        <v>531</v>
      </c>
      <c r="GC119" s="2" t="s">
        <v>141</v>
      </c>
      <c r="GD119" s="2" t="s">
        <v>131</v>
      </c>
      <c r="GE119" s="4">
        <v>8</v>
      </c>
      <c r="GF119" s="8">
        <v>233.36</v>
      </c>
      <c r="GG119" s="4"/>
      <c r="GH119" s="8"/>
      <c r="GI119" s="7"/>
      <c r="GJ119" s="7"/>
      <c r="GK119" s="2" t="s">
        <v>139</v>
      </c>
      <c r="GL119" s="2" t="s">
        <v>128</v>
      </c>
      <c r="GM119" s="2" t="s">
        <v>397</v>
      </c>
      <c r="GN119" s="2" t="s">
        <v>1568</v>
      </c>
      <c r="GO119" s="2" t="s">
        <v>141</v>
      </c>
      <c r="GP119" s="2" t="s">
        <v>131</v>
      </c>
      <c r="GQ119" s="4">
        <v>2</v>
      </c>
      <c r="GR119" s="8">
        <v>60</v>
      </c>
      <c r="GS119" s="4"/>
      <c r="GT119" s="8"/>
      <c r="GU119" s="7"/>
      <c r="GV119" s="7"/>
      <c r="GW119" s="2" t="s">
        <v>139</v>
      </c>
      <c r="GX119" s="2" t="s">
        <v>128</v>
      </c>
      <c r="GY119" s="2" t="s">
        <v>204</v>
      </c>
      <c r="GZ119" s="2" t="s">
        <v>1651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128</v>
      </c>
      <c r="HK119" s="2" t="s">
        <v>131</v>
      </c>
      <c r="HL119" s="2" t="s">
        <v>131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421</v>
      </c>
      <c r="HV119" s="2" t="s">
        <v>128</v>
      </c>
      <c r="HW119" s="2" t="s">
        <v>950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128</v>
      </c>
      <c r="II119" s="2" t="s">
        <v>1464</v>
      </c>
      <c r="IJ119" s="2" t="s">
        <v>1646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1458</v>
      </c>
      <c r="IV119" s="2" t="s">
        <v>194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170</v>
      </c>
      <c r="JF119" s="2" t="s">
        <v>128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128</v>
      </c>
      <c r="JS119" s="2" t="s">
        <v>305</v>
      </c>
      <c r="JT119" s="2" t="s">
        <v>1652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128</v>
      </c>
      <c r="KQ119" s="2" t="s">
        <v>131</v>
      </c>
      <c r="KR119" s="2" t="s">
        <v>131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172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128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170</v>
      </c>
      <c r="ML119" s="2" t="s">
        <v>128</v>
      </c>
      <c r="MM119" s="2" t="s">
        <v>131</v>
      </c>
      <c r="MN119" s="2" t="s">
        <v>131</v>
      </c>
      <c r="MO119" s="2" t="s">
        <v>141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128</v>
      </c>
      <c r="NK119" s="2" t="s">
        <v>131</v>
      </c>
      <c r="NL119" s="2" t="s">
        <v>131</v>
      </c>
      <c r="NM119" s="2" t="s">
        <v>141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172</v>
      </c>
      <c r="NW119" s="2" t="s">
        <v>131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139</v>
      </c>
      <c r="PF119" s="2" t="s">
        <v>172</v>
      </c>
      <c r="PG119" s="2" t="s">
        <v>212</v>
      </c>
      <c r="PH119" s="2" t="s">
        <v>348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139</v>
      </c>
      <c r="QD119" s="2" t="s">
        <v>172</v>
      </c>
      <c r="QE119" s="2" t="s">
        <v>214</v>
      </c>
      <c r="QF119" s="2" t="s">
        <v>1639</v>
      </c>
      <c r="QG119" s="2" t="s">
        <v>141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170</v>
      </c>
      <c r="QP119" s="2" t="s">
        <v>128</v>
      </c>
      <c r="QQ119" s="2" t="s">
        <v>131</v>
      </c>
      <c r="QR119" s="2" t="s">
        <v>131</v>
      </c>
      <c r="QS119" s="2" t="s">
        <v>141</v>
      </c>
      <c r="QT119" s="2" t="s">
        <v>964</v>
      </c>
      <c r="QU119" s="4"/>
      <c r="QV119" s="8"/>
      <c r="QW119" s="4"/>
      <c r="QX119" s="8"/>
      <c r="QY119" s="7"/>
      <c r="QZ119" s="7"/>
      <c r="RA119" s="2" t="s">
        <v>139</v>
      </c>
      <c r="RB119" s="2" t="s">
        <v>172</v>
      </c>
      <c r="RC119" s="2" t="s">
        <v>278</v>
      </c>
      <c r="RD119" s="2" t="s">
        <v>1653</v>
      </c>
      <c r="RE119" s="2" t="s">
        <v>141</v>
      </c>
      <c r="RF119" s="2" t="s">
        <v>131</v>
      </c>
    </row>
    <row r="120">
      <c r="A120" s="2" t="s">
        <v>1654</v>
      </c>
      <c r="B120" s="2" t="s">
        <v>120</v>
      </c>
      <c r="C120" s="2" t="s">
        <v>1336</v>
      </c>
      <c r="D120" s="2" t="s">
        <v>122</v>
      </c>
      <c r="E120" s="2" t="s">
        <v>123</v>
      </c>
      <c r="F120" s="2" t="s">
        <v>1655</v>
      </c>
      <c r="G120" s="2" t="s">
        <v>1655</v>
      </c>
      <c r="H120" s="2" t="s">
        <v>1655</v>
      </c>
      <c r="I120" s="2" t="s">
        <v>1594</v>
      </c>
      <c r="J120" s="2" t="s">
        <v>126</v>
      </c>
      <c r="K120" s="2" t="s">
        <v>340</v>
      </c>
      <c r="L120" s="3">
        <v>37.75</v>
      </c>
      <c r="M120" s="3">
        <v>39.64</v>
      </c>
      <c r="N120" s="3">
        <v>84.99</v>
      </c>
      <c r="O120" s="2" t="s">
        <v>128</v>
      </c>
      <c r="P120" s="2" t="s">
        <v>218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219</v>
      </c>
      <c r="V120" s="2" t="s">
        <v>220</v>
      </c>
      <c r="W120" s="2" t="s">
        <v>135</v>
      </c>
      <c r="X120" s="2" t="s">
        <v>131</v>
      </c>
      <c r="Y120" s="2" t="s">
        <v>1656</v>
      </c>
      <c r="Z120" s="4">
        <v>79</v>
      </c>
      <c r="AA120" s="4">
        <f>=ROUNDDOWN(26.3333333333333,0)</f>
      </c>
      <c r="AB120" s="5">
        <v>3</v>
      </c>
      <c r="AC120" s="2" t="s">
        <v>131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38</v>
      </c>
      <c r="AQ120" s="8">
        <v>1734.15</v>
      </c>
      <c r="AR120" s="4"/>
      <c r="AS120" s="8"/>
      <c r="AT120" s="7"/>
      <c r="AU120" s="7"/>
      <c r="AV120" s="4">
        <v>38</v>
      </c>
      <c r="AW120" s="8">
        <v>1734.15</v>
      </c>
      <c r="AX120" s="4"/>
      <c r="AY120" s="8"/>
      <c r="AZ120" s="7"/>
      <c r="BA120" s="7"/>
      <c r="BB120" s="7">
        <v>1</v>
      </c>
      <c r="BC120" s="4">
        <v>38</v>
      </c>
      <c r="BD120" s="8">
        <v>1734.15</v>
      </c>
      <c r="BE120" s="4"/>
      <c r="BF120" s="8"/>
      <c r="BG120" s="7"/>
      <c r="BH120" s="7"/>
      <c r="BI120" s="7">
        <v>1</v>
      </c>
      <c r="BJ120" s="4">
        <v>38</v>
      </c>
      <c r="BK120" s="8">
        <v>1734.15</v>
      </c>
      <c r="BL120" s="2" t="s">
        <v>1657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256</v>
      </c>
      <c r="BV120" s="2" t="s">
        <v>128</v>
      </c>
      <c r="BW120" s="2" t="s">
        <v>131</v>
      </c>
      <c r="BX120" s="2" t="s">
        <v>131</v>
      </c>
      <c r="BY120" s="2" t="s">
        <v>141</v>
      </c>
      <c r="BZ120" s="2" t="s">
        <v>131</v>
      </c>
      <c r="CA120" s="4">
        <v>6</v>
      </c>
      <c r="CB120" s="8">
        <v>216.98</v>
      </c>
      <c r="CC120" s="4"/>
      <c r="CD120" s="8"/>
      <c r="CE120" s="7"/>
      <c r="CF120" s="7"/>
      <c r="CG120" s="2" t="s">
        <v>139</v>
      </c>
      <c r="CH120" s="2" t="s">
        <v>128</v>
      </c>
      <c r="CI120" s="2" t="s">
        <v>1658</v>
      </c>
      <c r="CJ120" s="2" t="s">
        <v>1659</v>
      </c>
      <c r="CK120" s="2" t="s">
        <v>141</v>
      </c>
      <c r="CL120" s="2" t="s">
        <v>131</v>
      </c>
      <c r="CM120" s="4">
        <v>17</v>
      </c>
      <c r="CN120" s="8">
        <v>843.91</v>
      </c>
      <c r="CO120" s="4"/>
      <c r="CP120" s="8"/>
      <c r="CQ120" s="7"/>
      <c r="CR120" s="7"/>
      <c r="CS120" s="2" t="s">
        <v>139</v>
      </c>
      <c r="CT120" s="2" t="s">
        <v>128</v>
      </c>
      <c r="CU120" s="2" t="s">
        <v>1656</v>
      </c>
      <c r="CV120" s="2" t="s">
        <v>1660</v>
      </c>
      <c r="CW120" s="2" t="s">
        <v>141</v>
      </c>
      <c r="CX120" s="2" t="s">
        <v>131</v>
      </c>
      <c r="CY120" s="4">
        <v>5</v>
      </c>
      <c r="CZ120" s="8">
        <v>229.5</v>
      </c>
      <c r="DA120" s="4"/>
      <c r="DB120" s="8"/>
      <c r="DC120" s="7"/>
      <c r="DD120" s="7"/>
      <c r="DE120" s="2" t="s">
        <v>139</v>
      </c>
      <c r="DF120" s="2" t="s">
        <v>128</v>
      </c>
      <c r="DG120" s="2" t="s">
        <v>925</v>
      </c>
      <c r="DH120" s="2" t="s">
        <v>1661</v>
      </c>
      <c r="DI120" s="2" t="s">
        <v>141</v>
      </c>
      <c r="DJ120" s="2" t="s">
        <v>131</v>
      </c>
      <c r="DK120" s="4">
        <v>5</v>
      </c>
      <c r="DL120" s="8">
        <v>233.65</v>
      </c>
      <c r="DM120" s="4"/>
      <c r="DN120" s="8"/>
      <c r="DO120" s="7"/>
      <c r="DP120" s="7"/>
      <c r="DQ120" s="2" t="s">
        <v>139</v>
      </c>
      <c r="DR120" s="2" t="s">
        <v>128</v>
      </c>
      <c r="DS120" s="2" t="s">
        <v>292</v>
      </c>
      <c r="DT120" s="2" t="s">
        <v>1078</v>
      </c>
      <c r="DU120" s="2" t="s">
        <v>141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128</v>
      </c>
      <c r="EE120" s="2" t="s">
        <v>230</v>
      </c>
      <c r="EF120" s="2" t="s">
        <v>237</v>
      </c>
      <c r="EG120" s="2" t="s">
        <v>141</v>
      </c>
      <c r="EH120" s="2" t="s">
        <v>131</v>
      </c>
      <c r="EI120" s="4">
        <v>2</v>
      </c>
      <c r="EJ120" s="8">
        <v>78.68</v>
      </c>
      <c r="EK120" s="4"/>
      <c r="EL120" s="8"/>
      <c r="EM120" s="7"/>
      <c r="EN120" s="7"/>
      <c r="EO120" s="2" t="s">
        <v>139</v>
      </c>
      <c r="EP120" s="2" t="s">
        <v>128</v>
      </c>
      <c r="EQ120" s="2" t="s">
        <v>350</v>
      </c>
      <c r="ER120" s="2" t="s">
        <v>487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149</v>
      </c>
      <c r="FB120" s="2" t="s">
        <v>128</v>
      </c>
      <c r="FC120" s="2" t="s">
        <v>131</v>
      </c>
      <c r="FD120" s="2" t="s">
        <v>131</v>
      </c>
      <c r="FE120" s="2" t="s">
        <v>141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128</v>
      </c>
      <c r="FO120" s="2" t="s">
        <v>233</v>
      </c>
      <c r="FP120" s="2" t="s">
        <v>131</v>
      </c>
      <c r="FQ120" s="2" t="s">
        <v>141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128</v>
      </c>
      <c r="GA120" s="2" t="s">
        <v>234</v>
      </c>
      <c r="GB120" s="2" t="s">
        <v>235</v>
      </c>
      <c r="GC120" s="2" t="s">
        <v>141</v>
      </c>
      <c r="GD120" s="2" t="s">
        <v>131</v>
      </c>
      <c r="GE120" s="4">
        <v>3</v>
      </c>
      <c r="GF120" s="8">
        <v>131.43</v>
      </c>
      <c r="GG120" s="4"/>
      <c r="GH120" s="8"/>
      <c r="GI120" s="7"/>
      <c r="GJ120" s="7"/>
      <c r="GK120" s="2" t="s">
        <v>139</v>
      </c>
      <c r="GL120" s="2" t="s">
        <v>128</v>
      </c>
      <c r="GM120" s="2" t="s">
        <v>1662</v>
      </c>
      <c r="GN120" s="2" t="s">
        <v>1663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421</v>
      </c>
      <c r="GX120" s="2" t="s">
        <v>128</v>
      </c>
      <c r="GY120" s="2" t="s">
        <v>559</v>
      </c>
      <c r="GZ120" s="2" t="s">
        <v>131</v>
      </c>
      <c r="HA120" s="2" t="s">
        <v>141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206</v>
      </c>
      <c r="HJ120" s="2" t="s">
        <v>128</v>
      </c>
      <c r="HK120" s="2" t="s">
        <v>131</v>
      </c>
      <c r="HL120" s="2" t="s">
        <v>131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421</v>
      </c>
      <c r="HV120" s="2" t="s">
        <v>128</v>
      </c>
      <c r="HW120" s="2" t="s">
        <v>494</v>
      </c>
      <c r="HX120" s="2" t="s">
        <v>131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128</v>
      </c>
      <c r="II120" s="2" t="s">
        <v>358</v>
      </c>
      <c r="IJ120" s="2" t="s">
        <v>299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128</v>
      </c>
      <c r="IU120" s="2" t="s">
        <v>1664</v>
      </c>
      <c r="IV120" s="2" t="s">
        <v>131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149</v>
      </c>
      <c r="JF120" s="2" t="s">
        <v>128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128</v>
      </c>
      <c r="JS120" s="2" t="s">
        <v>169</v>
      </c>
      <c r="JT120" s="2" t="s">
        <v>131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128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172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128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128</v>
      </c>
      <c r="MM120" s="2" t="s">
        <v>131</v>
      </c>
      <c r="MN120" s="2" t="s">
        <v>131</v>
      </c>
      <c r="MO120" s="2" t="s">
        <v>141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128</v>
      </c>
      <c r="MY120" s="2" t="s">
        <v>131</v>
      </c>
      <c r="MZ120" s="2" t="s">
        <v>131</v>
      </c>
      <c r="NA120" s="2" t="s">
        <v>141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128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172</v>
      </c>
      <c r="NW120" s="2" t="s">
        <v>131</v>
      </c>
      <c r="NX120" s="2" t="s">
        <v>131</v>
      </c>
      <c r="NY120" s="2" t="s">
        <v>141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149</v>
      </c>
      <c r="PF120" s="2" t="s">
        <v>128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170</v>
      </c>
      <c r="QD120" s="2" t="s">
        <v>172</v>
      </c>
      <c r="QE120" s="2" t="s">
        <v>131</v>
      </c>
      <c r="QF120" s="2" t="s">
        <v>131</v>
      </c>
      <c r="QG120" s="2" t="s">
        <v>141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128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139</v>
      </c>
      <c r="RB120" s="2" t="s">
        <v>172</v>
      </c>
      <c r="RC120" s="2" t="s">
        <v>232</v>
      </c>
      <c r="RD120" s="2" t="s">
        <v>1665</v>
      </c>
      <c r="RE120" s="2" t="s">
        <v>141</v>
      </c>
      <c r="RF120" s="2" t="s">
        <v>131</v>
      </c>
    </row>
    <row r="121">
      <c r="A121" s="2" t="s">
        <v>1666</v>
      </c>
      <c r="B121" s="2" t="s">
        <v>120</v>
      </c>
      <c r="C121" s="2" t="s">
        <v>1336</v>
      </c>
      <c r="D121" s="2" t="s">
        <v>122</v>
      </c>
      <c r="E121" s="2" t="s">
        <v>123</v>
      </c>
      <c r="F121" s="2" t="s">
        <v>1667</v>
      </c>
      <c r="G121" s="2" t="s">
        <v>1667</v>
      </c>
      <c r="H121" s="2" t="s">
        <v>1667</v>
      </c>
      <c r="I121" s="2" t="s">
        <v>1668</v>
      </c>
      <c r="J121" s="2" t="s">
        <v>126</v>
      </c>
      <c r="K121" s="2" t="s">
        <v>484</v>
      </c>
      <c r="L121" s="3">
        <v>57</v>
      </c>
      <c r="M121" s="3">
        <v>59.85</v>
      </c>
      <c r="N121" s="3">
        <v>119</v>
      </c>
      <c r="O121" s="2" t="s">
        <v>128</v>
      </c>
      <c r="P121" s="2" t="s">
        <v>432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219</v>
      </c>
      <c r="V121" s="2" t="s">
        <v>220</v>
      </c>
      <c r="W121" s="2" t="s">
        <v>433</v>
      </c>
      <c r="X121" s="2" t="s">
        <v>1117</v>
      </c>
      <c r="Y121" s="2" t="s">
        <v>496</v>
      </c>
      <c r="Z121" s="4">
        <v>45</v>
      </c>
      <c r="AA121" s="4">
        <f>=ROUNDDOWN(45,0)</f>
      </c>
      <c r="AB121" s="5">
        <v>1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15</v>
      </c>
      <c r="AQ121" s="8">
        <v>971.29</v>
      </c>
      <c r="AR121" s="4"/>
      <c r="AS121" s="8"/>
      <c r="AT121" s="7"/>
      <c r="AU121" s="7"/>
      <c r="AV121" s="4">
        <v>15</v>
      </c>
      <c r="AW121" s="8">
        <v>971.29</v>
      </c>
      <c r="AX121" s="4"/>
      <c r="AY121" s="8"/>
      <c r="AZ121" s="7"/>
      <c r="BA121" s="7"/>
      <c r="BB121" s="7">
        <v>1</v>
      </c>
      <c r="BC121" s="4">
        <v>22</v>
      </c>
      <c r="BD121" s="8">
        <v>1403.26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0.6922</v>
      </c>
      <c r="BJ121" s="4">
        <v>15</v>
      </c>
      <c r="BK121" s="8">
        <v>971.29</v>
      </c>
      <c r="BL121" s="2" t="s">
        <v>1514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256</v>
      </c>
      <c r="BV121" s="2" t="s">
        <v>128</v>
      </c>
      <c r="BW121" s="2" t="s">
        <v>131</v>
      </c>
      <c r="BX121" s="2" t="s">
        <v>131</v>
      </c>
      <c r="BY121" s="2" t="s">
        <v>141</v>
      </c>
      <c r="BZ121" s="2" t="s">
        <v>131</v>
      </c>
      <c r="CA121" s="4">
        <v>3</v>
      </c>
      <c r="CB121" s="8">
        <v>161.6</v>
      </c>
      <c r="CC121" s="4"/>
      <c r="CD121" s="8"/>
      <c r="CE121" s="7"/>
      <c r="CF121" s="7"/>
      <c r="CG121" s="2" t="s">
        <v>139</v>
      </c>
      <c r="CH121" s="2" t="s">
        <v>128</v>
      </c>
      <c r="CI121" s="2" t="s">
        <v>496</v>
      </c>
      <c r="CJ121" s="2" t="s">
        <v>1669</v>
      </c>
      <c r="CK121" s="2" t="s">
        <v>141</v>
      </c>
      <c r="CL121" s="2" t="s">
        <v>131</v>
      </c>
      <c r="CM121" s="4">
        <v>6</v>
      </c>
      <c r="CN121" s="8">
        <v>420.08</v>
      </c>
      <c r="CO121" s="4"/>
      <c r="CP121" s="8"/>
      <c r="CQ121" s="7"/>
      <c r="CR121" s="7"/>
      <c r="CS121" s="2" t="s">
        <v>139</v>
      </c>
      <c r="CT121" s="2" t="s">
        <v>128</v>
      </c>
      <c r="CU121" s="2" t="s">
        <v>305</v>
      </c>
      <c r="CV121" s="2" t="s">
        <v>538</v>
      </c>
      <c r="CW121" s="2" t="s">
        <v>141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128</v>
      </c>
      <c r="DG121" s="2" t="s">
        <v>1528</v>
      </c>
      <c r="DH121" s="2" t="s">
        <v>374</v>
      </c>
      <c r="DI121" s="2" t="s">
        <v>141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128</v>
      </c>
      <c r="DS121" s="2" t="s">
        <v>442</v>
      </c>
      <c r="DT121" s="2" t="s">
        <v>131</v>
      </c>
      <c r="DU121" s="2" t="s">
        <v>141</v>
      </c>
      <c r="DV121" s="2" t="s">
        <v>131</v>
      </c>
      <c r="DW121" s="4">
        <v>3</v>
      </c>
      <c r="DX121" s="8">
        <v>188.52</v>
      </c>
      <c r="DY121" s="4"/>
      <c r="DZ121" s="8"/>
      <c r="EA121" s="7"/>
      <c r="EB121" s="7"/>
      <c r="EC121" s="2" t="s">
        <v>139</v>
      </c>
      <c r="ED121" s="2" t="s">
        <v>128</v>
      </c>
      <c r="EE121" s="2" t="s">
        <v>322</v>
      </c>
      <c r="EF121" s="2" t="s">
        <v>687</v>
      </c>
      <c r="EG121" s="2" t="s">
        <v>141</v>
      </c>
      <c r="EH121" s="2" t="s">
        <v>131</v>
      </c>
      <c r="EI121" s="4">
        <v>3</v>
      </c>
      <c r="EJ121" s="8">
        <v>201.09</v>
      </c>
      <c r="EK121" s="4"/>
      <c r="EL121" s="8"/>
      <c r="EM121" s="7"/>
      <c r="EN121" s="7"/>
      <c r="EO121" s="2" t="s">
        <v>139</v>
      </c>
      <c r="EP121" s="2" t="s">
        <v>128</v>
      </c>
      <c r="EQ121" s="2" t="s">
        <v>496</v>
      </c>
      <c r="ER121" s="2" t="s">
        <v>1670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149</v>
      </c>
      <c r="FB121" s="2" t="s">
        <v>128</v>
      </c>
      <c r="FC121" s="2" t="s">
        <v>131</v>
      </c>
      <c r="FD121" s="2" t="s">
        <v>131</v>
      </c>
      <c r="FE121" s="2" t="s">
        <v>141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128</v>
      </c>
      <c r="FO121" s="2" t="s">
        <v>233</v>
      </c>
      <c r="FP121" s="2" t="s">
        <v>131</v>
      </c>
      <c r="FQ121" s="2" t="s">
        <v>141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128</v>
      </c>
      <c r="GA121" s="2" t="s">
        <v>447</v>
      </c>
      <c r="GB121" s="2" t="s">
        <v>131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256</v>
      </c>
      <c r="GL121" s="2" t="s">
        <v>128</v>
      </c>
      <c r="GM121" s="2" t="s">
        <v>131</v>
      </c>
      <c r="GN121" s="2" t="s">
        <v>131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421</v>
      </c>
      <c r="GX121" s="2" t="s">
        <v>128</v>
      </c>
      <c r="GY121" s="2" t="s">
        <v>300</v>
      </c>
      <c r="GZ121" s="2" t="s">
        <v>131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206</v>
      </c>
      <c r="HJ121" s="2" t="s">
        <v>128</v>
      </c>
      <c r="HK121" s="2" t="s">
        <v>131</v>
      </c>
      <c r="HL121" s="2" t="s">
        <v>131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128</v>
      </c>
      <c r="HW121" s="2" t="s">
        <v>438</v>
      </c>
      <c r="HX121" s="2" t="s">
        <v>131</v>
      </c>
      <c r="HY121" s="2" t="s">
        <v>141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128</v>
      </c>
      <c r="II121" s="2" t="s">
        <v>1091</v>
      </c>
      <c r="IJ121" s="2" t="s">
        <v>1671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128</v>
      </c>
      <c r="IU121" s="2" t="s">
        <v>496</v>
      </c>
      <c r="IV121" s="2" t="s">
        <v>464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128</v>
      </c>
      <c r="JG121" s="2" t="s">
        <v>131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131</v>
      </c>
      <c r="JR121" s="2" t="s">
        <v>131</v>
      </c>
      <c r="JS121" s="2" t="s">
        <v>131</v>
      </c>
      <c r="JT121" s="2" t="s">
        <v>131</v>
      </c>
      <c r="JU121" s="2" t="s">
        <v>131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128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172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128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128</v>
      </c>
      <c r="MM121" s="2" t="s">
        <v>131</v>
      </c>
      <c r="MN121" s="2" t="s">
        <v>131</v>
      </c>
      <c r="MO121" s="2" t="s">
        <v>141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128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170</v>
      </c>
      <c r="PF121" s="2" t="s">
        <v>128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170</v>
      </c>
      <c r="PR121" s="2" t="s">
        <v>128</v>
      </c>
      <c r="PS121" s="2" t="s">
        <v>131</v>
      </c>
      <c r="PT121" s="2" t="s">
        <v>131</v>
      </c>
      <c r="PU121" s="2" t="s">
        <v>141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128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170</v>
      </c>
      <c r="RB121" s="2" t="s">
        <v>128</v>
      </c>
      <c r="RC121" s="2" t="s">
        <v>131</v>
      </c>
      <c r="RD121" s="2" t="s">
        <v>131</v>
      </c>
      <c r="RE121" s="2" t="s">
        <v>141</v>
      </c>
      <c r="RF121" s="2" t="s">
        <v>131</v>
      </c>
    </row>
    <row r="122">
      <c r="A122" s="2" t="s">
        <v>1672</v>
      </c>
      <c r="B122" s="2" t="s">
        <v>120</v>
      </c>
      <c r="C122" s="2" t="s">
        <v>1336</v>
      </c>
      <c r="D122" s="2" t="s">
        <v>122</v>
      </c>
      <c r="E122" s="2" t="s">
        <v>123</v>
      </c>
      <c r="F122" s="2" t="s">
        <v>1667</v>
      </c>
      <c r="G122" s="2" t="s">
        <v>1667</v>
      </c>
      <c r="H122" s="2" t="s">
        <v>1667</v>
      </c>
      <c r="I122" s="2" t="s">
        <v>1668</v>
      </c>
      <c r="J122" s="2" t="s">
        <v>126</v>
      </c>
      <c r="K122" s="2" t="s">
        <v>1673</v>
      </c>
      <c r="L122" s="3">
        <v>62</v>
      </c>
      <c r="M122" s="3">
        <v>65.1</v>
      </c>
      <c r="N122" s="3">
        <v>129.99</v>
      </c>
      <c r="O122" s="2" t="s">
        <v>128</v>
      </c>
      <c r="P122" s="2" t="s">
        <v>432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219</v>
      </c>
      <c r="V122" s="2" t="s">
        <v>220</v>
      </c>
      <c r="W122" s="2" t="s">
        <v>433</v>
      </c>
      <c r="X122" s="2" t="s">
        <v>1117</v>
      </c>
      <c r="Y122" s="2" t="s">
        <v>1674</v>
      </c>
      <c r="Z122" s="4">
        <v>85</v>
      </c>
      <c r="AA122" s="4">
        <f>=ROUNDDOWN(141.666666666667,0)</f>
      </c>
      <c r="AB122" s="5">
        <v>0.6</v>
      </c>
      <c r="AC122" s="2" t="s">
        <v>131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7</v>
      </c>
      <c r="AQ122" s="8">
        <v>431.97</v>
      </c>
      <c r="AR122" s="4"/>
      <c r="AS122" s="8"/>
      <c r="AT122" s="7"/>
      <c r="AU122" s="7"/>
      <c r="AV122" s="4">
        <v>7</v>
      </c>
      <c r="AW122" s="8">
        <v>431.97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0.3078</v>
      </c>
      <c r="BJ122" s="4">
        <v>7</v>
      </c>
      <c r="BK122" s="8">
        <v>431.97</v>
      </c>
      <c r="BL122" s="2" t="s">
        <v>1675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256</v>
      </c>
      <c r="BV122" s="2" t="s">
        <v>128</v>
      </c>
      <c r="BW122" s="2" t="s">
        <v>131</v>
      </c>
      <c r="BX122" s="2" t="s">
        <v>131</v>
      </c>
      <c r="BY122" s="2" t="s">
        <v>141</v>
      </c>
      <c r="BZ122" s="2" t="s">
        <v>131</v>
      </c>
      <c r="CA122" s="4">
        <v>2</v>
      </c>
      <c r="CB122" s="8">
        <v>110.68</v>
      </c>
      <c r="CC122" s="4"/>
      <c r="CD122" s="8"/>
      <c r="CE122" s="7"/>
      <c r="CF122" s="7"/>
      <c r="CG122" s="2" t="s">
        <v>139</v>
      </c>
      <c r="CH122" s="2" t="s">
        <v>128</v>
      </c>
      <c r="CI122" s="2" t="s">
        <v>1530</v>
      </c>
      <c r="CJ122" s="2" t="s">
        <v>1539</v>
      </c>
      <c r="CK122" s="2" t="s">
        <v>141</v>
      </c>
      <c r="CL122" s="2" t="s">
        <v>131</v>
      </c>
      <c r="CM122" s="4">
        <v>2</v>
      </c>
      <c r="CN122" s="8">
        <v>117.18</v>
      </c>
      <c r="CO122" s="4"/>
      <c r="CP122" s="8"/>
      <c r="CQ122" s="7"/>
      <c r="CR122" s="7"/>
      <c r="CS122" s="2" t="s">
        <v>139</v>
      </c>
      <c r="CT122" s="2" t="s">
        <v>128</v>
      </c>
      <c r="CU122" s="2" t="s">
        <v>480</v>
      </c>
      <c r="CV122" s="2" t="s">
        <v>478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128</v>
      </c>
      <c r="DG122" s="2" t="s">
        <v>1528</v>
      </c>
      <c r="DH122" s="2" t="s">
        <v>131</v>
      </c>
      <c r="DI122" s="2" t="s">
        <v>141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128</v>
      </c>
      <c r="DS122" s="2" t="s">
        <v>442</v>
      </c>
      <c r="DT122" s="2" t="s">
        <v>131</v>
      </c>
      <c r="DU122" s="2" t="s">
        <v>141</v>
      </c>
      <c r="DV122" s="2" t="s">
        <v>131</v>
      </c>
      <c r="DW122" s="4">
        <v>1</v>
      </c>
      <c r="DX122" s="8">
        <v>68.36</v>
      </c>
      <c r="DY122" s="4"/>
      <c r="DZ122" s="8"/>
      <c r="EA122" s="7"/>
      <c r="EB122" s="7"/>
      <c r="EC122" s="2" t="s">
        <v>139</v>
      </c>
      <c r="ED122" s="2" t="s">
        <v>128</v>
      </c>
      <c r="EE122" s="2" t="s">
        <v>322</v>
      </c>
      <c r="EF122" s="2" t="s">
        <v>461</v>
      </c>
      <c r="EG122" s="2" t="s">
        <v>141</v>
      </c>
      <c r="EH122" s="2" t="s">
        <v>131</v>
      </c>
      <c r="EI122" s="4">
        <v>1</v>
      </c>
      <c r="EJ122" s="8">
        <v>72.91</v>
      </c>
      <c r="EK122" s="4"/>
      <c r="EL122" s="8"/>
      <c r="EM122" s="7"/>
      <c r="EN122" s="7"/>
      <c r="EO122" s="2" t="s">
        <v>139</v>
      </c>
      <c r="EP122" s="2" t="s">
        <v>128</v>
      </c>
      <c r="EQ122" s="2" t="s">
        <v>598</v>
      </c>
      <c r="ER122" s="2" t="s">
        <v>323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128</v>
      </c>
      <c r="FC122" s="2" t="s">
        <v>131</v>
      </c>
      <c r="FD122" s="2" t="s">
        <v>131</v>
      </c>
      <c r="FE122" s="2" t="s">
        <v>141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128</v>
      </c>
      <c r="FO122" s="2" t="s">
        <v>233</v>
      </c>
      <c r="FP122" s="2" t="s">
        <v>131</v>
      </c>
      <c r="FQ122" s="2" t="s">
        <v>141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128</v>
      </c>
      <c r="GA122" s="2" t="s">
        <v>447</v>
      </c>
      <c r="GB122" s="2" t="s">
        <v>131</v>
      </c>
      <c r="GC122" s="2" t="s">
        <v>141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256</v>
      </c>
      <c r="GL122" s="2" t="s">
        <v>128</v>
      </c>
      <c r="GM122" s="2" t="s">
        <v>131</v>
      </c>
      <c r="GN122" s="2" t="s">
        <v>131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421</v>
      </c>
      <c r="GX122" s="2" t="s">
        <v>128</v>
      </c>
      <c r="GY122" s="2" t="s">
        <v>300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206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256</v>
      </c>
      <c r="HV122" s="2" t="s">
        <v>128</v>
      </c>
      <c r="HW122" s="2" t="s">
        <v>131</v>
      </c>
      <c r="HX122" s="2" t="s">
        <v>131</v>
      </c>
      <c r="HY122" s="2" t="s">
        <v>141</v>
      </c>
      <c r="HZ122" s="2" t="s">
        <v>131</v>
      </c>
      <c r="IA122" s="4">
        <v>1</v>
      </c>
      <c r="IB122" s="8">
        <v>62.84</v>
      </c>
      <c r="IC122" s="4"/>
      <c r="ID122" s="8"/>
      <c r="IE122" s="7"/>
      <c r="IF122" s="7"/>
      <c r="IG122" s="2" t="s">
        <v>139</v>
      </c>
      <c r="IH122" s="2" t="s">
        <v>128</v>
      </c>
      <c r="II122" s="2" t="s">
        <v>451</v>
      </c>
      <c r="IJ122" s="2" t="s">
        <v>200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128</v>
      </c>
      <c r="IU122" s="2" t="s">
        <v>480</v>
      </c>
      <c r="IV122" s="2" t="s">
        <v>131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170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128</v>
      </c>
      <c r="JS122" s="2" t="s">
        <v>480</v>
      </c>
      <c r="JT122" s="2" t="s">
        <v>131</v>
      </c>
      <c r="JU122" s="2" t="s">
        <v>141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170</v>
      </c>
      <c r="KD122" s="2" t="s">
        <v>128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128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172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128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128</v>
      </c>
      <c r="MM122" s="2" t="s">
        <v>131</v>
      </c>
      <c r="MN122" s="2" t="s">
        <v>131</v>
      </c>
      <c r="MO122" s="2" t="s">
        <v>141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128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128</v>
      </c>
      <c r="NW122" s="2" t="s">
        <v>131</v>
      </c>
      <c r="NX122" s="2" t="s">
        <v>131</v>
      </c>
      <c r="NY122" s="2" t="s">
        <v>141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128</v>
      </c>
      <c r="OI122" s="2" t="s">
        <v>131</v>
      </c>
      <c r="OJ122" s="2" t="s">
        <v>131</v>
      </c>
      <c r="OK122" s="2" t="s">
        <v>141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128</v>
      </c>
      <c r="OU122" s="2" t="s">
        <v>131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170</v>
      </c>
      <c r="PF122" s="2" t="s">
        <v>128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170</v>
      </c>
      <c r="PR122" s="2" t="s">
        <v>128</v>
      </c>
      <c r="PS122" s="2" t="s">
        <v>131</v>
      </c>
      <c r="PT122" s="2" t="s">
        <v>131</v>
      </c>
      <c r="PU122" s="2" t="s">
        <v>141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128</v>
      </c>
      <c r="QQ122" s="2" t="s">
        <v>131</v>
      </c>
      <c r="QR122" s="2" t="s">
        <v>131</v>
      </c>
      <c r="QS122" s="2" t="s">
        <v>141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170</v>
      </c>
      <c r="RB122" s="2" t="s">
        <v>128</v>
      </c>
      <c r="RC122" s="2" t="s">
        <v>131</v>
      </c>
      <c r="RD122" s="2" t="s">
        <v>131</v>
      </c>
      <c r="RE122" s="2" t="s">
        <v>141</v>
      </c>
      <c r="RF122" s="2" t="s">
        <v>131</v>
      </c>
    </row>
    <row r="123">
      <c r="A123" s="2" t="s">
        <v>1676</v>
      </c>
      <c r="B123" s="2" t="s">
        <v>120</v>
      </c>
      <c r="C123" s="2" t="s">
        <v>1336</v>
      </c>
      <c r="D123" s="2" t="s">
        <v>122</v>
      </c>
      <c r="E123" s="2" t="s">
        <v>123</v>
      </c>
      <c r="F123" s="2" t="s">
        <v>1677</v>
      </c>
      <c r="G123" s="2" t="s">
        <v>1677</v>
      </c>
      <c r="H123" s="2" t="s">
        <v>1677</v>
      </c>
      <c r="I123" s="2" t="s">
        <v>1678</v>
      </c>
      <c r="J123" s="2" t="s">
        <v>126</v>
      </c>
      <c r="K123" s="2" t="s">
        <v>1379</v>
      </c>
      <c r="L123" s="3">
        <v>34</v>
      </c>
      <c r="M123" s="3">
        <v>35.7</v>
      </c>
      <c r="N123" s="3">
        <v>69.99</v>
      </c>
      <c r="O123" s="2" t="s">
        <v>128</v>
      </c>
      <c r="P123" s="2" t="s">
        <v>432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219</v>
      </c>
      <c r="V123" s="2" t="s">
        <v>220</v>
      </c>
      <c r="W123" s="2" t="s">
        <v>183</v>
      </c>
      <c r="X123" s="2" t="s">
        <v>433</v>
      </c>
      <c r="Y123" s="2" t="s">
        <v>568</v>
      </c>
      <c r="Z123" s="4">
        <v>53</v>
      </c>
      <c r="AA123" s="4">
        <f>=ROUNDDOWN(17.6666666666667,0)</f>
      </c>
      <c r="AB123" s="5">
        <v>3</v>
      </c>
      <c r="AC123" s="2" t="s">
        <v>312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24</v>
      </c>
      <c r="AQ123" s="8">
        <v>966</v>
      </c>
      <c r="AR123" s="4"/>
      <c r="AS123" s="8"/>
      <c r="AT123" s="7"/>
      <c r="AU123" s="7"/>
      <c r="AV123" s="4">
        <v>24</v>
      </c>
      <c r="AW123" s="8">
        <v>966</v>
      </c>
      <c r="AX123" s="4"/>
      <c r="AY123" s="8"/>
      <c r="AZ123" s="7"/>
      <c r="BA123" s="7"/>
      <c r="BB123" s="7">
        <v>1</v>
      </c>
      <c r="BC123" s="4">
        <v>30</v>
      </c>
      <c r="BD123" s="8">
        <v>1182.34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0.817</v>
      </c>
      <c r="BJ123" s="4">
        <v>24</v>
      </c>
      <c r="BK123" s="8">
        <v>966</v>
      </c>
      <c r="BL123" s="2" t="s">
        <v>657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256</v>
      </c>
      <c r="BV123" s="2" t="s">
        <v>128</v>
      </c>
      <c r="BW123" s="2" t="s">
        <v>131</v>
      </c>
      <c r="BX123" s="2" t="s">
        <v>131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128</v>
      </c>
      <c r="CI123" s="2" t="s">
        <v>1679</v>
      </c>
      <c r="CJ123" s="2" t="s">
        <v>131</v>
      </c>
      <c r="CK123" s="2" t="s">
        <v>141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128</v>
      </c>
      <c r="CU123" s="2" t="s">
        <v>1265</v>
      </c>
      <c r="CV123" s="2" t="s">
        <v>131</v>
      </c>
      <c r="CW123" s="2" t="s">
        <v>141</v>
      </c>
      <c r="CX123" s="2" t="s">
        <v>131</v>
      </c>
      <c r="CY123" s="4">
        <v>18</v>
      </c>
      <c r="CZ123" s="8">
        <v>726.12</v>
      </c>
      <c r="DA123" s="4"/>
      <c r="DB123" s="8"/>
      <c r="DC123" s="7"/>
      <c r="DD123" s="7"/>
      <c r="DE123" s="2" t="s">
        <v>139</v>
      </c>
      <c r="DF123" s="2" t="s">
        <v>128</v>
      </c>
      <c r="DG123" s="2" t="s">
        <v>443</v>
      </c>
      <c r="DH123" s="2" t="s">
        <v>1680</v>
      </c>
      <c r="DI123" s="2" t="s">
        <v>141</v>
      </c>
      <c r="DJ123" s="2" t="s">
        <v>131</v>
      </c>
      <c r="DK123" s="4">
        <v>5</v>
      </c>
      <c r="DL123" s="8">
        <v>199.9</v>
      </c>
      <c r="DM123" s="4"/>
      <c r="DN123" s="8"/>
      <c r="DO123" s="7"/>
      <c r="DP123" s="7"/>
      <c r="DQ123" s="2" t="s">
        <v>139</v>
      </c>
      <c r="DR123" s="2" t="s">
        <v>128</v>
      </c>
      <c r="DS123" s="2" t="s">
        <v>376</v>
      </c>
      <c r="DT123" s="2" t="s">
        <v>200</v>
      </c>
      <c r="DU123" s="2" t="s">
        <v>141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170</v>
      </c>
      <c r="ED123" s="2" t="s">
        <v>128</v>
      </c>
      <c r="EE123" s="2" t="s">
        <v>131</v>
      </c>
      <c r="EF123" s="2" t="s">
        <v>131</v>
      </c>
      <c r="EG123" s="2" t="s">
        <v>141</v>
      </c>
      <c r="EH123" s="2" t="s">
        <v>131</v>
      </c>
      <c r="EI123" s="4">
        <v>1</v>
      </c>
      <c r="EJ123" s="8">
        <v>39.98</v>
      </c>
      <c r="EK123" s="4"/>
      <c r="EL123" s="8"/>
      <c r="EM123" s="7"/>
      <c r="EN123" s="7"/>
      <c r="EO123" s="2" t="s">
        <v>139</v>
      </c>
      <c r="EP123" s="2" t="s">
        <v>128</v>
      </c>
      <c r="EQ123" s="2" t="s">
        <v>1324</v>
      </c>
      <c r="ER123" s="2" t="s">
        <v>1533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128</v>
      </c>
      <c r="FC123" s="2" t="s">
        <v>131</v>
      </c>
      <c r="FD123" s="2" t="s">
        <v>131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128</v>
      </c>
      <c r="FO123" s="2" t="s">
        <v>233</v>
      </c>
      <c r="FP123" s="2" t="s">
        <v>131</v>
      </c>
      <c r="FQ123" s="2" t="s">
        <v>141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170</v>
      </c>
      <c r="FZ123" s="2" t="s">
        <v>128</v>
      </c>
      <c r="GA123" s="2" t="s">
        <v>131</v>
      </c>
      <c r="GB123" s="2" t="s">
        <v>131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256</v>
      </c>
      <c r="GL123" s="2" t="s">
        <v>128</v>
      </c>
      <c r="GM123" s="2" t="s">
        <v>131</v>
      </c>
      <c r="GN123" s="2" t="s">
        <v>131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170</v>
      </c>
      <c r="GX123" s="2" t="s">
        <v>128</v>
      </c>
      <c r="GY123" s="2" t="s">
        <v>131</v>
      </c>
      <c r="GZ123" s="2" t="s">
        <v>131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170</v>
      </c>
      <c r="HJ123" s="2" t="s">
        <v>128</v>
      </c>
      <c r="HK123" s="2" t="s">
        <v>131</v>
      </c>
      <c r="HL123" s="2" t="s">
        <v>131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256</v>
      </c>
      <c r="HV123" s="2" t="s">
        <v>128</v>
      </c>
      <c r="HW123" s="2" t="s">
        <v>131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256</v>
      </c>
      <c r="IH123" s="2" t="s">
        <v>128</v>
      </c>
      <c r="II123" s="2" t="s">
        <v>131</v>
      </c>
      <c r="IJ123" s="2" t="s">
        <v>131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128</v>
      </c>
      <c r="IU123" s="2" t="s">
        <v>1265</v>
      </c>
      <c r="IV123" s="2" t="s">
        <v>131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128</v>
      </c>
      <c r="JG123" s="2" t="s">
        <v>131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128</v>
      </c>
      <c r="JS123" s="2" t="s">
        <v>1265</v>
      </c>
      <c r="JT123" s="2" t="s">
        <v>131</v>
      </c>
      <c r="JU123" s="2" t="s">
        <v>141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128</v>
      </c>
      <c r="KE123" s="2" t="s">
        <v>131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128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172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128</v>
      </c>
      <c r="MM123" s="2" t="s">
        <v>131</v>
      </c>
      <c r="MN123" s="2" t="s">
        <v>131</v>
      </c>
      <c r="MO123" s="2" t="s">
        <v>141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128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128</v>
      </c>
      <c r="NW123" s="2" t="s">
        <v>131</v>
      </c>
      <c r="NX123" s="2" t="s">
        <v>131</v>
      </c>
      <c r="NY123" s="2" t="s">
        <v>141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256</v>
      </c>
      <c r="OH123" s="2" t="s">
        <v>128</v>
      </c>
      <c r="OI123" s="2" t="s">
        <v>131</v>
      </c>
      <c r="OJ123" s="2" t="s">
        <v>131</v>
      </c>
      <c r="OK123" s="2" t="s">
        <v>141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128</v>
      </c>
      <c r="OU123" s="2" t="s">
        <v>131</v>
      </c>
      <c r="OV123" s="2" t="s">
        <v>131</v>
      </c>
      <c r="OW123" s="2" t="s">
        <v>141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170</v>
      </c>
      <c r="PR123" s="2" t="s">
        <v>128</v>
      </c>
      <c r="PS123" s="2" t="s">
        <v>131</v>
      </c>
      <c r="PT123" s="2" t="s">
        <v>131</v>
      </c>
      <c r="PU123" s="2" t="s">
        <v>141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128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131</v>
      </c>
      <c r="RB123" s="2" t="s">
        <v>131</v>
      </c>
      <c r="RC123" s="2" t="s">
        <v>131</v>
      </c>
      <c r="RD123" s="2" t="s">
        <v>131</v>
      </c>
      <c r="RE123" s="2" t="s">
        <v>131</v>
      </c>
      <c r="RF123" s="2" t="s">
        <v>131</v>
      </c>
    </row>
    <row r="124">
      <c r="A124" s="2" t="s">
        <v>1681</v>
      </c>
      <c r="B124" s="2" t="s">
        <v>120</v>
      </c>
      <c r="C124" s="2" t="s">
        <v>1336</v>
      </c>
      <c r="D124" s="2" t="s">
        <v>122</v>
      </c>
      <c r="E124" s="2" t="s">
        <v>123</v>
      </c>
      <c r="F124" s="2" t="s">
        <v>1677</v>
      </c>
      <c r="G124" s="2" t="s">
        <v>1677</v>
      </c>
      <c r="H124" s="2" t="s">
        <v>1677</v>
      </c>
      <c r="I124" s="2" t="s">
        <v>1678</v>
      </c>
      <c r="J124" s="2" t="s">
        <v>126</v>
      </c>
      <c r="K124" s="2" t="s">
        <v>484</v>
      </c>
      <c r="L124" s="3">
        <v>34</v>
      </c>
      <c r="M124" s="3">
        <v>35.7</v>
      </c>
      <c r="N124" s="3">
        <v>69.99</v>
      </c>
      <c r="O124" s="2" t="s">
        <v>128</v>
      </c>
      <c r="P124" s="2" t="s">
        <v>432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219</v>
      </c>
      <c r="V124" s="2" t="s">
        <v>220</v>
      </c>
      <c r="W124" s="2" t="s">
        <v>183</v>
      </c>
      <c r="X124" s="2" t="s">
        <v>433</v>
      </c>
      <c r="Y124" s="2" t="s">
        <v>568</v>
      </c>
      <c r="Z124" s="4">
        <v>94</v>
      </c>
      <c r="AA124" s="4">
        <f>=ROUNDDOWN(94,0)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6</v>
      </c>
      <c r="AQ124" s="8">
        <v>216.34</v>
      </c>
      <c r="AR124" s="4"/>
      <c r="AS124" s="8"/>
      <c r="AT124" s="7"/>
      <c r="AU124" s="7"/>
      <c r="AV124" s="4">
        <v>6</v>
      </c>
      <c r="AW124" s="8">
        <v>216.34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0.183</v>
      </c>
      <c r="BJ124" s="4">
        <v>6</v>
      </c>
      <c r="BK124" s="8">
        <v>216.34</v>
      </c>
      <c r="BL124" s="2" t="s">
        <v>665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256</v>
      </c>
      <c r="BV124" s="2" t="s">
        <v>128</v>
      </c>
      <c r="BW124" s="2" t="s">
        <v>131</v>
      </c>
      <c r="BX124" s="2" t="s">
        <v>131</v>
      </c>
      <c r="BY124" s="2" t="s">
        <v>141</v>
      </c>
      <c r="BZ124" s="2" t="s">
        <v>131</v>
      </c>
      <c r="CA124" s="4">
        <v>2</v>
      </c>
      <c r="CB124" s="8">
        <v>64.26</v>
      </c>
      <c r="CC124" s="4"/>
      <c r="CD124" s="8"/>
      <c r="CE124" s="7"/>
      <c r="CF124" s="7"/>
      <c r="CG124" s="2" t="s">
        <v>139</v>
      </c>
      <c r="CH124" s="2" t="s">
        <v>128</v>
      </c>
      <c r="CI124" s="2" t="s">
        <v>1679</v>
      </c>
      <c r="CJ124" s="2" t="s">
        <v>1682</v>
      </c>
      <c r="CK124" s="2" t="s">
        <v>141</v>
      </c>
      <c r="CL124" s="2" t="s">
        <v>131</v>
      </c>
      <c r="CM124" s="4">
        <v>2</v>
      </c>
      <c r="CN124" s="8">
        <v>71.4</v>
      </c>
      <c r="CO124" s="4"/>
      <c r="CP124" s="8"/>
      <c r="CQ124" s="7"/>
      <c r="CR124" s="7"/>
      <c r="CS124" s="2" t="s">
        <v>139</v>
      </c>
      <c r="CT124" s="2" t="s">
        <v>128</v>
      </c>
      <c r="CU124" s="2" t="s">
        <v>1265</v>
      </c>
      <c r="CV124" s="2" t="s">
        <v>1683</v>
      </c>
      <c r="CW124" s="2" t="s">
        <v>141</v>
      </c>
      <c r="CX124" s="2" t="s">
        <v>131</v>
      </c>
      <c r="CY124" s="4">
        <v>2</v>
      </c>
      <c r="CZ124" s="8">
        <v>80.68</v>
      </c>
      <c r="DA124" s="4"/>
      <c r="DB124" s="8"/>
      <c r="DC124" s="7"/>
      <c r="DD124" s="7"/>
      <c r="DE124" s="2" t="s">
        <v>139</v>
      </c>
      <c r="DF124" s="2" t="s">
        <v>128</v>
      </c>
      <c r="DG124" s="2" t="s">
        <v>443</v>
      </c>
      <c r="DH124" s="2" t="s">
        <v>1288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128</v>
      </c>
      <c r="DS124" s="2" t="s">
        <v>376</v>
      </c>
      <c r="DT124" s="2" t="s">
        <v>131</v>
      </c>
      <c r="DU124" s="2" t="s">
        <v>141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170</v>
      </c>
      <c r="ED124" s="2" t="s">
        <v>128</v>
      </c>
      <c r="EE124" s="2" t="s">
        <v>131</v>
      </c>
      <c r="EF124" s="2" t="s">
        <v>131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128</v>
      </c>
      <c r="EQ124" s="2" t="s">
        <v>1324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128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128</v>
      </c>
      <c r="FO124" s="2" t="s">
        <v>233</v>
      </c>
      <c r="FP124" s="2" t="s">
        <v>131</v>
      </c>
      <c r="FQ124" s="2" t="s">
        <v>141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170</v>
      </c>
      <c r="FZ124" s="2" t="s">
        <v>128</v>
      </c>
      <c r="GA124" s="2" t="s">
        <v>131</v>
      </c>
      <c r="GB124" s="2" t="s">
        <v>131</v>
      </c>
      <c r="GC124" s="2" t="s">
        <v>141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256</v>
      </c>
      <c r="GL124" s="2" t="s">
        <v>128</v>
      </c>
      <c r="GM124" s="2" t="s">
        <v>131</v>
      </c>
      <c r="GN124" s="2" t="s">
        <v>131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170</v>
      </c>
      <c r="GX124" s="2" t="s">
        <v>128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170</v>
      </c>
      <c r="HJ124" s="2" t="s">
        <v>128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256</v>
      </c>
      <c r="HV124" s="2" t="s">
        <v>128</v>
      </c>
      <c r="HW124" s="2" t="s">
        <v>131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256</v>
      </c>
      <c r="IH124" s="2" t="s">
        <v>128</v>
      </c>
      <c r="II124" s="2" t="s">
        <v>131</v>
      </c>
      <c r="IJ124" s="2" t="s">
        <v>131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128</v>
      </c>
      <c r="IU124" s="2" t="s">
        <v>1265</v>
      </c>
      <c r="IV124" s="2" t="s">
        <v>131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170</v>
      </c>
      <c r="JF124" s="2" t="s">
        <v>128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128</v>
      </c>
      <c r="JS124" s="2" t="s">
        <v>1265</v>
      </c>
      <c r="JT124" s="2" t="s">
        <v>131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170</v>
      </c>
      <c r="KD124" s="2" t="s">
        <v>128</v>
      </c>
      <c r="KE124" s="2" t="s">
        <v>131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170</v>
      </c>
      <c r="KP124" s="2" t="s">
        <v>128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172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170</v>
      </c>
      <c r="ML124" s="2" t="s">
        <v>128</v>
      </c>
      <c r="MM124" s="2" t="s">
        <v>131</v>
      </c>
      <c r="MN124" s="2" t="s">
        <v>131</v>
      </c>
      <c r="MO124" s="2" t="s">
        <v>141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128</v>
      </c>
      <c r="NW124" s="2" t="s">
        <v>131</v>
      </c>
      <c r="NX124" s="2" t="s">
        <v>131</v>
      </c>
      <c r="NY124" s="2" t="s">
        <v>141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170</v>
      </c>
      <c r="OT124" s="2" t="s">
        <v>128</v>
      </c>
      <c r="OU124" s="2" t="s">
        <v>131</v>
      </c>
      <c r="OV124" s="2" t="s">
        <v>131</v>
      </c>
      <c r="OW124" s="2" t="s">
        <v>141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170</v>
      </c>
      <c r="PR124" s="2" t="s">
        <v>128</v>
      </c>
      <c r="PS124" s="2" t="s">
        <v>131</v>
      </c>
      <c r="PT124" s="2" t="s">
        <v>131</v>
      </c>
      <c r="PU124" s="2" t="s">
        <v>141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128</v>
      </c>
      <c r="QQ124" s="2" t="s">
        <v>131</v>
      </c>
      <c r="QR124" s="2" t="s">
        <v>131</v>
      </c>
      <c r="QS124" s="2" t="s">
        <v>141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131</v>
      </c>
      <c r="RB124" s="2" t="s">
        <v>131</v>
      </c>
      <c r="RC124" s="2" t="s">
        <v>131</v>
      </c>
      <c r="RD124" s="2" t="s">
        <v>131</v>
      </c>
      <c r="RE124" s="2" t="s">
        <v>131</v>
      </c>
      <c r="RF124" s="2" t="s">
        <v>131</v>
      </c>
    </row>
    <row r="125">
      <c r="A125" s="2" t="s">
        <v>1684</v>
      </c>
      <c r="B125" s="2" t="s">
        <v>120</v>
      </c>
      <c r="C125" s="2" t="s">
        <v>1336</v>
      </c>
      <c r="D125" s="2" t="s">
        <v>122</v>
      </c>
      <c r="E125" s="2" t="s">
        <v>123</v>
      </c>
      <c r="F125" s="2" t="s">
        <v>1685</v>
      </c>
      <c r="G125" s="2" t="s">
        <v>1685</v>
      </c>
      <c r="H125" s="2" t="s">
        <v>1685</v>
      </c>
      <c r="I125" s="2" t="s">
        <v>1686</v>
      </c>
      <c r="J125" s="2" t="s">
        <v>126</v>
      </c>
      <c r="K125" s="2" t="s">
        <v>1687</v>
      </c>
      <c r="L125" s="3">
        <v>50</v>
      </c>
      <c r="M125" s="3">
        <v>52.5</v>
      </c>
      <c r="N125" s="3">
        <v>104.99</v>
      </c>
      <c r="O125" s="2" t="s">
        <v>128</v>
      </c>
      <c r="P125" s="2" t="s">
        <v>432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219</v>
      </c>
      <c r="V125" s="2" t="s">
        <v>220</v>
      </c>
      <c r="W125" s="2" t="s">
        <v>1330</v>
      </c>
      <c r="X125" s="2" t="s">
        <v>183</v>
      </c>
      <c r="Y125" s="2" t="s">
        <v>741</v>
      </c>
      <c r="Z125" s="4">
        <v>57</v>
      </c>
      <c r="AA125" s="4">
        <f>=ROUNDDOWN(40.7142857142857,0)</f>
      </c>
      <c r="AB125" s="5">
        <v>1.4</v>
      </c>
      <c r="AC125" s="2" t="s">
        <v>131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16</v>
      </c>
      <c r="AQ125" s="8">
        <v>867.79</v>
      </c>
      <c r="AR125" s="4"/>
      <c r="AS125" s="8"/>
      <c r="AT125" s="7"/>
      <c r="AU125" s="7"/>
      <c r="AV125" s="4">
        <v>16</v>
      </c>
      <c r="AW125" s="8">
        <v>867.79</v>
      </c>
      <c r="AX125" s="4"/>
      <c r="AY125" s="8"/>
      <c r="AZ125" s="7"/>
      <c r="BA125" s="7"/>
      <c r="BB125" s="7">
        <v>1</v>
      </c>
      <c r="BC125" s="4">
        <v>16</v>
      </c>
      <c r="BD125" s="8">
        <v>867.79</v>
      </c>
      <c r="BE125" s="4"/>
      <c r="BF125" s="8"/>
      <c r="BG125" s="7"/>
      <c r="BH125" s="7"/>
      <c r="BI125" s="7">
        <v>1</v>
      </c>
      <c r="BJ125" s="4">
        <v>16</v>
      </c>
      <c r="BK125" s="8">
        <v>867.79</v>
      </c>
      <c r="BL125" s="2" t="s">
        <v>1688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256</v>
      </c>
      <c r="BV125" s="2" t="s">
        <v>128</v>
      </c>
      <c r="BW125" s="2" t="s">
        <v>131</v>
      </c>
      <c r="BX125" s="2" t="s">
        <v>131</v>
      </c>
      <c r="BY125" s="2" t="s">
        <v>141</v>
      </c>
      <c r="BZ125" s="2" t="s">
        <v>131</v>
      </c>
      <c r="CA125" s="4">
        <v>5</v>
      </c>
      <c r="CB125" s="8">
        <v>220.5</v>
      </c>
      <c r="CC125" s="4"/>
      <c r="CD125" s="8"/>
      <c r="CE125" s="7"/>
      <c r="CF125" s="7"/>
      <c r="CG125" s="2" t="s">
        <v>139</v>
      </c>
      <c r="CH125" s="2" t="s">
        <v>128</v>
      </c>
      <c r="CI125" s="2" t="s">
        <v>437</v>
      </c>
      <c r="CJ125" s="2" t="s">
        <v>441</v>
      </c>
      <c r="CK125" s="2" t="s">
        <v>141</v>
      </c>
      <c r="CL125" s="2" t="s">
        <v>131</v>
      </c>
      <c r="CM125" s="4">
        <v>1</v>
      </c>
      <c r="CN125" s="8">
        <v>72.42</v>
      </c>
      <c r="CO125" s="4"/>
      <c r="CP125" s="8"/>
      <c r="CQ125" s="7"/>
      <c r="CR125" s="7"/>
      <c r="CS125" s="2" t="s">
        <v>139</v>
      </c>
      <c r="CT125" s="2" t="s">
        <v>128</v>
      </c>
      <c r="CU125" s="2" t="s">
        <v>745</v>
      </c>
      <c r="CV125" s="2" t="s">
        <v>437</v>
      </c>
      <c r="CW125" s="2" t="s">
        <v>141</v>
      </c>
      <c r="CX125" s="2" t="s">
        <v>131</v>
      </c>
      <c r="CY125" s="4">
        <v>6</v>
      </c>
      <c r="CZ125" s="8">
        <v>346.5</v>
      </c>
      <c r="DA125" s="4"/>
      <c r="DB125" s="8"/>
      <c r="DC125" s="7"/>
      <c r="DD125" s="7"/>
      <c r="DE125" s="2" t="s">
        <v>139</v>
      </c>
      <c r="DF125" s="2" t="s">
        <v>128</v>
      </c>
      <c r="DG125" s="2" t="s">
        <v>1689</v>
      </c>
      <c r="DH125" s="2" t="s">
        <v>608</v>
      </c>
      <c r="DI125" s="2" t="s">
        <v>141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128</v>
      </c>
      <c r="DS125" s="2" t="s">
        <v>442</v>
      </c>
      <c r="DT125" s="2" t="s">
        <v>131</v>
      </c>
      <c r="DU125" s="2" t="s">
        <v>141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170</v>
      </c>
      <c r="ED125" s="2" t="s">
        <v>128</v>
      </c>
      <c r="EE125" s="2" t="s">
        <v>131</v>
      </c>
      <c r="EF125" s="2" t="s">
        <v>131</v>
      </c>
      <c r="EG125" s="2" t="s">
        <v>141</v>
      </c>
      <c r="EH125" s="2" t="s">
        <v>131</v>
      </c>
      <c r="EI125" s="4">
        <v>3</v>
      </c>
      <c r="EJ125" s="8">
        <v>176.4</v>
      </c>
      <c r="EK125" s="4"/>
      <c r="EL125" s="8"/>
      <c r="EM125" s="7"/>
      <c r="EN125" s="7"/>
      <c r="EO125" s="2" t="s">
        <v>139</v>
      </c>
      <c r="EP125" s="2" t="s">
        <v>128</v>
      </c>
      <c r="EQ125" s="2" t="s">
        <v>598</v>
      </c>
      <c r="ER125" s="2" t="s">
        <v>1539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149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>
        <v>1</v>
      </c>
      <c r="FH125" s="8">
        <v>51.97</v>
      </c>
      <c r="FI125" s="4"/>
      <c r="FJ125" s="8"/>
      <c r="FK125" s="7"/>
      <c r="FL125" s="7"/>
      <c r="FM125" s="2" t="s">
        <v>139</v>
      </c>
      <c r="FN125" s="2" t="s">
        <v>128</v>
      </c>
      <c r="FO125" s="2" t="s">
        <v>233</v>
      </c>
      <c r="FP125" s="2" t="s">
        <v>361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170</v>
      </c>
      <c r="FZ125" s="2" t="s">
        <v>128</v>
      </c>
      <c r="GA125" s="2" t="s">
        <v>131</v>
      </c>
      <c r="GB125" s="2" t="s">
        <v>131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256</v>
      </c>
      <c r="GL125" s="2" t="s">
        <v>128</v>
      </c>
      <c r="GM125" s="2" t="s">
        <v>131</v>
      </c>
      <c r="GN125" s="2" t="s">
        <v>131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170</v>
      </c>
      <c r="GX125" s="2" t="s">
        <v>128</v>
      </c>
      <c r="GY125" s="2" t="s">
        <v>131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256</v>
      </c>
      <c r="HV125" s="2" t="s">
        <v>128</v>
      </c>
      <c r="HW125" s="2" t="s">
        <v>131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128</v>
      </c>
      <c r="II125" s="2" t="s">
        <v>451</v>
      </c>
      <c r="IJ125" s="2" t="s">
        <v>1679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128</v>
      </c>
      <c r="IU125" s="2" t="s">
        <v>745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170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128</v>
      </c>
      <c r="JS125" s="2" t="s">
        <v>745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170</v>
      </c>
      <c r="KD125" s="2" t="s">
        <v>128</v>
      </c>
      <c r="KE125" s="2" t="s">
        <v>131</v>
      </c>
      <c r="KF125" s="2" t="s">
        <v>131</v>
      </c>
      <c r="KG125" s="2" t="s">
        <v>141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128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172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128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170</v>
      </c>
      <c r="ML125" s="2" t="s">
        <v>128</v>
      </c>
      <c r="MM125" s="2" t="s">
        <v>131</v>
      </c>
      <c r="MN125" s="2" t="s">
        <v>131</v>
      </c>
      <c r="MO125" s="2" t="s">
        <v>141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128</v>
      </c>
      <c r="NW125" s="2" t="s">
        <v>131</v>
      </c>
      <c r="NX125" s="2" t="s">
        <v>131</v>
      </c>
      <c r="NY125" s="2" t="s">
        <v>141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170</v>
      </c>
      <c r="OT125" s="2" t="s">
        <v>128</v>
      </c>
      <c r="OU125" s="2" t="s">
        <v>131</v>
      </c>
      <c r="OV125" s="2" t="s">
        <v>131</v>
      </c>
      <c r="OW125" s="2" t="s">
        <v>141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128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170</v>
      </c>
      <c r="PR125" s="2" t="s">
        <v>128</v>
      </c>
      <c r="PS125" s="2" t="s">
        <v>131</v>
      </c>
      <c r="PT125" s="2" t="s">
        <v>131</v>
      </c>
      <c r="PU125" s="2" t="s">
        <v>141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170</v>
      </c>
      <c r="QP125" s="2" t="s">
        <v>128</v>
      </c>
      <c r="QQ125" s="2" t="s">
        <v>131</v>
      </c>
      <c r="QR125" s="2" t="s">
        <v>131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170</v>
      </c>
      <c r="RB125" s="2" t="s">
        <v>128</v>
      </c>
      <c r="RC125" s="2" t="s">
        <v>131</v>
      </c>
      <c r="RD125" s="2" t="s">
        <v>131</v>
      </c>
      <c r="RE125" s="2" t="s">
        <v>141</v>
      </c>
      <c r="RF125" s="2" t="s">
        <v>131</v>
      </c>
    </row>
    <row r="126">
      <c r="A126" s="2" t="s">
        <v>1690</v>
      </c>
      <c r="B126" s="2" t="s">
        <v>120</v>
      </c>
      <c r="C126" s="2" t="s">
        <v>1336</v>
      </c>
      <c r="D126" s="2" t="s">
        <v>122</v>
      </c>
      <c r="E126" s="2" t="s">
        <v>123</v>
      </c>
      <c r="F126" s="2" t="s">
        <v>1691</v>
      </c>
      <c r="G126" s="2" t="s">
        <v>1691</v>
      </c>
      <c r="H126" s="2" t="s">
        <v>1691</v>
      </c>
      <c r="I126" s="2" t="s">
        <v>1692</v>
      </c>
      <c r="J126" s="2" t="s">
        <v>126</v>
      </c>
      <c r="K126" s="2" t="s">
        <v>694</v>
      </c>
      <c r="L126" s="3">
        <v>27.48</v>
      </c>
      <c r="M126" s="3">
        <v>28.85</v>
      </c>
      <c r="N126" s="3">
        <v>59.99</v>
      </c>
      <c r="O126" s="2" t="s">
        <v>128</v>
      </c>
      <c r="P126" s="2" t="s">
        <v>641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219</v>
      </c>
      <c r="V126" s="2" t="s">
        <v>220</v>
      </c>
      <c r="W126" s="2" t="s">
        <v>135</v>
      </c>
      <c r="X126" s="2" t="s">
        <v>131</v>
      </c>
      <c r="Y126" s="2" t="s">
        <v>455</v>
      </c>
      <c r="Z126" s="4">
        <v>69</v>
      </c>
      <c r="AA126" s="4">
        <f>=ROUNDDOWN(28.75,0)</f>
      </c>
      <c r="AB126" s="5">
        <v>2.4</v>
      </c>
      <c r="AC126" s="2" t="s">
        <v>131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27</v>
      </c>
      <c r="AQ126" s="8">
        <v>828.11</v>
      </c>
      <c r="AR126" s="4"/>
      <c r="AS126" s="8"/>
      <c r="AT126" s="7"/>
      <c r="AU126" s="7"/>
      <c r="AV126" s="4">
        <v>27</v>
      </c>
      <c r="AW126" s="8">
        <v>828.11</v>
      </c>
      <c r="AX126" s="4"/>
      <c r="AY126" s="8"/>
      <c r="AZ126" s="7"/>
      <c r="BA126" s="7"/>
      <c r="BB126" s="7">
        <v>1</v>
      </c>
      <c r="BC126" s="4">
        <v>27</v>
      </c>
      <c r="BD126" s="8">
        <v>828.11</v>
      </c>
      <c r="BE126" s="4"/>
      <c r="BF126" s="8"/>
      <c r="BG126" s="7"/>
      <c r="BH126" s="7"/>
      <c r="BI126" s="7">
        <v>1</v>
      </c>
      <c r="BJ126" s="4">
        <v>27</v>
      </c>
      <c r="BK126" s="8">
        <v>828.11</v>
      </c>
      <c r="BL126" s="2" t="s">
        <v>1693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256</v>
      </c>
      <c r="BV126" s="2" t="s">
        <v>128</v>
      </c>
      <c r="BW126" s="2" t="s">
        <v>131</v>
      </c>
      <c r="BX126" s="2" t="s">
        <v>131</v>
      </c>
      <c r="BY126" s="2" t="s">
        <v>141</v>
      </c>
      <c r="BZ126" s="2" t="s">
        <v>131</v>
      </c>
      <c r="CA126" s="4">
        <v>3</v>
      </c>
      <c r="CB126" s="8">
        <v>82.23</v>
      </c>
      <c r="CC126" s="4"/>
      <c r="CD126" s="8"/>
      <c r="CE126" s="7"/>
      <c r="CF126" s="7"/>
      <c r="CG126" s="2" t="s">
        <v>139</v>
      </c>
      <c r="CH126" s="2" t="s">
        <v>128</v>
      </c>
      <c r="CI126" s="2" t="s">
        <v>344</v>
      </c>
      <c r="CJ126" s="2" t="s">
        <v>580</v>
      </c>
      <c r="CK126" s="2" t="s">
        <v>141</v>
      </c>
      <c r="CL126" s="2" t="s">
        <v>131</v>
      </c>
      <c r="CM126" s="4">
        <v>7</v>
      </c>
      <c r="CN126" s="8">
        <v>252.99</v>
      </c>
      <c r="CO126" s="4"/>
      <c r="CP126" s="8"/>
      <c r="CQ126" s="7"/>
      <c r="CR126" s="7"/>
      <c r="CS126" s="2" t="s">
        <v>139</v>
      </c>
      <c r="CT126" s="2" t="s">
        <v>128</v>
      </c>
      <c r="CU126" s="2" t="s">
        <v>455</v>
      </c>
      <c r="CV126" s="2" t="s">
        <v>1596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128</v>
      </c>
      <c r="DG126" s="2" t="s">
        <v>345</v>
      </c>
      <c r="DH126" s="2" t="s">
        <v>582</v>
      </c>
      <c r="DI126" s="2" t="s">
        <v>141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128</v>
      </c>
      <c r="DS126" s="2" t="s">
        <v>228</v>
      </c>
      <c r="DT126" s="2" t="s">
        <v>621</v>
      </c>
      <c r="DU126" s="2" t="s">
        <v>141</v>
      </c>
      <c r="DV126" s="2" t="s">
        <v>131</v>
      </c>
      <c r="DW126" s="4">
        <v>6</v>
      </c>
      <c r="DX126" s="8">
        <v>181.8</v>
      </c>
      <c r="DY126" s="4"/>
      <c r="DZ126" s="8"/>
      <c r="EA126" s="7"/>
      <c r="EB126" s="7"/>
      <c r="EC126" s="2" t="s">
        <v>139</v>
      </c>
      <c r="ED126" s="2" t="s">
        <v>128</v>
      </c>
      <c r="EE126" s="2" t="s">
        <v>322</v>
      </c>
      <c r="EF126" s="2" t="s">
        <v>687</v>
      </c>
      <c r="EG126" s="2" t="s">
        <v>141</v>
      </c>
      <c r="EH126" s="2" t="s">
        <v>131</v>
      </c>
      <c r="EI126" s="4">
        <v>7</v>
      </c>
      <c r="EJ126" s="8">
        <v>193.34</v>
      </c>
      <c r="EK126" s="4"/>
      <c r="EL126" s="8"/>
      <c r="EM126" s="7"/>
      <c r="EN126" s="7"/>
      <c r="EO126" s="2" t="s">
        <v>139</v>
      </c>
      <c r="EP126" s="2" t="s">
        <v>128</v>
      </c>
      <c r="EQ126" s="2" t="s">
        <v>350</v>
      </c>
      <c r="ER126" s="2" t="s">
        <v>1694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149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128</v>
      </c>
      <c r="FO126" s="2" t="s">
        <v>233</v>
      </c>
      <c r="FP126" s="2" t="s">
        <v>131</v>
      </c>
      <c r="FQ126" s="2" t="s">
        <v>141</v>
      </c>
      <c r="FR126" s="2" t="s">
        <v>131</v>
      </c>
      <c r="FS126" s="4">
        <v>3</v>
      </c>
      <c r="FT126" s="8">
        <v>86.58</v>
      </c>
      <c r="FU126" s="4"/>
      <c r="FV126" s="8"/>
      <c r="FW126" s="7"/>
      <c r="FX126" s="7"/>
      <c r="FY126" s="2" t="s">
        <v>139</v>
      </c>
      <c r="FZ126" s="2" t="s">
        <v>128</v>
      </c>
      <c r="GA126" s="2" t="s">
        <v>234</v>
      </c>
      <c r="GB126" s="2" t="s">
        <v>1695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128</v>
      </c>
      <c r="GM126" s="2" t="s">
        <v>201</v>
      </c>
      <c r="GN126" s="2" t="s">
        <v>1696</v>
      </c>
      <c r="GO126" s="2" t="s">
        <v>141</v>
      </c>
      <c r="GP126" s="2" t="s">
        <v>131</v>
      </c>
      <c r="GQ126" s="4">
        <v>1</v>
      </c>
      <c r="GR126" s="8">
        <v>31.17</v>
      </c>
      <c r="GS126" s="4"/>
      <c r="GT126" s="8"/>
      <c r="GU126" s="7"/>
      <c r="GV126" s="7"/>
      <c r="GW126" s="2" t="s">
        <v>139</v>
      </c>
      <c r="GX126" s="2" t="s">
        <v>128</v>
      </c>
      <c r="GY126" s="2" t="s">
        <v>158</v>
      </c>
      <c r="GZ126" s="2" t="s">
        <v>1590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421</v>
      </c>
      <c r="HV126" s="2" t="s">
        <v>128</v>
      </c>
      <c r="HW126" s="2" t="s">
        <v>356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128</v>
      </c>
      <c r="II126" s="2" t="s">
        <v>358</v>
      </c>
      <c r="IJ126" s="2" t="s">
        <v>234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128</v>
      </c>
      <c r="IU126" s="2" t="s">
        <v>465</v>
      </c>
      <c r="IV126" s="2" t="s">
        <v>131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170</v>
      </c>
      <c r="JF126" s="2" t="s">
        <v>128</v>
      </c>
      <c r="JG126" s="2" t="s">
        <v>131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128</v>
      </c>
      <c r="JS126" s="2" t="s">
        <v>169</v>
      </c>
      <c r="JT126" s="2" t="s">
        <v>1607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128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172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128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128</v>
      </c>
      <c r="MM126" s="2" t="s">
        <v>131</v>
      </c>
      <c r="MN126" s="2" t="s">
        <v>131</v>
      </c>
      <c r="MO126" s="2" t="s">
        <v>141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172</v>
      </c>
      <c r="NW126" s="2" t="s">
        <v>131</v>
      </c>
      <c r="NX126" s="2" t="s">
        <v>131</v>
      </c>
      <c r="NY126" s="2" t="s">
        <v>141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172</v>
      </c>
      <c r="PG126" s="2" t="s">
        <v>497</v>
      </c>
      <c r="PH126" s="2" t="s">
        <v>1697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170</v>
      </c>
      <c r="QD126" s="2" t="s">
        <v>172</v>
      </c>
      <c r="QE126" s="2" t="s">
        <v>131</v>
      </c>
      <c r="QF126" s="2" t="s">
        <v>131</v>
      </c>
      <c r="QG126" s="2" t="s">
        <v>141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170</v>
      </c>
      <c r="QP126" s="2" t="s">
        <v>128</v>
      </c>
      <c r="QQ126" s="2" t="s">
        <v>131</v>
      </c>
      <c r="QR126" s="2" t="s">
        <v>131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172</v>
      </c>
      <c r="RC126" s="2" t="s">
        <v>362</v>
      </c>
      <c r="RD126" s="2" t="s">
        <v>983</v>
      </c>
      <c r="RE126" s="2" t="s">
        <v>141</v>
      </c>
      <c r="RF126" s="2" t="s">
        <v>131</v>
      </c>
    </row>
    <row r="127">
      <c r="A127" s="2" t="s">
        <v>1698</v>
      </c>
      <c r="B127" s="2" t="s">
        <v>120</v>
      </c>
      <c r="C127" s="2" t="s">
        <v>1336</v>
      </c>
      <c r="D127" s="2" t="s">
        <v>122</v>
      </c>
      <c r="E127" s="2" t="s">
        <v>123</v>
      </c>
      <c r="F127" s="2" t="s">
        <v>1699</v>
      </c>
      <c r="G127" s="2" t="s">
        <v>1699</v>
      </c>
      <c r="H127" s="2" t="s">
        <v>1699</v>
      </c>
      <c r="I127" s="2" t="s">
        <v>1700</v>
      </c>
      <c r="J127" s="2" t="s">
        <v>126</v>
      </c>
      <c r="K127" s="2" t="s">
        <v>366</v>
      </c>
      <c r="L127" s="3">
        <v>24.8</v>
      </c>
      <c r="M127" s="3">
        <v>26.04</v>
      </c>
      <c r="N127" s="3">
        <v>49.99</v>
      </c>
      <c r="O127" s="2" t="s">
        <v>128</v>
      </c>
      <c r="P127" s="2" t="s">
        <v>432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219</v>
      </c>
      <c r="V127" s="2" t="s">
        <v>220</v>
      </c>
      <c r="W127" s="2" t="s">
        <v>183</v>
      </c>
      <c r="X127" s="2" t="s">
        <v>433</v>
      </c>
      <c r="Y127" s="2" t="s">
        <v>695</v>
      </c>
      <c r="Z127" s="4">
        <v>63</v>
      </c>
      <c r="AA127" s="4">
        <f>=ROUNDDOWN(15.75,0)</f>
      </c>
      <c r="AB127" s="5">
        <v>4</v>
      </c>
      <c r="AC127" s="2" t="s">
        <v>1495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24</v>
      </c>
      <c r="AQ127" s="8">
        <v>679.44</v>
      </c>
      <c r="AR127" s="4"/>
      <c r="AS127" s="8"/>
      <c r="AT127" s="7"/>
      <c r="AU127" s="7"/>
      <c r="AV127" s="4">
        <v>24</v>
      </c>
      <c r="AW127" s="8">
        <v>679.44</v>
      </c>
      <c r="AX127" s="4"/>
      <c r="AY127" s="8"/>
      <c r="AZ127" s="7"/>
      <c r="BA127" s="7"/>
      <c r="BB127" s="7">
        <v>1</v>
      </c>
      <c r="BC127" s="4">
        <v>24</v>
      </c>
      <c r="BD127" s="8">
        <v>679.44</v>
      </c>
      <c r="BE127" s="4"/>
      <c r="BF127" s="8"/>
      <c r="BG127" s="7"/>
      <c r="BH127" s="7"/>
      <c r="BI127" s="7">
        <v>1</v>
      </c>
      <c r="BJ127" s="4">
        <v>24</v>
      </c>
      <c r="BK127" s="8">
        <v>679.44</v>
      </c>
      <c r="BL127" s="2" t="s">
        <v>1701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606</v>
      </c>
      <c r="BV127" s="2" t="s">
        <v>128</v>
      </c>
      <c r="BW127" s="2" t="s">
        <v>131</v>
      </c>
      <c r="BX127" s="2" t="s">
        <v>131</v>
      </c>
      <c r="BY127" s="2" t="s">
        <v>141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128</v>
      </c>
      <c r="CI127" s="2" t="s">
        <v>607</v>
      </c>
      <c r="CJ127" s="2" t="s">
        <v>717</v>
      </c>
      <c r="CK127" s="2" t="s">
        <v>141</v>
      </c>
      <c r="CL127" s="2" t="s">
        <v>131</v>
      </c>
      <c r="CM127" s="4">
        <v>2</v>
      </c>
      <c r="CN127" s="8">
        <v>52.08</v>
      </c>
      <c r="CO127" s="4"/>
      <c r="CP127" s="8"/>
      <c r="CQ127" s="7"/>
      <c r="CR127" s="7"/>
      <c r="CS127" s="2" t="s">
        <v>139</v>
      </c>
      <c r="CT127" s="2" t="s">
        <v>128</v>
      </c>
      <c r="CU127" s="2" t="s">
        <v>697</v>
      </c>
      <c r="CV127" s="2" t="s">
        <v>1510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128</v>
      </c>
      <c r="DG127" s="2" t="s">
        <v>609</v>
      </c>
      <c r="DH127" s="2" t="s">
        <v>1170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256</v>
      </c>
      <c r="DR127" s="2" t="s">
        <v>128</v>
      </c>
      <c r="DS127" s="2" t="s">
        <v>131</v>
      </c>
      <c r="DT127" s="2" t="s">
        <v>131</v>
      </c>
      <c r="DU127" s="2" t="s">
        <v>141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170</v>
      </c>
      <c r="ED127" s="2" t="s">
        <v>128</v>
      </c>
      <c r="EE127" s="2" t="s">
        <v>131</v>
      </c>
      <c r="EF127" s="2" t="s">
        <v>131</v>
      </c>
      <c r="EG127" s="2" t="s">
        <v>141</v>
      </c>
      <c r="EH127" s="2" t="s">
        <v>131</v>
      </c>
      <c r="EI127" s="4">
        <v>21</v>
      </c>
      <c r="EJ127" s="8">
        <v>612.36</v>
      </c>
      <c r="EK127" s="4"/>
      <c r="EL127" s="8"/>
      <c r="EM127" s="7"/>
      <c r="EN127" s="7"/>
      <c r="EO127" s="2" t="s">
        <v>139</v>
      </c>
      <c r="EP127" s="2" t="s">
        <v>128</v>
      </c>
      <c r="EQ127" s="2" t="s">
        <v>688</v>
      </c>
      <c r="ER127" s="2" t="s">
        <v>1250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149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128</v>
      </c>
      <c r="FO127" s="2" t="s">
        <v>764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170</v>
      </c>
      <c r="FZ127" s="2" t="s">
        <v>128</v>
      </c>
      <c r="GA127" s="2" t="s">
        <v>131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256</v>
      </c>
      <c r="GL127" s="2" t="s">
        <v>128</v>
      </c>
      <c r="GM127" s="2" t="s">
        <v>131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170</v>
      </c>
      <c r="GX127" s="2" t="s">
        <v>128</v>
      </c>
      <c r="GY127" s="2" t="s">
        <v>131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170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256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256</v>
      </c>
      <c r="IH127" s="2" t="s">
        <v>128</v>
      </c>
      <c r="II127" s="2" t="s">
        <v>131</v>
      </c>
      <c r="IJ127" s="2" t="s">
        <v>131</v>
      </c>
      <c r="IK127" s="2" t="s">
        <v>141</v>
      </c>
      <c r="IL127" s="2" t="s">
        <v>131</v>
      </c>
      <c r="IM127" s="4">
        <v>1</v>
      </c>
      <c r="IN127" s="8">
        <v>15</v>
      </c>
      <c r="IO127" s="4"/>
      <c r="IP127" s="8"/>
      <c r="IQ127" s="7"/>
      <c r="IR127" s="7"/>
      <c r="IS127" s="2" t="s">
        <v>139</v>
      </c>
      <c r="IT127" s="2" t="s">
        <v>128</v>
      </c>
      <c r="IU127" s="2" t="s">
        <v>697</v>
      </c>
      <c r="IV127" s="2" t="s">
        <v>569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170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128</v>
      </c>
      <c r="JS127" s="2" t="s">
        <v>697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170</v>
      </c>
      <c r="KD127" s="2" t="s">
        <v>128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128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172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128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128</v>
      </c>
      <c r="MM127" s="2" t="s">
        <v>131</v>
      </c>
      <c r="MN127" s="2" t="s">
        <v>131</v>
      </c>
      <c r="MO127" s="2" t="s">
        <v>141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128</v>
      </c>
      <c r="NW127" s="2" t="s">
        <v>131</v>
      </c>
      <c r="NX127" s="2" t="s">
        <v>131</v>
      </c>
      <c r="NY127" s="2" t="s">
        <v>141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128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131</v>
      </c>
      <c r="PF127" s="2" t="s">
        <v>131</v>
      </c>
      <c r="PG127" s="2" t="s">
        <v>131</v>
      </c>
      <c r="PH127" s="2" t="s">
        <v>131</v>
      </c>
      <c r="PI127" s="2" t="s">
        <v>131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128</v>
      </c>
      <c r="PS127" s="2" t="s">
        <v>131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170</v>
      </c>
      <c r="QP127" s="2" t="s">
        <v>128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131</v>
      </c>
      <c r="RB127" s="2" t="s">
        <v>131</v>
      </c>
      <c r="RC127" s="2" t="s">
        <v>131</v>
      </c>
      <c r="RD127" s="2" t="s">
        <v>131</v>
      </c>
      <c r="RE127" s="2" t="s">
        <v>131</v>
      </c>
      <c r="RF127" s="2" t="s">
        <v>131</v>
      </c>
    </row>
    <row r="128">
      <c r="A128" s="2" t="s">
        <v>1702</v>
      </c>
      <c r="B128" s="2" t="s">
        <v>120</v>
      </c>
      <c r="C128" s="2" t="s">
        <v>1336</v>
      </c>
      <c r="D128" s="2" t="s">
        <v>122</v>
      </c>
      <c r="E128" s="2" t="s">
        <v>123</v>
      </c>
      <c r="F128" s="2" t="s">
        <v>1703</v>
      </c>
      <c r="G128" s="2" t="s">
        <v>1703</v>
      </c>
      <c r="H128" s="2" t="s">
        <v>1703</v>
      </c>
      <c r="I128" s="2" t="s">
        <v>1704</v>
      </c>
      <c r="J128" s="2" t="s">
        <v>126</v>
      </c>
      <c r="K128" s="2" t="s">
        <v>340</v>
      </c>
      <c r="L128" s="3">
        <v>43.2</v>
      </c>
      <c r="M128" s="3">
        <v>45.36</v>
      </c>
      <c r="N128" s="3">
        <v>99.99</v>
      </c>
      <c r="O128" s="2" t="s">
        <v>615</v>
      </c>
      <c r="P128" s="2" t="s">
        <v>616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219</v>
      </c>
      <c r="V128" s="2" t="s">
        <v>220</v>
      </c>
      <c r="W128" s="2" t="s">
        <v>433</v>
      </c>
      <c r="X128" s="2" t="s">
        <v>183</v>
      </c>
      <c r="Y128" s="2" t="s">
        <v>547</v>
      </c>
      <c r="Z128" s="4">
        <v>40</v>
      </c>
      <c r="AA128" s="4">
        <f>=ROUNDDOWN(80,0)</f>
      </c>
      <c r="AB128" s="5">
        <v>0.5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10</v>
      </c>
      <c r="AQ128" s="8">
        <v>544.98</v>
      </c>
      <c r="AR128" s="4"/>
      <c r="AS128" s="8"/>
      <c r="AT128" s="7"/>
      <c r="AU128" s="7"/>
      <c r="AV128" s="4">
        <v>10</v>
      </c>
      <c r="AW128" s="8">
        <v>544.98</v>
      </c>
      <c r="AX128" s="4"/>
      <c r="AY128" s="8"/>
      <c r="AZ128" s="7"/>
      <c r="BA128" s="7"/>
      <c r="BB128" s="7">
        <v>1</v>
      </c>
      <c r="BC128" s="4">
        <v>10</v>
      </c>
      <c r="BD128" s="8">
        <v>544.98</v>
      </c>
      <c r="BE128" s="4"/>
      <c r="BF128" s="8"/>
      <c r="BG128" s="7"/>
      <c r="BH128" s="7"/>
      <c r="BI128" s="7">
        <v>1</v>
      </c>
      <c r="BJ128" s="4">
        <v>10</v>
      </c>
      <c r="BK128" s="8">
        <v>544.98</v>
      </c>
      <c r="BL128" s="2" t="s">
        <v>1705</v>
      </c>
      <c r="BM128" s="7">
        <v>1</v>
      </c>
      <c r="BN128" s="7">
        <v>1</v>
      </c>
      <c r="BO128" s="4">
        <v>2</v>
      </c>
      <c r="BP128" s="8">
        <v>104.32</v>
      </c>
      <c r="BQ128" s="4"/>
      <c r="BR128" s="8"/>
      <c r="BS128" s="7"/>
      <c r="BT128" s="7"/>
      <c r="BU128" s="2" t="s">
        <v>139</v>
      </c>
      <c r="BV128" s="2" t="s">
        <v>128</v>
      </c>
      <c r="BW128" s="2" t="s">
        <v>131</v>
      </c>
      <c r="BX128" s="2" t="s">
        <v>549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128</v>
      </c>
      <c r="CI128" s="2" t="s">
        <v>550</v>
      </c>
      <c r="CJ128" s="2" t="s">
        <v>1202</v>
      </c>
      <c r="CK128" s="2" t="s">
        <v>141</v>
      </c>
      <c r="CL128" s="2" t="s">
        <v>131</v>
      </c>
      <c r="CM128" s="4">
        <v>6</v>
      </c>
      <c r="CN128" s="8">
        <v>337.92</v>
      </c>
      <c r="CO128" s="4"/>
      <c r="CP128" s="8"/>
      <c r="CQ128" s="7"/>
      <c r="CR128" s="7"/>
      <c r="CS128" s="2" t="s">
        <v>139</v>
      </c>
      <c r="CT128" s="2" t="s">
        <v>128</v>
      </c>
      <c r="CU128" s="2" t="s">
        <v>547</v>
      </c>
      <c r="CV128" s="2" t="s">
        <v>1274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139</v>
      </c>
      <c r="DF128" s="2" t="s">
        <v>128</v>
      </c>
      <c r="DG128" s="2" t="s">
        <v>1706</v>
      </c>
      <c r="DH128" s="2" t="s">
        <v>1707</v>
      </c>
      <c r="DI128" s="2" t="s">
        <v>141</v>
      </c>
      <c r="DJ128" s="2" t="s">
        <v>131</v>
      </c>
      <c r="DK128" s="4">
        <v>1</v>
      </c>
      <c r="DL128" s="8">
        <v>56.45</v>
      </c>
      <c r="DM128" s="4"/>
      <c r="DN128" s="8"/>
      <c r="DO128" s="7"/>
      <c r="DP128" s="7"/>
      <c r="DQ128" s="2" t="s">
        <v>139</v>
      </c>
      <c r="DR128" s="2" t="s">
        <v>128</v>
      </c>
      <c r="DS128" s="2" t="s">
        <v>292</v>
      </c>
      <c r="DT128" s="2" t="s">
        <v>863</v>
      </c>
      <c r="DU128" s="2" t="s">
        <v>141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206</v>
      </c>
      <c r="ED128" s="2" t="s">
        <v>128</v>
      </c>
      <c r="EE128" s="2" t="s">
        <v>131</v>
      </c>
      <c r="EF128" s="2" t="s">
        <v>131</v>
      </c>
      <c r="EG128" s="2" t="s">
        <v>141</v>
      </c>
      <c r="EH128" s="2" t="s">
        <v>131</v>
      </c>
      <c r="EI128" s="4">
        <v>1</v>
      </c>
      <c r="EJ128" s="8">
        <v>46.29</v>
      </c>
      <c r="EK128" s="4"/>
      <c r="EL128" s="8"/>
      <c r="EM128" s="7"/>
      <c r="EN128" s="7"/>
      <c r="EO128" s="2" t="s">
        <v>139</v>
      </c>
      <c r="EP128" s="2" t="s">
        <v>128</v>
      </c>
      <c r="EQ128" s="2" t="s">
        <v>547</v>
      </c>
      <c r="ER128" s="2" t="s">
        <v>553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170</v>
      </c>
      <c r="FB128" s="2" t="s">
        <v>128</v>
      </c>
      <c r="FC128" s="2" t="s">
        <v>131</v>
      </c>
      <c r="FD128" s="2" t="s">
        <v>131</v>
      </c>
      <c r="FE128" s="2" t="s">
        <v>141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256</v>
      </c>
      <c r="FN128" s="2" t="s">
        <v>128</v>
      </c>
      <c r="FO128" s="2" t="s">
        <v>233</v>
      </c>
      <c r="FP128" s="2" t="s">
        <v>131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170</v>
      </c>
      <c r="FZ128" s="2" t="s">
        <v>128</v>
      </c>
      <c r="GA128" s="2" t="s">
        <v>131</v>
      </c>
      <c r="GB128" s="2" t="s">
        <v>131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128</v>
      </c>
      <c r="GM128" s="2" t="s">
        <v>298</v>
      </c>
      <c r="GN128" s="2" t="s">
        <v>131</v>
      </c>
      <c r="GO128" s="2" t="s">
        <v>141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170</v>
      </c>
      <c r="GX128" s="2" t="s">
        <v>128</v>
      </c>
      <c r="GY128" s="2" t="s">
        <v>131</v>
      </c>
      <c r="GZ128" s="2" t="s">
        <v>131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206</v>
      </c>
      <c r="HJ128" s="2" t="s">
        <v>128</v>
      </c>
      <c r="HK128" s="2" t="s">
        <v>131</v>
      </c>
      <c r="HL128" s="2" t="s">
        <v>131</v>
      </c>
      <c r="HM128" s="2" t="s">
        <v>141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139</v>
      </c>
      <c r="HV128" s="2" t="s">
        <v>128</v>
      </c>
      <c r="HW128" s="2" t="s">
        <v>560</v>
      </c>
      <c r="HX128" s="2" t="s">
        <v>131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128</v>
      </c>
      <c r="II128" s="2" t="s">
        <v>562</v>
      </c>
      <c r="IJ128" s="2" t="s">
        <v>131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547</v>
      </c>
      <c r="IV128" s="2" t="s">
        <v>131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128</v>
      </c>
      <c r="JG128" s="2" t="s">
        <v>131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128</v>
      </c>
      <c r="JS128" s="2" t="s">
        <v>169</v>
      </c>
      <c r="JT128" s="2" t="s">
        <v>444</v>
      </c>
      <c r="JU128" s="2" t="s">
        <v>141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128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172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128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128</v>
      </c>
      <c r="MM128" s="2" t="s">
        <v>131</v>
      </c>
      <c r="MN128" s="2" t="s">
        <v>131</v>
      </c>
      <c r="MO128" s="2" t="s">
        <v>141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128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128</v>
      </c>
      <c r="OI128" s="2" t="s">
        <v>131</v>
      </c>
      <c r="OJ128" s="2" t="s">
        <v>131</v>
      </c>
      <c r="OK128" s="2" t="s">
        <v>141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131</v>
      </c>
      <c r="OT128" s="2" t="s">
        <v>131</v>
      </c>
      <c r="OU128" s="2" t="s">
        <v>131</v>
      </c>
      <c r="OV128" s="2" t="s">
        <v>131</v>
      </c>
      <c r="OW128" s="2" t="s">
        <v>131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139</v>
      </c>
      <c r="PF128" s="2" t="s">
        <v>172</v>
      </c>
      <c r="PG128" s="2" t="s">
        <v>173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128</v>
      </c>
      <c r="PS128" s="2" t="s">
        <v>131</v>
      </c>
      <c r="PT128" s="2" t="s">
        <v>131</v>
      </c>
      <c r="PU128" s="2" t="s">
        <v>141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170</v>
      </c>
      <c r="QP128" s="2" t="s">
        <v>128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172</v>
      </c>
      <c r="RC128" s="2" t="s">
        <v>563</v>
      </c>
      <c r="RD128" s="2" t="s">
        <v>131</v>
      </c>
      <c r="RE128" s="2" t="s">
        <v>141</v>
      </c>
      <c r="RF128" s="2" t="s">
        <v>131</v>
      </c>
    </row>
    <row r="129">
      <c r="A129" s="2" t="s">
        <v>1708</v>
      </c>
      <c r="B129" s="2" t="s">
        <v>120</v>
      </c>
      <c r="C129" s="2" t="s">
        <v>1336</v>
      </c>
      <c r="D129" s="2" t="s">
        <v>122</v>
      </c>
      <c r="E129" s="2" t="s">
        <v>123</v>
      </c>
      <c r="F129" s="2" t="s">
        <v>1709</v>
      </c>
      <c r="G129" s="2" t="s">
        <v>1709</v>
      </c>
      <c r="H129" s="2" t="s">
        <v>1709</v>
      </c>
      <c r="I129" s="2" t="s">
        <v>1678</v>
      </c>
      <c r="J129" s="2" t="s">
        <v>126</v>
      </c>
      <c r="K129" s="2" t="s">
        <v>1520</v>
      </c>
      <c r="L129" s="3">
        <v>38</v>
      </c>
      <c r="M129" s="3">
        <v>39.9</v>
      </c>
      <c r="N129" s="3">
        <v>79.99</v>
      </c>
      <c r="O129" s="2" t="s">
        <v>128</v>
      </c>
      <c r="P129" s="2" t="s">
        <v>432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219</v>
      </c>
      <c r="V129" s="2" t="s">
        <v>220</v>
      </c>
      <c r="W129" s="2" t="s">
        <v>183</v>
      </c>
      <c r="X129" s="2" t="s">
        <v>131</v>
      </c>
      <c r="Y129" s="2" t="s">
        <v>568</v>
      </c>
      <c r="Z129" s="4">
        <v>94</v>
      </c>
      <c r="AA129" s="4">
        <f>=ROUNDDOWN(94,0)</f>
      </c>
      <c r="AB129" s="5">
        <v>1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</v>
      </c>
      <c r="AQ129" s="8">
        <v>44.69</v>
      </c>
      <c r="AR129" s="4"/>
      <c r="AS129" s="8"/>
      <c r="AT129" s="7"/>
      <c r="AU129" s="7"/>
      <c r="AV129" s="4">
        <v>1</v>
      </c>
      <c r="AW129" s="8">
        <v>44.69</v>
      </c>
      <c r="AX129" s="4"/>
      <c r="AY129" s="8"/>
      <c r="AZ129" s="7"/>
      <c r="BA129" s="7"/>
      <c r="BB129" s="7">
        <v>1</v>
      </c>
      <c r="BC129" s="4">
        <v>1</v>
      </c>
      <c r="BD129" s="8">
        <v>44.69</v>
      </c>
      <c r="BE129" s="4"/>
      <c r="BF129" s="8"/>
      <c r="BG129" s="7"/>
      <c r="BH129" s="7"/>
      <c r="BI129" s="7">
        <v>1</v>
      </c>
      <c r="BJ129" s="4">
        <v>1</v>
      </c>
      <c r="BK129" s="8">
        <v>44.69</v>
      </c>
      <c r="BL129" s="2" t="s">
        <v>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256</v>
      </c>
      <c r="BV129" s="2" t="s">
        <v>128</v>
      </c>
      <c r="BW129" s="2" t="s">
        <v>131</v>
      </c>
      <c r="BX129" s="2" t="s">
        <v>131</v>
      </c>
      <c r="BY129" s="2" t="s">
        <v>141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128</v>
      </c>
      <c r="CI129" s="2" t="s">
        <v>607</v>
      </c>
      <c r="CJ129" s="2" t="s">
        <v>131</v>
      </c>
      <c r="CK129" s="2" t="s">
        <v>141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139</v>
      </c>
      <c r="CT129" s="2" t="s">
        <v>128</v>
      </c>
      <c r="CU129" s="2" t="s">
        <v>1265</v>
      </c>
      <c r="CV129" s="2" t="s">
        <v>131</v>
      </c>
      <c r="CW129" s="2" t="s">
        <v>141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128</v>
      </c>
      <c r="DG129" s="2" t="s">
        <v>609</v>
      </c>
      <c r="DH129" s="2" t="s">
        <v>131</v>
      </c>
      <c r="DI129" s="2" t="s">
        <v>141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256</v>
      </c>
      <c r="DR129" s="2" t="s">
        <v>128</v>
      </c>
      <c r="DS129" s="2" t="s">
        <v>131</v>
      </c>
      <c r="DT129" s="2" t="s">
        <v>131</v>
      </c>
      <c r="DU129" s="2" t="s">
        <v>141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128</v>
      </c>
      <c r="EE129" s="2" t="s">
        <v>131</v>
      </c>
      <c r="EF129" s="2" t="s">
        <v>131</v>
      </c>
      <c r="EG129" s="2" t="s">
        <v>141</v>
      </c>
      <c r="EH129" s="2" t="s">
        <v>131</v>
      </c>
      <c r="EI129" s="4">
        <v>1</v>
      </c>
      <c r="EJ129" s="8">
        <v>44.69</v>
      </c>
      <c r="EK129" s="4"/>
      <c r="EL129" s="8"/>
      <c r="EM129" s="7"/>
      <c r="EN129" s="7"/>
      <c r="EO129" s="2" t="s">
        <v>139</v>
      </c>
      <c r="EP129" s="2" t="s">
        <v>128</v>
      </c>
      <c r="EQ129" s="2" t="s">
        <v>688</v>
      </c>
      <c r="ER129" s="2" t="s">
        <v>266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149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128</v>
      </c>
      <c r="FO129" s="2" t="s">
        <v>233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128</v>
      </c>
      <c r="GA129" s="2" t="s">
        <v>131</v>
      </c>
      <c r="GB129" s="2" t="s">
        <v>131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256</v>
      </c>
      <c r="GL129" s="2" t="s">
        <v>128</v>
      </c>
      <c r="GM129" s="2" t="s">
        <v>131</v>
      </c>
      <c r="GN129" s="2" t="s">
        <v>131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170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128</v>
      </c>
      <c r="HK129" s="2" t="s">
        <v>131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256</v>
      </c>
      <c r="HV129" s="2" t="s">
        <v>128</v>
      </c>
      <c r="HW129" s="2" t="s">
        <v>131</v>
      </c>
      <c r="HX129" s="2" t="s">
        <v>131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256</v>
      </c>
      <c r="IH129" s="2" t="s">
        <v>128</v>
      </c>
      <c r="II129" s="2" t="s">
        <v>131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128</v>
      </c>
      <c r="IU129" s="2" t="s">
        <v>1265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128</v>
      </c>
      <c r="JS129" s="2" t="s">
        <v>1265</v>
      </c>
      <c r="JT129" s="2" t="s">
        <v>131</v>
      </c>
      <c r="JU129" s="2" t="s">
        <v>141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128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172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128</v>
      </c>
      <c r="MM129" s="2" t="s">
        <v>131</v>
      </c>
      <c r="MN129" s="2" t="s">
        <v>131</v>
      </c>
      <c r="MO129" s="2" t="s">
        <v>141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128</v>
      </c>
      <c r="NK129" s="2" t="s">
        <v>131</v>
      </c>
      <c r="NL129" s="2" t="s">
        <v>131</v>
      </c>
      <c r="NM129" s="2" t="s">
        <v>141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128</v>
      </c>
      <c r="NW129" s="2" t="s">
        <v>131</v>
      </c>
      <c r="NX129" s="2" t="s">
        <v>131</v>
      </c>
      <c r="NY129" s="2" t="s">
        <v>141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128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128</v>
      </c>
      <c r="PS129" s="2" t="s">
        <v>131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170</v>
      </c>
      <c r="QP129" s="2" t="s">
        <v>128</v>
      </c>
      <c r="QQ129" s="2" t="s">
        <v>131</v>
      </c>
      <c r="QR129" s="2" t="s">
        <v>131</v>
      </c>
      <c r="QS129" s="2" t="s">
        <v>141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131</v>
      </c>
      <c r="RB129" s="2" t="s">
        <v>131</v>
      </c>
      <c r="RC129" s="2" t="s">
        <v>131</v>
      </c>
      <c r="RD129" s="2" t="s">
        <v>131</v>
      </c>
      <c r="RE129" s="2" t="s">
        <v>131</v>
      </c>
      <c r="RF129" s="2" t="s">
        <v>131</v>
      </c>
    </row>
    <row r="130">
      <c r="A130" s="2" t="s">
        <v>1710</v>
      </c>
      <c r="B130" s="2" t="s">
        <v>120</v>
      </c>
      <c r="C130" s="2" t="s">
        <v>1336</v>
      </c>
      <c r="D130" s="2" t="s">
        <v>1158</v>
      </c>
      <c r="E130" s="2" t="s">
        <v>1159</v>
      </c>
      <c r="F130" s="2" t="s">
        <v>1711</v>
      </c>
      <c r="G130" s="2" t="s">
        <v>1711</v>
      </c>
      <c r="H130" s="2" t="s">
        <v>1711</v>
      </c>
      <c r="I130" s="2" t="s">
        <v>1712</v>
      </c>
      <c r="J130" s="2" t="s">
        <v>126</v>
      </c>
      <c r="K130" s="2" t="s">
        <v>366</v>
      </c>
      <c r="L130" s="3">
        <v>63</v>
      </c>
      <c r="M130" s="3">
        <v>66.15</v>
      </c>
      <c r="N130" s="3">
        <v>134.99</v>
      </c>
      <c r="O130" s="2" t="s">
        <v>128</v>
      </c>
      <c r="P130" s="2" t="s">
        <v>283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219</v>
      </c>
      <c r="V130" s="2" t="s">
        <v>220</v>
      </c>
      <c r="W130" s="2" t="s">
        <v>183</v>
      </c>
      <c r="X130" s="2" t="s">
        <v>131</v>
      </c>
      <c r="Y130" s="2" t="s">
        <v>899</v>
      </c>
      <c r="Z130" s="4">
        <v>308</v>
      </c>
      <c r="AA130" s="4">
        <f>=ROUNDDOWN(61.6,0)</f>
      </c>
      <c r="AB130" s="5">
        <v>5</v>
      </c>
      <c r="AC130" s="2" t="s">
        <v>131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63</v>
      </c>
      <c r="AQ130" s="8">
        <v>4579.4</v>
      </c>
      <c r="AR130" s="4"/>
      <c r="AS130" s="8"/>
      <c r="AT130" s="7"/>
      <c r="AU130" s="7"/>
      <c r="AV130" s="4">
        <v>63</v>
      </c>
      <c r="AW130" s="8">
        <v>4579.4</v>
      </c>
      <c r="AX130" s="4"/>
      <c r="AY130" s="8"/>
      <c r="AZ130" s="7"/>
      <c r="BA130" s="7"/>
      <c r="BB130" s="7">
        <v>1</v>
      </c>
      <c r="BC130" s="4">
        <v>83</v>
      </c>
      <c r="BD130" s="8">
        <v>5954.65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0.769</v>
      </c>
      <c r="BJ130" s="4">
        <v>63</v>
      </c>
      <c r="BK130" s="8">
        <v>4579.4</v>
      </c>
      <c r="BL130" s="2" t="s">
        <v>1713</v>
      </c>
      <c r="BM130" s="7">
        <v>1</v>
      </c>
      <c r="BN130" s="7">
        <v>1</v>
      </c>
      <c r="BO130" s="4">
        <v>3</v>
      </c>
      <c r="BP130" s="8">
        <v>217.35</v>
      </c>
      <c r="BQ130" s="4"/>
      <c r="BR130" s="8"/>
      <c r="BS130" s="7"/>
      <c r="BT130" s="7"/>
      <c r="BU130" s="2" t="s">
        <v>139</v>
      </c>
      <c r="BV130" s="2" t="s">
        <v>128</v>
      </c>
      <c r="BW130" s="2" t="s">
        <v>131</v>
      </c>
      <c r="BX130" s="2" t="s">
        <v>610</v>
      </c>
      <c r="BY130" s="2" t="s">
        <v>141</v>
      </c>
      <c r="BZ130" s="2" t="s">
        <v>131</v>
      </c>
      <c r="CA130" s="4">
        <v>3</v>
      </c>
      <c r="CB130" s="8">
        <v>175.96</v>
      </c>
      <c r="CC130" s="4"/>
      <c r="CD130" s="8"/>
      <c r="CE130" s="7"/>
      <c r="CF130" s="7"/>
      <c r="CG130" s="2" t="s">
        <v>139</v>
      </c>
      <c r="CH130" s="2" t="s">
        <v>128</v>
      </c>
      <c r="CI130" s="2" t="s">
        <v>1199</v>
      </c>
      <c r="CJ130" s="2" t="s">
        <v>1071</v>
      </c>
      <c r="CK130" s="2" t="s">
        <v>141</v>
      </c>
      <c r="CL130" s="2" t="s">
        <v>131</v>
      </c>
      <c r="CM130" s="4">
        <v>10</v>
      </c>
      <c r="CN130" s="8">
        <v>730.27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899</v>
      </c>
      <c r="CV130" s="2" t="s">
        <v>1028</v>
      </c>
      <c r="CW130" s="2" t="s">
        <v>141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128</v>
      </c>
      <c r="DG130" s="2" t="s">
        <v>1200</v>
      </c>
      <c r="DH130" s="2" t="s">
        <v>1282</v>
      </c>
      <c r="DI130" s="2" t="s">
        <v>141</v>
      </c>
      <c r="DJ130" s="2" t="s">
        <v>131</v>
      </c>
      <c r="DK130" s="4">
        <v>13</v>
      </c>
      <c r="DL130" s="8">
        <v>1070.16</v>
      </c>
      <c r="DM130" s="4"/>
      <c r="DN130" s="8"/>
      <c r="DO130" s="7"/>
      <c r="DP130" s="7"/>
      <c r="DQ130" s="2" t="s">
        <v>139</v>
      </c>
      <c r="DR130" s="2" t="s">
        <v>128</v>
      </c>
      <c r="DS130" s="2" t="s">
        <v>228</v>
      </c>
      <c r="DT130" s="2" t="s">
        <v>1714</v>
      </c>
      <c r="DU130" s="2" t="s">
        <v>141</v>
      </c>
      <c r="DV130" s="2" t="s">
        <v>131</v>
      </c>
      <c r="DW130" s="4">
        <v>4</v>
      </c>
      <c r="DX130" s="8">
        <v>277.84</v>
      </c>
      <c r="DY130" s="4"/>
      <c r="DZ130" s="8"/>
      <c r="EA130" s="7"/>
      <c r="EB130" s="7"/>
      <c r="EC130" s="2" t="s">
        <v>139</v>
      </c>
      <c r="ED130" s="2" t="s">
        <v>128</v>
      </c>
      <c r="EE130" s="2" t="s">
        <v>1199</v>
      </c>
      <c r="EF130" s="2" t="s">
        <v>459</v>
      </c>
      <c r="EG130" s="2" t="s">
        <v>141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128</v>
      </c>
      <c r="EQ130" s="2" t="s">
        <v>1199</v>
      </c>
      <c r="ER130" s="2" t="s">
        <v>530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149</v>
      </c>
      <c r="FB130" s="2" t="s">
        <v>128</v>
      </c>
      <c r="FC130" s="2" t="s">
        <v>131</v>
      </c>
      <c r="FD130" s="2" t="s">
        <v>131</v>
      </c>
      <c r="FE130" s="2" t="s">
        <v>141</v>
      </c>
      <c r="FF130" s="2" t="s">
        <v>131</v>
      </c>
      <c r="FG130" s="4">
        <v>2</v>
      </c>
      <c r="FH130" s="8">
        <v>134.6</v>
      </c>
      <c r="FI130" s="4"/>
      <c r="FJ130" s="8"/>
      <c r="FK130" s="7"/>
      <c r="FL130" s="7"/>
      <c r="FM130" s="2" t="s">
        <v>139</v>
      </c>
      <c r="FN130" s="2" t="s">
        <v>128</v>
      </c>
      <c r="FO130" s="2" t="s">
        <v>152</v>
      </c>
      <c r="FP130" s="2" t="s">
        <v>1123</v>
      </c>
      <c r="FQ130" s="2" t="s">
        <v>141</v>
      </c>
      <c r="FR130" s="2" t="s">
        <v>131</v>
      </c>
      <c r="FS130" s="4">
        <v>4</v>
      </c>
      <c r="FT130" s="8">
        <v>264.6</v>
      </c>
      <c r="FU130" s="4"/>
      <c r="FV130" s="8"/>
      <c r="FW130" s="7"/>
      <c r="FX130" s="7"/>
      <c r="FY130" s="2" t="s">
        <v>139</v>
      </c>
      <c r="FZ130" s="2" t="s">
        <v>128</v>
      </c>
      <c r="GA130" s="2" t="s">
        <v>234</v>
      </c>
      <c r="GB130" s="2" t="s">
        <v>297</v>
      </c>
      <c r="GC130" s="2" t="s">
        <v>141</v>
      </c>
      <c r="GD130" s="2" t="s">
        <v>131</v>
      </c>
      <c r="GE130" s="4">
        <v>3</v>
      </c>
      <c r="GF130" s="8">
        <v>208.38</v>
      </c>
      <c r="GG130" s="4"/>
      <c r="GH130" s="8"/>
      <c r="GI130" s="7"/>
      <c r="GJ130" s="7"/>
      <c r="GK130" s="2" t="s">
        <v>139</v>
      </c>
      <c r="GL130" s="2" t="s">
        <v>128</v>
      </c>
      <c r="GM130" s="2" t="s">
        <v>201</v>
      </c>
      <c r="GN130" s="2" t="s">
        <v>1332</v>
      </c>
      <c r="GO130" s="2" t="s">
        <v>141</v>
      </c>
      <c r="GP130" s="2" t="s">
        <v>131</v>
      </c>
      <c r="GQ130" s="4">
        <v>2</v>
      </c>
      <c r="GR130" s="8">
        <v>142.88</v>
      </c>
      <c r="GS130" s="4"/>
      <c r="GT130" s="8"/>
      <c r="GU130" s="7"/>
      <c r="GV130" s="7"/>
      <c r="GW130" s="2" t="s">
        <v>139</v>
      </c>
      <c r="GX130" s="2" t="s">
        <v>128</v>
      </c>
      <c r="GY130" s="2" t="s">
        <v>158</v>
      </c>
      <c r="GZ130" s="2" t="s">
        <v>271</v>
      </c>
      <c r="HA130" s="2" t="s">
        <v>141</v>
      </c>
      <c r="HB130" s="2" t="s">
        <v>131</v>
      </c>
      <c r="HC130" s="4">
        <v>19</v>
      </c>
      <c r="HD130" s="8">
        <v>1357.36</v>
      </c>
      <c r="HE130" s="4"/>
      <c r="HF130" s="8"/>
      <c r="HG130" s="7"/>
      <c r="HH130" s="7"/>
      <c r="HI130" s="2" t="s">
        <v>139</v>
      </c>
      <c r="HJ130" s="2" t="s">
        <v>128</v>
      </c>
      <c r="HK130" s="2" t="s">
        <v>537</v>
      </c>
      <c r="HL130" s="2" t="s">
        <v>1715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421</v>
      </c>
      <c r="HV130" s="2" t="s">
        <v>128</v>
      </c>
      <c r="HW130" s="2" t="s">
        <v>552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562</v>
      </c>
      <c r="IJ130" s="2" t="s">
        <v>297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1199</v>
      </c>
      <c r="IV130" s="2" t="s">
        <v>1071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128</v>
      </c>
      <c r="JS130" s="2" t="s">
        <v>169</v>
      </c>
      <c r="JT130" s="2" t="s">
        <v>131</v>
      </c>
      <c r="JU130" s="2" t="s">
        <v>141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128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172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128</v>
      </c>
      <c r="MM130" s="2" t="s">
        <v>131</v>
      </c>
      <c r="MN130" s="2" t="s">
        <v>131</v>
      </c>
      <c r="MO130" s="2" t="s">
        <v>141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170</v>
      </c>
      <c r="NJ130" s="2" t="s">
        <v>128</v>
      </c>
      <c r="NK130" s="2" t="s">
        <v>131</v>
      </c>
      <c r="NL130" s="2" t="s">
        <v>131</v>
      </c>
      <c r="NM130" s="2" t="s">
        <v>141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128</v>
      </c>
      <c r="OI130" s="2" t="s">
        <v>131</v>
      </c>
      <c r="OJ130" s="2" t="s">
        <v>131</v>
      </c>
      <c r="OK130" s="2" t="s">
        <v>141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149</v>
      </c>
      <c r="PF130" s="2" t="s">
        <v>128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128</v>
      </c>
      <c r="PS130" s="2" t="s">
        <v>131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170</v>
      </c>
      <c r="QP130" s="2" t="s">
        <v>128</v>
      </c>
      <c r="QQ130" s="2" t="s">
        <v>131</v>
      </c>
      <c r="QR130" s="2" t="s">
        <v>131</v>
      </c>
      <c r="QS130" s="2" t="s">
        <v>141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172</v>
      </c>
      <c r="RC130" s="2" t="s">
        <v>1080</v>
      </c>
      <c r="RD130" s="2" t="s">
        <v>555</v>
      </c>
      <c r="RE130" s="2" t="s">
        <v>141</v>
      </c>
      <c r="RF130" s="2" t="s">
        <v>131</v>
      </c>
    </row>
    <row r="131">
      <c r="A131" s="2" t="s">
        <v>1716</v>
      </c>
      <c r="B131" s="2" t="s">
        <v>120</v>
      </c>
      <c r="C131" s="2" t="s">
        <v>1336</v>
      </c>
      <c r="D131" s="2" t="s">
        <v>1158</v>
      </c>
      <c r="E131" s="2" t="s">
        <v>1159</v>
      </c>
      <c r="F131" s="2" t="s">
        <v>1711</v>
      </c>
      <c r="G131" s="2" t="s">
        <v>1711</v>
      </c>
      <c r="H131" s="2" t="s">
        <v>1711</v>
      </c>
      <c r="I131" s="2" t="s">
        <v>1712</v>
      </c>
      <c r="J131" s="2" t="s">
        <v>126</v>
      </c>
      <c r="K131" s="2" t="s">
        <v>958</v>
      </c>
      <c r="L131" s="3">
        <v>63</v>
      </c>
      <c r="M131" s="3">
        <v>66.15</v>
      </c>
      <c r="N131" s="3">
        <v>134.99</v>
      </c>
      <c r="O131" s="2" t="s">
        <v>615</v>
      </c>
      <c r="P131" s="2" t="s">
        <v>616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131</v>
      </c>
      <c r="V131" s="2" t="s">
        <v>220</v>
      </c>
      <c r="W131" s="2" t="s">
        <v>183</v>
      </c>
      <c r="X131" s="2" t="s">
        <v>131</v>
      </c>
      <c r="Y131" s="2" t="s">
        <v>649</v>
      </c>
      <c r="Z131" s="4">
        <v>17</v>
      </c>
      <c r="AA131" s="4">
        <f>=ROUNDDOWN(17,0)</f>
      </c>
      <c r="AB131" s="5">
        <v>1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20</v>
      </c>
      <c r="AQ131" s="8">
        <v>1375.25</v>
      </c>
      <c r="AR131" s="4"/>
      <c r="AS131" s="8"/>
      <c r="AT131" s="7"/>
      <c r="AU131" s="7"/>
      <c r="AV131" s="4">
        <v>20</v>
      </c>
      <c r="AW131" s="8">
        <v>1375.25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0.231</v>
      </c>
      <c r="BJ131" s="4">
        <v>20</v>
      </c>
      <c r="BK131" s="8">
        <v>1375.25</v>
      </c>
      <c r="BL131" s="2" t="s">
        <v>1717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128</v>
      </c>
      <c r="BW131" s="2" t="s">
        <v>131</v>
      </c>
      <c r="BX131" s="2" t="s">
        <v>1718</v>
      </c>
      <c r="BY131" s="2" t="s">
        <v>141</v>
      </c>
      <c r="BZ131" s="2" t="s">
        <v>131</v>
      </c>
      <c r="CA131" s="4">
        <v>2</v>
      </c>
      <c r="CB131" s="8">
        <v>105.84</v>
      </c>
      <c r="CC131" s="4"/>
      <c r="CD131" s="8"/>
      <c r="CE131" s="7"/>
      <c r="CF131" s="7"/>
      <c r="CG131" s="2" t="s">
        <v>139</v>
      </c>
      <c r="CH131" s="2" t="s">
        <v>128</v>
      </c>
      <c r="CI131" s="2" t="s">
        <v>1719</v>
      </c>
      <c r="CJ131" s="2" t="s">
        <v>1156</v>
      </c>
      <c r="CK131" s="2" t="s">
        <v>141</v>
      </c>
      <c r="CL131" s="2" t="s">
        <v>131</v>
      </c>
      <c r="CM131" s="4">
        <v>3</v>
      </c>
      <c r="CN131" s="8">
        <v>198.45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1078</v>
      </c>
      <c r="CV131" s="2" t="s">
        <v>357</v>
      </c>
      <c r="CW131" s="2" t="s">
        <v>141</v>
      </c>
      <c r="CX131" s="2" t="s">
        <v>131</v>
      </c>
      <c r="CY131" s="4">
        <v>2</v>
      </c>
      <c r="CZ131" s="8">
        <v>145.54</v>
      </c>
      <c r="DA131" s="4"/>
      <c r="DB131" s="8"/>
      <c r="DC131" s="7"/>
      <c r="DD131" s="7"/>
      <c r="DE131" s="2" t="s">
        <v>139</v>
      </c>
      <c r="DF131" s="2" t="s">
        <v>128</v>
      </c>
      <c r="DG131" s="2" t="s">
        <v>271</v>
      </c>
      <c r="DH131" s="2" t="s">
        <v>293</v>
      </c>
      <c r="DI131" s="2" t="s">
        <v>141</v>
      </c>
      <c r="DJ131" s="2" t="s">
        <v>131</v>
      </c>
      <c r="DK131" s="4">
        <v>1</v>
      </c>
      <c r="DL131" s="8">
        <v>74.09</v>
      </c>
      <c r="DM131" s="4"/>
      <c r="DN131" s="8"/>
      <c r="DO131" s="7"/>
      <c r="DP131" s="7"/>
      <c r="DQ131" s="2" t="s">
        <v>139</v>
      </c>
      <c r="DR131" s="2" t="s">
        <v>128</v>
      </c>
      <c r="DS131" s="2" t="s">
        <v>442</v>
      </c>
      <c r="DT131" s="2" t="s">
        <v>1720</v>
      </c>
      <c r="DU131" s="2" t="s">
        <v>141</v>
      </c>
      <c r="DV131" s="2" t="s">
        <v>131</v>
      </c>
      <c r="DW131" s="4">
        <v>1</v>
      </c>
      <c r="DX131" s="8">
        <v>69.46</v>
      </c>
      <c r="DY131" s="4"/>
      <c r="DZ131" s="8"/>
      <c r="EA131" s="7"/>
      <c r="EB131" s="7"/>
      <c r="EC131" s="2" t="s">
        <v>139</v>
      </c>
      <c r="ED131" s="2" t="s">
        <v>128</v>
      </c>
      <c r="EE131" s="2" t="s">
        <v>322</v>
      </c>
      <c r="EF131" s="2" t="s">
        <v>461</v>
      </c>
      <c r="EG131" s="2" t="s">
        <v>141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128</v>
      </c>
      <c r="EQ131" s="2" t="s">
        <v>1090</v>
      </c>
      <c r="ER131" s="2" t="s">
        <v>1721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170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>
        <v>1</v>
      </c>
      <c r="FH131" s="8">
        <v>72.76</v>
      </c>
      <c r="FI131" s="4"/>
      <c r="FJ131" s="8"/>
      <c r="FK131" s="7"/>
      <c r="FL131" s="7"/>
      <c r="FM131" s="2" t="s">
        <v>139</v>
      </c>
      <c r="FN131" s="2" t="s">
        <v>128</v>
      </c>
      <c r="FO131" s="2" t="s">
        <v>233</v>
      </c>
      <c r="FP131" s="2" t="s">
        <v>490</v>
      </c>
      <c r="FQ131" s="2" t="s">
        <v>141</v>
      </c>
      <c r="FR131" s="2" t="s">
        <v>131</v>
      </c>
      <c r="FS131" s="4">
        <v>1</v>
      </c>
      <c r="FT131" s="8">
        <v>66.15</v>
      </c>
      <c r="FU131" s="4"/>
      <c r="FV131" s="8"/>
      <c r="FW131" s="7"/>
      <c r="FX131" s="7"/>
      <c r="FY131" s="2" t="s">
        <v>139</v>
      </c>
      <c r="FZ131" s="2" t="s">
        <v>128</v>
      </c>
      <c r="GA131" s="2" t="s">
        <v>447</v>
      </c>
      <c r="GB131" s="2" t="s">
        <v>583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256</v>
      </c>
      <c r="GL131" s="2" t="s">
        <v>128</v>
      </c>
      <c r="GM131" s="2" t="s">
        <v>131</v>
      </c>
      <c r="GN131" s="2" t="s">
        <v>131</v>
      </c>
      <c r="GO131" s="2" t="s">
        <v>141</v>
      </c>
      <c r="GP131" s="2" t="s">
        <v>131</v>
      </c>
      <c r="GQ131" s="4">
        <v>7</v>
      </c>
      <c r="GR131" s="8">
        <v>500.08</v>
      </c>
      <c r="GS131" s="4"/>
      <c r="GT131" s="8"/>
      <c r="GU131" s="7"/>
      <c r="GV131" s="7"/>
      <c r="GW131" s="2" t="s">
        <v>139</v>
      </c>
      <c r="GX131" s="2" t="s">
        <v>128</v>
      </c>
      <c r="GY131" s="2" t="s">
        <v>300</v>
      </c>
      <c r="GZ131" s="2" t="s">
        <v>1532</v>
      </c>
      <c r="HA131" s="2" t="s">
        <v>141</v>
      </c>
      <c r="HB131" s="2" t="s">
        <v>131</v>
      </c>
      <c r="HC131" s="4">
        <v>2</v>
      </c>
      <c r="HD131" s="8">
        <v>142.88</v>
      </c>
      <c r="HE131" s="4"/>
      <c r="HF131" s="8"/>
      <c r="HG131" s="7"/>
      <c r="HH131" s="7"/>
      <c r="HI131" s="2" t="s">
        <v>139</v>
      </c>
      <c r="HJ131" s="2" t="s">
        <v>128</v>
      </c>
      <c r="HK131" s="2" t="s">
        <v>169</v>
      </c>
      <c r="HL131" s="2" t="s">
        <v>1722</v>
      </c>
      <c r="HM131" s="2" t="s">
        <v>141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421</v>
      </c>
      <c r="HV131" s="2" t="s">
        <v>128</v>
      </c>
      <c r="HW131" s="2" t="s">
        <v>1722</v>
      </c>
      <c r="HX131" s="2" t="s">
        <v>131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128</v>
      </c>
      <c r="II131" s="2" t="s">
        <v>1091</v>
      </c>
      <c r="IJ131" s="2" t="s">
        <v>131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1078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128</v>
      </c>
      <c r="JS131" s="2" t="s">
        <v>169</v>
      </c>
      <c r="JT131" s="2" t="s">
        <v>131</v>
      </c>
      <c r="JU131" s="2" t="s">
        <v>141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128</v>
      </c>
      <c r="KQ131" s="2" t="s">
        <v>131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172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128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128</v>
      </c>
      <c r="MM131" s="2" t="s">
        <v>131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128</v>
      </c>
      <c r="NK131" s="2" t="s">
        <v>131</v>
      </c>
      <c r="NL131" s="2" t="s">
        <v>131</v>
      </c>
      <c r="NM131" s="2" t="s">
        <v>141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128</v>
      </c>
      <c r="OU131" s="2" t="s">
        <v>131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170</v>
      </c>
      <c r="PF131" s="2" t="s">
        <v>128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128</v>
      </c>
      <c r="PS131" s="2" t="s">
        <v>131</v>
      </c>
      <c r="PT131" s="2" t="s">
        <v>131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170</v>
      </c>
      <c r="QP131" s="2" t="s">
        <v>128</v>
      </c>
      <c r="QQ131" s="2" t="s">
        <v>131</v>
      </c>
      <c r="QR131" s="2" t="s">
        <v>131</v>
      </c>
      <c r="QS131" s="2" t="s">
        <v>141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172</v>
      </c>
      <c r="RC131" s="2" t="s">
        <v>473</v>
      </c>
      <c r="RD131" s="2" t="s">
        <v>131</v>
      </c>
      <c r="RE131" s="2" t="s">
        <v>141</v>
      </c>
      <c r="RF131" s="2" t="s">
        <v>131</v>
      </c>
    </row>
    <row r="132">
      <c r="A132" s="2" t="s">
        <v>1723</v>
      </c>
      <c r="B132" s="2" t="s">
        <v>120</v>
      </c>
      <c r="C132" s="2" t="s">
        <v>1336</v>
      </c>
      <c r="D132" s="2" t="s">
        <v>1298</v>
      </c>
      <c r="E132" s="2" t="s">
        <v>1299</v>
      </c>
      <c r="F132" s="2" t="s">
        <v>1724</v>
      </c>
      <c r="G132" s="2" t="s">
        <v>1724</v>
      </c>
      <c r="H132" s="2" t="s">
        <v>1724</v>
      </c>
      <c r="I132" s="2" t="s">
        <v>1725</v>
      </c>
      <c r="J132" s="2" t="s">
        <v>126</v>
      </c>
      <c r="K132" s="2" t="s">
        <v>366</v>
      </c>
      <c r="L132" s="3">
        <v>74.1</v>
      </c>
      <c r="M132" s="3">
        <v>77.8</v>
      </c>
      <c r="N132" s="3">
        <v>164.99</v>
      </c>
      <c r="O132" s="2" t="s">
        <v>128</v>
      </c>
      <c r="P132" s="2" t="s">
        <v>218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1340</v>
      </c>
      <c r="V132" s="2" t="s">
        <v>220</v>
      </c>
      <c r="W132" s="2" t="s">
        <v>1117</v>
      </c>
      <c r="X132" s="2" t="s">
        <v>183</v>
      </c>
      <c r="Y132" s="2" t="s">
        <v>1104</v>
      </c>
      <c r="Z132" s="4">
        <v>137</v>
      </c>
      <c r="AA132" s="4">
        <f>=ROUNDDOWN(68.5,0)</f>
      </c>
      <c r="AB132" s="5">
        <v>2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17</v>
      </c>
      <c r="AQ132" s="8">
        <v>1294.39</v>
      </c>
      <c r="AR132" s="4"/>
      <c r="AS132" s="8"/>
      <c r="AT132" s="7"/>
      <c r="AU132" s="7"/>
      <c r="AV132" s="4">
        <v>17</v>
      </c>
      <c r="AW132" s="8">
        <v>1294.39</v>
      </c>
      <c r="AX132" s="4"/>
      <c r="AY132" s="8"/>
      <c r="AZ132" s="7"/>
      <c r="BA132" s="7"/>
      <c r="BB132" s="7">
        <v>1</v>
      </c>
      <c r="BC132" s="4">
        <v>17</v>
      </c>
      <c r="BD132" s="8">
        <v>1294.39</v>
      </c>
      <c r="BE132" s="4"/>
      <c r="BF132" s="8"/>
      <c r="BG132" s="7"/>
      <c r="BH132" s="7"/>
      <c r="BI132" s="7">
        <v>1</v>
      </c>
      <c r="BJ132" s="4">
        <v>17</v>
      </c>
      <c r="BK132" s="8">
        <v>1294.39</v>
      </c>
      <c r="BL132" s="2" t="s">
        <v>1726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256</v>
      </c>
      <c r="BV132" s="2" t="s">
        <v>128</v>
      </c>
      <c r="BW132" s="2" t="s">
        <v>131</v>
      </c>
      <c r="BX132" s="2" t="s">
        <v>131</v>
      </c>
      <c r="BY132" s="2" t="s">
        <v>141</v>
      </c>
      <c r="BZ132" s="2" t="s">
        <v>131</v>
      </c>
      <c r="CA132" s="4">
        <v>14</v>
      </c>
      <c r="CB132" s="8">
        <v>1042.66</v>
      </c>
      <c r="CC132" s="4"/>
      <c r="CD132" s="8"/>
      <c r="CE132" s="7"/>
      <c r="CF132" s="7"/>
      <c r="CG132" s="2" t="s">
        <v>139</v>
      </c>
      <c r="CH132" s="2" t="s">
        <v>128</v>
      </c>
      <c r="CI132" s="2" t="s">
        <v>1075</v>
      </c>
      <c r="CJ132" s="2" t="s">
        <v>1727</v>
      </c>
      <c r="CK132" s="2" t="s">
        <v>141</v>
      </c>
      <c r="CL132" s="2" t="s">
        <v>131</v>
      </c>
      <c r="CM132" s="4">
        <v>1</v>
      </c>
      <c r="CN132" s="8">
        <v>87.92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1104</v>
      </c>
      <c r="CV132" s="2" t="s">
        <v>1133</v>
      </c>
      <c r="CW132" s="2" t="s">
        <v>141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128</v>
      </c>
      <c r="DG132" s="2" t="s">
        <v>1108</v>
      </c>
      <c r="DH132" s="2" t="s">
        <v>1331</v>
      </c>
      <c r="DI132" s="2" t="s">
        <v>141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128</v>
      </c>
      <c r="DS132" s="2" t="s">
        <v>292</v>
      </c>
      <c r="DT132" s="2" t="s">
        <v>295</v>
      </c>
      <c r="DU132" s="2" t="s">
        <v>141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128</v>
      </c>
      <c r="EE132" s="2" t="s">
        <v>539</v>
      </c>
      <c r="EF132" s="2" t="s">
        <v>651</v>
      </c>
      <c r="EG132" s="2" t="s">
        <v>141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128</v>
      </c>
      <c r="EQ132" s="2" t="s">
        <v>1104</v>
      </c>
      <c r="ER132" s="2" t="s">
        <v>1649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128</v>
      </c>
      <c r="FC132" s="2" t="s">
        <v>131</v>
      </c>
      <c r="FD132" s="2" t="s">
        <v>131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128</v>
      </c>
      <c r="FO132" s="2" t="s">
        <v>233</v>
      </c>
      <c r="FP132" s="2" t="s">
        <v>131</v>
      </c>
      <c r="FQ132" s="2" t="s">
        <v>141</v>
      </c>
      <c r="FR132" s="2" t="s">
        <v>131</v>
      </c>
      <c r="FS132" s="4">
        <v>1</v>
      </c>
      <c r="FT132" s="8">
        <v>77.81</v>
      </c>
      <c r="FU132" s="4"/>
      <c r="FV132" s="8"/>
      <c r="FW132" s="7"/>
      <c r="FX132" s="7"/>
      <c r="FY132" s="2" t="s">
        <v>139</v>
      </c>
      <c r="FZ132" s="2" t="s">
        <v>128</v>
      </c>
      <c r="GA132" s="2" t="s">
        <v>234</v>
      </c>
      <c r="GB132" s="2" t="s">
        <v>297</v>
      </c>
      <c r="GC132" s="2" t="s">
        <v>141</v>
      </c>
      <c r="GD132" s="2" t="s">
        <v>131</v>
      </c>
      <c r="GE132" s="4">
        <v>1</v>
      </c>
      <c r="GF132" s="8">
        <v>86</v>
      </c>
      <c r="GG132" s="4"/>
      <c r="GH132" s="8"/>
      <c r="GI132" s="7"/>
      <c r="GJ132" s="7"/>
      <c r="GK132" s="2" t="s">
        <v>139</v>
      </c>
      <c r="GL132" s="2" t="s">
        <v>128</v>
      </c>
      <c r="GM132" s="2" t="s">
        <v>298</v>
      </c>
      <c r="GN132" s="2" t="s">
        <v>879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128</v>
      </c>
      <c r="GY132" s="2" t="s">
        <v>559</v>
      </c>
      <c r="GZ132" s="2" t="s">
        <v>571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128</v>
      </c>
      <c r="HK132" s="2" t="s">
        <v>131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128</v>
      </c>
      <c r="HW132" s="2" t="s">
        <v>1722</v>
      </c>
      <c r="HX132" s="2" t="s">
        <v>1138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128</v>
      </c>
      <c r="II132" s="2" t="s">
        <v>562</v>
      </c>
      <c r="IJ132" s="2" t="s">
        <v>1309</v>
      </c>
      <c r="IK132" s="2" t="s">
        <v>141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128</v>
      </c>
      <c r="IU132" s="2" t="s">
        <v>1104</v>
      </c>
      <c r="IV132" s="2" t="s">
        <v>131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169</v>
      </c>
      <c r="JT132" s="2" t="s">
        <v>131</v>
      </c>
      <c r="JU132" s="2" t="s">
        <v>141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128</v>
      </c>
      <c r="KQ132" s="2" t="s">
        <v>131</v>
      </c>
      <c r="KR132" s="2" t="s">
        <v>131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172</v>
      </c>
      <c r="LC132" s="2" t="s">
        <v>131</v>
      </c>
      <c r="LD132" s="2" t="s">
        <v>131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128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128</v>
      </c>
      <c r="MM132" s="2" t="s">
        <v>131</v>
      </c>
      <c r="MN132" s="2" t="s">
        <v>131</v>
      </c>
      <c r="MO132" s="2" t="s">
        <v>141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128</v>
      </c>
      <c r="MY132" s="2" t="s">
        <v>131</v>
      </c>
      <c r="MZ132" s="2" t="s">
        <v>131</v>
      </c>
      <c r="NA132" s="2" t="s">
        <v>141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170</v>
      </c>
      <c r="NJ132" s="2" t="s">
        <v>128</v>
      </c>
      <c r="NK132" s="2" t="s">
        <v>131</v>
      </c>
      <c r="NL132" s="2" t="s">
        <v>131</v>
      </c>
      <c r="NM132" s="2" t="s">
        <v>141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128</v>
      </c>
      <c r="OI132" s="2" t="s">
        <v>131</v>
      </c>
      <c r="OJ132" s="2" t="s">
        <v>131</v>
      </c>
      <c r="OK132" s="2" t="s">
        <v>141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131</v>
      </c>
      <c r="OT132" s="2" t="s">
        <v>131</v>
      </c>
      <c r="OU132" s="2" t="s">
        <v>131</v>
      </c>
      <c r="OV132" s="2" t="s">
        <v>131</v>
      </c>
      <c r="OW132" s="2" t="s">
        <v>131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139</v>
      </c>
      <c r="PF132" s="2" t="s">
        <v>172</v>
      </c>
      <c r="PG132" s="2" t="s">
        <v>173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128</v>
      </c>
      <c r="PS132" s="2" t="s">
        <v>131</v>
      </c>
      <c r="PT132" s="2" t="s">
        <v>131</v>
      </c>
      <c r="PU132" s="2" t="s">
        <v>141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170</v>
      </c>
      <c r="QP132" s="2" t="s">
        <v>128</v>
      </c>
      <c r="QQ132" s="2" t="s">
        <v>131</v>
      </c>
      <c r="QR132" s="2" t="s">
        <v>131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172</v>
      </c>
      <c r="RC132" s="2" t="s">
        <v>563</v>
      </c>
      <c r="RD132" s="2" t="s">
        <v>131</v>
      </c>
      <c r="RE132" s="2" t="s">
        <v>141</v>
      </c>
      <c r="RF132" s="2" t="s">
        <v>131</v>
      </c>
    </row>
    <row r="133">
      <c r="A133" s="2" t="s">
        <v>1728</v>
      </c>
      <c r="B133" s="2" t="s">
        <v>120</v>
      </c>
      <c r="C133" s="2" t="s">
        <v>1336</v>
      </c>
      <c r="D133" s="2" t="s">
        <v>909</v>
      </c>
      <c r="E133" s="2" t="s">
        <v>910</v>
      </c>
      <c r="F133" s="2" t="s">
        <v>1729</v>
      </c>
      <c r="G133" s="2" t="s">
        <v>1729</v>
      </c>
      <c r="H133" s="2" t="s">
        <v>1729</v>
      </c>
      <c r="I133" s="2" t="s">
        <v>1730</v>
      </c>
      <c r="J133" s="2" t="s">
        <v>126</v>
      </c>
      <c r="K133" s="2" t="s">
        <v>663</v>
      </c>
      <c r="L133" s="3">
        <v>117.76</v>
      </c>
      <c r="M133" s="3">
        <v>123.65</v>
      </c>
      <c r="N133" s="3">
        <v>279.99</v>
      </c>
      <c r="O133" s="2" t="s">
        <v>615</v>
      </c>
      <c r="P133" s="2" t="s">
        <v>616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219</v>
      </c>
      <c r="V133" s="2" t="s">
        <v>220</v>
      </c>
      <c r="W133" s="2" t="s">
        <v>135</v>
      </c>
      <c r="X133" s="2" t="s">
        <v>183</v>
      </c>
      <c r="Y133" s="2" t="s">
        <v>818</v>
      </c>
      <c r="Z133" s="4">
        <v>62</v>
      </c>
      <c r="AA133" s="4">
        <f>=ROUNDDOWN(103.333333333333,0)</f>
      </c>
      <c r="AB133" s="5">
        <v>0.6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5</v>
      </c>
      <c r="AQ133" s="8">
        <v>680.26</v>
      </c>
      <c r="AR133" s="4"/>
      <c r="AS133" s="8"/>
      <c r="AT133" s="7"/>
      <c r="AU133" s="7"/>
      <c r="AV133" s="4">
        <v>5</v>
      </c>
      <c r="AW133" s="8">
        <v>680.26</v>
      </c>
      <c r="AX133" s="4"/>
      <c r="AY133" s="8"/>
      <c r="AZ133" s="7"/>
      <c r="BA133" s="7"/>
      <c r="BB133" s="7">
        <v>1</v>
      </c>
      <c r="BC133" s="4">
        <v>5</v>
      </c>
      <c r="BD133" s="8">
        <v>680.26</v>
      </c>
      <c r="BE133" s="4"/>
      <c r="BF133" s="8"/>
      <c r="BG133" s="7"/>
      <c r="BH133" s="7"/>
      <c r="BI133" s="7">
        <v>1</v>
      </c>
      <c r="BJ133" s="4">
        <v>5</v>
      </c>
      <c r="BK133" s="8">
        <v>680.26</v>
      </c>
      <c r="BL133" s="2" t="s">
        <v>716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256</v>
      </c>
      <c r="BV133" s="2" t="s">
        <v>128</v>
      </c>
      <c r="BW133" s="2" t="s">
        <v>131</v>
      </c>
      <c r="BX133" s="2" t="s">
        <v>131</v>
      </c>
      <c r="BY133" s="2" t="s">
        <v>141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128</v>
      </c>
      <c r="CI133" s="2" t="s">
        <v>581</v>
      </c>
      <c r="CJ133" s="2" t="s">
        <v>1731</v>
      </c>
      <c r="CK133" s="2" t="s">
        <v>141</v>
      </c>
      <c r="CL133" s="2" t="s">
        <v>131</v>
      </c>
      <c r="CM133" s="4">
        <v>1</v>
      </c>
      <c r="CN133" s="8">
        <v>133.54</v>
      </c>
      <c r="CO133" s="4"/>
      <c r="CP133" s="8"/>
      <c r="CQ133" s="7"/>
      <c r="CR133" s="7"/>
      <c r="CS133" s="2" t="s">
        <v>139</v>
      </c>
      <c r="CT133" s="2" t="s">
        <v>128</v>
      </c>
      <c r="CU133" s="2" t="s">
        <v>242</v>
      </c>
      <c r="CV133" s="2" t="s">
        <v>551</v>
      </c>
      <c r="CW133" s="2" t="s">
        <v>141</v>
      </c>
      <c r="CX133" s="2" t="s">
        <v>131</v>
      </c>
      <c r="CY133" s="4">
        <v>4</v>
      </c>
      <c r="CZ133" s="8">
        <v>546.72</v>
      </c>
      <c r="DA133" s="4"/>
      <c r="DB133" s="8"/>
      <c r="DC133" s="7"/>
      <c r="DD133" s="7"/>
      <c r="DE133" s="2" t="s">
        <v>139</v>
      </c>
      <c r="DF133" s="2" t="s">
        <v>128</v>
      </c>
      <c r="DG133" s="2" t="s">
        <v>1120</v>
      </c>
      <c r="DH133" s="2" t="s">
        <v>698</v>
      </c>
      <c r="DI133" s="2" t="s">
        <v>141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206</v>
      </c>
      <c r="DR133" s="2" t="s">
        <v>128</v>
      </c>
      <c r="DS133" s="2" t="s">
        <v>131</v>
      </c>
      <c r="DT133" s="2" t="s">
        <v>131</v>
      </c>
      <c r="DU133" s="2" t="s">
        <v>141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128</v>
      </c>
      <c r="EE133" s="2" t="s">
        <v>539</v>
      </c>
      <c r="EF133" s="2" t="s">
        <v>291</v>
      </c>
      <c r="EG133" s="2" t="s">
        <v>141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128</v>
      </c>
      <c r="EQ133" s="2" t="s">
        <v>1204</v>
      </c>
      <c r="ER133" s="2" t="s">
        <v>1732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170</v>
      </c>
      <c r="FB133" s="2" t="s">
        <v>128</v>
      </c>
      <c r="FC133" s="2" t="s">
        <v>131</v>
      </c>
      <c r="FD133" s="2" t="s">
        <v>131</v>
      </c>
      <c r="FE133" s="2" t="s">
        <v>141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256</v>
      </c>
      <c r="FN133" s="2" t="s">
        <v>128</v>
      </c>
      <c r="FO133" s="2" t="s">
        <v>233</v>
      </c>
      <c r="FP133" s="2" t="s">
        <v>131</v>
      </c>
      <c r="FQ133" s="2" t="s">
        <v>141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170</v>
      </c>
      <c r="FZ133" s="2" t="s">
        <v>128</v>
      </c>
      <c r="GA133" s="2" t="s">
        <v>131</v>
      </c>
      <c r="GB133" s="2" t="s">
        <v>131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149</v>
      </c>
      <c r="GL133" s="2" t="s">
        <v>128</v>
      </c>
      <c r="GM133" s="2" t="s">
        <v>131</v>
      </c>
      <c r="GN133" s="2" t="s">
        <v>131</v>
      </c>
      <c r="GO133" s="2" t="s">
        <v>141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170</v>
      </c>
      <c r="GX133" s="2" t="s">
        <v>128</v>
      </c>
      <c r="GY133" s="2" t="s">
        <v>131</v>
      </c>
      <c r="GZ133" s="2" t="s">
        <v>131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206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128</v>
      </c>
      <c r="HW133" s="2" t="s">
        <v>560</v>
      </c>
      <c r="HX133" s="2" t="s">
        <v>131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128</v>
      </c>
      <c r="II133" s="2" t="s">
        <v>562</v>
      </c>
      <c r="IJ133" s="2" t="s">
        <v>131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242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128</v>
      </c>
      <c r="JS133" s="2" t="s">
        <v>169</v>
      </c>
      <c r="JT133" s="2" t="s">
        <v>131</v>
      </c>
      <c r="JU133" s="2" t="s">
        <v>141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128</v>
      </c>
      <c r="KQ133" s="2" t="s">
        <v>131</v>
      </c>
      <c r="KR133" s="2" t="s">
        <v>131</v>
      </c>
      <c r="KS133" s="2" t="s">
        <v>141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172</v>
      </c>
      <c r="LC133" s="2" t="s">
        <v>131</v>
      </c>
      <c r="LD133" s="2" t="s">
        <v>131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128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128</v>
      </c>
      <c r="MM133" s="2" t="s">
        <v>131</v>
      </c>
      <c r="MN133" s="2" t="s">
        <v>131</v>
      </c>
      <c r="MO133" s="2" t="s">
        <v>141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128</v>
      </c>
      <c r="MY133" s="2" t="s">
        <v>131</v>
      </c>
      <c r="MZ133" s="2" t="s">
        <v>131</v>
      </c>
      <c r="NA133" s="2" t="s">
        <v>141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128</v>
      </c>
      <c r="NK133" s="2" t="s">
        <v>131</v>
      </c>
      <c r="NL133" s="2" t="s">
        <v>131</v>
      </c>
      <c r="NM133" s="2" t="s">
        <v>141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128</v>
      </c>
      <c r="OI133" s="2" t="s">
        <v>131</v>
      </c>
      <c r="OJ133" s="2" t="s">
        <v>131</v>
      </c>
      <c r="OK133" s="2" t="s">
        <v>141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139</v>
      </c>
      <c r="PF133" s="2" t="s">
        <v>172</v>
      </c>
      <c r="PG133" s="2" t="s">
        <v>173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128</v>
      </c>
      <c r="PS133" s="2" t="s">
        <v>131</v>
      </c>
      <c r="PT133" s="2" t="s">
        <v>131</v>
      </c>
      <c r="PU133" s="2" t="s">
        <v>141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139</v>
      </c>
      <c r="RB133" s="2" t="s">
        <v>172</v>
      </c>
      <c r="RC133" s="2" t="s">
        <v>827</v>
      </c>
      <c r="RD133" s="2" t="s">
        <v>1733</v>
      </c>
      <c r="RE133" s="2" t="s">
        <v>141</v>
      </c>
      <c r="RF133" s="2" t="s">
        <v>131</v>
      </c>
    </row>
    <row r="134">
      <c r="A134" s="2" t="s">
        <v>1734</v>
      </c>
      <c r="B134" s="2" t="s">
        <v>120</v>
      </c>
      <c r="C134" s="2" t="s">
        <v>1336</v>
      </c>
      <c r="D134" s="2" t="s">
        <v>909</v>
      </c>
      <c r="E134" s="2" t="s">
        <v>910</v>
      </c>
      <c r="F134" s="2" t="s">
        <v>1735</v>
      </c>
      <c r="G134" s="2" t="s">
        <v>1735</v>
      </c>
      <c r="H134" s="2" t="s">
        <v>1735</v>
      </c>
      <c r="I134" s="2" t="s">
        <v>1126</v>
      </c>
      <c r="J134" s="2" t="s">
        <v>126</v>
      </c>
      <c r="K134" s="2" t="s">
        <v>340</v>
      </c>
      <c r="L134" s="3">
        <v>63.75</v>
      </c>
      <c r="M134" s="3">
        <v>66.94</v>
      </c>
      <c r="N134" s="3">
        <v>139.99</v>
      </c>
      <c r="O134" s="2" t="s">
        <v>615</v>
      </c>
      <c r="P134" s="2" t="s">
        <v>616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219</v>
      </c>
      <c r="V134" s="2" t="s">
        <v>220</v>
      </c>
      <c r="W134" s="2" t="s">
        <v>183</v>
      </c>
      <c r="X134" s="2" t="s">
        <v>740</v>
      </c>
      <c r="Y134" s="2" t="s">
        <v>356</v>
      </c>
      <c r="Z134" s="4">
        <v>82</v>
      </c>
      <c r="AA134" s="4">
        <f>=ROUNDDOWN(164,0)</f>
      </c>
      <c r="AB134" s="5">
        <v>0.5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5</v>
      </c>
      <c r="AQ134" s="8">
        <v>249.02</v>
      </c>
      <c r="AR134" s="4"/>
      <c r="AS134" s="8"/>
      <c r="AT134" s="7"/>
      <c r="AU134" s="7"/>
      <c r="AV134" s="4">
        <v>5</v>
      </c>
      <c r="AW134" s="8">
        <v>249.02</v>
      </c>
      <c r="AX134" s="4"/>
      <c r="AY134" s="8"/>
      <c r="AZ134" s="7"/>
      <c r="BA134" s="7"/>
      <c r="BB134" s="7">
        <v>1</v>
      </c>
      <c r="BC134" s="4">
        <v>5</v>
      </c>
      <c r="BD134" s="8">
        <v>249.02</v>
      </c>
      <c r="BE134" s="4"/>
      <c r="BF134" s="8"/>
      <c r="BG134" s="7"/>
      <c r="BH134" s="7"/>
      <c r="BI134" s="7">
        <v>1</v>
      </c>
      <c r="BJ134" s="4">
        <v>5</v>
      </c>
      <c r="BK134" s="8">
        <v>249.02</v>
      </c>
      <c r="BL134" s="2" t="s">
        <v>1736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128</v>
      </c>
      <c r="BW134" s="2" t="s">
        <v>131</v>
      </c>
      <c r="BX134" s="2" t="s">
        <v>131</v>
      </c>
      <c r="BY134" s="2" t="s">
        <v>141</v>
      </c>
      <c r="BZ134" s="2" t="s">
        <v>131</v>
      </c>
      <c r="CA134" s="4">
        <v>1</v>
      </c>
      <c r="CB134" s="8">
        <v>19.13</v>
      </c>
      <c r="CC134" s="4"/>
      <c r="CD134" s="8"/>
      <c r="CE134" s="7"/>
      <c r="CF134" s="7"/>
      <c r="CG134" s="2" t="s">
        <v>139</v>
      </c>
      <c r="CH134" s="2" t="s">
        <v>128</v>
      </c>
      <c r="CI134" s="2" t="s">
        <v>618</v>
      </c>
      <c r="CJ134" s="2" t="s">
        <v>624</v>
      </c>
      <c r="CK134" s="2" t="s">
        <v>141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128</v>
      </c>
      <c r="CU134" s="2" t="s">
        <v>356</v>
      </c>
      <c r="CV134" s="2" t="s">
        <v>1737</v>
      </c>
      <c r="CW134" s="2" t="s">
        <v>141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128</v>
      </c>
      <c r="DG134" s="2" t="s">
        <v>580</v>
      </c>
      <c r="DH134" s="2" t="s">
        <v>1738</v>
      </c>
      <c r="DI134" s="2" t="s">
        <v>141</v>
      </c>
      <c r="DJ134" s="2" t="s">
        <v>131</v>
      </c>
      <c r="DK134" s="4">
        <v>2</v>
      </c>
      <c r="DL134" s="8">
        <v>108.56</v>
      </c>
      <c r="DM134" s="4"/>
      <c r="DN134" s="8"/>
      <c r="DO134" s="7"/>
      <c r="DP134" s="7"/>
      <c r="DQ134" s="2" t="s">
        <v>139</v>
      </c>
      <c r="DR134" s="2" t="s">
        <v>128</v>
      </c>
      <c r="DS134" s="2" t="s">
        <v>228</v>
      </c>
      <c r="DT134" s="2" t="s">
        <v>1130</v>
      </c>
      <c r="DU134" s="2" t="s">
        <v>141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139</v>
      </c>
      <c r="ED134" s="2" t="s">
        <v>172</v>
      </c>
      <c r="EE134" s="2" t="s">
        <v>531</v>
      </c>
      <c r="EF134" s="2" t="s">
        <v>553</v>
      </c>
      <c r="EG134" s="2" t="s">
        <v>141</v>
      </c>
      <c r="EH134" s="2" t="s">
        <v>131</v>
      </c>
      <c r="EI134" s="4">
        <v>1</v>
      </c>
      <c r="EJ134" s="8">
        <v>47.35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533</v>
      </c>
      <c r="ER134" s="2" t="s">
        <v>1528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170</v>
      </c>
      <c r="FB134" s="2" t="s">
        <v>128</v>
      </c>
      <c r="FC134" s="2" t="s">
        <v>131</v>
      </c>
      <c r="FD134" s="2" t="s">
        <v>131</v>
      </c>
      <c r="FE134" s="2" t="s">
        <v>141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256</v>
      </c>
      <c r="FN134" s="2" t="s">
        <v>128</v>
      </c>
      <c r="FO134" s="2" t="s">
        <v>233</v>
      </c>
      <c r="FP134" s="2" t="s">
        <v>131</v>
      </c>
      <c r="FQ134" s="2" t="s">
        <v>141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170</v>
      </c>
      <c r="FZ134" s="2" t="s">
        <v>128</v>
      </c>
      <c r="GA134" s="2" t="s">
        <v>131</v>
      </c>
      <c r="GB134" s="2" t="s">
        <v>131</v>
      </c>
      <c r="GC134" s="2" t="s">
        <v>141</v>
      </c>
      <c r="GD134" s="2" t="s">
        <v>131</v>
      </c>
      <c r="GE134" s="4">
        <v>1</v>
      </c>
      <c r="GF134" s="8">
        <v>73.98</v>
      </c>
      <c r="GG134" s="4"/>
      <c r="GH134" s="8"/>
      <c r="GI134" s="7"/>
      <c r="GJ134" s="7"/>
      <c r="GK134" s="2" t="s">
        <v>139</v>
      </c>
      <c r="GL134" s="2" t="s">
        <v>128</v>
      </c>
      <c r="GM134" s="2" t="s">
        <v>201</v>
      </c>
      <c r="GN134" s="2" t="s">
        <v>1123</v>
      </c>
      <c r="GO134" s="2" t="s">
        <v>141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170</v>
      </c>
      <c r="GX134" s="2" t="s">
        <v>128</v>
      </c>
      <c r="GY134" s="2" t="s">
        <v>131</v>
      </c>
      <c r="GZ134" s="2" t="s">
        <v>131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206</v>
      </c>
      <c r="HJ134" s="2" t="s">
        <v>128</v>
      </c>
      <c r="HK134" s="2" t="s">
        <v>131</v>
      </c>
      <c r="HL134" s="2" t="s">
        <v>131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128</v>
      </c>
      <c r="HW134" s="2" t="s">
        <v>1263</v>
      </c>
      <c r="HX134" s="2" t="s">
        <v>131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128</v>
      </c>
      <c r="II134" s="2" t="s">
        <v>562</v>
      </c>
      <c r="IJ134" s="2" t="s">
        <v>131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587</v>
      </c>
      <c r="IV134" s="2" t="s">
        <v>131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128</v>
      </c>
      <c r="JG134" s="2" t="s">
        <v>131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128</v>
      </c>
      <c r="KQ134" s="2" t="s">
        <v>131</v>
      </c>
      <c r="KR134" s="2" t="s">
        <v>131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172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128</v>
      </c>
      <c r="MM134" s="2" t="s">
        <v>131</v>
      </c>
      <c r="MN134" s="2" t="s">
        <v>131</v>
      </c>
      <c r="MO134" s="2" t="s">
        <v>141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128</v>
      </c>
      <c r="MY134" s="2" t="s">
        <v>131</v>
      </c>
      <c r="MZ134" s="2" t="s">
        <v>131</v>
      </c>
      <c r="NA134" s="2" t="s">
        <v>141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128</v>
      </c>
      <c r="NK134" s="2" t="s">
        <v>131</v>
      </c>
      <c r="NL134" s="2" t="s">
        <v>131</v>
      </c>
      <c r="NM134" s="2" t="s">
        <v>141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128</v>
      </c>
      <c r="OI134" s="2" t="s">
        <v>131</v>
      </c>
      <c r="OJ134" s="2" t="s">
        <v>131</v>
      </c>
      <c r="OK134" s="2" t="s">
        <v>141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139</v>
      </c>
      <c r="PF134" s="2" t="s">
        <v>172</v>
      </c>
      <c r="PG134" s="2" t="s">
        <v>497</v>
      </c>
      <c r="PH134" s="2" t="s">
        <v>479</v>
      </c>
      <c r="PI134" s="2" t="s">
        <v>141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128</v>
      </c>
      <c r="PS134" s="2" t="s">
        <v>131</v>
      </c>
      <c r="PT134" s="2" t="s">
        <v>131</v>
      </c>
      <c r="PU134" s="2" t="s">
        <v>141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170</v>
      </c>
      <c r="QP134" s="2" t="s">
        <v>128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139</v>
      </c>
      <c r="RB134" s="2" t="s">
        <v>172</v>
      </c>
      <c r="RC134" s="2" t="s">
        <v>542</v>
      </c>
      <c r="RD134" s="2" t="s">
        <v>131</v>
      </c>
      <c r="RE134" s="2" t="s">
        <v>141</v>
      </c>
      <c r="RF134" s="2" t="s">
        <v>131</v>
      </c>
    </row>
    <row r="135">
      <c r="A135" s="2" t="s">
        <v>1739</v>
      </c>
      <c r="B135" s="2" t="s">
        <v>120</v>
      </c>
      <c r="C135" s="2" t="s">
        <v>1740</v>
      </c>
      <c r="D135" s="2" t="s">
        <v>1158</v>
      </c>
      <c r="E135" s="2" t="s">
        <v>1159</v>
      </c>
      <c r="F135" s="2" t="s">
        <v>1741</v>
      </c>
      <c r="G135" s="2" t="s">
        <v>1741</v>
      </c>
      <c r="H135" s="2" t="s">
        <v>1741</v>
      </c>
      <c r="I135" s="2" t="s">
        <v>1742</v>
      </c>
      <c r="J135" s="2" t="s">
        <v>126</v>
      </c>
      <c r="K135" s="2" t="s">
        <v>1127</v>
      </c>
      <c r="L135" s="3">
        <v>57.5</v>
      </c>
      <c r="M135" s="3">
        <v>60.38</v>
      </c>
      <c r="N135" s="3">
        <v>119.99</v>
      </c>
      <c r="O135" s="2" t="s">
        <v>128</v>
      </c>
      <c r="P135" s="2" t="s">
        <v>129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219</v>
      </c>
      <c r="V135" s="2" t="s">
        <v>220</v>
      </c>
      <c r="W135" s="2" t="s">
        <v>1117</v>
      </c>
      <c r="X135" s="2" t="s">
        <v>1743</v>
      </c>
      <c r="Y135" s="2" t="s">
        <v>1744</v>
      </c>
      <c r="Z135" s="4">
        <v>193</v>
      </c>
      <c r="AA135" s="4">
        <f>=ROUNDDOWN(13.7857142857143,0)</f>
      </c>
      <c r="AB135" s="5">
        <v>14</v>
      </c>
      <c r="AC135" s="2" t="s">
        <v>137</v>
      </c>
      <c r="AD135" s="4">
        <v>150</v>
      </c>
      <c r="AE135" s="4">
        <v>250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185</v>
      </c>
      <c r="AQ135" s="8">
        <v>12000.19</v>
      </c>
      <c r="AR135" s="4"/>
      <c r="AS135" s="8"/>
      <c r="AT135" s="7"/>
      <c r="AU135" s="7"/>
      <c r="AV135" s="4">
        <v>185</v>
      </c>
      <c r="AW135" s="8">
        <v>12000.19</v>
      </c>
      <c r="AX135" s="4"/>
      <c r="AY135" s="8"/>
      <c r="AZ135" s="7"/>
      <c r="BA135" s="7"/>
      <c r="BB135" s="7">
        <v>1</v>
      </c>
      <c r="BC135" s="4">
        <v>185</v>
      </c>
      <c r="BD135" s="8">
        <v>12000.19</v>
      </c>
      <c r="BE135" s="4"/>
      <c r="BF135" s="8"/>
      <c r="BG135" s="7"/>
      <c r="BH135" s="7"/>
      <c r="BI135" s="7">
        <v>1</v>
      </c>
      <c r="BJ135" s="4">
        <v>185</v>
      </c>
      <c r="BK135" s="8">
        <v>12000.19</v>
      </c>
      <c r="BL135" s="2" t="s">
        <v>1745</v>
      </c>
      <c r="BM135" s="7">
        <v>1</v>
      </c>
      <c r="BN135" s="7">
        <v>1</v>
      </c>
      <c r="BO135" s="4">
        <v>19</v>
      </c>
      <c r="BP135" s="8">
        <v>1256.28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556</v>
      </c>
      <c r="BY135" s="2" t="s">
        <v>141</v>
      </c>
      <c r="BZ135" s="2" t="s">
        <v>131</v>
      </c>
      <c r="CA135" s="4">
        <v>31</v>
      </c>
      <c r="CB135" s="8">
        <v>1744.32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472</v>
      </c>
      <c r="CJ135" s="2" t="s">
        <v>649</v>
      </c>
      <c r="CK135" s="2" t="s">
        <v>141</v>
      </c>
      <c r="CL135" s="2" t="s">
        <v>131</v>
      </c>
      <c r="CM135" s="4">
        <v>14</v>
      </c>
      <c r="CN135" s="8">
        <v>1067.54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1302</v>
      </c>
      <c r="CV135" s="2" t="s">
        <v>299</v>
      </c>
      <c r="CW135" s="2" t="s">
        <v>141</v>
      </c>
      <c r="CX135" s="2" t="s">
        <v>131</v>
      </c>
      <c r="CY135" s="4">
        <v>44</v>
      </c>
      <c r="CZ135" s="8">
        <v>2922.04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1746</v>
      </c>
      <c r="DH135" s="2" t="s">
        <v>471</v>
      </c>
      <c r="DI135" s="2" t="s">
        <v>141</v>
      </c>
      <c r="DJ135" s="2" t="s">
        <v>131</v>
      </c>
      <c r="DK135" s="4">
        <v>9</v>
      </c>
      <c r="DL135" s="8">
        <v>608.58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442</v>
      </c>
      <c r="DT135" s="2" t="s">
        <v>636</v>
      </c>
      <c r="DU135" s="2" t="s">
        <v>141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206</v>
      </c>
      <c r="ED135" s="2" t="s">
        <v>128</v>
      </c>
      <c r="EE135" s="2" t="s">
        <v>131</v>
      </c>
      <c r="EF135" s="2" t="s">
        <v>131</v>
      </c>
      <c r="EG135" s="2" t="s">
        <v>141</v>
      </c>
      <c r="EH135" s="2" t="s">
        <v>131</v>
      </c>
      <c r="EI135" s="4">
        <v>19</v>
      </c>
      <c r="EJ135" s="8">
        <v>1284.78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294</v>
      </c>
      <c r="ER135" s="2" t="s">
        <v>474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149</v>
      </c>
      <c r="FB135" s="2" t="s">
        <v>128</v>
      </c>
      <c r="FC135" s="2" t="s">
        <v>131</v>
      </c>
      <c r="FD135" s="2" t="s">
        <v>131</v>
      </c>
      <c r="FE135" s="2" t="s">
        <v>141</v>
      </c>
      <c r="FF135" s="2" t="s">
        <v>131</v>
      </c>
      <c r="FG135" s="4">
        <v>11</v>
      </c>
      <c r="FH135" s="8">
        <v>723.86</v>
      </c>
      <c r="FI135" s="4"/>
      <c r="FJ135" s="8"/>
      <c r="FK135" s="7"/>
      <c r="FL135" s="7"/>
      <c r="FM135" s="2" t="s">
        <v>139</v>
      </c>
      <c r="FN135" s="2" t="s">
        <v>128</v>
      </c>
      <c r="FO135" s="2" t="s">
        <v>152</v>
      </c>
      <c r="FP135" s="2" t="s">
        <v>1683</v>
      </c>
      <c r="FQ135" s="2" t="s">
        <v>141</v>
      </c>
      <c r="FR135" s="2" t="s">
        <v>131</v>
      </c>
      <c r="FS135" s="4">
        <v>1</v>
      </c>
      <c r="FT135" s="8">
        <v>60.38</v>
      </c>
      <c r="FU135" s="4"/>
      <c r="FV135" s="8"/>
      <c r="FW135" s="7"/>
      <c r="FX135" s="7"/>
      <c r="FY135" s="2" t="s">
        <v>139</v>
      </c>
      <c r="FZ135" s="2" t="s">
        <v>128</v>
      </c>
      <c r="GA135" s="2" t="s">
        <v>234</v>
      </c>
      <c r="GB135" s="2" t="s">
        <v>233</v>
      </c>
      <c r="GC135" s="2" t="s">
        <v>141</v>
      </c>
      <c r="GD135" s="2" t="s">
        <v>131</v>
      </c>
      <c r="GE135" s="4">
        <v>20</v>
      </c>
      <c r="GF135" s="8">
        <v>1267.8</v>
      </c>
      <c r="GG135" s="4"/>
      <c r="GH135" s="8"/>
      <c r="GI135" s="7"/>
      <c r="GJ135" s="7"/>
      <c r="GK135" s="2" t="s">
        <v>139</v>
      </c>
      <c r="GL135" s="2" t="s">
        <v>128</v>
      </c>
      <c r="GM135" s="2" t="s">
        <v>305</v>
      </c>
      <c r="GN135" s="2" t="s">
        <v>496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171</v>
      </c>
      <c r="GX135" s="2" t="s">
        <v>128</v>
      </c>
      <c r="GY135" s="2" t="s">
        <v>131</v>
      </c>
      <c r="GZ135" s="2" t="s">
        <v>131</v>
      </c>
      <c r="HA135" s="2" t="s">
        <v>141</v>
      </c>
      <c r="HB135" s="2" t="s">
        <v>131</v>
      </c>
      <c r="HC135" s="4">
        <v>14</v>
      </c>
      <c r="HD135" s="8">
        <v>912.8</v>
      </c>
      <c r="HE135" s="4"/>
      <c r="HF135" s="8"/>
      <c r="HG135" s="7"/>
      <c r="HH135" s="7"/>
      <c r="HI135" s="2" t="s">
        <v>139</v>
      </c>
      <c r="HJ135" s="2" t="s">
        <v>128</v>
      </c>
      <c r="HK135" s="2" t="s">
        <v>234</v>
      </c>
      <c r="HL135" s="2" t="s">
        <v>480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128</v>
      </c>
      <c r="HW135" s="2" t="s">
        <v>302</v>
      </c>
      <c r="HX135" s="2" t="s">
        <v>1134</v>
      </c>
      <c r="HY135" s="2" t="s">
        <v>141</v>
      </c>
      <c r="HZ135" s="2" t="s">
        <v>131</v>
      </c>
      <c r="IA135" s="4">
        <v>3</v>
      </c>
      <c r="IB135" s="8">
        <v>151.81</v>
      </c>
      <c r="IC135" s="4"/>
      <c r="ID135" s="8"/>
      <c r="IE135" s="7"/>
      <c r="IF135" s="7"/>
      <c r="IG135" s="2" t="s">
        <v>139</v>
      </c>
      <c r="IH135" s="2" t="s">
        <v>128</v>
      </c>
      <c r="II135" s="2" t="s">
        <v>379</v>
      </c>
      <c r="IJ135" s="2" t="s">
        <v>357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1302</v>
      </c>
      <c r="IV135" s="2" t="s">
        <v>131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131</v>
      </c>
      <c r="JR135" s="2" t="s">
        <v>131</v>
      </c>
      <c r="JS135" s="2" t="s">
        <v>131</v>
      </c>
      <c r="JT135" s="2" t="s">
        <v>131</v>
      </c>
      <c r="JU135" s="2" t="s">
        <v>131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128</v>
      </c>
      <c r="KQ135" s="2" t="s">
        <v>131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172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128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170</v>
      </c>
      <c r="ML135" s="2" t="s">
        <v>128</v>
      </c>
      <c r="MM135" s="2" t="s">
        <v>131</v>
      </c>
      <c r="MN135" s="2" t="s">
        <v>131</v>
      </c>
      <c r="MO135" s="2" t="s">
        <v>141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128</v>
      </c>
      <c r="NK135" s="2" t="s">
        <v>131</v>
      </c>
      <c r="NL135" s="2" t="s">
        <v>131</v>
      </c>
      <c r="NM135" s="2" t="s">
        <v>141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128</v>
      </c>
      <c r="OI135" s="2" t="s">
        <v>131</v>
      </c>
      <c r="OJ135" s="2" t="s">
        <v>131</v>
      </c>
      <c r="OK135" s="2" t="s">
        <v>141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128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128</v>
      </c>
      <c r="PS135" s="2" t="s">
        <v>131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171</v>
      </c>
      <c r="QP135" s="2" t="s">
        <v>128</v>
      </c>
      <c r="QQ135" s="2" t="s">
        <v>131</v>
      </c>
      <c r="QR135" s="2" t="s">
        <v>131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171</v>
      </c>
      <c r="RB135" s="2" t="s">
        <v>128</v>
      </c>
      <c r="RC135" s="2" t="s">
        <v>131</v>
      </c>
      <c r="RD135" s="2" t="s">
        <v>131</v>
      </c>
      <c r="RE135" s="2" t="s">
        <v>141</v>
      </c>
      <c r="RF135" s="2" t="s">
        <v>131</v>
      </c>
    </row>
    <row r="136">
      <c r="A136" s="2" t="s">
        <v>1747</v>
      </c>
      <c r="B136" s="2" t="s">
        <v>120</v>
      </c>
      <c r="C136" s="2" t="s">
        <v>1740</v>
      </c>
      <c r="D136" s="2" t="s">
        <v>1158</v>
      </c>
      <c r="E136" s="2" t="s">
        <v>1159</v>
      </c>
      <c r="F136" s="2" t="s">
        <v>1748</v>
      </c>
      <c r="G136" s="2" t="s">
        <v>1748</v>
      </c>
      <c r="H136" s="2" t="s">
        <v>1748</v>
      </c>
      <c r="I136" s="2" t="s">
        <v>1749</v>
      </c>
      <c r="J136" s="2" t="s">
        <v>126</v>
      </c>
      <c r="K136" s="2" t="s">
        <v>1750</v>
      </c>
      <c r="L136" s="3">
        <v>79.49</v>
      </c>
      <c r="M136" s="3">
        <v>83.46</v>
      </c>
      <c r="N136" s="3">
        <v>184.99</v>
      </c>
      <c r="O136" s="2" t="s">
        <v>128</v>
      </c>
      <c r="P136" s="2" t="s">
        <v>129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131</v>
      </c>
      <c r="V136" s="2" t="s">
        <v>220</v>
      </c>
      <c r="W136" s="2" t="s">
        <v>135</v>
      </c>
      <c r="X136" s="2" t="s">
        <v>1751</v>
      </c>
      <c r="Y136" s="2" t="s">
        <v>1752</v>
      </c>
      <c r="Z136" s="4">
        <v>196</v>
      </c>
      <c r="AA136" s="4">
        <f>=ROUNDDOWN(32.6666666666667,0)</f>
      </c>
      <c r="AB136" s="5">
        <v>6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75</v>
      </c>
      <c r="AQ136" s="8">
        <v>6722.66</v>
      </c>
      <c r="AR136" s="4"/>
      <c r="AS136" s="8"/>
      <c r="AT136" s="7"/>
      <c r="AU136" s="7"/>
      <c r="AV136" s="4">
        <v>75</v>
      </c>
      <c r="AW136" s="8">
        <v>6722.66</v>
      </c>
      <c r="AX136" s="4"/>
      <c r="AY136" s="8"/>
      <c r="AZ136" s="7"/>
      <c r="BA136" s="7"/>
      <c r="BB136" s="7">
        <v>1</v>
      </c>
      <c r="BC136" s="4">
        <v>75</v>
      </c>
      <c r="BD136" s="8">
        <v>6722.66</v>
      </c>
      <c r="BE136" s="4"/>
      <c r="BF136" s="8"/>
      <c r="BG136" s="7"/>
      <c r="BH136" s="7"/>
      <c r="BI136" s="7">
        <v>1</v>
      </c>
      <c r="BJ136" s="4">
        <v>75</v>
      </c>
      <c r="BK136" s="8">
        <v>6722.66</v>
      </c>
      <c r="BL136" s="2" t="s">
        <v>1753</v>
      </c>
      <c r="BM136" s="7">
        <v>1</v>
      </c>
      <c r="BN136" s="7">
        <v>1</v>
      </c>
      <c r="BO136" s="4">
        <v>7</v>
      </c>
      <c r="BP136" s="8">
        <v>671.86</v>
      </c>
      <c r="BQ136" s="4"/>
      <c r="BR136" s="8"/>
      <c r="BS136" s="7"/>
      <c r="BT136" s="7"/>
      <c r="BU136" s="2" t="s">
        <v>139</v>
      </c>
      <c r="BV136" s="2" t="s">
        <v>128</v>
      </c>
      <c r="BW136" s="2" t="s">
        <v>131</v>
      </c>
      <c r="BX136" s="2" t="s">
        <v>194</v>
      </c>
      <c r="BY136" s="2" t="s">
        <v>141</v>
      </c>
      <c r="BZ136" s="2" t="s">
        <v>131</v>
      </c>
      <c r="CA136" s="4">
        <v>21</v>
      </c>
      <c r="CB136" s="8">
        <v>1588.09</v>
      </c>
      <c r="CC136" s="4"/>
      <c r="CD136" s="8"/>
      <c r="CE136" s="7"/>
      <c r="CF136" s="7"/>
      <c r="CG136" s="2" t="s">
        <v>139</v>
      </c>
      <c r="CH136" s="2" t="s">
        <v>128</v>
      </c>
      <c r="CI136" s="2" t="s">
        <v>1754</v>
      </c>
      <c r="CJ136" s="2" t="s">
        <v>1581</v>
      </c>
      <c r="CK136" s="2" t="s">
        <v>141</v>
      </c>
      <c r="CL136" s="2" t="s">
        <v>131</v>
      </c>
      <c r="CM136" s="4">
        <v>6</v>
      </c>
      <c r="CN136" s="8">
        <v>619.43</v>
      </c>
      <c r="CO136" s="4"/>
      <c r="CP136" s="8"/>
      <c r="CQ136" s="7"/>
      <c r="CR136" s="7"/>
      <c r="CS136" s="2" t="s">
        <v>139</v>
      </c>
      <c r="CT136" s="2" t="s">
        <v>128</v>
      </c>
      <c r="CU136" s="2" t="s">
        <v>1752</v>
      </c>
      <c r="CV136" s="2" t="s">
        <v>1755</v>
      </c>
      <c r="CW136" s="2" t="s">
        <v>141</v>
      </c>
      <c r="CX136" s="2" t="s">
        <v>131</v>
      </c>
      <c r="CY136" s="4">
        <v>21</v>
      </c>
      <c r="CZ136" s="8">
        <v>2016.63</v>
      </c>
      <c r="DA136" s="4"/>
      <c r="DB136" s="8"/>
      <c r="DC136" s="7"/>
      <c r="DD136" s="7"/>
      <c r="DE136" s="2" t="s">
        <v>139</v>
      </c>
      <c r="DF136" s="2" t="s">
        <v>128</v>
      </c>
      <c r="DG136" s="2" t="s">
        <v>1752</v>
      </c>
      <c r="DH136" s="2" t="s">
        <v>1756</v>
      </c>
      <c r="DI136" s="2" t="s">
        <v>141</v>
      </c>
      <c r="DJ136" s="2" t="s">
        <v>131</v>
      </c>
      <c r="DK136" s="4">
        <v>1</v>
      </c>
      <c r="DL136" s="8">
        <v>99.79</v>
      </c>
      <c r="DM136" s="4"/>
      <c r="DN136" s="8"/>
      <c r="DO136" s="7"/>
      <c r="DP136" s="7"/>
      <c r="DQ136" s="2" t="s">
        <v>139</v>
      </c>
      <c r="DR136" s="2" t="s">
        <v>128</v>
      </c>
      <c r="DS136" s="2" t="s">
        <v>228</v>
      </c>
      <c r="DT136" s="2" t="s">
        <v>460</v>
      </c>
      <c r="DU136" s="2" t="s">
        <v>141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149</v>
      </c>
      <c r="ED136" s="2" t="s">
        <v>128</v>
      </c>
      <c r="EE136" s="2" t="s">
        <v>131</v>
      </c>
      <c r="EF136" s="2" t="s">
        <v>131</v>
      </c>
      <c r="EG136" s="2" t="s">
        <v>141</v>
      </c>
      <c r="EH136" s="2" t="s">
        <v>131</v>
      </c>
      <c r="EI136" s="4">
        <v>2</v>
      </c>
      <c r="EJ136" s="8">
        <v>166.64</v>
      </c>
      <c r="EK136" s="4"/>
      <c r="EL136" s="8"/>
      <c r="EM136" s="7"/>
      <c r="EN136" s="7"/>
      <c r="EO136" s="2" t="s">
        <v>139</v>
      </c>
      <c r="EP136" s="2" t="s">
        <v>128</v>
      </c>
      <c r="EQ136" s="2" t="s">
        <v>1757</v>
      </c>
      <c r="ER136" s="2" t="s">
        <v>1133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149</v>
      </c>
      <c r="FB136" s="2" t="s">
        <v>128</v>
      </c>
      <c r="FC136" s="2" t="s">
        <v>131</v>
      </c>
      <c r="FD136" s="2" t="s">
        <v>131</v>
      </c>
      <c r="FE136" s="2" t="s">
        <v>141</v>
      </c>
      <c r="FF136" s="2" t="s">
        <v>131</v>
      </c>
      <c r="FG136" s="4">
        <v>7</v>
      </c>
      <c r="FH136" s="8">
        <v>642.67</v>
      </c>
      <c r="FI136" s="4"/>
      <c r="FJ136" s="8"/>
      <c r="FK136" s="7"/>
      <c r="FL136" s="7"/>
      <c r="FM136" s="2" t="s">
        <v>139</v>
      </c>
      <c r="FN136" s="2" t="s">
        <v>128</v>
      </c>
      <c r="FO136" s="2" t="s">
        <v>152</v>
      </c>
      <c r="FP136" s="2" t="s">
        <v>1517</v>
      </c>
      <c r="FQ136" s="2" t="s">
        <v>141</v>
      </c>
      <c r="FR136" s="2" t="s">
        <v>131</v>
      </c>
      <c r="FS136" s="4">
        <v>1</v>
      </c>
      <c r="FT136" s="8">
        <v>83.46</v>
      </c>
      <c r="FU136" s="4"/>
      <c r="FV136" s="8"/>
      <c r="FW136" s="7"/>
      <c r="FX136" s="7"/>
      <c r="FY136" s="2" t="s">
        <v>139</v>
      </c>
      <c r="FZ136" s="2" t="s">
        <v>128</v>
      </c>
      <c r="GA136" s="2" t="s">
        <v>154</v>
      </c>
      <c r="GB136" s="2" t="s">
        <v>1758</v>
      </c>
      <c r="GC136" s="2" t="s">
        <v>141</v>
      </c>
      <c r="GD136" s="2" t="s">
        <v>131</v>
      </c>
      <c r="GE136" s="4">
        <v>4</v>
      </c>
      <c r="GF136" s="8">
        <v>381.04</v>
      </c>
      <c r="GG136" s="4"/>
      <c r="GH136" s="8"/>
      <c r="GI136" s="7"/>
      <c r="GJ136" s="7"/>
      <c r="GK136" s="2" t="s">
        <v>139</v>
      </c>
      <c r="GL136" s="2" t="s">
        <v>128</v>
      </c>
      <c r="GM136" s="2" t="s">
        <v>1757</v>
      </c>
      <c r="GN136" s="2" t="s">
        <v>1759</v>
      </c>
      <c r="GO136" s="2" t="s">
        <v>141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171</v>
      </c>
      <c r="GX136" s="2" t="s">
        <v>128</v>
      </c>
      <c r="GY136" s="2" t="s">
        <v>131</v>
      </c>
      <c r="GZ136" s="2" t="s">
        <v>131</v>
      </c>
      <c r="HA136" s="2" t="s">
        <v>141</v>
      </c>
      <c r="HB136" s="2" t="s">
        <v>131</v>
      </c>
      <c r="HC136" s="4">
        <v>4</v>
      </c>
      <c r="HD136" s="8">
        <v>360.56</v>
      </c>
      <c r="HE136" s="4"/>
      <c r="HF136" s="8"/>
      <c r="HG136" s="7"/>
      <c r="HH136" s="7"/>
      <c r="HI136" s="2" t="s">
        <v>139</v>
      </c>
      <c r="HJ136" s="2" t="s">
        <v>128</v>
      </c>
      <c r="HK136" s="2" t="s">
        <v>1760</v>
      </c>
      <c r="HL136" s="2" t="s">
        <v>1761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128</v>
      </c>
      <c r="HW136" s="2" t="s">
        <v>1756</v>
      </c>
      <c r="HX136" s="2" t="s">
        <v>788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128</v>
      </c>
      <c r="II136" s="2" t="s">
        <v>906</v>
      </c>
      <c r="IJ136" s="2" t="s">
        <v>1762</v>
      </c>
      <c r="IK136" s="2" t="s">
        <v>141</v>
      </c>
      <c r="IL136" s="2" t="s">
        <v>131</v>
      </c>
      <c r="IM136" s="4">
        <v>1</v>
      </c>
      <c r="IN136" s="8">
        <v>92.49</v>
      </c>
      <c r="IO136" s="4"/>
      <c r="IP136" s="8"/>
      <c r="IQ136" s="7"/>
      <c r="IR136" s="7"/>
      <c r="IS136" s="2" t="s">
        <v>139</v>
      </c>
      <c r="IT136" s="2" t="s">
        <v>128</v>
      </c>
      <c r="IU136" s="2" t="s">
        <v>1752</v>
      </c>
      <c r="IV136" s="2" t="s">
        <v>246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421</v>
      </c>
      <c r="JF136" s="2" t="s">
        <v>128</v>
      </c>
      <c r="JG136" s="2" t="s">
        <v>167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131</v>
      </c>
      <c r="JR136" s="2" t="s">
        <v>131</v>
      </c>
      <c r="JS136" s="2" t="s">
        <v>131</v>
      </c>
      <c r="JT136" s="2" t="s">
        <v>131</v>
      </c>
      <c r="JU136" s="2" t="s">
        <v>131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128</v>
      </c>
      <c r="KQ136" s="2" t="s">
        <v>131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131</v>
      </c>
      <c r="LC136" s="2" t="s">
        <v>131</v>
      </c>
      <c r="LD136" s="2" t="s">
        <v>131</v>
      </c>
      <c r="LE136" s="2" t="s">
        <v>131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128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128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128</v>
      </c>
      <c r="MM136" s="2" t="s">
        <v>131</v>
      </c>
      <c r="MN136" s="2" t="s">
        <v>131</v>
      </c>
      <c r="MO136" s="2" t="s">
        <v>141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128</v>
      </c>
      <c r="MY136" s="2" t="s">
        <v>131</v>
      </c>
      <c r="MZ136" s="2" t="s">
        <v>131</v>
      </c>
      <c r="NA136" s="2" t="s">
        <v>141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128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172</v>
      </c>
      <c r="NW136" s="2" t="s">
        <v>131</v>
      </c>
      <c r="NX136" s="2" t="s">
        <v>131</v>
      </c>
      <c r="NY136" s="2" t="s">
        <v>141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128</v>
      </c>
      <c r="OI136" s="2" t="s">
        <v>131</v>
      </c>
      <c r="OJ136" s="2" t="s">
        <v>131</v>
      </c>
      <c r="OK136" s="2" t="s">
        <v>141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128</v>
      </c>
      <c r="PG136" s="2" t="s">
        <v>131</v>
      </c>
      <c r="PH136" s="2" t="s">
        <v>131</v>
      </c>
      <c r="PI136" s="2" t="s">
        <v>141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170</v>
      </c>
      <c r="QD136" s="2" t="s">
        <v>172</v>
      </c>
      <c r="QE136" s="2" t="s">
        <v>131</v>
      </c>
      <c r="QF136" s="2" t="s">
        <v>131</v>
      </c>
      <c r="QG136" s="2" t="s">
        <v>141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171</v>
      </c>
      <c r="QP136" s="2" t="s">
        <v>128</v>
      </c>
      <c r="QQ136" s="2" t="s">
        <v>131</v>
      </c>
      <c r="QR136" s="2" t="s">
        <v>131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172</v>
      </c>
      <c r="RC136" s="2" t="s">
        <v>1763</v>
      </c>
      <c r="RD136" s="2" t="s">
        <v>1764</v>
      </c>
      <c r="RE136" s="2" t="s">
        <v>141</v>
      </c>
      <c r="RF136" s="2" t="s">
        <v>131</v>
      </c>
    </row>
    <row r="137">
      <c r="A137" s="2" t="s">
        <v>1765</v>
      </c>
      <c r="B137" s="2" t="s">
        <v>120</v>
      </c>
      <c r="C137" s="2" t="s">
        <v>1740</v>
      </c>
      <c r="D137" s="2" t="s">
        <v>1158</v>
      </c>
      <c r="E137" s="2" t="s">
        <v>1159</v>
      </c>
      <c r="F137" s="2" t="s">
        <v>1766</v>
      </c>
      <c r="G137" s="2" t="s">
        <v>1766</v>
      </c>
      <c r="H137" s="2" t="s">
        <v>1766</v>
      </c>
      <c r="I137" s="2" t="s">
        <v>1767</v>
      </c>
      <c r="J137" s="2" t="s">
        <v>126</v>
      </c>
      <c r="K137" s="2" t="s">
        <v>663</v>
      </c>
      <c r="L137" s="3">
        <v>83.79</v>
      </c>
      <c r="M137" s="3">
        <v>87.98</v>
      </c>
      <c r="N137" s="3">
        <v>189.99</v>
      </c>
      <c r="O137" s="2" t="s">
        <v>128</v>
      </c>
      <c r="P137" s="2" t="s">
        <v>616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219</v>
      </c>
      <c r="V137" s="2" t="s">
        <v>220</v>
      </c>
      <c r="W137" s="2" t="s">
        <v>135</v>
      </c>
      <c r="X137" s="2" t="s">
        <v>1751</v>
      </c>
      <c r="Y137" s="2" t="s">
        <v>1768</v>
      </c>
      <c r="Z137" s="4">
        <v>38</v>
      </c>
      <c r="AA137" s="4">
        <f>=ROUNDDOWN(34.5454545454545,0)</f>
      </c>
      <c r="AB137" s="5">
        <v>1.1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13</v>
      </c>
      <c r="AQ137" s="8">
        <v>1317.84</v>
      </c>
      <c r="AR137" s="4"/>
      <c r="AS137" s="8"/>
      <c r="AT137" s="7"/>
      <c r="AU137" s="7"/>
      <c r="AV137" s="4">
        <v>13</v>
      </c>
      <c r="AW137" s="8">
        <v>1317.84</v>
      </c>
      <c r="AX137" s="4"/>
      <c r="AY137" s="8"/>
      <c r="AZ137" s="7"/>
      <c r="BA137" s="7"/>
      <c r="BB137" s="7">
        <v>1</v>
      </c>
      <c r="BC137" s="4">
        <v>13</v>
      </c>
      <c r="BD137" s="8">
        <v>1317.84</v>
      </c>
      <c r="BE137" s="4"/>
      <c r="BF137" s="8"/>
      <c r="BG137" s="7"/>
      <c r="BH137" s="7"/>
      <c r="BI137" s="7">
        <v>1</v>
      </c>
      <c r="BJ137" s="4">
        <v>13</v>
      </c>
      <c r="BK137" s="8">
        <v>1317.84</v>
      </c>
      <c r="BL137" s="2" t="s">
        <v>1769</v>
      </c>
      <c r="BM137" s="7">
        <v>1</v>
      </c>
      <c r="BN137" s="7">
        <v>1</v>
      </c>
      <c r="BO137" s="4">
        <v>4</v>
      </c>
      <c r="BP137" s="8">
        <v>465.52</v>
      </c>
      <c r="BQ137" s="4"/>
      <c r="BR137" s="8"/>
      <c r="BS137" s="7"/>
      <c r="BT137" s="7"/>
      <c r="BU137" s="2" t="s">
        <v>139</v>
      </c>
      <c r="BV137" s="2" t="s">
        <v>128</v>
      </c>
      <c r="BW137" s="2" t="s">
        <v>131</v>
      </c>
      <c r="BX137" s="2" t="s">
        <v>698</v>
      </c>
      <c r="BY137" s="2" t="s">
        <v>141</v>
      </c>
      <c r="BZ137" s="2" t="s">
        <v>131</v>
      </c>
      <c r="CA137" s="4">
        <v>3</v>
      </c>
      <c r="CB137" s="8">
        <v>257.4</v>
      </c>
      <c r="CC137" s="4"/>
      <c r="CD137" s="8"/>
      <c r="CE137" s="7"/>
      <c r="CF137" s="7"/>
      <c r="CG137" s="2" t="s">
        <v>139</v>
      </c>
      <c r="CH137" s="2" t="s">
        <v>128</v>
      </c>
      <c r="CI137" s="2" t="s">
        <v>1770</v>
      </c>
      <c r="CJ137" s="2" t="s">
        <v>1771</v>
      </c>
      <c r="CK137" s="2" t="s">
        <v>141</v>
      </c>
      <c r="CL137" s="2" t="s">
        <v>131</v>
      </c>
      <c r="CM137" s="4">
        <v>2</v>
      </c>
      <c r="CN137" s="8">
        <v>205.29</v>
      </c>
      <c r="CO137" s="4"/>
      <c r="CP137" s="8"/>
      <c r="CQ137" s="7"/>
      <c r="CR137" s="7"/>
      <c r="CS137" s="2" t="s">
        <v>139</v>
      </c>
      <c r="CT137" s="2" t="s">
        <v>128</v>
      </c>
      <c r="CU137" s="2" t="s">
        <v>1768</v>
      </c>
      <c r="CV137" s="2" t="s">
        <v>1772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128</v>
      </c>
      <c r="DG137" s="2" t="s">
        <v>1773</v>
      </c>
      <c r="DH137" s="2" t="s">
        <v>1251</v>
      </c>
      <c r="DI137" s="2" t="s">
        <v>141</v>
      </c>
      <c r="DJ137" s="2" t="s">
        <v>131</v>
      </c>
      <c r="DK137" s="4">
        <v>1</v>
      </c>
      <c r="DL137" s="8">
        <v>116.89</v>
      </c>
      <c r="DM137" s="4"/>
      <c r="DN137" s="8"/>
      <c r="DO137" s="7"/>
      <c r="DP137" s="7"/>
      <c r="DQ137" s="2" t="s">
        <v>139</v>
      </c>
      <c r="DR137" s="2" t="s">
        <v>128</v>
      </c>
      <c r="DS137" s="2" t="s">
        <v>228</v>
      </c>
      <c r="DT137" s="2" t="s">
        <v>529</v>
      </c>
      <c r="DU137" s="2" t="s">
        <v>141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172</v>
      </c>
      <c r="EE137" s="2" t="s">
        <v>230</v>
      </c>
      <c r="EF137" s="2" t="s">
        <v>1774</v>
      </c>
      <c r="EG137" s="2" t="s">
        <v>141</v>
      </c>
      <c r="EH137" s="2" t="s">
        <v>131</v>
      </c>
      <c r="EI137" s="4">
        <v>2</v>
      </c>
      <c r="EJ137" s="8">
        <v>172.32</v>
      </c>
      <c r="EK137" s="4"/>
      <c r="EL137" s="8"/>
      <c r="EM137" s="7"/>
      <c r="EN137" s="7"/>
      <c r="EO137" s="2" t="s">
        <v>139</v>
      </c>
      <c r="EP137" s="2" t="s">
        <v>128</v>
      </c>
      <c r="EQ137" s="2" t="s">
        <v>1757</v>
      </c>
      <c r="ER137" s="2" t="s">
        <v>1133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128</v>
      </c>
      <c r="FC137" s="2" t="s">
        <v>131</v>
      </c>
      <c r="FD137" s="2" t="s">
        <v>131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128</v>
      </c>
      <c r="FO137" s="2" t="s">
        <v>233</v>
      </c>
      <c r="FP137" s="2" t="s">
        <v>131</v>
      </c>
      <c r="FQ137" s="2" t="s">
        <v>141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128</v>
      </c>
      <c r="GA137" s="2" t="s">
        <v>234</v>
      </c>
      <c r="GB137" s="2" t="s">
        <v>235</v>
      </c>
      <c r="GC137" s="2" t="s">
        <v>141</v>
      </c>
      <c r="GD137" s="2" t="s">
        <v>131</v>
      </c>
      <c r="GE137" s="4">
        <v>1</v>
      </c>
      <c r="GF137" s="8">
        <v>100.42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1757</v>
      </c>
      <c r="GN137" s="2" t="s">
        <v>1759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171</v>
      </c>
      <c r="GX137" s="2" t="s">
        <v>128</v>
      </c>
      <c r="GY137" s="2" t="s">
        <v>131</v>
      </c>
      <c r="GZ137" s="2" t="s">
        <v>131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206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421</v>
      </c>
      <c r="HV137" s="2" t="s">
        <v>128</v>
      </c>
      <c r="HW137" s="2" t="s">
        <v>1070</v>
      </c>
      <c r="HX137" s="2" t="s">
        <v>1108</v>
      </c>
      <c r="HY137" s="2" t="s">
        <v>141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128</v>
      </c>
      <c r="II137" s="2" t="s">
        <v>358</v>
      </c>
      <c r="IJ137" s="2" t="s">
        <v>1775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1776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131</v>
      </c>
      <c r="JR137" s="2" t="s">
        <v>131</v>
      </c>
      <c r="JS137" s="2" t="s">
        <v>131</v>
      </c>
      <c r="JT137" s="2" t="s">
        <v>131</v>
      </c>
      <c r="JU137" s="2" t="s">
        <v>131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128</v>
      </c>
      <c r="KQ137" s="2" t="s">
        <v>131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172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128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128</v>
      </c>
      <c r="MM137" s="2" t="s">
        <v>131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128</v>
      </c>
      <c r="MY137" s="2" t="s">
        <v>131</v>
      </c>
      <c r="MZ137" s="2" t="s">
        <v>131</v>
      </c>
      <c r="NA137" s="2" t="s">
        <v>141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128</v>
      </c>
      <c r="NK137" s="2" t="s">
        <v>131</v>
      </c>
      <c r="NL137" s="2" t="s">
        <v>131</v>
      </c>
      <c r="NM137" s="2" t="s">
        <v>141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172</v>
      </c>
      <c r="NW137" s="2" t="s">
        <v>131</v>
      </c>
      <c r="NX137" s="2" t="s">
        <v>131</v>
      </c>
      <c r="NY137" s="2" t="s">
        <v>141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128</v>
      </c>
      <c r="OI137" s="2" t="s">
        <v>131</v>
      </c>
      <c r="OJ137" s="2" t="s">
        <v>131</v>
      </c>
      <c r="OK137" s="2" t="s">
        <v>141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128</v>
      </c>
      <c r="PG137" s="2" t="s">
        <v>131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170</v>
      </c>
      <c r="QD137" s="2" t="s">
        <v>172</v>
      </c>
      <c r="QE137" s="2" t="s">
        <v>131</v>
      </c>
      <c r="QF137" s="2" t="s">
        <v>131</v>
      </c>
      <c r="QG137" s="2" t="s">
        <v>141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128</v>
      </c>
      <c r="QQ137" s="2" t="s">
        <v>131</v>
      </c>
      <c r="QR137" s="2" t="s">
        <v>131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170</v>
      </c>
      <c r="RB137" s="2" t="s">
        <v>128</v>
      </c>
      <c r="RC137" s="2" t="s">
        <v>131</v>
      </c>
      <c r="RD137" s="2" t="s">
        <v>131</v>
      </c>
      <c r="RE137" s="2" t="s">
        <v>141</v>
      </c>
      <c r="RF137" s="2" t="s">
        <v>131</v>
      </c>
    </row>
    <row r="138">
      <c r="A138" s="2" t="s">
        <v>1777</v>
      </c>
      <c r="B138" s="2" t="s">
        <v>120</v>
      </c>
      <c r="C138" s="2" t="s">
        <v>1740</v>
      </c>
      <c r="D138" s="2" t="s">
        <v>1158</v>
      </c>
      <c r="E138" s="2" t="s">
        <v>1159</v>
      </c>
      <c r="F138" s="2" t="s">
        <v>1778</v>
      </c>
      <c r="G138" s="2" t="s">
        <v>1778</v>
      </c>
      <c r="H138" s="2" t="s">
        <v>1778</v>
      </c>
      <c r="I138" s="2" t="s">
        <v>1779</v>
      </c>
      <c r="J138" s="2" t="s">
        <v>126</v>
      </c>
      <c r="K138" s="2" t="s">
        <v>1780</v>
      </c>
      <c r="L138" s="3">
        <v>85</v>
      </c>
      <c r="M138" s="3">
        <v>89.25</v>
      </c>
      <c r="N138" s="3">
        <v>179.99</v>
      </c>
      <c r="O138" s="2" t="s">
        <v>128</v>
      </c>
      <c r="P138" s="2" t="s">
        <v>616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219</v>
      </c>
      <c r="V138" s="2" t="s">
        <v>220</v>
      </c>
      <c r="W138" s="2" t="s">
        <v>1781</v>
      </c>
      <c r="X138" s="2" t="s">
        <v>1330</v>
      </c>
      <c r="Y138" s="2" t="s">
        <v>475</v>
      </c>
      <c r="Z138" s="4">
        <v>37</v>
      </c>
      <c r="AA138" s="4">
        <f>=ROUNDDOWN(21.7647058823529,0)</f>
      </c>
      <c r="AB138" s="5">
        <v>1.7</v>
      </c>
      <c r="AC138" s="2" t="s">
        <v>131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13</v>
      </c>
      <c r="AQ138" s="8">
        <v>1241.17</v>
      </c>
      <c r="AR138" s="4"/>
      <c r="AS138" s="8"/>
      <c r="AT138" s="7"/>
      <c r="AU138" s="7"/>
      <c r="AV138" s="4">
        <v>13</v>
      </c>
      <c r="AW138" s="8">
        <v>1241.17</v>
      </c>
      <c r="AX138" s="4"/>
      <c r="AY138" s="8"/>
      <c r="AZ138" s="7"/>
      <c r="BA138" s="7"/>
      <c r="BB138" s="7">
        <v>1</v>
      </c>
      <c r="BC138" s="4">
        <v>13</v>
      </c>
      <c r="BD138" s="8">
        <v>1241.17</v>
      </c>
      <c r="BE138" s="4"/>
      <c r="BF138" s="8"/>
      <c r="BG138" s="7"/>
      <c r="BH138" s="7"/>
      <c r="BI138" s="7">
        <v>1</v>
      </c>
      <c r="BJ138" s="4">
        <v>13</v>
      </c>
      <c r="BK138" s="8">
        <v>1241.17</v>
      </c>
      <c r="BL138" s="2" t="s">
        <v>1782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139</v>
      </c>
      <c r="BV138" s="2" t="s">
        <v>128</v>
      </c>
      <c r="BW138" s="2" t="s">
        <v>131</v>
      </c>
      <c r="BX138" s="2" t="s">
        <v>1314</v>
      </c>
      <c r="BY138" s="2" t="s">
        <v>141</v>
      </c>
      <c r="BZ138" s="2" t="s">
        <v>131</v>
      </c>
      <c r="CA138" s="4">
        <v>1</v>
      </c>
      <c r="CB138" s="8">
        <v>89.25</v>
      </c>
      <c r="CC138" s="4"/>
      <c r="CD138" s="8"/>
      <c r="CE138" s="7"/>
      <c r="CF138" s="7"/>
      <c r="CG138" s="2" t="s">
        <v>139</v>
      </c>
      <c r="CH138" s="2" t="s">
        <v>128</v>
      </c>
      <c r="CI138" s="2" t="s">
        <v>792</v>
      </c>
      <c r="CJ138" s="2" t="s">
        <v>1089</v>
      </c>
      <c r="CK138" s="2" t="s">
        <v>141</v>
      </c>
      <c r="CL138" s="2" t="s">
        <v>131</v>
      </c>
      <c r="CM138" s="4">
        <v>3</v>
      </c>
      <c r="CN138" s="8">
        <v>284.4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475</v>
      </c>
      <c r="CV138" s="2" t="s">
        <v>293</v>
      </c>
      <c r="CW138" s="2" t="s">
        <v>141</v>
      </c>
      <c r="CX138" s="2" t="s">
        <v>131</v>
      </c>
      <c r="CY138" s="4">
        <v>4</v>
      </c>
      <c r="CZ138" s="8">
        <v>392.72</v>
      </c>
      <c r="DA138" s="4"/>
      <c r="DB138" s="8"/>
      <c r="DC138" s="7"/>
      <c r="DD138" s="7"/>
      <c r="DE138" s="2" t="s">
        <v>139</v>
      </c>
      <c r="DF138" s="2" t="s">
        <v>128</v>
      </c>
      <c r="DG138" s="2" t="s">
        <v>1317</v>
      </c>
      <c r="DH138" s="2" t="s">
        <v>1783</v>
      </c>
      <c r="DI138" s="2" t="s">
        <v>141</v>
      </c>
      <c r="DJ138" s="2" t="s">
        <v>131</v>
      </c>
      <c r="DK138" s="4">
        <v>1</v>
      </c>
      <c r="DL138" s="8">
        <v>99.96</v>
      </c>
      <c r="DM138" s="4"/>
      <c r="DN138" s="8"/>
      <c r="DO138" s="7"/>
      <c r="DP138" s="7"/>
      <c r="DQ138" s="2" t="s">
        <v>139</v>
      </c>
      <c r="DR138" s="2" t="s">
        <v>128</v>
      </c>
      <c r="DS138" s="2" t="s">
        <v>442</v>
      </c>
      <c r="DT138" s="2" t="s">
        <v>1784</v>
      </c>
      <c r="DU138" s="2" t="s">
        <v>141</v>
      </c>
      <c r="DV138" s="2" t="s">
        <v>131</v>
      </c>
      <c r="DW138" s="4">
        <v>2</v>
      </c>
      <c r="DX138" s="8">
        <v>187.42</v>
      </c>
      <c r="DY138" s="4"/>
      <c r="DZ138" s="8"/>
      <c r="EA138" s="7"/>
      <c r="EB138" s="7"/>
      <c r="EC138" s="2" t="s">
        <v>139</v>
      </c>
      <c r="ED138" s="2" t="s">
        <v>128</v>
      </c>
      <c r="EE138" s="2" t="s">
        <v>322</v>
      </c>
      <c r="EF138" s="2" t="s">
        <v>461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128</v>
      </c>
      <c r="EQ138" s="2" t="s">
        <v>475</v>
      </c>
      <c r="ER138" s="2" t="s">
        <v>1156</v>
      </c>
      <c r="ES138" s="2" t="s">
        <v>141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170</v>
      </c>
      <c r="FB138" s="2" t="s">
        <v>128</v>
      </c>
      <c r="FC138" s="2" t="s">
        <v>131</v>
      </c>
      <c r="FD138" s="2" t="s">
        <v>131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139</v>
      </c>
      <c r="FN138" s="2" t="s">
        <v>128</v>
      </c>
      <c r="FO138" s="2" t="s">
        <v>233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128</v>
      </c>
      <c r="GA138" s="2" t="s">
        <v>234</v>
      </c>
      <c r="GB138" s="2" t="s">
        <v>131</v>
      </c>
      <c r="GC138" s="2" t="s">
        <v>141</v>
      </c>
      <c r="GD138" s="2" t="s">
        <v>131</v>
      </c>
      <c r="GE138" s="4">
        <v>2</v>
      </c>
      <c r="GF138" s="8">
        <v>187.42</v>
      </c>
      <c r="GG138" s="4"/>
      <c r="GH138" s="8"/>
      <c r="GI138" s="7"/>
      <c r="GJ138" s="7"/>
      <c r="GK138" s="2" t="s">
        <v>139</v>
      </c>
      <c r="GL138" s="2" t="s">
        <v>128</v>
      </c>
      <c r="GM138" s="2" t="s">
        <v>1109</v>
      </c>
      <c r="GN138" s="2" t="s">
        <v>1452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171</v>
      </c>
      <c r="GX138" s="2" t="s">
        <v>128</v>
      </c>
      <c r="GY138" s="2" t="s">
        <v>131</v>
      </c>
      <c r="GZ138" s="2" t="s">
        <v>131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206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128</v>
      </c>
      <c r="HW138" s="2" t="s">
        <v>302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128</v>
      </c>
      <c r="II138" s="2" t="s">
        <v>1091</v>
      </c>
      <c r="IJ138" s="2" t="s">
        <v>131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128</v>
      </c>
      <c r="IU138" s="2" t="s">
        <v>475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131</v>
      </c>
      <c r="JR138" s="2" t="s">
        <v>131</v>
      </c>
      <c r="JS138" s="2" t="s">
        <v>131</v>
      </c>
      <c r="JT138" s="2" t="s">
        <v>131</v>
      </c>
      <c r="JU138" s="2" t="s">
        <v>131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128</v>
      </c>
      <c r="KQ138" s="2" t="s">
        <v>131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172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128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128</v>
      </c>
      <c r="MM138" s="2" t="s">
        <v>131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128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128</v>
      </c>
      <c r="OI138" s="2" t="s">
        <v>131</v>
      </c>
      <c r="OJ138" s="2" t="s">
        <v>131</v>
      </c>
      <c r="OK138" s="2" t="s">
        <v>141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128</v>
      </c>
      <c r="PG138" s="2" t="s">
        <v>131</v>
      </c>
      <c r="PH138" s="2" t="s">
        <v>131</v>
      </c>
      <c r="PI138" s="2" t="s">
        <v>141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128</v>
      </c>
      <c r="PS138" s="2" t="s">
        <v>131</v>
      </c>
      <c r="PT138" s="2" t="s">
        <v>131</v>
      </c>
      <c r="PU138" s="2" t="s">
        <v>141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128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170</v>
      </c>
      <c r="RB138" s="2" t="s">
        <v>128</v>
      </c>
      <c r="RC138" s="2" t="s">
        <v>131</v>
      </c>
      <c r="RD138" s="2" t="s">
        <v>131</v>
      </c>
      <c r="RE138" s="2" t="s">
        <v>141</v>
      </c>
      <c r="RF138" s="2" t="s">
        <v>131</v>
      </c>
    </row>
    <row r="139">
      <c r="A139" s="2" t="s">
        <v>1785</v>
      </c>
      <c r="B139" s="2" t="s">
        <v>120</v>
      </c>
      <c r="C139" s="2" t="s">
        <v>1740</v>
      </c>
      <c r="D139" s="2" t="s">
        <v>1158</v>
      </c>
      <c r="E139" s="2" t="s">
        <v>1159</v>
      </c>
      <c r="F139" s="2" t="s">
        <v>1786</v>
      </c>
      <c r="G139" s="2" t="s">
        <v>1786</v>
      </c>
      <c r="H139" s="2" t="s">
        <v>1786</v>
      </c>
      <c r="I139" s="2" t="s">
        <v>1787</v>
      </c>
      <c r="J139" s="2" t="s">
        <v>126</v>
      </c>
      <c r="K139" s="2" t="s">
        <v>663</v>
      </c>
      <c r="L139" s="3">
        <v>121.5</v>
      </c>
      <c r="M139" s="3">
        <v>127.58</v>
      </c>
      <c r="N139" s="3">
        <v>279.99</v>
      </c>
      <c r="O139" s="2" t="s">
        <v>615</v>
      </c>
      <c r="P139" s="2" t="s">
        <v>616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219</v>
      </c>
      <c r="V139" s="2" t="s">
        <v>220</v>
      </c>
      <c r="W139" s="2" t="s">
        <v>135</v>
      </c>
      <c r="X139" s="2" t="s">
        <v>1751</v>
      </c>
      <c r="Y139" s="2" t="s">
        <v>1104</v>
      </c>
      <c r="Z139" s="4">
        <v>79</v>
      </c>
      <c r="AA139" s="4">
        <f>=ROUNDDOWN(79,0)</f>
      </c>
      <c r="AB139" s="5">
        <v>1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</v>
      </c>
      <c r="AQ139" s="8">
        <v>260.82</v>
      </c>
      <c r="AR139" s="4"/>
      <c r="AS139" s="8"/>
      <c r="AT139" s="7"/>
      <c r="AU139" s="7"/>
      <c r="AV139" s="4">
        <v>4</v>
      </c>
      <c r="AW139" s="8">
        <v>260.82</v>
      </c>
      <c r="AX139" s="4"/>
      <c r="AY139" s="8"/>
      <c r="AZ139" s="7"/>
      <c r="BA139" s="7"/>
      <c r="BB139" s="7">
        <v>1</v>
      </c>
      <c r="BC139" s="4">
        <v>4</v>
      </c>
      <c r="BD139" s="8">
        <v>260.82</v>
      </c>
      <c r="BE139" s="4"/>
      <c r="BF139" s="8"/>
      <c r="BG139" s="7"/>
      <c r="BH139" s="7"/>
      <c r="BI139" s="7">
        <v>1</v>
      </c>
      <c r="BJ139" s="4">
        <v>4</v>
      </c>
      <c r="BK139" s="8">
        <v>260.82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170</v>
      </c>
      <c r="BV139" s="2" t="s">
        <v>128</v>
      </c>
      <c r="BW139" s="2" t="s">
        <v>131</v>
      </c>
      <c r="BX139" s="2" t="s">
        <v>131</v>
      </c>
      <c r="BY139" s="2" t="s">
        <v>141</v>
      </c>
      <c r="BZ139" s="2" t="s">
        <v>131</v>
      </c>
      <c r="CA139" s="4">
        <v>4</v>
      </c>
      <c r="CB139" s="8">
        <v>260.82</v>
      </c>
      <c r="CC139" s="4"/>
      <c r="CD139" s="8"/>
      <c r="CE139" s="7"/>
      <c r="CF139" s="7"/>
      <c r="CG139" s="2" t="s">
        <v>139</v>
      </c>
      <c r="CH139" s="2" t="s">
        <v>128</v>
      </c>
      <c r="CI139" s="2" t="s">
        <v>1075</v>
      </c>
      <c r="CJ139" s="2" t="s">
        <v>571</v>
      </c>
      <c r="CK139" s="2" t="s">
        <v>141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128</v>
      </c>
      <c r="CU139" s="2" t="s">
        <v>1104</v>
      </c>
      <c r="CV139" s="2" t="s">
        <v>878</v>
      </c>
      <c r="CW139" s="2" t="s">
        <v>141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128</v>
      </c>
      <c r="DG139" s="2" t="s">
        <v>1150</v>
      </c>
      <c r="DH139" s="2" t="s">
        <v>1331</v>
      </c>
      <c r="DI139" s="2" t="s">
        <v>141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170</v>
      </c>
      <c r="DR139" s="2" t="s">
        <v>128</v>
      </c>
      <c r="DS139" s="2" t="s">
        <v>131</v>
      </c>
      <c r="DT139" s="2" t="s">
        <v>131</v>
      </c>
      <c r="DU139" s="2" t="s">
        <v>141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149</v>
      </c>
      <c r="ED139" s="2" t="s">
        <v>128</v>
      </c>
      <c r="EE139" s="2" t="s">
        <v>131</v>
      </c>
      <c r="EF139" s="2" t="s">
        <v>131</v>
      </c>
      <c r="EG139" s="2" t="s">
        <v>141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128</v>
      </c>
      <c r="EQ139" s="2" t="s">
        <v>1077</v>
      </c>
      <c r="ER139" s="2" t="s">
        <v>1109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170</v>
      </c>
      <c r="FB139" s="2" t="s">
        <v>128</v>
      </c>
      <c r="FC139" s="2" t="s">
        <v>131</v>
      </c>
      <c r="FD139" s="2" t="s">
        <v>131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256</v>
      </c>
      <c r="FN139" s="2" t="s">
        <v>128</v>
      </c>
      <c r="FO139" s="2" t="s">
        <v>233</v>
      </c>
      <c r="FP139" s="2" t="s">
        <v>131</v>
      </c>
      <c r="FQ139" s="2" t="s">
        <v>141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128</v>
      </c>
      <c r="GA139" s="2" t="s">
        <v>234</v>
      </c>
      <c r="GB139" s="2" t="s">
        <v>131</v>
      </c>
      <c r="GC139" s="2" t="s">
        <v>141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128</v>
      </c>
      <c r="GM139" s="2" t="s">
        <v>1151</v>
      </c>
      <c r="GN139" s="2" t="s">
        <v>471</v>
      </c>
      <c r="GO139" s="2" t="s">
        <v>141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171</v>
      </c>
      <c r="GX139" s="2" t="s">
        <v>128</v>
      </c>
      <c r="GY139" s="2" t="s">
        <v>131</v>
      </c>
      <c r="GZ139" s="2" t="s">
        <v>131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128</v>
      </c>
      <c r="HK139" s="2" t="s">
        <v>131</v>
      </c>
      <c r="HL139" s="2" t="s">
        <v>131</v>
      </c>
      <c r="HM139" s="2" t="s">
        <v>141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128</v>
      </c>
      <c r="HW139" s="2" t="s">
        <v>560</v>
      </c>
      <c r="HX139" s="2" t="s">
        <v>131</v>
      </c>
      <c r="HY139" s="2" t="s">
        <v>141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128</v>
      </c>
      <c r="II139" s="2" t="s">
        <v>562</v>
      </c>
      <c r="IJ139" s="2" t="s">
        <v>131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1104</v>
      </c>
      <c r="IV139" s="2" t="s">
        <v>131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128</v>
      </c>
      <c r="KQ139" s="2" t="s">
        <v>131</v>
      </c>
      <c r="KR139" s="2" t="s">
        <v>131</v>
      </c>
      <c r="KS139" s="2" t="s">
        <v>141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172</v>
      </c>
      <c r="LC139" s="2" t="s">
        <v>131</v>
      </c>
      <c r="LD139" s="2" t="s">
        <v>131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170</v>
      </c>
      <c r="ML139" s="2" t="s">
        <v>128</v>
      </c>
      <c r="MM139" s="2" t="s">
        <v>131</v>
      </c>
      <c r="MN139" s="2" t="s">
        <v>131</v>
      </c>
      <c r="MO139" s="2" t="s">
        <v>141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128</v>
      </c>
      <c r="MY139" s="2" t="s">
        <v>131</v>
      </c>
      <c r="MZ139" s="2" t="s">
        <v>131</v>
      </c>
      <c r="NA139" s="2" t="s">
        <v>141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128</v>
      </c>
      <c r="NK139" s="2" t="s">
        <v>131</v>
      </c>
      <c r="NL139" s="2" t="s">
        <v>131</v>
      </c>
      <c r="NM139" s="2" t="s">
        <v>141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128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170</v>
      </c>
      <c r="PR139" s="2" t="s">
        <v>128</v>
      </c>
      <c r="PS139" s="2" t="s">
        <v>131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128</v>
      </c>
      <c r="QQ139" s="2" t="s">
        <v>131</v>
      </c>
      <c r="QR139" s="2" t="s">
        <v>131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170</v>
      </c>
      <c r="RB139" s="2" t="s">
        <v>128</v>
      </c>
      <c r="RC139" s="2" t="s">
        <v>131</v>
      </c>
      <c r="RD139" s="2" t="s">
        <v>131</v>
      </c>
      <c r="RE139" s="2" t="s">
        <v>141</v>
      </c>
      <c r="RF139" s="2" t="s">
        <v>131</v>
      </c>
    </row>
    <row r="140">
      <c r="A140" s="2" t="s">
        <v>1788</v>
      </c>
      <c r="B140" s="2" t="s">
        <v>120</v>
      </c>
      <c r="C140" s="2" t="s">
        <v>1740</v>
      </c>
      <c r="D140" s="2" t="s">
        <v>122</v>
      </c>
      <c r="E140" s="2" t="s">
        <v>123</v>
      </c>
      <c r="F140" s="2" t="s">
        <v>1789</v>
      </c>
      <c r="G140" s="2" t="s">
        <v>1789</v>
      </c>
      <c r="H140" s="2" t="s">
        <v>1789</v>
      </c>
      <c r="I140" s="2" t="s">
        <v>1790</v>
      </c>
      <c r="J140" s="2" t="s">
        <v>126</v>
      </c>
      <c r="K140" s="2" t="s">
        <v>484</v>
      </c>
      <c r="L140" s="3">
        <v>63</v>
      </c>
      <c r="M140" s="3">
        <v>66.15</v>
      </c>
      <c r="N140" s="3">
        <v>129.99</v>
      </c>
      <c r="O140" s="2" t="s">
        <v>128</v>
      </c>
      <c r="P140" s="2" t="s">
        <v>432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219</v>
      </c>
      <c r="V140" s="2" t="s">
        <v>220</v>
      </c>
      <c r="W140" s="2" t="s">
        <v>1781</v>
      </c>
      <c r="X140" s="2" t="s">
        <v>1330</v>
      </c>
      <c r="Y140" s="2" t="s">
        <v>656</v>
      </c>
      <c r="Z140" s="4">
        <v>22</v>
      </c>
      <c r="AA140" s="4">
        <f>=ROUNDDOWN(4.4,0)</f>
      </c>
      <c r="AB140" s="5">
        <v>5</v>
      </c>
      <c r="AC140" s="2" t="s">
        <v>137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52</v>
      </c>
      <c r="AQ140" s="8">
        <v>3784.25</v>
      </c>
      <c r="AR140" s="4"/>
      <c r="AS140" s="8"/>
      <c r="AT140" s="7"/>
      <c r="AU140" s="7"/>
      <c r="AV140" s="4">
        <v>52</v>
      </c>
      <c r="AW140" s="8">
        <v>3784.25</v>
      </c>
      <c r="AX140" s="4"/>
      <c r="AY140" s="8"/>
      <c r="AZ140" s="7"/>
      <c r="BA140" s="7"/>
      <c r="BB140" s="7">
        <v>1</v>
      </c>
      <c r="BC140" s="4">
        <v>52</v>
      </c>
      <c r="BD140" s="8">
        <v>3784.25</v>
      </c>
      <c r="BE140" s="4"/>
      <c r="BF140" s="8"/>
      <c r="BG140" s="7"/>
      <c r="BH140" s="7"/>
      <c r="BI140" s="7">
        <v>1</v>
      </c>
      <c r="BJ140" s="4">
        <v>52</v>
      </c>
      <c r="BK140" s="8">
        <v>3784.25</v>
      </c>
      <c r="BL140" s="2" t="s">
        <v>1791</v>
      </c>
      <c r="BM140" s="7">
        <v>1</v>
      </c>
      <c r="BN140" s="7">
        <v>1</v>
      </c>
      <c r="BO140" s="4">
        <v>4</v>
      </c>
      <c r="BP140" s="8">
        <v>289.8</v>
      </c>
      <c r="BQ140" s="4"/>
      <c r="BR140" s="8"/>
      <c r="BS140" s="7"/>
      <c r="BT140" s="7"/>
      <c r="BU140" s="2" t="s">
        <v>139</v>
      </c>
      <c r="BV140" s="2" t="s">
        <v>128</v>
      </c>
      <c r="BW140" s="2" t="s">
        <v>131</v>
      </c>
      <c r="BX140" s="2" t="s">
        <v>743</v>
      </c>
      <c r="BY140" s="2" t="s">
        <v>141</v>
      </c>
      <c r="BZ140" s="2" t="s">
        <v>131</v>
      </c>
      <c r="CA140" s="4">
        <v>13</v>
      </c>
      <c r="CB140" s="8">
        <v>770.68</v>
      </c>
      <c r="CC140" s="4"/>
      <c r="CD140" s="8"/>
      <c r="CE140" s="7"/>
      <c r="CF140" s="7"/>
      <c r="CG140" s="2" t="s">
        <v>139</v>
      </c>
      <c r="CH140" s="2" t="s">
        <v>128</v>
      </c>
      <c r="CI140" s="2" t="s">
        <v>444</v>
      </c>
      <c r="CJ140" s="2" t="s">
        <v>604</v>
      </c>
      <c r="CK140" s="2" t="s">
        <v>141</v>
      </c>
      <c r="CL140" s="2" t="s">
        <v>131</v>
      </c>
      <c r="CM140" s="4">
        <v>12</v>
      </c>
      <c r="CN140" s="8">
        <v>1103.73</v>
      </c>
      <c r="CO140" s="4"/>
      <c r="CP140" s="8"/>
      <c r="CQ140" s="7"/>
      <c r="CR140" s="7"/>
      <c r="CS140" s="2" t="s">
        <v>139</v>
      </c>
      <c r="CT140" s="2" t="s">
        <v>128</v>
      </c>
      <c r="CU140" s="2" t="s">
        <v>659</v>
      </c>
      <c r="CV140" s="2" t="s">
        <v>598</v>
      </c>
      <c r="CW140" s="2" t="s">
        <v>141</v>
      </c>
      <c r="CX140" s="2" t="s">
        <v>131</v>
      </c>
      <c r="CY140" s="4">
        <v>4</v>
      </c>
      <c r="CZ140" s="8">
        <v>291.04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444</v>
      </c>
      <c r="DH140" s="2" t="s">
        <v>1792</v>
      </c>
      <c r="DI140" s="2" t="s">
        <v>141</v>
      </c>
      <c r="DJ140" s="2" t="s">
        <v>131</v>
      </c>
      <c r="DK140" s="4">
        <v>1</v>
      </c>
      <c r="DL140" s="8">
        <v>74.09</v>
      </c>
      <c r="DM140" s="4"/>
      <c r="DN140" s="8"/>
      <c r="DO140" s="7"/>
      <c r="DP140" s="7"/>
      <c r="DQ140" s="2" t="s">
        <v>139</v>
      </c>
      <c r="DR140" s="2" t="s">
        <v>128</v>
      </c>
      <c r="DS140" s="2" t="s">
        <v>442</v>
      </c>
      <c r="DT140" s="2" t="s">
        <v>1533</v>
      </c>
      <c r="DU140" s="2" t="s">
        <v>141</v>
      </c>
      <c r="DV140" s="2" t="s">
        <v>131</v>
      </c>
      <c r="DW140" s="4">
        <v>15</v>
      </c>
      <c r="DX140" s="8">
        <v>1041.9</v>
      </c>
      <c r="DY140" s="4"/>
      <c r="DZ140" s="8"/>
      <c r="EA140" s="7"/>
      <c r="EB140" s="7"/>
      <c r="EC140" s="2" t="s">
        <v>139</v>
      </c>
      <c r="ED140" s="2" t="s">
        <v>128</v>
      </c>
      <c r="EE140" s="2" t="s">
        <v>322</v>
      </c>
      <c r="EF140" s="2" t="s">
        <v>415</v>
      </c>
      <c r="EG140" s="2" t="s">
        <v>141</v>
      </c>
      <c r="EH140" s="2" t="s">
        <v>131</v>
      </c>
      <c r="EI140" s="4">
        <v>1</v>
      </c>
      <c r="EJ140" s="8">
        <v>74.09</v>
      </c>
      <c r="EK140" s="4"/>
      <c r="EL140" s="8"/>
      <c r="EM140" s="7"/>
      <c r="EN140" s="7"/>
      <c r="EO140" s="2" t="s">
        <v>139</v>
      </c>
      <c r="EP140" s="2" t="s">
        <v>128</v>
      </c>
      <c r="EQ140" s="2" t="s">
        <v>1523</v>
      </c>
      <c r="ER140" s="2" t="s">
        <v>266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149</v>
      </c>
      <c r="FB140" s="2" t="s">
        <v>128</v>
      </c>
      <c r="FC140" s="2" t="s">
        <v>131</v>
      </c>
      <c r="FD140" s="2" t="s">
        <v>131</v>
      </c>
      <c r="FE140" s="2" t="s">
        <v>141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128</v>
      </c>
      <c r="FO140" s="2" t="s">
        <v>233</v>
      </c>
      <c r="FP140" s="2" t="s">
        <v>131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170</v>
      </c>
      <c r="FZ140" s="2" t="s">
        <v>128</v>
      </c>
      <c r="GA140" s="2" t="s">
        <v>131</v>
      </c>
      <c r="GB140" s="2" t="s">
        <v>131</v>
      </c>
      <c r="GC140" s="2" t="s">
        <v>141</v>
      </c>
      <c r="GD140" s="2" t="s">
        <v>131</v>
      </c>
      <c r="GE140" s="4">
        <v>2</v>
      </c>
      <c r="GF140" s="8">
        <v>138.92</v>
      </c>
      <c r="GG140" s="4"/>
      <c r="GH140" s="8"/>
      <c r="GI140" s="7"/>
      <c r="GJ140" s="7"/>
      <c r="GK140" s="2" t="s">
        <v>139</v>
      </c>
      <c r="GL140" s="2" t="s">
        <v>128</v>
      </c>
      <c r="GM140" s="2" t="s">
        <v>448</v>
      </c>
      <c r="GN140" s="2" t="s">
        <v>322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171</v>
      </c>
      <c r="GX140" s="2" t="s">
        <v>128</v>
      </c>
      <c r="GY140" s="2" t="s">
        <v>131</v>
      </c>
      <c r="GZ140" s="2" t="s">
        <v>131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170</v>
      </c>
      <c r="HJ140" s="2" t="s">
        <v>128</v>
      </c>
      <c r="HK140" s="2" t="s">
        <v>131</v>
      </c>
      <c r="HL140" s="2" t="s">
        <v>131</v>
      </c>
      <c r="HM140" s="2" t="s">
        <v>141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128</v>
      </c>
      <c r="HW140" s="2" t="s">
        <v>376</v>
      </c>
      <c r="HX140" s="2" t="s">
        <v>131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128</v>
      </c>
      <c r="II140" s="2" t="s">
        <v>451</v>
      </c>
      <c r="IJ140" s="2" t="s">
        <v>478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659</v>
      </c>
      <c r="IV140" s="2" t="s">
        <v>131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170</v>
      </c>
      <c r="JF140" s="2" t="s">
        <v>128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128</v>
      </c>
      <c r="JS140" s="2" t="s">
        <v>659</v>
      </c>
      <c r="JT140" s="2" t="s">
        <v>131</v>
      </c>
      <c r="JU140" s="2" t="s">
        <v>141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128</v>
      </c>
      <c r="KE140" s="2" t="s">
        <v>131</v>
      </c>
      <c r="KF140" s="2" t="s">
        <v>131</v>
      </c>
      <c r="KG140" s="2" t="s">
        <v>141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128</v>
      </c>
      <c r="KQ140" s="2" t="s">
        <v>131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172</v>
      </c>
      <c r="LC140" s="2" t="s">
        <v>131</v>
      </c>
      <c r="LD140" s="2" t="s">
        <v>131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128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128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128</v>
      </c>
      <c r="MM140" s="2" t="s">
        <v>131</v>
      </c>
      <c r="MN140" s="2" t="s">
        <v>131</v>
      </c>
      <c r="MO140" s="2" t="s">
        <v>141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171</v>
      </c>
      <c r="NJ140" s="2" t="s">
        <v>128</v>
      </c>
      <c r="NK140" s="2" t="s">
        <v>131</v>
      </c>
      <c r="NL140" s="2" t="s">
        <v>131</v>
      </c>
      <c r="NM140" s="2" t="s">
        <v>141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128</v>
      </c>
      <c r="NW140" s="2" t="s">
        <v>131</v>
      </c>
      <c r="NX140" s="2" t="s">
        <v>131</v>
      </c>
      <c r="NY140" s="2" t="s">
        <v>141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128</v>
      </c>
      <c r="OI140" s="2" t="s">
        <v>131</v>
      </c>
      <c r="OJ140" s="2" t="s">
        <v>131</v>
      </c>
      <c r="OK140" s="2" t="s">
        <v>141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170</v>
      </c>
      <c r="OT140" s="2" t="s">
        <v>128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128</v>
      </c>
      <c r="PG140" s="2" t="s">
        <v>131</v>
      </c>
      <c r="PH140" s="2" t="s">
        <v>131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128</v>
      </c>
      <c r="PS140" s="2" t="s">
        <v>131</v>
      </c>
      <c r="PT140" s="2" t="s">
        <v>131</v>
      </c>
      <c r="PU140" s="2" t="s">
        <v>141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128</v>
      </c>
      <c r="QQ140" s="2" t="s">
        <v>131</v>
      </c>
      <c r="QR140" s="2" t="s">
        <v>131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171</v>
      </c>
      <c r="RB140" s="2" t="s">
        <v>128</v>
      </c>
      <c r="RC140" s="2" t="s">
        <v>131</v>
      </c>
      <c r="RD140" s="2" t="s">
        <v>131</v>
      </c>
      <c r="RE140" s="2" t="s">
        <v>141</v>
      </c>
      <c r="RF140" s="2" t="s">
        <v>131</v>
      </c>
    </row>
    <row r="141">
      <c r="A141" s="2" t="s">
        <v>1793</v>
      </c>
      <c r="B141" s="2" t="s">
        <v>120</v>
      </c>
      <c r="C141" s="2" t="s">
        <v>1740</v>
      </c>
      <c r="D141" s="2" t="s">
        <v>122</v>
      </c>
      <c r="E141" s="2" t="s">
        <v>123</v>
      </c>
      <c r="F141" s="2" t="s">
        <v>1794</v>
      </c>
      <c r="G141" s="2" t="s">
        <v>1794</v>
      </c>
      <c r="H141" s="2" t="s">
        <v>1794</v>
      </c>
      <c r="I141" s="2" t="s">
        <v>483</v>
      </c>
      <c r="J141" s="2" t="s">
        <v>126</v>
      </c>
      <c r="K141" s="2" t="s">
        <v>663</v>
      </c>
      <c r="L141" s="3">
        <v>43.99</v>
      </c>
      <c r="M141" s="3">
        <v>46.19</v>
      </c>
      <c r="N141" s="3">
        <v>99.99</v>
      </c>
      <c r="O141" s="2" t="s">
        <v>128</v>
      </c>
      <c r="P141" s="2" t="s">
        <v>283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219</v>
      </c>
      <c r="V141" s="2" t="s">
        <v>220</v>
      </c>
      <c r="W141" s="2" t="s">
        <v>135</v>
      </c>
      <c r="X141" s="2" t="s">
        <v>1751</v>
      </c>
      <c r="Y141" s="2" t="s">
        <v>1768</v>
      </c>
      <c r="Z141" s="4">
        <v>256</v>
      </c>
      <c r="AA141" s="4">
        <f>=ROUNDDOWN(42.6666666666667,0)</f>
      </c>
      <c r="AB141" s="5">
        <v>6</v>
      </c>
      <c r="AC141" s="2" t="s">
        <v>131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77</v>
      </c>
      <c r="AQ141" s="8">
        <v>3504.86</v>
      </c>
      <c r="AR141" s="4"/>
      <c r="AS141" s="8"/>
      <c r="AT141" s="7"/>
      <c r="AU141" s="7"/>
      <c r="AV141" s="4">
        <v>77</v>
      </c>
      <c r="AW141" s="8">
        <v>3504.86</v>
      </c>
      <c r="AX141" s="4"/>
      <c r="AY141" s="8"/>
      <c r="AZ141" s="7"/>
      <c r="BA141" s="7"/>
      <c r="BB141" s="7">
        <v>1</v>
      </c>
      <c r="BC141" s="4">
        <v>77</v>
      </c>
      <c r="BD141" s="8">
        <v>3504.86</v>
      </c>
      <c r="BE141" s="4"/>
      <c r="BF141" s="8"/>
      <c r="BG141" s="7"/>
      <c r="BH141" s="7"/>
      <c r="BI141" s="7">
        <v>1</v>
      </c>
      <c r="BJ141" s="4">
        <v>77</v>
      </c>
      <c r="BK141" s="8">
        <v>3504.86</v>
      </c>
      <c r="BL141" s="2" t="s">
        <v>1795</v>
      </c>
      <c r="BM141" s="7">
        <v>1</v>
      </c>
      <c r="BN141" s="7">
        <v>1</v>
      </c>
      <c r="BO141" s="4">
        <v>16</v>
      </c>
      <c r="BP141" s="8">
        <v>809.44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441</v>
      </c>
      <c r="BY141" s="2" t="s">
        <v>141</v>
      </c>
      <c r="BZ141" s="2" t="s">
        <v>131</v>
      </c>
      <c r="CA141" s="4">
        <v>46</v>
      </c>
      <c r="CB141" s="8">
        <v>1884.48</v>
      </c>
      <c r="CC141" s="4"/>
      <c r="CD141" s="8"/>
      <c r="CE141" s="7"/>
      <c r="CF141" s="7"/>
      <c r="CG141" s="2" t="s">
        <v>139</v>
      </c>
      <c r="CH141" s="2" t="s">
        <v>128</v>
      </c>
      <c r="CI141" s="2" t="s">
        <v>1770</v>
      </c>
      <c r="CJ141" s="2" t="s">
        <v>1796</v>
      </c>
      <c r="CK141" s="2" t="s">
        <v>141</v>
      </c>
      <c r="CL141" s="2" t="s">
        <v>131</v>
      </c>
      <c r="CM141" s="4">
        <v>3</v>
      </c>
      <c r="CN141" s="8">
        <v>178.13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1768</v>
      </c>
      <c r="CV141" s="2" t="s">
        <v>1797</v>
      </c>
      <c r="CW141" s="2" t="s">
        <v>141</v>
      </c>
      <c r="CX141" s="2" t="s">
        <v>131</v>
      </c>
      <c r="CY141" s="4">
        <v>5</v>
      </c>
      <c r="CZ141" s="8">
        <v>276.15</v>
      </c>
      <c r="DA141" s="4"/>
      <c r="DB141" s="8"/>
      <c r="DC141" s="7"/>
      <c r="DD141" s="7"/>
      <c r="DE141" s="2" t="s">
        <v>139</v>
      </c>
      <c r="DF141" s="2" t="s">
        <v>128</v>
      </c>
      <c r="DG141" s="2" t="s">
        <v>1798</v>
      </c>
      <c r="DH141" s="2" t="s">
        <v>1799</v>
      </c>
      <c r="DI141" s="2" t="s">
        <v>141</v>
      </c>
      <c r="DJ141" s="2" t="s">
        <v>131</v>
      </c>
      <c r="DK141" s="4">
        <v>1</v>
      </c>
      <c r="DL141" s="8">
        <v>64.16</v>
      </c>
      <c r="DM141" s="4"/>
      <c r="DN141" s="8"/>
      <c r="DO141" s="7"/>
      <c r="DP141" s="7"/>
      <c r="DQ141" s="2" t="s">
        <v>139</v>
      </c>
      <c r="DR141" s="2" t="s">
        <v>146</v>
      </c>
      <c r="DS141" s="2" t="s">
        <v>228</v>
      </c>
      <c r="DT141" s="2" t="s">
        <v>1231</v>
      </c>
      <c r="DU141" s="2" t="s">
        <v>141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172</v>
      </c>
      <c r="EE141" s="2" t="s">
        <v>230</v>
      </c>
      <c r="EF141" s="2" t="s">
        <v>1661</v>
      </c>
      <c r="EG141" s="2" t="s">
        <v>141</v>
      </c>
      <c r="EH141" s="2" t="s">
        <v>131</v>
      </c>
      <c r="EI141" s="4">
        <v>2</v>
      </c>
      <c r="EJ141" s="8">
        <v>94.68</v>
      </c>
      <c r="EK141" s="4"/>
      <c r="EL141" s="8"/>
      <c r="EM141" s="7"/>
      <c r="EN141" s="7"/>
      <c r="EO141" s="2" t="s">
        <v>139</v>
      </c>
      <c r="EP141" s="2" t="s">
        <v>128</v>
      </c>
      <c r="EQ141" s="2" t="s">
        <v>1077</v>
      </c>
      <c r="ER141" s="2" t="s">
        <v>1800</v>
      </c>
      <c r="ES141" s="2" t="s">
        <v>141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149</v>
      </c>
      <c r="FB141" s="2" t="s">
        <v>128</v>
      </c>
      <c r="FC141" s="2" t="s">
        <v>131</v>
      </c>
      <c r="FD141" s="2" t="s">
        <v>131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128</v>
      </c>
      <c r="FO141" s="2" t="s">
        <v>233</v>
      </c>
      <c r="FP141" s="2" t="s">
        <v>131</v>
      </c>
      <c r="FQ141" s="2" t="s">
        <v>141</v>
      </c>
      <c r="FR141" s="2" t="s">
        <v>131</v>
      </c>
      <c r="FS141" s="4">
        <v>2</v>
      </c>
      <c r="FT141" s="8">
        <v>92.38</v>
      </c>
      <c r="FU141" s="4"/>
      <c r="FV141" s="8"/>
      <c r="FW141" s="7"/>
      <c r="FX141" s="7"/>
      <c r="FY141" s="2" t="s">
        <v>139</v>
      </c>
      <c r="FZ141" s="2" t="s">
        <v>128</v>
      </c>
      <c r="GA141" s="2" t="s">
        <v>1318</v>
      </c>
      <c r="GB141" s="2" t="s">
        <v>1801</v>
      </c>
      <c r="GC141" s="2" t="s">
        <v>141</v>
      </c>
      <c r="GD141" s="2" t="s">
        <v>131</v>
      </c>
      <c r="GE141" s="4">
        <v>2</v>
      </c>
      <c r="GF141" s="8">
        <v>105.44</v>
      </c>
      <c r="GG141" s="4"/>
      <c r="GH141" s="8"/>
      <c r="GI141" s="7"/>
      <c r="GJ141" s="7"/>
      <c r="GK141" s="2" t="s">
        <v>139</v>
      </c>
      <c r="GL141" s="2" t="s">
        <v>128</v>
      </c>
      <c r="GM141" s="2" t="s">
        <v>1151</v>
      </c>
      <c r="GN141" s="2" t="s">
        <v>479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171</v>
      </c>
      <c r="GX141" s="2" t="s">
        <v>128</v>
      </c>
      <c r="GY141" s="2" t="s">
        <v>131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206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128</v>
      </c>
      <c r="HW141" s="2" t="s">
        <v>904</v>
      </c>
      <c r="HX141" s="2" t="s">
        <v>531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128</v>
      </c>
      <c r="II141" s="2" t="s">
        <v>358</v>
      </c>
      <c r="IJ141" s="2" t="s">
        <v>1802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128</v>
      </c>
      <c r="IU141" s="2" t="s">
        <v>1772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170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131</v>
      </c>
      <c r="JR141" s="2" t="s">
        <v>131</v>
      </c>
      <c r="JS141" s="2" t="s">
        <v>131</v>
      </c>
      <c r="JT141" s="2" t="s">
        <v>131</v>
      </c>
      <c r="JU141" s="2" t="s">
        <v>131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128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172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128</v>
      </c>
      <c r="MM141" s="2" t="s">
        <v>131</v>
      </c>
      <c r="MN141" s="2" t="s">
        <v>131</v>
      </c>
      <c r="MO141" s="2" t="s">
        <v>141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128</v>
      </c>
      <c r="MY141" s="2" t="s">
        <v>131</v>
      </c>
      <c r="MZ141" s="2" t="s">
        <v>131</v>
      </c>
      <c r="NA141" s="2" t="s">
        <v>141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128</v>
      </c>
      <c r="NK141" s="2" t="s">
        <v>131</v>
      </c>
      <c r="NL141" s="2" t="s">
        <v>131</v>
      </c>
      <c r="NM141" s="2" t="s">
        <v>141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172</v>
      </c>
      <c r="NW141" s="2" t="s">
        <v>131</v>
      </c>
      <c r="NX141" s="2" t="s">
        <v>131</v>
      </c>
      <c r="NY141" s="2" t="s">
        <v>141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128</v>
      </c>
      <c r="PG141" s="2" t="s">
        <v>131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170</v>
      </c>
      <c r="QD141" s="2" t="s">
        <v>172</v>
      </c>
      <c r="QE141" s="2" t="s">
        <v>131</v>
      </c>
      <c r="QF141" s="2" t="s">
        <v>131</v>
      </c>
      <c r="QG141" s="2" t="s">
        <v>141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128</v>
      </c>
      <c r="QQ141" s="2" t="s">
        <v>131</v>
      </c>
      <c r="QR141" s="2" t="s">
        <v>131</v>
      </c>
      <c r="QS141" s="2" t="s">
        <v>141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171</v>
      </c>
      <c r="RB141" s="2" t="s">
        <v>128</v>
      </c>
      <c r="RC141" s="2" t="s">
        <v>131</v>
      </c>
      <c r="RD141" s="2" t="s">
        <v>131</v>
      </c>
      <c r="RE141" s="2" t="s">
        <v>141</v>
      </c>
      <c r="RF141" s="2" t="s">
        <v>131</v>
      </c>
    </row>
    <row r="142">
      <c r="A142" s="2" t="s">
        <v>1803</v>
      </c>
      <c r="B142" s="2" t="s">
        <v>120</v>
      </c>
      <c r="C142" s="2" t="s">
        <v>1740</v>
      </c>
      <c r="D142" s="2" t="s">
        <v>122</v>
      </c>
      <c r="E142" s="2" t="s">
        <v>123</v>
      </c>
      <c r="F142" s="2" t="s">
        <v>1741</v>
      </c>
      <c r="G142" s="2" t="s">
        <v>1741</v>
      </c>
      <c r="H142" s="2" t="s">
        <v>1741</v>
      </c>
      <c r="I142" s="2" t="s">
        <v>1804</v>
      </c>
      <c r="J142" s="2" t="s">
        <v>126</v>
      </c>
      <c r="K142" s="2" t="s">
        <v>1127</v>
      </c>
      <c r="L142" s="3">
        <v>39.85</v>
      </c>
      <c r="M142" s="3">
        <v>41.84</v>
      </c>
      <c r="N142" s="3">
        <v>79.99</v>
      </c>
      <c r="O142" s="2" t="s">
        <v>128</v>
      </c>
      <c r="P142" s="2" t="s">
        <v>432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219</v>
      </c>
      <c r="V142" s="2" t="s">
        <v>220</v>
      </c>
      <c r="W142" s="2" t="s">
        <v>1117</v>
      </c>
      <c r="X142" s="2" t="s">
        <v>1743</v>
      </c>
      <c r="Y142" s="2" t="s">
        <v>441</v>
      </c>
      <c r="Z142" s="4">
        <v>20</v>
      </c>
      <c r="AA142" s="4">
        <f>=ROUNDDOWN(6.66666666666667,0)</f>
      </c>
      <c r="AB142" s="5">
        <v>3</v>
      </c>
      <c r="AC142" s="2" t="s">
        <v>342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69</v>
      </c>
      <c r="AQ142" s="8">
        <v>3261.86</v>
      </c>
      <c r="AR142" s="4"/>
      <c r="AS142" s="8"/>
      <c r="AT142" s="7"/>
      <c r="AU142" s="7"/>
      <c r="AV142" s="4">
        <v>69</v>
      </c>
      <c r="AW142" s="8">
        <v>3261.86</v>
      </c>
      <c r="AX142" s="4"/>
      <c r="AY142" s="8"/>
      <c r="AZ142" s="7"/>
      <c r="BA142" s="7"/>
      <c r="BB142" s="7">
        <v>1</v>
      </c>
      <c r="BC142" s="4">
        <v>69</v>
      </c>
      <c r="BD142" s="8">
        <v>3261.86</v>
      </c>
      <c r="BE142" s="4"/>
      <c r="BF142" s="8"/>
      <c r="BG142" s="7"/>
      <c r="BH142" s="7"/>
      <c r="BI142" s="7">
        <v>1</v>
      </c>
      <c r="BJ142" s="4">
        <v>69</v>
      </c>
      <c r="BK142" s="8">
        <v>3261.86</v>
      </c>
      <c r="BL142" s="2" t="s">
        <v>1805</v>
      </c>
      <c r="BM142" s="7">
        <v>1</v>
      </c>
      <c r="BN142" s="7">
        <v>1</v>
      </c>
      <c r="BO142" s="4">
        <v>49</v>
      </c>
      <c r="BP142" s="8">
        <v>2245.67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436</v>
      </c>
      <c r="BY142" s="2" t="s">
        <v>141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139</v>
      </c>
      <c r="CH142" s="2" t="s">
        <v>128</v>
      </c>
      <c r="CI142" s="2" t="s">
        <v>607</v>
      </c>
      <c r="CJ142" s="2" t="s">
        <v>131</v>
      </c>
      <c r="CK142" s="2" t="s">
        <v>141</v>
      </c>
      <c r="CL142" s="2" t="s">
        <v>131</v>
      </c>
      <c r="CM142" s="4">
        <v>8</v>
      </c>
      <c r="CN142" s="8">
        <v>458.02</v>
      </c>
      <c r="CO142" s="4"/>
      <c r="CP142" s="8"/>
      <c r="CQ142" s="7"/>
      <c r="CR142" s="7"/>
      <c r="CS142" s="2" t="s">
        <v>139</v>
      </c>
      <c r="CT142" s="2" t="s">
        <v>128</v>
      </c>
      <c r="CU142" s="2" t="s">
        <v>297</v>
      </c>
      <c r="CV142" s="2" t="s">
        <v>698</v>
      </c>
      <c r="CW142" s="2" t="s">
        <v>141</v>
      </c>
      <c r="CX142" s="2" t="s">
        <v>131</v>
      </c>
      <c r="CY142" s="4">
        <v>5</v>
      </c>
      <c r="CZ142" s="8">
        <v>230.15</v>
      </c>
      <c r="DA142" s="4"/>
      <c r="DB142" s="8"/>
      <c r="DC142" s="7"/>
      <c r="DD142" s="7"/>
      <c r="DE142" s="2" t="s">
        <v>139</v>
      </c>
      <c r="DF142" s="2" t="s">
        <v>128</v>
      </c>
      <c r="DG142" s="2" t="s">
        <v>443</v>
      </c>
      <c r="DH142" s="2" t="s">
        <v>583</v>
      </c>
      <c r="DI142" s="2" t="s">
        <v>141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128</v>
      </c>
      <c r="DS142" s="2" t="s">
        <v>442</v>
      </c>
      <c r="DT142" s="2" t="s">
        <v>568</v>
      </c>
      <c r="DU142" s="2" t="s">
        <v>141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206</v>
      </c>
      <c r="ED142" s="2" t="s">
        <v>128</v>
      </c>
      <c r="EE142" s="2" t="s">
        <v>131</v>
      </c>
      <c r="EF142" s="2" t="s">
        <v>131</v>
      </c>
      <c r="EG142" s="2" t="s">
        <v>141</v>
      </c>
      <c r="EH142" s="2" t="s">
        <v>131</v>
      </c>
      <c r="EI142" s="4">
        <v>7</v>
      </c>
      <c r="EJ142" s="8">
        <v>328.02</v>
      </c>
      <c r="EK142" s="4"/>
      <c r="EL142" s="8"/>
      <c r="EM142" s="7"/>
      <c r="EN142" s="7"/>
      <c r="EO142" s="2" t="s">
        <v>139</v>
      </c>
      <c r="EP142" s="2" t="s">
        <v>128</v>
      </c>
      <c r="EQ142" s="2" t="s">
        <v>608</v>
      </c>
      <c r="ER142" s="2" t="s">
        <v>832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149</v>
      </c>
      <c r="FB142" s="2" t="s">
        <v>128</v>
      </c>
      <c r="FC142" s="2" t="s">
        <v>131</v>
      </c>
      <c r="FD142" s="2" t="s">
        <v>131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128</v>
      </c>
      <c r="FO142" s="2" t="s">
        <v>233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170</v>
      </c>
      <c r="FZ142" s="2" t="s">
        <v>128</v>
      </c>
      <c r="GA142" s="2" t="s">
        <v>131</v>
      </c>
      <c r="GB142" s="2" t="s">
        <v>131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149</v>
      </c>
      <c r="GL142" s="2" t="s">
        <v>128</v>
      </c>
      <c r="GM142" s="2" t="s">
        <v>131</v>
      </c>
      <c r="GN142" s="2" t="s">
        <v>131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171</v>
      </c>
      <c r="GX142" s="2" t="s">
        <v>128</v>
      </c>
      <c r="GY142" s="2" t="s">
        <v>131</v>
      </c>
      <c r="GZ142" s="2" t="s">
        <v>131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170</v>
      </c>
      <c r="HJ142" s="2" t="s">
        <v>128</v>
      </c>
      <c r="HK142" s="2" t="s">
        <v>131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128</v>
      </c>
      <c r="HW142" s="2" t="s">
        <v>376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256</v>
      </c>
      <c r="IH142" s="2" t="s">
        <v>128</v>
      </c>
      <c r="II142" s="2" t="s">
        <v>131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297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128</v>
      </c>
      <c r="JG142" s="2" t="s">
        <v>131</v>
      </c>
      <c r="JH142" s="2" t="s">
        <v>131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128</v>
      </c>
      <c r="JS142" s="2" t="s">
        <v>297</v>
      </c>
      <c r="JT142" s="2" t="s">
        <v>131</v>
      </c>
      <c r="JU142" s="2" t="s">
        <v>141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170</v>
      </c>
      <c r="KD142" s="2" t="s">
        <v>128</v>
      </c>
      <c r="KE142" s="2" t="s">
        <v>131</v>
      </c>
      <c r="KF142" s="2" t="s">
        <v>131</v>
      </c>
      <c r="KG142" s="2" t="s">
        <v>141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128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172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128</v>
      </c>
      <c r="MM142" s="2" t="s">
        <v>131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128</v>
      </c>
      <c r="NK142" s="2" t="s">
        <v>131</v>
      </c>
      <c r="NL142" s="2" t="s">
        <v>131</v>
      </c>
      <c r="NM142" s="2" t="s">
        <v>141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128</v>
      </c>
      <c r="NW142" s="2" t="s">
        <v>131</v>
      </c>
      <c r="NX142" s="2" t="s">
        <v>131</v>
      </c>
      <c r="NY142" s="2" t="s">
        <v>141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128</v>
      </c>
      <c r="OI142" s="2" t="s">
        <v>131</v>
      </c>
      <c r="OJ142" s="2" t="s">
        <v>131</v>
      </c>
      <c r="OK142" s="2" t="s">
        <v>141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128</v>
      </c>
      <c r="OU142" s="2" t="s">
        <v>131</v>
      </c>
      <c r="OV142" s="2" t="s">
        <v>131</v>
      </c>
      <c r="OW142" s="2" t="s">
        <v>141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128</v>
      </c>
      <c r="PG142" s="2" t="s">
        <v>131</v>
      </c>
      <c r="PH142" s="2" t="s">
        <v>131</v>
      </c>
      <c r="PI142" s="2" t="s">
        <v>141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170</v>
      </c>
      <c r="PR142" s="2" t="s">
        <v>128</v>
      </c>
      <c r="PS142" s="2" t="s">
        <v>131</v>
      </c>
      <c r="PT142" s="2" t="s">
        <v>131</v>
      </c>
      <c r="PU142" s="2" t="s">
        <v>141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128</v>
      </c>
      <c r="QQ142" s="2" t="s">
        <v>131</v>
      </c>
      <c r="QR142" s="2" t="s">
        <v>131</v>
      </c>
      <c r="QS142" s="2" t="s">
        <v>141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171</v>
      </c>
      <c r="RB142" s="2" t="s">
        <v>128</v>
      </c>
      <c r="RC142" s="2" t="s">
        <v>131</v>
      </c>
      <c r="RD142" s="2" t="s">
        <v>131</v>
      </c>
      <c r="RE142" s="2" t="s">
        <v>141</v>
      </c>
      <c r="RF142" s="2" t="s">
        <v>131</v>
      </c>
    </row>
    <row r="143">
      <c r="A143" s="2" t="s">
        <v>1806</v>
      </c>
      <c r="B143" s="2" t="s">
        <v>120</v>
      </c>
      <c r="C143" s="2" t="s">
        <v>1740</v>
      </c>
      <c r="D143" s="2" t="s">
        <v>122</v>
      </c>
      <c r="E143" s="2" t="s">
        <v>123</v>
      </c>
      <c r="F143" s="2" t="s">
        <v>1807</v>
      </c>
      <c r="G143" s="2" t="s">
        <v>1807</v>
      </c>
      <c r="H143" s="2" t="s">
        <v>1807</v>
      </c>
      <c r="I143" s="2" t="s">
        <v>1808</v>
      </c>
      <c r="J143" s="2" t="s">
        <v>126</v>
      </c>
      <c r="K143" s="2" t="s">
        <v>340</v>
      </c>
      <c r="L143" s="3">
        <v>51.92</v>
      </c>
      <c r="M143" s="3">
        <v>54.52</v>
      </c>
      <c r="N143" s="3">
        <v>114.99</v>
      </c>
      <c r="O143" s="2" t="s">
        <v>128</v>
      </c>
      <c r="P143" s="2" t="s">
        <v>616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219</v>
      </c>
      <c r="V143" s="2" t="s">
        <v>220</v>
      </c>
      <c r="W143" s="2" t="s">
        <v>1117</v>
      </c>
      <c r="X143" s="2" t="s">
        <v>1743</v>
      </c>
      <c r="Y143" s="2" t="s">
        <v>1809</v>
      </c>
      <c r="Z143" s="4">
        <v>84</v>
      </c>
      <c r="AA143" s="4">
        <f>=ROUNDDOWN(26.25,0)</f>
      </c>
      <c r="AB143" s="5">
        <v>3.2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33</v>
      </c>
      <c r="AQ143" s="8">
        <v>2359.06</v>
      </c>
      <c r="AR143" s="4"/>
      <c r="AS143" s="8"/>
      <c r="AT143" s="7"/>
      <c r="AU143" s="7"/>
      <c r="AV143" s="4">
        <v>33</v>
      </c>
      <c r="AW143" s="8">
        <v>2359.06</v>
      </c>
      <c r="AX143" s="4"/>
      <c r="AY143" s="8"/>
      <c r="AZ143" s="7"/>
      <c r="BA143" s="7"/>
      <c r="BB143" s="7">
        <v>1</v>
      </c>
      <c r="BC143" s="4">
        <v>33</v>
      </c>
      <c r="BD143" s="8">
        <v>2359.06</v>
      </c>
      <c r="BE143" s="4"/>
      <c r="BF143" s="8"/>
      <c r="BG143" s="7"/>
      <c r="BH143" s="7"/>
      <c r="BI143" s="7">
        <v>1</v>
      </c>
      <c r="BJ143" s="4">
        <v>33</v>
      </c>
      <c r="BK143" s="8">
        <v>2359.06</v>
      </c>
      <c r="BL143" s="2" t="s">
        <v>1810</v>
      </c>
      <c r="BM143" s="7">
        <v>1</v>
      </c>
      <c r="BN143" s="7">
        <v>1</v>
      </c>
      <c r="BO143" s="4">
        <v>7</v>
      </c>
      <c r="BP143" s="8">
        <v>1047.45</v>
      </c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698</v>
      </c>
      <c r="BY143" s="2" t="s">
        <v>141</v>
      </c>
      <c r="BZ143" s="2" t="s">
        <v>131</v>
      </c>
      <c r="CA143" s="4">
        <v>7</v>
      </c>
      <c r="CB143" s="8">
        <v>330.62</v>
      </c>
      <c r="CC143" s="4"/>
      <c r="CD143" s="8"/>
      <c r="CE143" s="7"/>
      <c r="CF143" s="7"/>
      <c r="CG143" s="2" t="s">
        <v>139</v>
      </c>
      <c r="CH143" s="2" t="s">
        <v>128</v>
      </c>
      <c r="CI143" s="2" t="s">
        <v>1811</v>
      </c>
      <c r="CJ143" s="2" t="s">
        <v>489</v>
      </c>
      <c r="CK143" s="2" t="s">
        <v>141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139</v>
      </c>
      <c r="CT143" s="2" t="s">
        <v>128</v>
      </c>
      <c r="CU143" s="2" t="s">
        <v>1809</v>
      </c>
      <c r="CV143" s="2" t="s">
        <v>1812</v>
      </c>
      <c r="CW143" s="2" t="s">
        <v>141</v>
      </c>
      <c r="CX143" s="2" t="s">
        <v>131</v>
      </c>
      <c r="CY143" s="4">
        <v>2</v>
      </c>
      <c r="CZ143" s="8">
        <v>126.24</v>
      </c>
      <c r="DA143" s="4"/>
      <c r="DB143" s="8"/>
      <c r="DC143" s="7"/>
      <c r="DD143" s="7"/>
      <c r="DE143" s="2" t="s">
        <v>139</v>
      </c>
      <c r="DF143" s="2" t="s">
        <v>128</v>
      </c>
      <c r="DG143" s="2" t="s">
        <v>1813</v>
      </c>
      <c r="DH143" s="2" t="s">
        <v>1814</v>
      </c>
      <c r="DI143" s="2" t="s">
        <v>141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128</v>
      </c>
      <c r="DS143" s="2" t="s">
        <v>228</v>
      </c>
      <c r="DT143" s="2" t="s">
        <v>229</v>
      </c>
      <c r="DU143" s="2" t="s">
        <v>141</v>
      </c>
      <c r="DV143" s="2" t="s">
        <v>131</v>
      </c>
      <c r="DW143" s="4">
        <v>5</v>
      </c>
      <c r="DX143" s="8">
        <v>286.2</v>
      </c>
      <c r="DY143" s="4"/>
      <c r="DZ143" s="8"/>
      <c r="EA143" s="7"/>
      <c r="EB143" s="7"/>
      <c r="EC143" s="2" t="s">
        <v>139</v>
      </c>
      <c r="ED143" s="2" t="s">
        <v>128</v>
      </c>
      <c r="EE143" s="2" t="s">
        <v>1813</v>
      </c>
      <c r="EF143" s="2" t="s">
        <v>455</v>
      </c>
      <c r="EG143" s="2" t="s">
        <v>141</v>
      </c>
      <c r="EH143" s="2" t="s">
        <v>131</v>
      </c>
      <c r="EI143" s="4">
        <v>4</v>
      </c>
      <c r="EJ143" s="8">
        <v>216.4</v>
      </c>
      <c r="EK143" s="4"/>
      <c r="EL143" s="8"/>
      <c r="EM143" s="7"/>
      <c r="EN143" s="7"/>
      <c r="EO143" s="2" t="s">
        <v>139</v>
      </c>
      <c r="EP143" s="2" t="s">
        <v>128</v>
      </c>
      <c r="EQ143" s="2" t="s">
        <v>1077</v>
      </c>
      <c r="ER143" s="2" t="s">
        <v>1203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149</v>
      </c>
      <c r="FB143" s="2" t="s">
        <v>128</v>
      </c>
      <c r="FC143" s="2" t="s">
        <v>131</v>
      </c>
      <c r="FD143" s="2" t="s">
        <v>131</v>
      </c>
      <c r="FE143" s="2" t="s">
        <v>141</v>
      </c>
      <c r="FF143" s="2" t="s">
        <v>131</v>
      </c>
      <c r="FG143" s="4">
        <v>5</v>
      </c>
      <c r="FH143" s="8">
        <v>179.9</v>
      </c>
      <c r="FI143" s="4"/>
      <c r="FJ143" s="8"/>
      <c r="FK143" s="7"/>
      <c r="FL143" s="7"/>
      <c r="FM143" s="2" t="s">
        <v>139</v>
      </c>
      <c r="FN143" s="2" t="s">
        <v>128</v>
      </c>
      <c r="FO143" s="2" t="s">
        <v>233</v>
      </c>
      <c r="FP143" s="2" t="s">
        <v>1288</v>
      </c>
      <c r="FQ143" s="2" t="s">
        <v>141</v>
      </c>
      <c r="FR143" s="2" t="s">
        <v>131</v>
      </c>
      <c r="FS143" s="4">
        <v>1</v>
      </c>
      <c r="FT143" s="8">
        <v>54.51</v>
      </c>
      <c r="FU143" s="4"/>
      <c r="FV143" s="8"/>
      <c r="FW143" s="7"/>
      <c r="FX143" s="7"/>
      <c r="FY143" s="2" t="s">
        <v>139</v>
      </c>
      <c r="FZ143" s="2" t="s">
        <v>128</v>
      </c>
      <c r="GA143" s="2" t="s">
        <v>234</v>
      </c>
      <c r="GB143" s="2" t="s">
        <v>1815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128</v>
      </c>
      <c r="GM143" s="2" t="s">
        <v>1151</v>
      </c>
      <c r="GN143" s="2" t="s">
        <v>585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206</v>
      </c>
      <c r="HJ143" s="2" t="s">
        <v>128</v>
      </c>
      <c r="HK143" s="2" t="s">
        <v>131</v>
      </c>
      <c r="HL143" s="2" t="s">
        <v>131</v>
      </c>
      <c r="HM143" s="2" t="s">
        <v>141</v>
      </c>
      <c r="HN143" s="2" t="s">
        <v>131</v>
      </c>
      <c r="HO143" s="4">
        <v>2</v>
      </c>
      <c r="HP143" s="8">
        <v>117.74</v>
      </c>
      <c r="HQ143" s="4"/>
      <c r="HR143" s="8"/>
      <c r="HS143" s="7"/>
      <c r="HT143" s="7"/>
      <c r="HU143" s="2" t="s">
        <v>139</v>
      </c>
      <c r="HV143" s="2" t="s">
        <v>128</v>
      </c>
      <c r="HW143" s="2" t="s">
        <v>1070</v>
      </c>
      <c r="HX143" s="2" t="s">
        <v>831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128</v>
      </c>
      <c r="II143" s="2" t="s">
        <v>358</v>
      </c>
      <c r="IJ143" s="2" t="s">
        <v>131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128</v>
      </c>
      <c r="IU143" s="2" t="s">
        <v>1813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131</v>
      </c>
      <c r="JR143" s="2" t="s">
        <v>131</v>
      </c>
      <c r="JS143" s="2" t="s">
        <v>131</v>
      </c>
      <c r="JT143" s="2" t="s">
        <v>131</v>
      </c>
      <c r="JU143" s="2" t="s">
        <v>131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128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172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128</v>
      </c>
      <c r="MM143" s="2" t="s">
        <v>131</v>
      </c>
      <c r="MN143" s="2" t="s">
        <v>131</v>
      </c>
      <c r="MO143" s="2" t="s">
        <v>141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128</v>
      </c>
      <c r="MY143" s="2" t="s">
        <v>131</v>
      </c>
      <c r="MZ143" s="2" t="s">
        <v>131</v>
      </c>
      <c r="NA143" s="2" t="s">
        <v>141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128</v>
      </c>
      <c r="NK143" s="2" t="s">
        <v>131</v>
      </c>
      <c r="NL143" s="2" t="s">
        <v>131</v>
      </c>
      <c r="NM143" s="2" t="s">
        <v>141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172</v>
      </c>
      <c r="NW143" s="2" t="s">
        <v>131</v>
      </c>
      <c r="NX143" s="2" t="s">
        <v>131</v>
      </c>
      <c r="NY143" s="2" t="s">
        <v>141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128</v>
      </c>
      <c r="PG143" s="2" t="s">
        <v>131</v>
      </c>
      <c r="PH143" s="2" t="s">
        <v>131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170</v>
      </c>
      <c r="QD143" s="2" t="s">
        <v>172</v>
      </c>
      <c r="QE143" s="2" t="s">
        <v>131</v>
      </c>
      <c r="QF143" s="2" t="s">
        <v>131</v>
      </c>
      <c r="QG143" s="2" t="s">
        <v>141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128</v>
      </c>
      <c r="QQ143" s="2" t="s">
        <v>131</v>
      </c>
      <c r="QR143" s="2" t="s">
        <v>131</v>
      </c>
      <c r="QS143" s="2" t="s">
        <v>141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170</v>
      </c>
      <c r="RB143" s="2" t="s">
        <v>128</v>
      </c>
      <c r="RC143" s="2" t="s">
        <v>131</v>
      </c>
      <c r="RD143" s="2" t="s">
        <v>131</v>
      </c>
      <c r="RE143" s="2" t="s">
        <v>141</v>
      </c>
      <c r="RF143" s="2" t="s">
        <v>131</v>
      </c>
    </row>
    <row r="144">
      <c r="A144" s="2" t="s">
        <v>1816</v>
      </c>
      <c r="B144" s="2" t="s">
        <v>120</v>
      </c>
      <c r="C144" s="2" t="s">
        <v>1740</v>
      </c>
      <c r="D144" s="2" t="s">
        <v>122</v>
      </c>
      <c r="E144" s="2" t="s">
        <v>123</v>
      </c>
      <c r="F144" s="2" t="s">
        <v>1817</v>
      </c>
      <c r="G144" s="2" t="s">
        <v>1817</v>
      </c>
      <c r="H144" s="2" t="s">
        <v>1817</v>
      </c>
      <c r="I144" s="2" t="s">
        <v>1818</v>
      </c>
      <c r="J144" s="2" t="s">
        <v>126</v>
      </c>
      <c r="K144" s="2" t="s">
        <v>694</v>
      </c>
      <c r="L144" s="3">
        <v>41.94</v>
      </c>
      <c r="M144" s="3">
        <v>44.04</v>
      </c>
      <c r="N144" s="3">
        <v>89.99</v>
      </c>
      <c r="O144" s="2" t="s">
        <v>128</v>
      </c>
      <c r="P144" s="2" t="s">
        <v>283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219</v>
      </c>
      <c r="V144" s="2" t="s">
        <v>220</v>
      </c>
      <c r="W144" s="2" t="s">
        <v>135</v>
      </c>
      <c r="X144" s="2" t="s">
        <v>1751</v>
      </c>
      <c r="Y144" s="2" t="s">
        <v>231</v>
      </c>
      <c r="Z144" s="4">
        <v>81</v>
      </c>
      <c r="AA144" s="4">
        <f>=ROUNDDOWN(19.7560975609756,0)</f>
      </c>
      <c r="AB144" s="5">
        <v>4.1</v>
      </c>
      <c r="AC144" s="2" t="s">
        <v>254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40</v>
      </c>
      <c r="AQ144" s="8">
        <v>1781.82</v>
      </c>
      <c r="AR144" s="4"/>
      <c r="AS144" s="8"/>
      <c r="AT144" s="7"/>
      <c r="AU144" s="7"/>
      <c r="AV144" s="4">
        <v>40</v>
      </c>
      <c r="AW144" s="8">
        <v>1781.82</v>
      </c>
      <c r="AX144" s="4"/>
      <c r="AY144" s="8"/>
      <c r="AZ144" s="7"/>
      <c r="BA144" s="7"/>
      <c r="BB144" s="7">
        <v>1</v>
      </c>
      <c r="BC144" s="4">
        <v>40</v>
      </c>
      <c r="BD144" s="8">
        <v>1781.82</v>
      </c>
      <c r="BE144" s="4"/>
      <c r="BF144" s="8"/>
      <c r="BG144" s="7"/>
      <c r="BH144" s="7"/>
      <c r="BI144" s="7">
        <v>1</v>
      </c>
      <c r="BJ144" s="4">
        <v>40</v>
      </c>
      <c r="BK144" s="8">
        <v>1781.82</v>
      </c>
      <c r="BL144" s="2" t="s">
        <v>1819</v>
      </c>
      <c r="BM144" s="7">
        <v>1</v>
      </c>
      <c r="BN144" s="7">
        <v>1</v>
      </c>
      <c r="BO144" s="4">
        <v>1</v>
      </c>
      <c r="BP144" s="8">
        <v>48.23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1522</v>
      </c>
      <c r="BY144" s="2" t="s">
        <v>141</v>
      </c>
      <c r="BZ144" s="2" t="s">
        <v>131</v>
      </c>
      <c r="CA144" s="4">
        <v>18</v>
      </c>
      <c r="CB144" s="8">
        <v>706.28</v>
      </c>
      <c r="CC144" s="4"/>
      <c r="CD144" s="8"/>
      <c r="CE144" s="7"/>
      <c r="CF144" s="7"/>
      <c r="CG144" s="2" t="s">
        <v>139</v>
      </c>
      <c r="CH144" s="2" t="s">
        <v>128</v>
      </c>
      <c r="CI144" s="2" t="s">
        <v>1658</v>
      </c>
      <c r="CJ144" s="2" t="s">
        <v>1820</v>
      </c>
      <c r="CK144" s="2" t="s">
        <v>141</v>
      </c>
      <c r="CL144" s="2" t="s">
        <v>131</v>
      </c>
      <c r="CM144" s="4">
        <v>16</v>
      </c>
      <c r="CN144" s="8">
        <v>789.76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231</v>
      </c>
      <c r="CV144" s="2" t="s">
        <v>1660</v>
      </c>
      <c r="CW144" s="2" t="s">
        <v>141</v>
      </c>
      <c r="CX144" s="2" t="s">
        <v>131</v>
      </c>
      <c r="CY144" s="4">
        <v>1</v>
      </c>
      <c r="CZ144" s="8">
        <v>48.44</v>
      </c>
      <c r="DA144" s="4"/>
      <c r="DB144" s="8"/>
      <c r="DC144" s="7"/>
      <c r="DD144" s="7"/>
      <c r="DE144" s="2" t="s">
        <v>139</v>
      </c>
      <c r="DF144" s="2" t="s">
        <v>128</v>
      </c>
      <c r="DG144" s="2" t="s">
        <v>1411</v>
      </c>
      <c r="DH144" s="2" t="s">
        <v>1597</v>
      </c>
      <c r="DI144" s="2" t="s">
        <v>141</v>
      </c>
      <c r="DJ144" s="2" t="s">
        <v>131</v>
      </c>
      <c r="DK144" s="4">
        <v>1</v>
      </c>
      <c r="DL144" s="8">
        <v>56.99</v>
      </c>
      <c r="DM144" s="4"/>
      <c r="DN144" s="8"/>
      <c r="DO144" s="7"/>
      <c r="DP144" s="7"/>
      <c r="DQ144" s="2" t="s">
        <v>139</v>
      </c>
      <c r="DR144" s="2" t="s">
        <v>128</v>
      </c>
      <c r="DS144" s="2" t="s">
        <v>228</v>
      </c>
      <c r="DT144" s="2" t="s">
        <v>1282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172</v>
      </c>
      <c r="EE144" s="2" t="s">
        <v>1411</v>
      </c>
      <c r="EF144" s="2" t="s">
        <v>1597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128</v>
      </c>
      <c r="EQ144" s="2" t="s">
        <v>1077</v>
      </c>
      <c r="ER144" s="2" t="s">
        <v>474</v>
      </c>
      <c r="ES144" s="2" t="s">
        <v>141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149</v>
      </c>
      <c r="FB144" s="2" t="s">
        <v>128</v>
      </c>
      <c r="FC144" s="2" t="s">
        <v>131</v>
      </c>
      <c r="FD144" s="2" t="s">
        <v>131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128</v>
      </c>
      <c r="FO144" s="2" t="s">
        <v>233</v>
      </c>
      <c r="FP144" s="2" t="s">
        <v>131</v>
      </c>
      <c r="FQ144" s="2" t="s">
        <v>141</v>
      </c>
      <c r="FR144" s="2" t="s">
        <v>131</v>
      </c>
      <c r="FS144" s="4">
        <v>3</v>
      </c>
      <c r="FT144" s="8">
        <v>132.12</v>
      </c>
      <c r="FU144" s="4"/>
      <c r="FV144" s="8"/>
      <c r="FW144" s="7"/>
      <c r="FX144" s="7"/>
      <c r="FY144" s="2" t="s">
        <v>139</v>
      </c>
      <c r="FZ144" s="2" t="s">
        <v>128</v>
      </c>
      <c r="GA144" s="2" t="s">
        <v>234</v>
      </c>
      <c r="GB144" s="2" t="s">
        <v>1821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128</v>
      </c>
      <c r="GM144" s="2" t="s">
        <v>1151</v>
      </c>
      <c r="GN144" s="2" t="s">
        <v>1399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206</v>
      </c>
      <c r="HJ144" s="2" t="s">
        <v>128</v>
      </c>
      <c r="HK144" s="2" t="s">
        <v>131</v>
      </c>
      <c r="HL144" s="2" t="s">
        <v>131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421</v>
      </c>
      <c r="HV144" s="2" t="s">
        <v>128</v>
      </c>
      <c r="HW144" s="2" t="s">
        <v>1070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128</v>
      </c>
      <c r="II144" s="2" t="s">
        <v>358</v>
      </c>
      <c r="IJ144" s="2" t="s">
        <v>1822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1411</v>
      </c>
      <c r="IV144" s="2" t="s">
        <v>131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131</v>
      </c>
      <c r="JR144" s="2" t="s">
        <v>131</v>
      </c>
      <c r="JS144" s="2" t="s">
        <v>131</v>
      </c>
      <c r="JT144" s="2" t="s">
        <v>131</v>
      </c>
      <c r="JU144" s="2" t="s">
        <v>131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128</v>
      </c>
      <c r="KQ144" s="2" t="s">
        <v>131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172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128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128</v>
      </c>
      <c r="MM144" s="2" t="s">
        <v>131</v>
      </c>
      <c r="MN144" s="2" t="s">
        <v>131</v>
      </c>
      <c r="MO144" s="2" t="s">
        <v>141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128</v>
      </c>
      <c r="MY144" s="2" t="s">
        <v>131</v>
      </c>
      <c r="MZ144" s="2" t="s">
        <v>131</v>
      </c>
      <c r="NA144" s="2" t="s">
        <v>141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128</v>
      </c>
      <c r="NK144" s="2" t="s">
        <v>131</v>
      </c>
      <c r="NL144" s="2" t="s">
        <v>131</v>
      </c>
      <c r="NM144" s="2" t="s">
        <v>141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170</v>
      </c>
      <c r="NV144" s="2" t="s">
        <v>172</v>
      </c>
      <c r="NW144" s="2" t="s">
        <v>131</v>
      </c>
      <c r="NX144" s="2" t="s">
        <v>131</v>
      </c>
      <c r="NY144" s="2" t="s">
        <v>141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128</v>
      </c>
      <c r="OI144" s="2" t="s">
        <v>131</v>
      </c>
      <c r="OJ144" s="2" t="s">
        <v>131</v>
      </c>
      <c r="OK144" s="2" t="s">
        <v>141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128</v>
      </c>
      <c r="PG144" s="2" t="s">
        <v>131</v>
      </c>
      <c r="PH144" s="2" t="s">
        <v>131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170</v>
      </c>
      <c r="QD144" s="2" t="s">
        <v>172</v>
      </c>
      <c r="QE144" s="2" t="s">
        <v>131</v>
      </c>
      <c r="QF144" s="2" t="s">
        <v>131</v>
      </c>
      <c r="QG144" s="2" t="s">
        <v>141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128</v>
      </c>
      <c r="QQ144" s="2" t="s">
        <v>131</v>
      </c>
      <c r="QR144" s="2" t="s">
        <v>131</v>
      </c>
      <c r="QS144" s="2" t="s">
        <v>141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171</v>
      </c>
      <c r="RB144" s="2" t="s">
        <v>128</v>
      </c>
      <c r="RC144" s="2" t="s">
        <v>131</v>
      </c>
      <c r="RD144" s="2" t="s">
        <v>131</v>
      </c>
      <c r="RE144" s="2" t="s">
        <v>141</v>
      </c>
      <c r="RF144" s="2" t="s">
        <v>131</v>
      </c>
    </row>
    <row r="145">
      <c r="A145" s="2" t="s">
        <v>1823</v>
      </c>
      <c r="B145" s="2" t="s">
        <v>120</v>
      </c>
      <c r="C145" s="2" t="s">
        <v>1740</v>
      </c>
      <c r="D145" s="2" t="s">
        <v>122</v>
      </c>
      <c r="E145" s="2" t="s">
        <v>123</v>
      </c>
      <c r="F145" s="2" t="s">
        <v>1824</v>
      </c>
      <c r="G145" s="2" t="s">
        <v>1824</v>
      </c>
      <c r="H145" s="2" t="s">
        <v>1824</v>
      </c>
      <c r="I145" s="2" t="s">
        <v>308</v>
      </c>
      <c r="J145" s="2" t="s">
        <v>126</v>
      </c>
      <c r="K145" s="2" t="s">
        <v>340</v>
      </c>
      <c r="L145" s="3">
        <v>64.06</v>
      </c>
      <c r="M145" s="3">
        <v>67.26</v>
      </c>
      <c r="N145" s="3">
        <v>139.99</v>
      </c>
      <c r="O145" s="2" t="s">
        <v>128</v>
      </c>
      <c r="P145" s="2" t="s">
        <v>218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131</v>
      </c>
      <c r="V145" s="2" t="s">
        <v>182</v>
      </c>
      <c r="W145" s="2" t="s">
        <v>183</v>
      </c>
      <c r="X145" s="2" t="s">
        <v>1743</v>
      </c>
      <c r="Y145" s="2" t="s">
        <v>1825</v>
      </c>
      <c r="Z145" s="4">
        <v>2</v>
      </c>
      <c r="AA145" s="4">
        <f>=ROUNDDOWN(0.666666666666667,0)</f>
      </c>
      <c r="AB145" s="5">
        <v>3</v>
      </c>
      <c r="AC145" s="2" t="s">
        <v>1826</v>
      </c>
      <c r="AD145" s="4">
        <v>100</v>
      </c>
      <c r="AE145" s="4">
        <v>100</v>
      </c>
      <c r="AF145" s="6">
        <v>65</v>
      </c>
      <c r="AG145" s="6"/>
      <c r="AH145" s="7">
        <v>0.7935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21</v>
      </c>
      <c r="AQ145" s="8">
        <v>1554.75</v>
      </c>
      <c r="AR145" s="4"/>
      <c r="AS145" s="8"/>
      <c r="AT145" s="7"/>
      <c r="AU145" s="7"/>
      <c r="AV145" s="4">
        <v>21</v>
      </c>
      <c r="AW145" s="8">
        <v>1554.75</v>
      </c>
      <c r="AX145" s="4"/>
      <c r="AY145" s="8"/>
      <c r="AZ145" s="7"/>
      <c r="BA145" s="7"/>
      <c r="BB145" s="7">
        <v>1</v>
      </c>
      <c r="BC145" s="4">
        <v>21</v>
      </c>
      <c r="BD145" s="8">
        <v>1554.75</v>
      </c>
      <c r="BE145" s="4"/>
      <c r="BF145" s="8"/>
      <c r="BG145" s="7"/>
      <c r="BH145" s="7"/>
      <c r="BI145" s="7">
        <v>1</v>
      </c>
      <c r="BJ145" s="4">
        <v>21</v>
      </c>
      <c r="BK145" s="8">
        <v>1554.75</v>
      </c>
      <c r="BL145" s="2" t="s">
        <v>1827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128</v>
      </c>
      <c r="BW145" s="2" t="s">
        <v>131</v>
      </c>
      <c r="BX145" s="2" t="s">
        <v>1828</v>
      </c>
      <c r="BY145" s="2" t="s">
        <v>141</v>
      </c>
      <c r="BZ145" s="2" t="s">
        <v>131</v>
      </c>
      <c r="CA145" s="4">
        <v>6</v>
      </c>
      <c r="CB145" s="8">
        <v>374.78</v>
      </c>
      <c r="CC145" s="4"/>
      <c r="CD145" s="8"/>
      <c r="CE145" s="7"/>
      <c r="CF145" s="7"/>
      <c r="CG145" s="2" t="s">
        <v>139</v>
      </c>
      <c r="CH145" s="2" t="s">
        <v>128</v>
      </c>
      <c r="CI145" s="2" t="s">
        <v>208</v>
      </c>
      <c r="CJ145" s="2" t="s">
        <v>1423</v>
      </c>
      <c r="CK145" s="2" t="s">
        <v>141</v>
      </c>
      <c r="CL145" s="2" t="s">
        <v>131</v>
      </c>
      <c r="CM145" s="4">
        <v>6</v>
      </c>
      <c r="CN145" s="8">
        <v>429.08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1829</v>
      </c>
      <c r="CV145" s="2" t="s">
        <v>666</v>
      </c>
      <c r="CW145" s="2" t="s">
        <v>141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128</v>
      </c>
      <c r="DG145" s="2" t="s">
        <v>1830</v>
      </c>
      <c r="DH145" s="2" t="s">
        <v>1346</v>
      </c>
      <c r="DI145" s="2" t="s">
        <v>141</v>
      </c>
      <c r="DJ145" s="2" t="s">
        <v>131</v>
      </c>
      <c r="DK145" s="4">
        <v>6</v>
      </c>
      <c r="DL145" s="8">
        <v>542.82</v>
      </c>
      <c r="DM145" s="4"/>
      <c r="DN145" s="8"/>
      <c r="DO145" s="7"/>
      <c r="DP145" s="7"/>
      <c r="DQ145" s="2" t="s">
        <v>139</v>
      </c>
      <c r="DR145" s="2" t="s">
        <v>128</v>
      </c>
      <c r="DS145" s="2" t="s">
        <v>228</v>
      </c>
      <c r="DT145" s="2" t="s">
        <v>1831</v>
      </c>
      <c r="DU145" s="2" t="s">
        <v>141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172</v>
      </c>
      <c r="EE145" s="2" t="s">
        <v>671</v>
      </c>
      <c r="EF145" s="2" t="s">
        <v>944</v>
      </c>
      <c r="EG145" s="2" t="s">
        <v>141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128</v>
      </c>
      <c r="EQ145" s="2" t="s">
        <v>1077</v>
      </c>
      <c r="ER145" s="2" t="s">
        <v>1832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170</v>
      </c>
      <c r="FB145" s="2" t="s">
        <v>128</v>
      </c>
      <c r="FC145" s="2" t="s">
        <v>131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139</v>
      </c>
      <c r="FN145" s="2" t="s">
        <v>128</v>
      </c>
      <c r="FO145" s="2" t="s">
        <v>233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421</v>
      </c>
      <c r="FZ145" s="2" t="s">
        <v>128</v>
      </c>
      <c r="GA145" s="2" t="s">
        <v>154</v>
      </c>
      <c r="GB145" s="2" t="s">
        <v>131</v>
      </c>
      <c r="GC145" s="2" t="s">
        <v>141</v>
      </c>
      <c r="GD145" s="2" t="s">
        <v>131</v>
      </c>
      <c r="GE145" s="4">
        <v>2</v>
      </c>
      <c r="GF145" s="8">
        <v>148.68</v>
      </c>
      <c r="GG145" s="4"/>
      <c r="GH145" s="8"/>
      <c r="GI145" s="7"/>
      <c r="GJ145" s="7"/>
      <c r="GK145" s="2" t="s">
        <v>139</v>
      </c>
      <c r="GL145" s="2" t="s">
        <v>128</v>
      </c>
      <c r="GM145" s="2" t="s">
        <v>1151</v>
      </c>
      <c r="GN145" s="2" t="s">
        <v>1833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171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128</v>
      </c>
      <c r="HK145" s="2" t="s">
        <v>672</v>
      </c>
      <c r="HL145" s="2" t="s">
        <v>1485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421</v>
      </c>
      <c r="HV145" s="2" t="s">
        <v>128</v>
      </c>
      <c r="HW145" s="2" t="s">
        <v>1756</v>
      </c>
      <c r="HX145" s="2" t="s">
        <v>579</v>
      </c>
      <c r="HY145" s="2" t="s">
        <v>141</v>
      </c>
      <c r="HZ145" s="2" t="s">
        <v>131</v>
      </c>
      <c r="IA145" s="4">
        <v>1</v>
      </c>
      <c r="IB145" s="8">
        <v>59.39</v>
      </c>
      <c r="IC145" s="4"/>
      <c r="ID145" s="8"/>
      <c r="IE145" s="7"/>
      <c r="IF145" s="7"/>
      <c r="IG145" s="2" t="s">
        <v>139</v>
      </c>
      <c r="IH145" s="2" t="s">
        <v>128</v>
      </c>
      <c r="II145" s="2" t="s">
        <v>1388</v>
      </c>
      <c r="IJ145" s="2" t="s">
        <v>1834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999</v>
      </c>
      <c r="IV145" s="2" t="s">
        <v>1835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128</v>
      </c>
      <c r="JG145" s="2" t="s">
        <v>131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131</v>
      </c>
      <c r="JR145" s="2" t="s">
        <v>131</v>
      </c>
      <c r="JS145" s="2" t="s">
        <v>131</v>
      </c>
      <c r="JT145" s="2" t="s">
        <v>131</v>
      </c>
      <c r="JU145" s="2" t="s">
        <v>131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128</v>
      </c>
      <c r="KQ145" s="2" t="s">
        <v>131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128</v>
      </c>
      <c r="MM145" s="2" t="s">
        <v>131</v>
      </c>
      <c r="MN145" s="2" t="s">
        <v>131</v>
      </c>
      <c r="MO145" s="2" t="s">
        <v>141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128</v>
      </c>
      <c r="MY145" s="2" t="s">
        <v>131</v>
      </c>
      <c r="MZ145" s="2" t="s">
        <v>131</v>
      </c>
      <c r="NA145" s="2" t="s">
        <v>141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128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172</v>
      </c>
      <c r="NW145" s="2" t="s">
        <v>131</v>
      </c>
      <c r="NX145" s="2" t="s">
        <v>131</v>
      </c>
      <c r="NY145" s="2" t="s">
        <v>141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128</v>
      </c>
      <c r="PG145" s="2" t="s">
        <v>131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139</v>
      </c>
      <c r="QD145" s="2" t="s">
        <v>172</v>
      </c>
      <c r="QE145" s="2" t="s">
        <v>1836</v>
      </c>
      <c r="QF145" s="2" t="s">
        <v>131</v>
      </c>
      <c r="QG145" s="2" t="s">
        <v>141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128</v>
      </c>
      <c r="QQ145" s="2" t="s">
        <v>131</v>
      </c>
      <c r="QR145" s="2" t="s">
        <v>131</v>
      </c>
      <c r="QS145" s="2" t="s">
        <v>141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172</v>
      </c>
      <c r="RC145" s="2" t="s">
        <v>328</v>
      </c>
      <c r="RD145" s="2" t="s">
        <v>775</v>
      </c>
      <c r="RE145" s="2" t="s">
        <v>141</v>
      </c>
      <c r="RF145" s="2" t="s">
        <v>131</v>
      </c>
    </row>
    <row r="146">
      <c r="A146" s="2" t="s">
        <v>1837</v>
      </c>
      <c r="B146" s="2" t="s">
        <v>120</v>
      </c>
      <c r="C146" s="2" t="s">
        <v>1740</v>
      </c>
      <c r="D146" s="2" t="s">
        <v>122</v>
      </c>
      <c r="E146" s="2" t="s">
        <v>123</v>
      </c>
      <c r="F146" s="2" t="s">
        <v>1838</v>
      </c>
      <c r="G146" s="2" t="s">
        <v>1838</v>
      </c>
      <c r="H146" s="2" t="s">
        <v>1838</v>
      </c>
      <c r="I146" s="2" t="s">
        <v>1839</v>
      </c>
      <c r="J146" s="2" t="s">
        <v>126</v>
      </c>
      <c r="K146" s="2" t="s">
        <v>127</v>
      </c>
      <c r="L146" s="3">
        <v>48.75</v>
      </c>
      <c r="M146" s="3">
        <v>51.19</v>
      </c>
      <c r="N146" s="3">
        <v>99.99</v>
      </c>
      <c r="O146" s="2" t="s">
        <v>128</v>
      </c>
      <c r="P146" s="2" t="s">
        <v>432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219</v>
      </c>
      <c r="V146" s="2" t="s">
        <v>220</v>
      </c>
      <c r="W146" s="2" t="s">
        <v>135</v>
      </c>
      <c r="X146" s="2" t="s">
        <v>1751</v>
      </c>
      <c r="Y146" s="2" t="s">
        <v>559</v>
      </c>
      <c r="Z146" s="4">
        <v>28</v>
      </c>
      <c r="AA146" s="4">
        <f>=ROUNDDOWN(14,0)</f>
      </c>
      <c r="AB146" s="5">
        <v>2</v>
      </c>
      <c r="AC146" s="2" t="s">
        <v>137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21</v>
      </c>
      <c r="AQ146" s="8">
        <v>1131.91</v>
      </c>
      <c r="AR146" s="4"/>
      <c r="AS146" s="8"/>
      <c r="AT146" s="7"/>
      <c r="AU146" s="7"/>
      <c r="AV146" s="4">
        <v>21</v>
      </c>
      <c r="AW146" s="8">
        <v>1131.91</v>
      </c>
      <c r="AX146" s="4"/>
      <c r="AY146" s="8"/>
      <c r="AZ146" s="7"/>
      <c r="BA146" s="7"/>
      <c r="BB146" s="7">
        <v>1</v>
      </c>
      <c r="BC146" s="4">
        <v>21</v>
      </c>
      <c r="BD146" s="8">
        <v>1131.91</v>
      </c>
      <c r="BE146" s="4"/>
      <c r="BF146" s="8"/>
      <c r="BG146" s="7"/>
      <c r="BH146" s="7"/>
      <c r="BI146" s="7">
        <v>1</v>
      </c>
      <c r="BJ146" s="4">
        <v>21</v>
      </c>
      <c r="BK146" s="8">
        <v>1131.91</v>
      </c>
      <c r="BL146" s="2" t="s">
        <v>1840</v>
      </c>
      <c r="BM146" s="7">
        <v>1</v>
      </c>
      <c r="BN146" s="7">
        <v>1</v>
      </c>
      <c r="BO146" s="4">
        <v>4</v>
      </c>
      <c r="BP146" s="8">
        <v>224.24</v>
      </c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1523</v>
      </c>
      <c r="BY146" s="2" t="s">
        <v>141</v>
      </c>
      <c r="BZ146" s="2" t="s">
        <v>131</v>
      </c>
      <c r="CA146" s="4">
        <v>4</v>
      </c>
      <c r="CB146" s="8">
        <v>176.6</v>
      </c>
      <c r="CC146" s="4"/>
      <c r="CD146" s="8"/>
      <c r="CE146" s="7"/>
      <c r="CF146" s="7"/>
      <c r="CG146" s="2" t="s">
        <v>139</v>
      </c>
      <c r="CH146" s="2" t="s">
        <v>128</v>
      </c>
      <c r="CI146" s="2" t="s">
        <v>1841</v>
      </c>
      <c r="CJ146" s="2" t="s">
        <v>1106</v>
      </c>
      <c r="CK146" s="2" t="s">
        <v>141</v>
      </c>
      <c r="CL146" s="2" t="s">
        <v>131</v>
      </c>
      <c r="CM146" s="4">
        <v>5</v>
      </c>
      <c r="CN146" s="8">
        <v>311.85</v>
      </c>
      <c r="CO146" s="4"/>
      <c r="CP146" s="8"/>
      <c r="CQ146" s="7"/>
      <c r="CR146" s="7"/>
      <c r="CS146" s="2" t="s">
        <v>139</v>
      </c>
      <c r="CT146" s="2" t="s">
        <v>128</v>
      </c>
      <c r="CU146" s="2" t="s">
        <v>820</v>
      </c>
      <c r="CV146" s="2" t="s">
        <v>450</v>
      </c>
      <c r="CW146" s="2" t="s">
        <v>141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128</v>
      </c>
      <c r="DG146" s="2" t="s">
        <v>1842</v>
      </c>
      <c r="DH146" s="2" t="s">
        <v>1276</v>
      </c>
      <c r="DI146" s="2" t="s">
        <v>141</v>
      </c>
      <c r="DJ146" s="2" t="s">
        <v>131</v>
      </c>
      <c r="DK146" s="4">
        <v>1</v>
      </c>
      <c r="DL146" s="8">
        <v>57.33</v>
      </c>
      <c r="DM146" s="4"/>
      <c r="DN146" s="8"/>
      <c r="DO146" s="7"/>
      <c r="DP146" s="7"/>
      <c r="DQ146" s="2" t="s">
        <v>139</v>
      </c>
      <c r="DR146" s="2" t="s">
        <v>128</v>
      </c>
      <c r="DS146" s="2" t="s">
        <v>442</v>
      </c>
      <c r="DT146" s="2" t="s">
        <v>690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149</v>
      </c>
      <c r="ED146" s="2" t="s">
        <v>128</v>
      </c>
      <c r="EE146" s="2" t="s">
        <v>131</v>
      </c>
      <c r="EF146" s="2" t="s">
        <v>131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128</v>
      </c>
      <c r="EQ146" s="2" t="s">
        <v>1843</v>
      </c>
      <c r="ER146" s="2" t="s">
        <v>131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149</v>
      </c>
      <c r="FB146" s="2" t="s">
        <v>128</v>
      </c>
      <c r="FC146" s="2" t="s">
        <v>131</v>
      </c>
      <c r="FD146" s="2" t="s">
        <v>131</v>
      </c>
      <c r="FE146" s="2" t="s">
        <v>141</v>
      </c>
      <c r="FF146" s="2" t="s">
        <v>131</v>
      </c>
      <c r="FG146" s="4">
        <v>3</v>
      </c>
      <c r="FH146" s="8">
        <v>152.01</v>
      </c>
      <c r="FI146" s="4"/>
      <c r="FJ146" s="8"/>
      <c r="FK146" s="7"/>
      <c r="FL146" s="7"/>
      <c r="FM146" s="2" t="s">
        <v>139</v>
      </c>
      <c r="FN146" s="2" t="s">
        <v>128</v>
      </c>
      <c r="FO146" s="2" t="s">
        <v>233</v>
      </c>
      <c r="FP146" s="2" t="s">
        <v>266</v>
      </c>
      <c r="FQ146" s="2" t="s">
        <v>141</v>
      </c>
      <c r="FR146" s="2" t="s">
        <v>131</v>
      </c>
      <c r="FS146" s="4">
        <v>2</v>
      </c>
      <c r="FT146" s="8">
        <v>102.38</v>
      </c>
      <c r="FU146" s="4"/>
      <c r="FV146" s="8"/>
      <c r="FW146" s="7"/>
      <c r="FX146" s="7"/>
      <c r="FY146" s="2" t="s">
        <v>139</v>
      </c>
      <c r="FZ146" s="2" t="s">
        <v>128</v>
      </c>
      <c r="GA146" s="2" t="s">
        <v>447</v>
      </c>
      <c r="GB146" s="2" t="s">
        <v>1815</v>
      </c>
      <c r="GC146" s="2" t="s">
        <v>141</v>
      </c>
      <c r="GD146" s="2" t="s">
        <v>131</v>
      </c>
      <c r="GE146" s="4">
        <v>2</v>
      </c>
      <c r="GF146" s="8">
        <v>107.5</v>
      </c>
      <c r="GG146" s="4"/>
      <c r="GH146" s="8"/>
      <c r="GI146" s="7"/>
      <c r="GJ146" s="7"/>
      <c r="GK146" s="2" t="s">
        <v>139</v>
      </c>
      <c r="GL146" s="2" t="s">
        <v>128</v>
      </c>
      <c r="GM146" s="2" t="s">
        <v>1109</v>
      </c>
      <c r="GN146" s="2" t="s">
        <v>1844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171</v>
      </c>
      <c r="GX146" s="2" t="s">
        <v>128</v>
      </c>
      <c r="GY146" s="2" t="s">
        <v>131</v>
      </c>
      <c r="GZ146" s="2" t="s">
        <v>131</v>
      </c>
      <c r="HA146" s="2" t="s">
        <v>141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206</v>
      </c>
      <c r="HJ146" s="2" t="s">
        <v>128</v>
      </c>
      <c r="HK146" s="2" t="s">
        <v>131</v>
      </c>
      <c r="HL146" s="2" t="s">
        <v>131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128</v>
      </c>
      <c r="HW146" s="2" t="s">
        <v>376</v>
      </c>
      <c r="HX146" s="2" t="s">
        <v>131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128</v>
      </c>
      <c r="II146" s="2" t="s">
        <v>1091</v>
      </c>
      <c r="IJ146" s="2" t="s">
        <v>131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820</v>
      </c>
      <c r="IV146" s="2" t="s">
        <v>131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128</v>
      </c>
      <c r="KQ146" s="2" t="s">
        <v>131</v>
      </c>
      <c r="KR146" s="2" t="s">
        <v>131</v>
      </c>
      <c r="KS146" s="2" t="s">
        <v>141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172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128</v>
      </c>
      <c r="MM146" s="2" t="s">
        <v>131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128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128</v>
      </c>
      <c r="OI146" s="2" t="s">
        <v>131</v>
      </c>
      <c r="OJ146" s="2" t="s">
        <v>131</v>
      </c>
      <c r="OK146" s="2" t="s">
        <v>141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128</v>
      </c>
      <c r="OU146" s="2" t="s">
        <v>131</v>
      </c>
      <c r="OV146" s="2" t="s">
        <v>131</v>
      </c>
      <c r="OW146" s="2" t="s">
        <v>141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128</v>
      </c>
      <c r="PG146" s="2" t="s">
        <v>131</v>
      </c>
      <c r="PH146" s="2" t="s">
        <v>131</v>
      </c>
      <c r="PI146" s="2" t="s">
        <v>141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170</v>
      </c>
      <c r="PR146" s="2" t="s">
        <v>128</v>
      </c>
      <c r="PS146" s="2" t="s">
        <v>131</v>
      </c>
      <c r="PT146" s="2" t="s">
        <v>131</v>
      </c>
      <c r="PU146" s="2" t="s">
        <v>141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128</v>
      </c>
      <c r="QQ146" s="2" t="s">
        <v>131</v>
      </c>
      <c r="QR146" s="2" t="s">
        <v>131</v>
      </c>
      <c r="QS146" s="2" t="s">
        <v>141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171</v>
      </c>
      <c r="RB146" s="2" t="s">
        <v>128</v>
      </c>
      <c r="RC146" s="2" t="s">
        <v>131</v>
      </c>
      <c r="RD146" s="2" t="s">
        <v>131</v>
      </c>
      <c r="RE146" s="2" t="s">
        <v>141</v>
      </c>
      <c r="RF146" s="2" t="s">
        <v>131</v>
      </c>
    </row>
    <row r="147">
      <c r="A147" s="2" t="s">
        <v>1845</v>
      </c>
      <c r="B147" s="2" t="s">
        <v>120</v>
      </c>
      <c r="C147" s="2" t="s">
        <v>1740</v>
      </c>
      <c r="D147" s="2" t="s">
        <v>122</v>
      </c>
      <c r="E147" s="2" t="s">
        <v>123</v>
      </c>
      <c r="F147" s="2" t="s">
        <v>1846</v>
      </c>
      <c r="G147" s="2" t="s">
        <v>1846</v>
      </c>
      <c r="H147" s="2" t="s">
        <v>1846</v>
      </c>
      <c r="I147" s="2" t="s">
        <v>1847</v>
      </c>
      <c r="J147" s="2" t="s">
        <v>126</v>
      </c>
      <c r="K147" s="2" t="s">
        <v>1848</v>
      </c>
      <c r="L147" s="3">
        <v>90</v>
      </c>
      <c r="M147" s="3">
        <v>94.5</v>
      </c>
      <c r="N147" s="3">
        <v>189.99</v>
      </c>
      <c r="O147" s="2" t="s">
        <v>128</v>
      </c>
      <c r="P147" s="2" t="s">
        <v>616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1340</v>
      </c>
      <c r="V147" s="2" t="s">
        <v>220</v>
      </c>
      <c r="W147" s="2" t="s">
        <v>1781</v>
      </c>
      <c r="X147" s="2" t="s">
        <v>131</v>
      </c>
      <c r="Y147" s="2" t="s">
        <v>1849</v>
      </c>
      <c r="Z147" s="4">
        <v>58</v>
      </c>
      <c r="AA147" s="4">
        <f>=ROUNDDOWN(29,0)</f>
      </c>
      <c r="AB147" s="5">
        <v>2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6</v>
      </c>
      <c r="AQ147" s="8">
        <v>594.88</v>
      </c>
      <c r="AR147" s="4"/>
      <c r="AS147" s="8"/>
      <c r="AT147" s="7"/>
      <c r="AU147" s="7"/>
      <c r="AV147" s="4">
        <v>6</v>
      </c>
      <c r="AW147" s="8">
        <v>594.88</v>
      </c>
      <c r="AX147" s="4"/>
      <c r="AY147" s="8"/>
      <c r="AZ147" s="7"/>
      <c r="BA147" s="7"/>
      <c r="BB147" s="7">
        <v>1</v>
      </c>
      <c r="BC147" s="4">
        <v>6</v>
      </c>
      <c r="BD147" s="8">
        <v>594.88</v>
      </c>
      <c r="BE147" s="4"/>
      <c r="BF147" s="8"/>
      <c r="BG147" s="7"/>
      <c r="BH147" s="7"/>
      <c r="BI147" s="7">
        <v>1</v>
      </c>
      <c r="BJ147" s="4">
        <v>6</v>
      </c>
      <c r="BK147" s="8">
        <v>594.88</v>
      </c>
      <c r="BL147" s="2" t="s">
        <v>1850</v>
      </c>
      <c r="BM147" s="7">
        <v>1</v>
      </c>
      <c r="BN147" s="7">
        <v>1</v>
      </c>
      <c r="BO147" s="4">
        <v>1</v>
      </c>
      <c r="BP147" s="8">
        <v>103.5</v>
      </c>
      <c r="BQ147" s="4"/>
      <c r="BR147" s="8"/>
      <c r="BS147" s="7"/>
      <c r="BT147" s="7"/>
      <c r="BU147" s="2" t="s">
        <v>139</v>
      </c>
      <c r="BV147" s="2" t="s">
        <v>128</v>
      </c>
      <c r="BW147" s="2" t="s">
        <v>131</v>
      </c>
      <c r="BX147" s="2" t="s">
        <v>153</v>
      </c>
      <c r="BY147" s="2" t="s">
        <v>141</v>
      </c>
      <c r="BZ147" s="2" t="s">
        <v>131</v>
      </c>
      <c r="CA147" s="4">
        <v>1</v>
      </c>
      <c r="CB147" s="8">
        <v>94.5</v>
      </c>
      <c r="CC147" s="4"/>
      <c r="CD147" s="8"/>
      <c r="CE147" s="7"/>
      <c r="CF147" s="7"/>
      <c r="CG147" s="2" t="s">
        <v>139</v>
      </c>
      <c r="CH147" s="2" t="s">
        <v>128</v>
      </c>
      <c r="CI147" s="2" t="s">
        <v>1601</v>
      </c>
      <c r="CJ147" s="2" t="s">
        <v>1695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1308</v>
      </c>
      <c r="CV147" s="2" t="s">
        <v>449</v>
      </c>
      <c r="CW147" s="2" t="s">
        <v>141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128</v>
      </c>
      <c r="DG147" s="2" t="s">
        <v>1851</v>
      </c>
      <c r="DH147" s="2" t="s">
        <v>131</v>
      </c>
      <c r="DI147" s="2" t="s">
        <v>141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128</v>
      </c>
      <c r="DS147" s="2" t="s">
        <v>442</v>
      </c>
      <c r="DT147" s="2" t="s">
        <v>131</v>
      </c>
      <c r="DU147" s="2" t="s">
        <v>141</v>
      </c>
      <c r="DV147" s="2" t="s">
        <v>131</v>
      </c>
      <c r="DW147" s="4">
        <v>4</v>
      </c>
      <c r="DX147" s="8">
        <v>396.88</v>
      </c>
      <c r="DY147" s="4"/>
      <c r="DZ147" s="8"/>
      <c r="EA147" s="7"/>
      <c r="EB147" s="7"/>
      <c r="EC147" s="2" t="s">
        <v>139</v>
      </c>
      <c r="ED147" s="2" t="s">
        <v>128</v>
      </c>
      <c r="EE147" s="2" t="s">
        <v>322</v>
      </c>
      <c r="EF147" s="2" t="s">
        <v>689</v>
      </c>
      <c r="EG147" s="2" t="s">
        <v>141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128</v>
      </c>
      <c r="EQ147" s="2" t="s">
        <v>1843</v>
      </c>
      <c r="ER147" s="2" t="s">
        <v>744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149</v>
      </c>
      <c r="FB147" s="2" t="s">
        <v>128</v>
      </c>
      <c r="FC147" s="2" t="s">
        <v>131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128</v>
      </c>
      <c r="FO147" s="2" t="s">
        <v>233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128</v>
      </c>
      <c r="GA147" s="2" t="s">
        <v>447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256</v>
      </c>
      <c r="GL147" s="2" t="s">
        <v>128</v>
      </c>
      <c r="GM147" s="2" t="s">
        <v>131</v>
      </c>
      <c r="GN147" s="2" t="s">
        <v>131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171</v>
      </c>
      <c r="GX147" s="2" t="s">
        <v>128</v>
      </c>
      <c r="GY147" s="2" t="s">
        <v>131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206</v>
      </c>
      <c r="HJ147" s="2" t="s">
        <v>128</v>
      </c>
      <c r="HK147" s="2" t="s">
        <v>131</v>
      </c>
      <c r="HL147" s="2" t="s">
        <v>131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128</v>
      </c>
      <c r="HW147" s="2" t="s">
        <v>376</v>
      </c>
      <c r="HX147" s="2" t="s">
        <v>131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128</v>
      </c>
      <c r="II147" s="2" t="s">
        <v>1091</v>
      </c>
      <c r="IJ147" s="2" t="s">
        <v>131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1308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128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172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128</v>
      </c>
      <c r="MM147" s="2" t="s">
        <v>131</v>
      </c>
      <c r="MN147" s="2" t="s">
        <v>131</v>
      </c>
      <c r="MO147" s="2" t="s">
        <v>141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128</v>
      </c>
      <c r="NK147" s="2" t="s">
        <v>131</v>
      </c>
      <c r="NL147" s="2" t="s">
        <v>131</v>
      </c>
      <c r="NM147" s="2" t="s">
        <v>141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128</v>
      </c>
      <c r="OI147" s="2" t="s">
        <v>131</v>
      </c>
      <c r="OJ147" s="2" t="s">
        <v>131</v>
      </c>
      <c r="OK147" s="2" t="s">
        <v>141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128</v>
      </c>
      <c r="OU147" s="2" t="s">
        <v>131</v>
      </c>
      <c r="OV147" s="2" t="s">
        <v>131</v>
      </c>
      <c r="OW147" s="2" t="s">
        <v>141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128</v>
      </c>
      <c r="PG147" s="2" t="s">
        <v>131</v>
      </c>
      <c r="PH147" s="2" t="s">
        <v>131</v>
      </c>
      <c r="PI147" s="2" t="s">
        <v>141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170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128</v>
      </c>
      <c r="QQ147" s="2" t="s">
        <v>131</v>
      </c>
      <c r="QR147" s="2" t="s">
        <v>131</v>
      </c>
      <c r="QS147" s="2" t="s">
        <v>141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170</v>
      </c>
      <c r="RB147" s="2" t="s">
        <v>128</v>
      </c>
      <c r="RC147" s="2" t="s">
        <v>131</v>
      </c>
      <c r="RD147" s="2" t="s">
        <v>131</v>
      </c>
      <c r="RE147" s="2" t="s">
        <v>141</v>
      </c>
      <c r="RF147" s="2" t="s">
        <v>131</v>
      </c>
    </row>
    <row r="148">
      <c r="A148" s="2" t="s">
        <v>1852</v>
      </c>
      <c r="B148" s="2" t="s">
        <v>120</v>
      </c>
      <c r="C148" s="2" t="s">
        <v>1740</v>
      </c>
      <c r="D148" s="2" t="s">
        <v>122</v>
      </c>
      <c r="E148" s="2" t="s">
        <v>123</v>
      </c>
      <c r="F148" s="2" t="s">
        <v>1853</v>
      </c>
      <c r="G148" s="2" t="s">
        <v>1853</v>
      </c>
      <c r="H148" s="2" t="s">
        <v>1853</v>
      </c>
      <c r="I148" s="2" t="s">
        <v>1854</v>
      </c>
      <c r="J148" s="2" t="s">
        <v>126</v>
      </c>
      <c r="K148" s="2" t="s">
        <v>663</v>
      </c>
      <c r="L148" s="3">
        <v>45</v>
      </c>
      <c r="M148" s="3">
        <v>47.25</v>
      </c>
      <c r="N148" s="3">
        <v>104.99</v>
      </c>
      <c r="O148" s="2" t="s">
        <v>128</v>
      </c>
      <c r="P148" s="2" t="s">
        <v>616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219</v>
      </c>
      <c r="V148" s="2" t="s">
        <v>220</v>
      </c>
      <c r="W148" s="2" t="s">
        <v>1117</v>
      </c>
      <c r="X148" s="2" t="s">
        <v>1781</v>
      </c>
      <c r="Y148" s="2" t="s">
        <v>284</v>
      </c>
      <c r="Z148" s="4">
        <v>76</v>
      </c>
      <c r="AA148" s="4">
        <f>=ROUNDDOWN(76,0)</f>
      </c>
      <c r="AB148" s="5">
        <v>1</v>
      </c>
      <c r="AC148" s="2" t="s">
        <v>131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11</v>
      </c>
      <c r="AQ148" s="8">
        <v>546.41</v>
      </c>
      <c r="AR148" s="4"/>
      <c r="AS148" s="8"/>
      <c r="AT148" s="7"/>
      <c r="AU148" s="7"/>
      <c r="AV148" s="4">
        <v>11</v>
      </c>
      <c r="AW148" s="8">
        <v>546.41</v>
      </c>
      <c r="AX148" s="4"/>
      <c r="AY148" s="8"/>
      <c r="AZ148" s="7"/>
      <c r="BA148" s="7"/>
      <c r="BB148" s="7">
        <v>1</v>
      </c>
      <c r="BC148" s="4">
        <v>11</v>
      </c>
      <c r="BD148" s="8">
        <v>546.41</v>
      </c>
      <c r="BE148" s="4"/>
      <c r="BF148" s="8"/>
      <c r="BG148" s="7"/>
      <c r="BH148" s="7"/>
      <c r="BI148" s="7">
        <v>1</v>
      </c>
      <c r="BJ148" s="4">
        <v>11</v>
      </c>
      <c r="BK148" s="8">
        <v>546.41</v>
      </c>
      <c r="BL148" s="2" t="s">
        <v>1855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128</v>
      </c>
      <c r="BW148" s="2" t="s">
        <v>131</v>
      </c>
      <c r="BX148" s="2" t="s">
        <v>1856</v>
      </c>
      <c r="BY148" s="2" t="s">
        <v>141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128</v>
      </c>
      <c r="CI148" s="2" t="s">
        <v>287</v>
      </c>
      <c r="CJ148" s="2" t="s">
        <v>1600</v>
      </c>
      <c r="CK148" s="2" t="s">
        <v>141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128</v>
      </c>
      <c r="CU148" s="2" t="s">
        <v>284</v>
      </c>
      <c r="CV148" s="2" t="s">
        <v>1857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128</v>
      </c>
      <c r="DG148" s="2" t="s">
        <v>290</v>
      </c>
      <c r="DH148" s="2" t="s">
        <v>1733</v>
      </c>
      <c r="DI148" s="2" t="s">
        <v>141</v>
      </c>
      <c r="DJ148" s="2" t="s">
        <v>131</v>
      </c>
      <c r="DK148" s="4">
        <v>1</v>
      </c>
      <c r="DL148" s="8">
        <v>52.92</v>
      </c>
      <c r="DM148" s="4"/>
      <c r="DN148" s="8"/>
      <c r="DO148" s="7"/>
      <c r="DP148" s="7"/>
      <c r="DQ148" s="2" t="s">
        <v>139</v>
      </c>
      <c r="DR148" s="2" t="s">
        <v>128</v>
      </c>
      <c r="DS148" s="2" t="s">
        <v>442</v>
      </c>
      <c r="DT148" s="2" t="s">
        <v>153</v>
      </c>
      <c r="DU148" s="2" t="s">
        <v>141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206</v>
      </c>
      <c r="ED148" s="2" t="s">
        <v>128</v>
      </c>
      <c r="EE148" s="2" t="s">
        <v>131</v>
      </c>
      <c r="EF148" s="2" t="s">
        <v>131</v>
      </c>
      <c r="EG148" s="2" t="s">
        <v>141</v>
      </c>
      <c r="EH148" s="2" t="s">
        <v>131</v>
      </c>
      <c r="EI148" s="4">
        <v>1</v>
      </c>
      <c r="EJ148" s="8">
        <v>58.8</v>
      </c>
      <c r="EK148" s="4"/>
      <c r="EL148" s="8"/>
      <c r="EM148" s="7"/>
      <c r="EN148" s="7"/>
      <c r="EO148" s="2" t="s">
        <v>139</v>
      </c>
      <c r="EP148" s="2" t="s">
        <v>128</v>
      </c>
      <c r="EQ148" s="2" t="s">
        <v>294</v>
      </c>
      <c r="ER148" s="2" t="s">
        <v>1802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149</v>
      </c>
      <c r="FB148" s="2" t="s">
        <v>128</v>
      </c>
      <c r="FC148" s="2" t="s">
        <v>131</v>
      </c>
      <c r="FD148" s="2" t="s">
        <v>131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128</v>
      </c>
      <c r="FO148" s="2" t="s">
        <v>233</v>
      </c>
      <c r="FP148" s="2" t="s">
        <v>131</v>
      </c>
      <c r="FQ148" s="2" t="s">
        <v>141</v>
      </c>
      <c r="FR148" s="2" t="s">
        <v>131</v>
      </c>
      <c r="FS148" s="4">
        <v>5</v>
      </c>
      <c r="FT148" s="8">
        <v>236.25</v>
      </c>
      <c r="FU148" s="4"/>
      <c r="FV148" s="8"/>
      <c r="FW148" s="7"/>
      <c r="FX148" s="7"/>
      <c r="FY148" s="2" t="s">
        <v>139</v>
      </c>
      <c r="FZ148" s="2" t="s">
        <v>128</v>
      </c>
      <c r="GA148" s="2" t="s">
        <v>234</v>
      </c>
      <c r="GB148" s="2" t="s">
        <v>352</v>
      </c>
      <c r="GC148" s="2" t="s">
        <v>141</v>
      </c>
      <c r="GD148" s="2" t="s">
        <v>131</v>
      </c>
      <c r="GE148" s="4">
        <v>4</v>
      </c>
      <c r="GF148" s="8">
        <v>198.44</v>
      </c>
      <c r="GG148" s="4"/>
      <c r="GH148" s="8"/>
      <c r="GI148" s="7"/>
      <c r="GJ148" s="7"/>
      <c r="GK148" s="2" t="s">
        <v>139</v>
      </c>
      <c r="GL148" s="2" t="s">
        <v>128</v>
      </c>
      <c r="GM148" s="2" t="s">
        <v>1109</v>
      </c>
      <c r="GN148" s="2" t="s">
        <v>1374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128</v>
      </c>
      <c r="GY148" s="2" t="s">
        <v>131</v>
      </c>
      <c r="GZ148" s="2" t="s">
        <v>131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206</v>
      </c>
      <c r="HJ148" s="2" t="s">
        <v>128</v>
      </c>
      <c r="HK148" s="2" t="s">
        <v>131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128</v>
      </c>
      <c r="HW148" s="2" t="s">
        <v>302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128</v>
      </c>
      <c r="II148" s="2" t="s">
        <v>379</v>
      </c>
      <c r="IJ148" s="2" t="s">
        <v>820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128</v>
      </c>
      <c r="IU148" s="2" t="s">
        <v>290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170</v>
      </c>
      <c r="JF148" s="2" t="s">
        <v>128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128</v>
      </c>
      <c r="KQ148" s="2" t="s">
        <v>131</v>
      </c>
      <c r="KR148" s="2" t="s">
        <v>131</v>
      </c>
      <c r="KS148" s="2" t="s">
        <v>141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172</v>
      </c>
      <c r="LC148" s="2" t="s">
        <v>131</v>
      </c>
      <c r="LD148" s="2" t="s">
        <v>131</v>
      </c>
      <c r="LE148" s="2" t="s">
        <v>141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128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128</v>
      </c>
      <c r="MM148" s="2" t="s">
        <v>131</v>
      </c>
      <c r="MN148" s="2" t="s">
        <v>131</v>
      </c>
      <c r="MO148" s="2" t="s">
        <v>141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128</v>
      </c>
      <c r="NK148" s="2" t="s">
        <v>131</v>
      </c>
      <c r="NL148" s="2" t="s">
        <v>131</v>
      </c>
      <c r="NM148" s="2" t="s">
        <v>141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128</v>
      </c>
      <c r="OI148" s="2" t="s">
        <v>131</v>
      </c>
      <c r="OJ148" s="2" t="s">
        <v>131</v>
      </c>
      <c r="OK148" s="2" t="s">
        <v>141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128</v>
      </c>
      <c r="PG148" s="2" t="s">
        <v>131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170</v>
      </c>
      <c r="PR148" s="2" t="s">
        <v>128</v>
      </c>
      <c r="PS148" s="2" t="s">
        <v>131</v>
      </c>
      <c r="PT148" s="2" t="s">
        <v>131</v>
      </c>
      <c r="PU148" s="2" t="s">
        <v>141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128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170</v>
      </c>
      <c r="RB148" s="2" t="s">
        <v>128</v>
      </c>
      <c r="RC148" s="2" t="s">
        <v>131</v>
      </c>
      <c r="RD148" s="2" t="s">
        <v>131</v>
      </c>
      <c r="RE148" s="2" t="s">
        <v>141</v>
      </c>
      <c r="RF148" s="2" t="s">
        <v>131</v>
      </c>
    </row>
    <row r="149">
      <c r="A149" s="2" t="s">
        <v>1858</v>
      </c>
      <c r="B149" s="2" t="s">
        <v>120</v>
      </c>
      <c r="C149" s="2" t="s">
        <v>1740</v>
      </c>
      <c r="D149" s="2" t="s">
        <v>122</v>
      </c>
      <c r="E149" s="2" t="s">
        <v>123</v>
      </c>
      <c r="F149" s="2" t="s">
        <v>1859</v>
      </c>
      <c r="G149" s="2" t="s">
        <v>1859</v>
      </c>
      <c r="H149" s="2" t="s">
        <v>1859</v>
      </c>
      <c r="I149" s="2" t="s">
        <v>1860</v>
      </c>
      <c r="J149" s="2" t="s">
        <v>126</v>
      </c>
      <c r="K149" s="2" t="s">
        <v>876</v>
      </c>
      <c r="L149" s="3">
        <v>82.8</v>
      </c>
      <c r="M149" s="3">
        <v>86.94</v>
      </c>
      <c r="N149" s="3">
        <v>189.99</v>
      </c>
      <c r="O149" s="2" t="s">
        <v>615</v>
      </c>
      <c r="P149" s="2" t="s">
        <v>616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219</v>
      </c>
      <c r="V149" s="2" t="s">
        <v>220</v>
      </c>
      <c r="W149" s="2" t="s">
        <v>135</v>
      </c>
      <c r="X149" s="2" t="s">
        <v>1751</v>
      </c>
      <c r="Y149" s="2" t="s">
        <v>1104</v>
      </c>
      <c r="Z149" s="4">
        <v>44</v>
      </c>
      <c r="AA149" s="4">
        <f>=ROUNDDOWN(44,0)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9</v>
      </c>
      <c r="AQ149" s="8">
        <v>537.92</v>
      </c>
      <c r="AR149" s="4"/>
      <c r="AS149" s="8"/>
      <c r="AT149" s="7"/>
      <c r="AU149" s="7"/>
      <c r="AV149" s="4">
        <v>9</v>
      </c>
      <c r="AW149" s="8">
        <v>537.92</v>
      </c>
      <c r="AX149" s="4"/>
      <c r="AY149" s="8"/>
      <c r="AZ149" s="7"/>
      <c r="BA149" s="7"/>
      <c r="BB149" s="7">
        <v>1</v>
      </c>
      <c r="BC149" s="4">
        <v>9</v>
      </c>
      <c r="BD149" s="8">
        <v>537.92</v>
      </c>
      <c r="BE149" s="4"/>
      <c r="BF149" s="8"/>
      <c r="BG149" s="7"/>
      <c r="BH149" s="7"/>
      <c r="BI149" s="7">
        <v>1</v>
      </c>
      <c r="BJ149" s="4">
        <v>9</v>
      </c>
      <c r="BK149" s="8">
        <v>537.92</v>
      </c>
      <c r="BL149" s="2" t="s">
        <v>1861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170</v>
      </c>
      <c r="BV149" s="2" t="s">
        <v>128</v>
      </c>
      <c r="BW149" s="2" t="s">
        <v>131</v>
      </c>
      <c r="BX149" s="2" t="s">
        <v>131</v>
      </c>
      <c r="BY149" s="2" t="s">
        <v>141</v>
      </c>
      <c r="BZ149" s="2" t="s">
        <v>131</v>
      </c>
      <c r="CA149" s="4">
        <v>6</v>
      </c>
      <c r="CB149" s="8">
        <v>260.82</v>
      </c>
      <c r="CC149" s="4"/>
      <c r="CD149" s="8"/>
      <c r="CE149" s="7"/>
      <c r="CF149" s="7"/>
      <c r="CG149" s="2" t="s">
        <v>139</v>
      </c>
      <c r="CH149" s="2" t="s">
        <v>128</v>
      </c>
      <c r="CI149" s="2" t="s">
        <v>354</v>
      </c>
      <c r="CJ149" s="2" t="s">
        <v>1862</v>
      </c>
      <c r="CK149" s="2" t="s">
        <v>141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128</v>
      </c>
      <c r="CU149" s="2" t="s">
        <v>1104</v>
      </c>
      <c r="CV149" s="2" t="s">
        <v>557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128</v>
      </c>
      <c r="DG149" s="2" t="s">
        <v>1108</v>
      </c>
      <c r="DH149" s="2" t="s">
        <v>1863</v>
      </c>
      <c r="DI149" s="2" t="s">
        <v>141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170</v>
      </c>
      <c r="DR149" s="2" t="s">
        <v>128</v>
      </c>
      <c r="DS149" s="2" t="s">
        <v>131</v>
      </c>
      <c r="DT149" s="2" t="s">
        <v>131</v>
      </c>
      <c r="DU149" s="2" t="s">
        <v>141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149</v>
      </c>
      <c r="ED149" s="2" t="s">
        <v>128</v>
      </c>
      <c r="EE149" s="2" t="s">
        <v>131</v>
      </c>
      <c r="EF149" s="2" t="s">
        <v>131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128</v>
      </c>
      <c r="EQ149" s="2" t="s">
        <v>1077</v>
      </c>
      <c r="ER149" s="2" t="s">
        <v>131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170</v>
      </c>
      <c r="FB149" s="2" t="s">
        <v>128</v>
      </c>
      <c r="FC149" s="2" t="s">
        <v>131</v>
      </c>
      <c r="FD149" s="2" t="s">
        <v>131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256</v>
      </c>
      <c r="FN149" s="2" t="s">
        <v>128</v>
      </c>
      <c r="FO149" s="2" t="s">
        <v>233</v>
      </c>
      <c r="FP149" s="2" t="s">
        <v>131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128</v>
      </c>
      <c r="GA149" s="2" t="s">
        <v>234</v>
      </c>
      <c r="GB149" s="2" t="s">
        <v>131</v>
      </c>
      <c r="GC149" s="2" t="s">
        <v>141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128</v>
      </c>
      <c r="GM149" s="2" t="s">
        <v>1151</v>
      </c>
      <c r="GN149" s="2" t="s">
        <v>1864</v>
      </c>
      <c r="GO149" s="2" t="s">
        <v>141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171</v>
      </c>
      <c r="GX149" s="2" t="s">
        <v>128</v>
      </c>
      <c r="GY149" s="2" t="s">
        <v>131</v>
      </c>
      <c r="GZ149" s="2" t="s">
        <v>131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206</v>
      </c>
      <c r="HJ149" s="2" t="s">
        <v>128</v>
      </c>
      <c r="HK149" s="2" t="s">
        <v>131</v>
      </c>
      <c r="HL149" s="2" t="s">
        <v>131</v>
      </c>
      <c r="HM149" s="2" t="s">
        <v>141</v>
      </c>
      <c r="HN149" s="2" t="s">
        <v>131</v>
      </c>
      <c r="HO149" s="4">
        <v>2</v>
      </c>
      <c r="HP149" s="8">
        <v>187.8</v>
      </c>
      <c r="HQ149" s="4"/>
      <c r="HR149" s="8"/>
      <c r="HS149" s="7"/>
      <c r="HT149" s="7"/>
      <c r="HU149" s="2" t="s">
        <v>139</v>
      </c>
      <c r="HV149" s="2" t="s">
        <v>128</v>
      </c>
      <c r="HW149" s="2" t="s">
        <v>560</v>
      </c>
      <c r="HX149" s="2" t="s">
        <v>686</v>
      </c>
      <c r="HY149" s="2" t="s">
        <v>141</v>
      </c>
      <c r="HZ149" s="2" t="s">
        <v>131</v>
      </c>
      <c r="IA149" s="4">
        <v>1</v>
      </c>
      <c r="IB149" s="8">
        <v>89.3</v>
      </c>
      <c r="IC149" s="4"/>
      <c r="ID149" s="8"/>
      <c r="IE149" s="7"/>
      <c r="IF149" s="7"/>
      <c r="IG149" s="2" t="s">
        <v>139</v>
      </c>
      <c r="IH149" s="2" t="s">
        <v>128</v>
      </c>
      <c r="II149" s="2" t="s">
        <v>562</v>
      </c>
      <c r="IJ149" s="2" t="s">
        <v>718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1104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131</v>
      </c>
      <c r="JR149" s="2" t="s">
        <v>131</v>
      </c>
      <c r="JS149" s="2" t="s">
        <v>131</v>
      </c>
      <c r="JT149" s="2" t="s">
        <v>131</v>
      </c>
      <c r="JU149" s="2" t="s">
        <v>131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128</v>
      </c>
      <c r="KQ149" s="2" t="s">
        <v>131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172</v>
      </c>
      <c r="LC149" s="2" t="s">
        <v>131</v>
      </c>
      <c r="LD149" s="2" t="s">
        <v>131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128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128</v>
      </c>
      <c r="MM149" s="2" t="s">
        <v>131</v>
      </c>
      <c r="MN149" s="2" t="s">
        <v>131</v>
      </c>
      <c r="MO149" s="2" t="s">
        <v>141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128</v>
      </c>
      <c r="MY149" s="2" t="s">
        <v>131</v>
      </c>
      <c r="MZ149" s="2" t="s">
        <v>131</v>
      </c>
      <c r="NA149" s="2" t="s">
        <v>141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128</v>
      </c>
      <c r="NK149" s="2" t="s">
        <v>131</v>
      </c>
      <c r="NL149" s="2" t="s">
        <v>131</v>
      </c>
      <c r="NM149" s="2" t="s">
        <v>141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128</v>
      </c>
      <c r="OI149" s="2" t="s">
        <v>131</v>
      </c>
      <c r="OJ149" s="2" t="s">
        <v>131</v>
      </c>
      <c r="OK149" s="2" t="s">
        <v>141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128</v>
      </c>
      <c r="PG149" s="2" t="s">
        <v>131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128</v>
      </c>
      <c r="PS149" s="2" t="s">
        <v>131</v>
      </c>
      <c r="PT149" s="2" t="s">
        <v>131</v>
      </c>
      <c r="PU149" s="2" t="s">
        <v>141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128</v>
      </c>
      <c r="QQ149" s="2" t="s">
        <v>131</v>
      </c>
      <c r="QR149" s="2" t="s">
        <v>131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170</v>
      </c>
      <c r="RB149" s="2" t="s">
        <v>128</v>
      </c>
      <c r="RC149" s="2" t="s">
        <v>131</v>
      </c>
      <c r="RD149" s="2" t="s">
        <v>131</v>
      </c>
      <c r="RE149" s="2" t="s">
        <v>141</v>
      </c>
      <c r="RF149" s="2" t="s">
        <v>131</v>
      </c>
    </row>
    <row r="150">
      <c r="A150" s="2" t="s">
        <v>1865</v>
      </c>
      <c r="B150" s="2" t="s">
        <v>120</v>
      </c>
      <c r="C150" s="2" t="s">
        <v>1740</v>
      </c>
      <c r="D150" s="2" t="s">
        <v>909</v>
      </c>
      <c r="E150" s="2" t="s">
        <v>910</v>
      </c>
      <c r="F150" s="2" t="s">
        <v>1866</v>
      </c>
      <c r="G150" s="2" t="s">
        <v>1866</v>
      </c>
      <c r="H150" s="2" t="s">
        <v>1866</v>
      </c>
      <c r="I150" s="2" t="s">
        <v>1867</v>
      </c>
      <c r="J150" s="2" t="s">
        <v>126</v>
      </c>
      <c r="K150" s="2" t="s">
        <v>1127</v>
      </c>
      <c r="L150" s="3">
        <v>89.1</v>
      </c>
      <c r="M150" s="3">
        <v>93.56</v>
      </c>
      <c r="N150" s="3">
        <v>209</v>
      </c>
      <c r="O150" s="2" t="s">
        <v>615</v>
      </c>
      <c r="P150" s="2" t="s">
        <v>616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219</v>
      </c>
      <c r="V150" s="2" t="s">
        <v>220</v>
      </c>
      <c r="W150" s="2" t="s">
        <v>183</v>
      </c>
      <c r="X150" s="2" t="s">
        <v>1743</v>
      </c>
      <c r="Y150" s="2" t="s">
        <v>1104</v>
      </c>
      <c r="Z150" s="4">
        <v>41</v>
      </c>
      <c r="AA150" s="4">
        <f>=ROUNDDOWN(20.5,0)</f>
      </c>
      <c r="AB150" s="5">
        <v>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19</v>
      </c>
      <c r="AQ150" s="8">
        <v>1287.33</v>
      </c>
      <c r="AR150" s="4"/>
      <c r="AS150" s="8"/>
      <c r="AT150" s="7"/>
      <c r="AU150" s="7"/>
      <c r="AV150" s="4">
        <v>19</v>
      </c>
      <c r="AW150" s="8">
        <v>1287.33</v>
      </c>
      <c r="AX150" s="4"/>
      <c r="AY150" s="8"/>
      <c r="AZ150" s="7"/>
      <c r="BA150" s="7"/>
      <c r="BB150" s="7">
        <v>1</v>
      </c>
      <c r="BC150" s="4">
        <v>19</v>
      </c>
      <c r="BD150" s="8">
        <v>1287.33</v>
      </c>
      <c r="BE150" s="4"/>
      <c r="BF150" s="8"/>
      <c r="BG150" s="7"/>
      <c r="BH150" s="7"/>
      <c r="BI150" s="7">
        <v>1</v>
      </c>
      <c r="BJ150" s="4">
        <v>19</v>
      </c>
      <c r="BK150" s="8">
        <v>1287.33</v>
      </c>
      <c r="BL150" s="2" t="s">
        <v>1868</v>
      </c>
      <c r="BM150" s="7">
        <v>1</v>
      </c>
      <c r="BN150" s="7">
        <v>1</v>
      </c>
      <c r="BO150" s="4">
        <v>10</v>
      </c>
      <c r="BP150" s="8">
        <v>796.9</v>
      </c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131</v>
      </c>
      <c r="BY150" s="2" t="s">
        <v>141</v>
      </c>
      <c r="BZ150" s="2" t="s">
        <v>131</v>
      </c>
      <c r="CA150" s="4">
        <v>7</v>
      </c>
      <c r="CB150" s="8">
        <v>268.6</v>
      </c>
      <c r="CC150" s="4"/>
      <c r="CD150" s="8"/>
      <c r="CE150" s="7"/>
      <c r="CF150" s="7"/>
      <c r="CG150" s="2" t="s">
        <v>139</v>
      </c>
      <c r="CH150" s="2" t="s">
        <v>128</v>
      </c>
      <c r="CI150" s="2" t="s">
        <v>1075</v>
      </c>
      <c r="CJ150" s="2" t="s">
        <v>475</v>
      </c>
      <c r="CK150" s="2" t="s">
        <v>141</v>
      </c>
      <c r="CL150" s="2" t="s">
        <v>131</v>
      </c>
      <c r="CM150" s="4">
        <v>1</v>
      </c>
      <c r="CN150" s="8">
        <v>129.05</v>
      </c>
      <c r="CO150" s="4"/>
      <c r="CP150" s="8"/>
      <c r="CQ150" s="7"/>
      <c r="CR150" s="7"/>
      <c r="CS150" s="2" t="s">
        <v>139</v>
      </c>
      <c r="CT150" s="2" t="s">
        <v>128</v>
      </c>
      <c r="CU150" s="2" t="s">
        <v>1104</v>
      </c>
      <c r="CV150" s="2" t="s">
        <v>1869</v>
      </c>
      <c r="CW150" s="2" t="s">
        <v>141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128</v>
      </c>
      <c r="DG150" s="2" t="s">
        <v>1108</v>
      </c>
      <c r="DH150" s="2" t="s">
        <v>649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170</v>
      </c>
      <c r="DR150" s="2" t="s">
        <v>128</v>
      </c>
      <c r="DS150" s="2" t="s">
        <v>131</v>
      </c>
      <c r="DT150" s="2" t="s">
        <v>131</v>
      </c>
      <c r="DU150" s="2" t="s">
        <v>141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128</v>
      </c>
      <c r="EE150" s="2" t="s">
        <v>539</v>
      </c>
      <c r="EF150" s="2" t="s">
        <v>131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128</v>
      </c>
      <c r="EQ150" s="2" t="s">
        <v>1077</v>
      </c>
      <c r="ER150" s="2" t="s">
        <v>1029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170</v>
      </c>
      <c r="FB150" s="2" t="s">
        <v>128</v>
      </c>
      <c r="FC150" s="2" t="s">
        <v>131</v>
      </c>
      <c r="FD150" s="2" t="s">
        <v>131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256</v>
      </c>
      <c r="FN150" s="2" t="s">
        <v>128</v>
      </c>
      <c r="FO150" s="2" t="s">
        <v>233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128</v>
      </c>
      <c r="GA150" s="2" t="s">
        <v>234</v>
      </c>
      <c r="GB150" s="2" t="s">
        <v>1870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128</v>
      </c>
      <c r="GM150" s="2" t="s">
        <v>1151</v>
      </c>
      <c r="GN150" s="2" t="s">
        <v>538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171</v>
      </c>
      <c r="GX150" s="2" t="s">
        <v>128</v>
      </c>
      <c r="GY150" s="2" t="s">
        <v>131</v>
      </c>
      <c r="GZ150" s="2" t="s">
        <v>131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206</v>
      </c>
      <c r="HJ150" s="2" t="s">
        <v>128</v>
      </c>
      <c r="HK150" s="2" t="s">
        <v>131</v>
      </c>
      <c r="HL150" s="2" t="s">
        <v>131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128</v>
      </c>
      <c r="HW150" s="2" t="s">
        <v>302</v>
      </c>
      <c r="HX150" s="2" t="s">
        <v>131</v>
      </c>
      <c r="HY150" s="2" t="s">
        <v>141</v>
      </c>
      <c r="HZ150" s="2" t="s">
        <v>131</v>
      </c>
      <c r="IA150" s="4">
        <v>1</v>
      </c>
      <c r="IB150" s="8">
        <v>92.78</v>
      </c>
      <c r="IC150" s="4"/>
      <c r="ID150" s="8"/>
      <c r="IE150" s="7"/>
      <c r="IF150" s="7"/>
      <c r="IG150" s="2" t="s">
        <v>139</v>
      </c>
      <c r="IH150" s="2" t="s">
        <v>128</v>
      </c>
      <c r="II150" s="2" t="s">
        <v>562</v>
      </c>
      <c r="IJ150" s="2" t="s">
        <v>583</v>
      </c>
      <c r="IK150" s="2" t="s">
        <v>141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1104</v>
      </c>
      <c r="IV150" s="2" t="s">
        <v>131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170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128</v>
      </c>
      <c r="KQ150" s="2" t="s">
        <v>131</v>
      </c>
      <c r="KR150" s="2" t="s">
        <v>131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172</v>
      </c>
      <c r="LC150" s="2" t="s">
        <v>131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128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128</v>
      </c>
      <c r="MM150" s="2" t="s">
        <v>131</v>
      </c>
      <c r="MN150" s="2" t="s">
        <v>131</v>
      </c>
      <c r="MO150" s="2" t="s">
        <v>141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128</v>
      </c>
      <c r="MY150" s="2" t="s">
        <v>131</v>
      </c>
      <c r="MZ150" s="2" t="s">
        <v>131</v>
      </c>
      <c r="NA150" s="2" t="s">
        <v>141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128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128</v>
      </c>
      <c r="OI150" s="2" t="s">
        <v>131</v>
      </c>
      <c r="OJ150" s="2" t="s">
        <v>131</v>
      </c>
      <c r="OK150" s="2" t="s">
        <v>141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171</v>
      </c>
      <c r="PF150" s="2" t="s">
        <v>128</v>
      </c>
      <c r="PG150" s="2" t="s">
        <v>131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170</v>
      </c>
      <c r="PR150" s="2" t="s">
        <v>128</v>
      </c>
      <c r="PS150" s="2" t="s">
        <v>131</v>
      </c>
      <c r="PT150" s="2" t="s">
        <v>131</v>
      </c>
      <c r="PU150" s="2" t="s">
        <v>141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128</v>
      </c>
      <c r="QQ150" s="2" t="s">
        <v>131</v>
      </c>
      <c r="QR150" s="2" t="s">
        <v>131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170</v>
      </c>
      <c r="RB150" s="2" t="s">
        <v>128</v>
      </c>
      <c r="RC150" s="2" t="s">
        <v>131</v>
      </c>
      <c r="RD150" s="2" t="s">
        <v>131</v>
      </c>
      <c r="RE150" s="2" t="s">
        <v>141</v>
      </c>
      <c r="RF150" s="2" t="s">
        <v>131</v>
      </c>
    </row>
    <row r="151">
      <c r="A151" s="2" t="s">
        <v>1871</v>
      </c>
      <c r="B151" s="2" t="s">
        <v>120</v>
      </c>
      <c r="C151" s="2" t="s">
        <v>1740</v>
      </c>
      <c r="D151" s="2" t="s">
        <v>909</v>
      </c>
      <c r="E151" s="2" t="s">
        <v>910</v>
      </c>
      <c r="F151" s="2" t="s">
        <v>1872</v>
      </c>
      <c r="G151" s="2" t="s">
        <v>1872</v>
      </c>
      <c r="H151" s="2" t="s">
        <v>1872</v>
      </c>
      <c r="I151" s="2" t="s">
        <v>1873</v>
      </c>
      <c r="J151" s="2" t="s">
        <v>126</v>
      </c>
      <c r="K151" s="2" t="s">
        <v>1874</v>
      </c>
      <c r="L151" s="3">
        <v>142.2</v>
      </c>
      <c r="M151" s="3">
        <v>149.31</v>
      </c>
      <c r="N151" s="3">
        <v>329.99</v>
      </c>
      <c r="O151" s="2" t="s">
        <v>615</v>
      </c>
      <c r="P151" s="2" t="s">
        <v>616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219</v>
      </c>
      <c r="V151" s="2" t="s">
        <v>220</v>
      </c>
      <c r="W151" s="2" t="s">
        <v>367</v>
      </c>
      <c r="X151" s="2" t="s">
        <v>1743</v>
      </c>
      <c r="Y151" s="2" t="s">
        <v>1104</v>
      </c>
      <c r="Z151" s="4">
        <v>93</v>
      </c>
      <c r="AA151" s="4">
        <f>=ROUNDDOWN(93,0)</f>
      </c>
      <c r="AB151" s="5">
        <v>1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139</v>
      </c>
      <c r="BV151" s="2" t="s">
        <v>128</v>
      </c>
      <c r="BW151" s="2" t="s">
        <v>131</v>
      </c>
      <c r="BX151" s="2" t="s">
        <v>131</v>
      </c>
      <c r="BY151" s="2" t="s">
        <v>141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128</v>
      </c>
      <c r="CI151" s="2" t="s">
        <v>1075</v>
      </c>
      <c r="CJ151" s="2" t="s">
        <v>131</v>
      </c>
      <c r="CK151" s="2" t="s">
        <v>141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128</v>
      </c>
      <c r="CU151" s="2" t="s">
        <v>1104</v>
      </c>
      <c r="CV151" s="2" t="s">
        <v>1072</v>
      </c>
      <c r="CW151" s="2" t="s">
        <v>141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128</v>
      </c>
      <c r="DG151" s="2" t="s">
        <v>1108</v>
      </c>
      <c r="DH151" s="2" t="s">
        <v>1875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170</v>
      </c>
      <c r="DR151" s="2" t="s">
        <v>128</v>
      </c>
      <c r="DS151" s="2" t="s">
        <v>131</v>
      </c>
      <c r="DT151" s="2" t="s">
        <v>131</v>
      </c>
      <c r="DU151" s="2" t="s">
        <v>141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128</v>
      </c>
      <c r="EE151" s="2" t="s">
        <v>539</v>
      </c>
      <c r="EF151" s="2" t="s">
        <v>131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1077</v>
      </c>
      <c r="ER151" s="2" t="s">
        <v>131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128</v>
      </c>
      <c r="FC151" s="2" t="s">
        <v>823</v>
      </c>
      <c r="FD151" s="2" t="s">
        <v>131</v>
      </c>
      <c r="FE151" s="2" t="s">
        <v>141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256</v>
      </c>
      <c r="FN151" s="2" t="s">
        <v>128</v>
      </c>
      <c r="FO151" s="2" t="s">
        <v>233</v>
      </c>
      <c r="FP151" s="2" t="s">
        <v>131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128</v>
      </c>
      <c r="GA151" s="2" t="s">
        <v>234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128</v>
      </c>
      <c r="GM151" s="2" t="s">
        <v>1151</v>
      </c>
      <c r="GN151" s="2" t="s">
        <v>131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171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206</v>
      </c>
      <c r="HJ151" s="2" t="s">
        <v>128</v>
      </c>
      <c r="HK151" s="2" t="s">
        <v>131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128</v>
      </c>
      <c r="HW151" s="2" t="s">
        <v>560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128</v>
      </c>
      <c r="II151" s="2" t="s">
        <v>562</v>
      </c>
      <c r="IJ151" s="2" t="s">
        <v>1265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1104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128</v>
      </c>
      <c r="JG151" s="2" t="s">
        <v>131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128</v>
      </c>
      <c r="KQ151" s="2" t="s">
        <v>131</v>
      </c>
      <c r="KR151" s="2" t="s">
        <v>131</v>
      </c>
      <c r="KS151" s="2" t="s">
        <v>141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172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128</v>
      </c>
      <c r="MM151" s="2" t="s">
        <v>131</v>
      </c>
      <c r="MN151" s="2" t="s">
        <v>131</v>
      </c>
      <c r="MO151" s="2" t="s">
        <v>141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128</v>
      </c>
      <c r="MY151" s="2" t="s">
        <v>131</v>
      </c>
      <c r="MZ151" s="2" t="s">
        <v>131</v>
      </c>
      <c r="NA151" s="2" t="s">
        <v>141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128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128</v>
      </c>
      <c r="OI151" s="2" t="s">
        <v>131</v>
      </c>
      <c r="OJ151" s="2" t="s">
        <v>131</v>
      </c>
      <c r="OK151" s="2" t="s">
        <v>141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128</v>
      </c>
      <c r="PG151" s="2" t="s">
        <v>131</v>
      </c>
      <c r="PH151" s="2" t="s">
        <v>131</v>
      </c>
      <c r="PI151" s="2" t="s">
        <v>141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170</v>
      </c>
      <c r="PR151" s="2" t="s">
        <v>128</v>
      </c>
      <c r="PS151" s="2" t="s">
        <v>131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128</v>
      </c>
      <c r="QQ151" s="2" t="s">
        <v>131</v>
      </c>
      <c r="QR151" s="2" t="s">
        <v>131</v>
      </c>
      <c r="QS151" s="2" t="s">
        <v>141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170</v>
      </c>
      <c r="RB151" s="2" t="s">
        <v>128</v>
      </c>
      <c r="RC151" s="2" t="s">
        <v>131</v>
      </c>
      <c r="RD151" s="2" t="s">
        <v>131</v>
      </c>
      <c r="RE151" s="2" t="s">
        <v>141</v>
      </c>
      <c r="RF151" s="2" t="s">
        <v>131</v>
      </c>
    </row>
    <row r="152">
      <c r="A152" s="2" t="s">
        <v>1876</v>
      </c>
      <c r="B152" s="2" t="s">
        <v>120</v>
      </c>
      <c r="C152" s="2" t="s">
        <v>1877</v>
      </c>
      <c r="D152" s="2" t="s">
        <v>909</v>
      </c>
      <c r="E152" s="2" t="s">
        <v>910</v>
      </c>
      <c r="F152" s="2" t="s">
        <v>1878</v>
      </c>
      <c r="G152" s="2" t="s">
        <v>1878</v>
      </c>
      <c r="H152" s="2" t="s">
        <v>1878</v>
      </c>
      <c r="I152" s="2" t="s">
        <v>1879</v>
      </c>
      <c r="J152" s="2" t="s">
        <v>126</v>
      </c>
      <c r="K152" s="2" t="s">
        <v>876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1880</v>
      </c>
      <c r="T152" s="2" t="s">
        <v>131</v>
      </c>
      <c r="U152" s="2" t="s">
        <v>131</v>
      </c>
      <c r="V152" s="2" t="s">
        <v>182</v>
      </c>
      <c r="W152" s="2" t="s">
        <v>183</v>
      </c>
      <c r="X152" s="2" t="s">
        <v>131</v>
      </c>
      <c r="Y152" s="2" t="s">
        <v>1881</v>
      </c>
      <c r="Z152" s="4">
        <v>613</v>
      </c>
      <c r="AA152" s="4">
        <f>=ROUNDDOWN(55.7272727272727,0)</f>
      </c>
      <c r="AB152" s="5">
        <v>11</v>
      </c>
      <c r="AC152" s="2" t="s">
        <v>131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107</v>
      </c>
      <c r="AQ152" s="8">
        <v>13945.29</v>
      </c>
      <c r="AR152" s="4"/>
      <c r="AS152" s="8"/>
      <c r="AT152" s="7"/>
      <c r="AU152" s="7"/>
      <c r="AV152" s="4">
        <v>107</v>
      </c>
      <c r="AW152" s="8">
        <v>13945.29</v>
      </c>
      <c r="AX152" s="4"/>
      <c r="AY152" s="8"/>
      <c r="AZ152" s="7"/>
      <c r="BA152" s="7"/>
      <c r="BB152" s="7">
        <v>1</v>
      </c>
      <c r="BC152" s="4">
        <v>256</v>
      </c>
      <c r="BD152" s="8">
        <v>35021.61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0.3982</v>
      </c>
      <c r="BJ152" s="4">
        <v>107</v>
      </c>
      <c r="BK152" s="8">
        <v>13945.29</v>
      </c>
      <c r="BL152" s="2" t="s">
        <v>1882</v>
      </c>
      <c r="BM152" s="7">
        <v>1</v>
      </c>
      <c r="BN152" s="7">
        <v>1</v>
      </c>
      <c r="BO152" s="4">
        <v>20</v>
      </c>
      <c r="BP152" s="8">
        <v>2945.78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915</v>
      </c>
      <c r="BY152" s="2" t="s">
        <v>141</v>
      </c>
      <c r="BZ152" s="2" t="s">
        <v>131</v>
      </c>
      <c r="CA152" s="4">
        <v>49</v>
      </c>
      <c r="CB152" s="8">
        <v>5261.85</v>
      </c>
      <c r="CC152" s="4"/>
      <c r="CD152" s="8"/>
      <c r="CE152" s="7"/>
      <c r="CF152" s="7"/>
      <c r="CG152" s="2" t="s">
        <v>139</v>
      </c>
      <c r="CH152" s="2" t="s">
        <v>128</v>
      </c>
      <c r="CI152" s="2" t="s">
        <v>387</v>
      </c>
      <c r="CJ152" s="2" t="s">
        <v>1883</v>
      </c>
      <c r="CK152" s="2" t="s">
        <v>141</v>
      </c>
      <c r="CL152" s="2" t="s">
        <v>131</v>
      </c>
      <c r="CM152" s="4">
        <v>3</v>
      </c>
      <c r="CN152" s="8">
        <v>484.8</v>
      </c>
      <c r="CO152" s="4"/>
      <c r="CP152" s="8"/>
      <c r="CQ152" s="7"/>
      <c r="CR152" s="7"/>
      <c r="CS152" s="2" t="s">
        <v>139</v>
      </c>
      <c r="CT152" s="2" t="s">
        <v>128</v>
      </c>
      <c r="CU152" s="2" t="s">
        <v>1884</v>
      </c>
      <c r="CV152" s="2" t="s">
        <v>1885</v>
      </c>
      <c r="CW152" s="2" t="s">
        <v>141</v>
      </c>
      <c r="CX152" s="2" t="s">
        <v>131</v>
      </c>
      <c r="CY152" s="4">
        <v>4</v>
      </c>
      <c r="CZ152" s="8">
        <v>629.76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1886</v>
      </c>
      <c r="DH152" s="2" t="s">
        <v>1436</v>
      </c>
      <c r="DI152" s="2" t="s">
        <v>141</v>
      </c>
      <c r="DJ152" s="2" t="s">
        <v>131</v>
      </c>
      <c r="DK152" s="4">
        <v>10</v>
      </c>
      <c r="DL152" s="8">
        <v>1736.1</v>
      </c>
      <c r="DM152" s="4"/>
      <c r="DN152" s="8"/>
      <c r="DO152" s="7"/>
      <c r="DP152" s="7"/>
      <c r="DQ152" s="2" t="s">
        <v>139</v>
      </c>
      <c r="DR152" s="2" t="s">
        <v>146</v>
      </c>
      <c r="DS152" s="2" t="s">
        <v>194</v>
      </c>
      <c r="DT152" s="2" t="s">
        <v>328</v>
      </c>
      <c r="DU152" s="2" t="s">
        <v>141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149</v>
      </c>
      <c r="ED152" s="2" t="s">
        <v>128</v>
      </c>
      <c r="EE152" s="2" t="s">
        <v>131</v>
      </c>
      <c r="EF152" s="2" t="s">
        <v>131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128</v>
      </c>
      <c r="EQ152" s="2" t="s">
        <v>1213</v>
      </c>
      <c r="ER152" s="2" t="s">
        <v>1887</v>
      </c>
      <c r="ES152" s="2" t="s">
        <v>141</v>
      </c>
      <c r="ET152" s="2" t="s">
        <v>131</v>
      </c>
      <c r="EU152" s="4">
        <v>17</v>
      </c>
      <c r="EV152" s="8">
        <v>2377.96</v>
      </c>
      <c r="EW152" s="4"/>
      <c r="EX152" s="8"/>
      <c r="EY152" s="7"/>
      <c r="EZ152" s="7"/>
      <c r="FA152" s="2" t="s">
        <v>139</v>
      </c>
      <c r="FB152" s="2" t="s">
        <v>128</v>
      </c>
      <c r="FC152" s="2" t="s">
        <v>1028</v>
      </c>
      <c r="FD152" s="2" t="s">
        <v>1130</v>
      </c>
      <c r="FE152" s="2" t="s">
        <v>141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128</v>
      </c>
      <c r="FO152" s="2" t="s">
        <v>233</v>
      </c>
      <c r="FP152" s="2" t="s">
        <v>131</v>
      </c>
      <c r="FQ152" s="2" t="s">
        <v>141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128</v>
      </c>
      <c r="GA152" s="2" t="s">
        <v>1028</v>
      </c>
      <c r="GB152" s="2" t="s">
        <v>155</v>
      </c>
      <c r="GC152" s="2" t="s">
        <v>141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128</v>
      </c>
      <c r="GM152" s="2" t="s">
        <v>924</v>
      </c>
      <c r="GN152" s="2" t="s">
        <v>1888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128</v>
      </c>
      <c r="GY152" s="2" t="s">
        <v>204</v>
      </c>
      <c r="GZ152" s="2" t="s">
        <v>1597</v>
      </c>
      <c r="HA152" s="2" t="s">
        <v>141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206</v>
      </c>
      <c r="HJ152" s="2" t="s">
        <v>128</v>
      </c>
      <c r="HK152" s="2" t="s">
        <v>131</v>
      </c>
      <c r="HL152" s="2" t="s">
        <v>131</v>
      </c>
      <c r="HM152" s="2" t="s">
        <v>141</v>
      </c>
      <c r="HN152" s="2" t="s">
        <v>131</v>
      </c>
      <c r="HO152" s="4">
        <v>3</v>
      </c>
      <c r="HP152" s="8">
        <v>419.64</v>
      </c>
      <c r="HQ152" s="4"/>
      <c r="HR152" s="8"/>
      <c r="HS152" s="7"/>
      <c r="HT152" s="7"/>
      <c r="HU152" s="2" t="s">
        <v>139</v>
      </c>
      <c r="HV152" s="2" t="s">
        <v>128</v>
      </c>
      <c r="HW152" s="2" t="s">
        <v>207</v>
      </c>
      <c r="HX152" s="2" t="s">
        <v>1174</v>
      </c>
      <c r="HY152" s="2" t="s">
        <v>141</v>
      </c>
      <c r="HZ152" s="2" t="s">
        <v>131</v>
      </c>
      <c r="IA152" s="4">
        <v>1</v>
      </c>
      <c r="IB152" s="8">
        <v>89.4</v>
      </c>
      <c r="IC152" s="4"/>
      <c r="ID152" s="8"/>
      <c r="IE152" s="7"/>
      <c r="IF152" s="7"/>
      <c r="IG152" s="2" t="s">
        <v>139</v>
      </c>
      <c r="IH152" s="2" t="s">
        <v>128</v>
      </c>
      <c r="II152" s="2" t="s">
        <v>1889</v>
      </c>
      <c r="IJ152" s="2" t="s">
        <v>1890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1884</v>
      </c>
      <c r="IV152" s="2" t="s">
        <v>1883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170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128</v>
      </c>
      <c r="JS152" s="2" t="s">
        <v>169</v>
      </c>
      <c r="JT152" s="2" t="s">
        <v>131</v>
      </c>
      <c r="JU152" s="2" t="s">
        <v>141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128</v>
      </c>
      <c r="KQ152" s="2" t="s">
        <v>131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128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128</v>
      </c>
      <c r="MM152" s="2" t="s">
        <v>131</v>
      </c>
      <c r="MN152" s="2" t="s">
        <v>131</v>
      </c>
      <c r="MO152" s="2" t="s">
        <v>141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128</v>
      </c>
      <c r="NK152" s="2" t="s">
        <v>131</v>
      </c>
      <c r="NL152" s="2" t="s">
        <v>131</v>
      </c>
      <c r="NM152" s="2" t="s">
        <v>141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172</v>
      </c>
      <c r="NW152" s="2" t="s">
        <v>131</v>
      </c>
      <c r="NX152" s="2" t="s">
        <v>131</v>
      </c>
      <c r="NY152" s="2" t="s">
        <v>141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128</v>
      </c>
      <c r="OI152" s="2" t="s">
        <v>131</v>
      </c>
      <c r="OJ152" s="2" t="s">
        <v>131</v>
      </c>
      <c r="OK152" s="2" t="s">
        <v>141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139</v>
      </c>
      <c r="PF152" s="2" t="s">
        <v>172</v>
      </c>
      <c r="PG152" s="2" t="s">
        <v>212</v>
      </c>
      <c r="PH152" s="2" t="s">
        <v>842</v>
      </c>
      <c r="PI152" s="2" t="s">
        <v>141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139</v>
      </c>
      <c r="QD152" s="2" t="s">
        <v>172</v>
      </c>
      <c r="QE152" s="2" t="s">
        <v>214</v>
      </c>
      <c r="QF152" s="2" t="s">
        <v>131</v>
      </c>
      <c r="QG152" s="2" t="s">
        <v>141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170</v>
      </c>
      <c r="QP152" s="2" t="s">
        <v>128</v>
      </c>
      <c r="QQ152" s="2" t="s">
        <v>131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172</v>
      </c>
      <c r="RC152" s="2" t="s">
        <v>175</v>
      </c>
      <c r="RD152" s="2" t="s">
        <v>931</v>
      </c>
      <c r="RE152" s="2" t="s">
        <v>141</v>
      </c>
      <c r="RF152" s="2" t="s">
        <v>131</v>
      </c>
    </row>
    <row r="153">
      <c r="A153" s="2" t="s">
        <v>1891</v>
      </c>
      <c r="B153" s="2" t="s">
        <v>120</v>
      </c>
      <c r="C153" s="2" t="s">
        <v>1877</v>
      </c>
      <c r="D153" s="2" t="s">
        <v>909</v>
      </c>
      <c r="E153" s="2" t="s">
        <v>910</v>
      </c>
      <c r="F153" s="2" t="s">
        <v>1878</v>
      </c>
      <c r="G153" s="2" t="s">
        <v>1878</v>
      </c>
      <c r="H153" s="2" t="s">
        <v>1878</v>
      </c>
      <c r="I153" s="2" t="s">
        <v>1879</v>
      </c>
      <c r="J153" s="2" t="s">
        <v>126</v>
      </c>
      <c r="K153" s="2" t="s">
        <v>1892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283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131</v>
      </c>
      <c r="V153" s="2" t="s">
        <v>220</v>
      </c>
      <c r="W153" s="2" t="s">
        <v>183</v>
      </c>
      <c r="X153" s="2" t="s">
        <v>131</v>
      </c>
      <c r="Y153" s="2" t="s">
        <v>1236</v>
      </c>
      <c r="Z153" s="4">
        <v>138</v>
      </c>
      <c r="AA153" s="4">
        <f>=ROUNDDOWN(23,0)</f>
      </c>
      <c r="AB153" s="5">
        <v>6</v>
      </c>
      <c r="AC153" s="2" t="s">
        <v>137</v>
      </c>
      <c r="AD153" s="4">
        <v>150</v>
      </c>
      <c r="AE153" s="4">
        <v>150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84</v>
      </c>
      <c r="AQ153" s="8">
        <v>11721.87</v>
      </c>
      <c r="AR153" s="4"/>
      <c r="AS153" s="8"/>
      <c r="AT153" s="7"/>
      <c r="AU153" s="7"/>
      <c r="AV153" s="4">
        <v>84</v>
      </c>
      <c r="AW153" s="8">
        <v>11721.87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0.3347</v>
      </c>
      <c r="BJ153" s="4">
        <v>84</v>
      </c>
      <c r="BK153" s="8">
        <v>11721.87</v>
      </c>
      <c r="BL153" s="2" t="s">
        <v>1893</v>
      </c>
      <c r="BM153" s="7">
        <v>1</v>
      </c>
      <c r="BN153" s="7">
        <v>1</v>
      </c>
      <c r="BO153" s="4">
        <v>36</v>
      </c>
      <c r="BP153" s="8">
        <v>5375.52</v>
      </c>
      <c r="BQ153" s="4"/>
      <c r="BR153" s="8"/>
      <c r="BS153" s="7"/>
      <c r="BT153" s="7"/>
      <c r="BU153" s="2" t="s">
        <v>139</v>
      </c>
      <c r="BV153" s="2" t="s">
        <v>128</v>
      </c>
      <c r="BW153" s="2" t="s">
        <v>131</v>
      </c>
      <c r="BX153" s="2" t="s">
        <v>131</v>
      </c>
      <c r="BY153" s="2" t="s">
        <v>141</v>
      </c>
      <c r="BZ153" s="2" t="s">
        <v>131</v>
      </c>
      <c r="CA153" s="4">
        <v>29</v>
      </c>
      <c r="CB153" s="8">
        <v>3406.72</v>
      </c>
      <c r="CC153" s="4"/>
      <c r="CD153" s="8"/>
      <c r="CE153" s="7"/>
      <c r="CF153" s="7"/>
      <c r="CG153" s="2" t="s">
        <v>139</v>
      </c>
      <c r="CH153" s="2" t="s">
        <v>128</v>
      </c>
      <c r="CI153" s="2" t="s">
        <v>1894</v>
      </c>
      <c r="CJ153" s="2" t="s">
        <v>1895</v>
      </c>
      <c r="CK153" s="2" t="s">
        <v>141</v>
      </c>
      <c r="CL153" s="2" t="s">
        <v>131</v>
      </c>
      <c r="CM153" s="4">
        <v>3</v>
      </c>
      <c r="CN153" s="8">
        <v>439.05</v>
      </c>
      <c r="CO153" s="4"/>
      <c r="CP153" s="8"/>
      <c r="CQ153" s="7"/>
      <c r="CR153" s="7"/>
      <c r="CS153" s="2" t="s">
        <v>139</v>
      </c>
      <c r="CT153" s="2" t="s">
        <v>128</v>
      </c>
      <c r="CU153" s="2" t="s">
        <v>1236</v>
      </c>
      <c r="CV153" s="2" t="s">
        <v>1896</v>
      </c>
      <c r="CW153" s="2" t="s">
        <v>141</v>
      </c>
      <c r="CX153" s="2" t="s">
        <v>131</v>
      </c>
      <c r="CY153" s="4">
        <v>9</v>
      </c>
      <c r="CZ153" s="8">
        <v>1416.96</v>
      </c>
      <c r="DA153" s="4"/>
      <c r="DB153" s="8"/>
      <c r="DC153" s="7"/>
      <c r="DD153" s="7"/>
      <c r="DE153" s="2" t="s">
        <v>139</v>
      </c>
      <c r="DF153" s="2" t="s">
        <v>128</v>
      </c>
      <c r="DG153" s="2" t="s">
        <v>783</v>
      </c>
      <c r="DH153" s="2" t="s">
        <v>951</v>
      </c>
      <c r="DI153" s="2" t="s">
        <v>141</v>
      </c>
      <c r="DJ153" s="2" t="s">
        <v>131</v>
      </c>
      <c r="DK153" s="4">
        <v>3</v>
      </c>
      <c r="DL153" s="8">
        <v>520.83</v>
      </c>
      <c r="DM153" s="4"/>
      <c r="DN153" s="8"/>
      <c r="DO153" s="7"/>
      <c r="DP153" s="7"/>
      <c r="DQ153" s="2" t="s">
        <v>139</v>
      </c>
      <c r="DR153" s="2" t="s">
        <v>146</v>
      </c>
      <c r="DS153" s="2" t="s">
        <v>393</v>
      </c>
      <c r="DT153" s="2" t="s">
        <v>1897</v>
      </c>
      <c r="DU153" s="2" t="s">
        <v>141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172</v>
      </c>
      <c r="EE153" s="2" t="s">
        <v>785</v>
      </c>
      <c r="EF153" s="2" t="s">
        <v>1898</v>
      </c>
      <c r="EG153" s="2" t="s">
        <v>141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128</v>
      </c>
      <c r="EQ153" s="2" t="s">
        <v>393</v>
      </c>
      <c r="ER153" s="2" t="s">
        <v>927</v>
      </c>
      <c r="ES153" s="2" t="s">
        <v>141</v>
      </c>
      <c r="ET153" s="2" t="s">
        <v>131</v>
      </c>
      <c r="EU153" s="4">
        <v>3</v>
      </c>
      <c r="EV153" s="8">
        <v>419.64</v>
      </c>
      <c r="EW153" s="4"/>
      <c r="EX153" s="8"/>
      <c r="EY153" s="7"/>
      <c r="EZ153" s="7"/>
      <c r="FA153" s="2" t="s">
        <v>139</v>
      </c>
      <c r="FB153" s="2" t="s">
        <v>128</v>
      </c>
      <c r="FC153" s="2" t="s">
        <v>579</v>
      </c>
      <c r="FD153" s="2" t="s">
        <v>809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128</v>
      </c>
      <c r="FO153" s="2" t="s">
        <v>152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139</v>
      </c>
      <c r="FZ153" s="2" t="s">
        <v>128</v>
      </c>
      <c r="GA153" s="2" t="s">
        <v>154</v>
      </c>
      <c r="GB153" s="2" t="s">
        <v>1057</v>
      </c>
      <c r="GC153" s="2" t="s">
        <v>141</v>
      </c>
      <c r="GD153" s="2" t="s">
        <v>131</v>
      </c>
      <c r="GE153" s="4">
        <v>1</v>
      </c>
      <c r="GF153" s="8">
        <v>143.15</v>
      </c>
      <c r="GG153" s="4"/>
      <c r="GH153" s="8"/>
      <c r="GI153" s="7"/>
      <c r="GJ153" s="7"/>
      <c r="GK153" s="2" t="s">
        <v>139</v>
      </c>
      <c r="GL153" s="2" t="s">
        <v>128</v>
      </c>
      <c r="GM153" s="2" t="s">
        <v>236</v>
      </c>
      <c r="GN153" s="2" t="s">
        <v>1899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128</v>
      </c>
      <c r="GY153" s="2" t="s">
        <v>158</v>
      </c>
      <c r="GZ153" s="2" t="s">
        <v>131</v>
      </c>
      <c r="HA153" s="2" t="s">
        <v>141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206</v>
      </c>
      <c r="HJ153" s="2" t="s">
        <v>128</v>
      </c>
      <c r="HK153" s="2" t="s">
        <v>131</v>
      </c>
      <c r="HL153" s="2" t="s">
        <v>131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128</v>
      </c>
      <c r="HW153" s="2" t="s">
        <v>793</v>
      </c>
      <c r="HX153" s="2" t="s">
        <v>1900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128</v>
      </c>
      <c r="II153" s="2" t="s">
        <v>795</v>
      </c>
      <c r="IJ153" s="2" t="s">
        <v>131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128</v>
      </c>
      <c r="IU153" s="2" t="s">
        <v>1236</v>
      </c>
      <c r="IV153" s="2" t="s">
        <v>1900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128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128</v>
      </c>
      <c r="JS153" s="2" t="s">
        <v>169</v>
      </c>
      <c r="JT153" s="2" t="s">
        <v>131</v>
      </c>
      <c r="JU153" s="2" t="s">
        <v>141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128</v>
      </c>
      <c r="KQ153" s="2" t="s">
        <v>131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128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128</v>
      </c>
      <c r="MA153" s="2" t="s">
        <v>131</v>
      </c>
      <c r="MB153" s="2" t="s">
        <v>131</v>
      </c>
      <c r="MC153" s="2" t="s">
        <v>141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128</v>
      </c>
      <c r="MM153" s="2" t="s">
        <v>131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128</v>
      </c>
      <c r="MY153" s="2" t="s">
        <v>131</v>
      </c>
      <c r="MZ153" s="2" t="s">
        <v>131</v>
      </c>
      <c r="NA153" s="2" t="s">
        <v>141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128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172</v>
      </c>
      <c r="NW153" s="2" t="s">
        <v>131</v>
      </c>
      <c r="NX153" s="2" t="s">
        <v>131</v>
      </c>
      <c r="NY153" s="2" t="s">
        <v>141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128</v>
      </c>
      <c r="OI153" s="2" t="s">
        <v>131</v>
      </c>
      <c r="OJ153" s="2" t="s">
        <v>131</v>
      </c>
      <c r="OK153" s="2" t="s">
        <v>141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172</v>
      </c>
      <c r="PG153" s="2" t="s">
        <v>173</v>
      </c>
      <c r="PH153" s="2" t="s">
        <v>131</v>
      </c>
      <c r="PI153" s="2" t="s">
        <v>141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256</v>
      </c>
      <c r="QD153" s="2" t="s">
        <v>172</v>
      </c>
      <c r="QE153" s="2" t="s">
        <v>131</v>
      </c>
      <c r="QF153" s="2" t="s">
        <v>131</v>
      </c>
      <c r="QG153" s="2" t="s">
        <v>141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128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172</v>
      </c>
      <c r="RC153" s="2" t="s">
        <v>1901</v>
      </c>
      <c r="RD153" s="2" t="s">
        <v>1902</v>
      </c>
      <c r="RE153" s="2" t="s">
        <v>141</v>
      </c>
      <c r="RF153" s="2" t="s">
        <v>131</v>
      </c>
    </row>
    <row r="154">
      <c r="A154" s="2" t="s">
        <v>1903</v>
      </c>
      <c r="B154" s="2" t="s">
        <v>120</v>
      </c>
      <c r="C154" s="2" t="s">
        <v>1877</v>
      </c>
      <c r="D154" s="2" t="s">
        <v>909</v>
      </c>
      <c r="E154" s="2" t="s">
        <v>910</v>
      </c>
      <c r="F154" s="2" t="s">
        <v>1878</v>
      </c>
      <c r="G154" s="2" t="s">
        <v>1878</v>
      </c>
      <c r="H154" s="2" t="s">
        <v>1878</v>
      </c>
      <c r="I154" s="2" t="s">
        <v>1879</v>
      </c>
      <c r="J154" s="2" t="s">
        <v>126</v>
      </c>
      <c r="K154" s="2" t="s">
        <v>1750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283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219</v>
      </c>
      <c r="V154" s="2" t="s">
        <v>220</v>
      </c>
      <c r="W154" s="2" t="s">
        <v>183</v>
      </c>
      <c r="X154" s="2" t="s">
        <v>131</v>
      </c>
      <c r="Y154" s="2" t="s">
        <v>896</v>
      </c>
      <c r="Z154" s="4">
        <v>151</v>
      </c>
      <c r="AA154" s="4">
        <f>=ROUNDDOWN(30.2,0)</f>
      </c>
      <c r="AB154" s="5">
        <v>5</v>
      </c>
      <c r="AC154" s="2" t="s">
        <v>131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65</v>
      </c>
      <c r="AQ154" s="8">
        <v>9354.45</v>
      </c>
      <c r="AR154" s="4"/>
      <c r="AS154" s="8"/>
      <c r="AT154" s="7"/>
      <c r="AU154" s="7"/>
      <c r="AV154" s="4">
        <v>65</v>
      </c>
      <c r="AW154" s="8">
        <v>9354.45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0.2671</v>
      </c>
      <c r="BJ154" s="4">
        <v>65</v>
      </c>
      <c r="BK154" s="8">
        <v>9354.45</v>
      </c>
      <c r="BL154" s="2" t="s">
        <v>1904</v>
      </c>
      <c r="BM154" s="7">
        <v>1</v>
      </c>
      <c r="BN154" s="7">
        <v>1</v>
      </c>
      <c r="BO154" s="4">
        <v>19</v>
      </c>
      <c r="BP154" s="8">
        <v>2837.08</v>
      </c>
      <c r="BQ154" s="4"/>
      <c r="BR154" s="8"/>
      <c r="BS154" s="7"/>
      <c r="BT154" s="7"/>
      <c r="BU154" s="2" t="s">
        <v>139</v>
      </c>
      <c r="BV154" s="2" t="s">
        <v>128</v>
      </c>
      <c r="BW154" s="2" t="s">
        <v>131</v>
      </c>
      <c r="BX154" s="2" t="s">
        <v>131</v>
      </c>
      <c r="BY154" s="2" t="s">
        <v>141</v>
      </c>
      <c r="BZ154" s="2" t="s">
        <v>131</v>
      </c>
      <c r="CA154" s="4">
        <v>6</v>
      </c>
      <c r="CB154" s="8">
        <v>693.64</v>
      </c>
      <c r="CC154" s="4"/>
      <c r="CD154" s="8"/>
      <c r="CE154" s="7"/>
      <c r="CF154" s="7"/>
      <c r="CG154" s="2" t="s">
        <v>139</v>
      </c>
      <c r="CH154" s="2" t="s">
        <v>128</v>
      </c>
      <c r="CI154" s="2" t="s">
        <v>896</v>
      </c>
      <c r="CJ154" s="2" t="s">
        <v>1408</v>
      </c>
      <c r="CK154" s="2" t="s">
        <v>141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128</v>
      </c>
      <c r="CU154" s="2" t="s">
        <v>896</v>
      </c>
      <c r="CV154" s="2" t="s">
        <v>1471</v>
      </c>
      <c r="CW154" s="2" t="s">
        <v>141</v>
      </c>
      <c r="CX154" s="2" t="s">
        <v>131</v>
      </c>
      <c r="CY154" s="4">
        <v>4</v>
      </c>
      <c r="CZ154" s="8">
        <v>629.76</v>
      </c>
      <c r="DA154" s="4"/>
      <c r="DB154" s="8"/>
      <c r="DC154" s="7"/>
      <c r="DD154" s="7"/>
      <c r="DE154" s="2" t="s">
        <v>139</v>
      </c>
      <c r="DF154" s="2" t="s">
        <v>128</v>
      </c>
      <c r="DG154" s="2" t="s">
        <v>896</v>
      </c>
      <c r="DH154" s="2" t="s">
        <v>1651</v>
      </c>
      <c r="DI154" s="2" t="s">
        <v>141</v>
      </c>
      <c r="DJ154" s="2" t="s">
        <v>131</v>
      </c>
      <c r="DK154" s="4">
        <v>5</v>
      </c>
      <c r="DL154" s="8">
        <v>868.05</v>
      </c>
      <c r="DM154" s="4"/>
      <c r="DN154" s="8"/>
      <c r="DO154" s="7"/>
      <c r="DP154" s="7"/>
      <c r="DQ154" s="2" t="s">
        <v>139</v>
      </c>
      <c r="DR154" s="2" t="s">
        <v>146</v>
      </c>
      <c r="DS154" s="2" t="s">
        <v>228</v>
      </c>
      <c r="DT154" s="2" t="s">
        <v>1013</v>
      </c>
      <c r="DU154" s="2" t="s">
        <v>141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128</v>
      </c>
      <c r="EE154" s="2" t="s">
        <v>531</v>
      </c>
      <c r="EF154" s="2" t="s">
        <v>1028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128</v>
      </c>
      <c r="EQ154" s="2" t="s">
        <v>1905</v>
      </c>
      <c r="ER154" s="2" t="s">
        <v>845</v>
      </c>
      <c r="ES154" s="2" t="s">
        <v>141</v>
      </c>
      <c r="ET154" s="2" t="s">
        <v>131</v>
      </c>
      <c r="EU154" s="4">
        <v>29</v>
      </c>
      <c r="EV154" s="8">
        <v>4056.52</v>
      </c>
      <c r="EW154" s="4"/>
      <c r="EX154" s="8"/>
      <c r="EY154" s="7"/>
      <c r="EZ154" s="7"/>
      <c r="FA154" s="2" t="s">
        <v>139</v>
      </c>
      <c r="FB154" s="2" t="s">
        <v>128</v>
      </c>
      <c r="FC154" s="2" t="s">
        <v>579</v>
      </c>
      <c r="FD154" s="2" t="s">
        <v>541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128</v>
      </c>
      <c r="FO154" s="2" t="s">
        <v>152</v>
      </c>
      <c r="FP154" s="2" t="s">
        <v>131</v>
      </c>
      <c r="FQ154" s="2" t="s">
        <v>141</v>
      </c>
      <c r="FR154" s="2" t="s">
        <v>131</v>
      </c>
      <c r="FS154" s="4">
        <v>1</v>
      </c>
      <c r="FT154" s="8">
        <v>129.52</v>
      </c>
      <c r="FU154" s="4"/>
      <c r="FV154" s="8"/>
      <c r="FW154" s="7"/>
      <c r="FX154" s="7"/>
      <c r="FY154" s="2" t="s">
        <v>139</v>
      </c>
      <c r="FZ154" s="2" t="s">
        <v>128</v>
      </c>
      <c r="GA154" s="2" t="s">
        <v>154</v>
      </c>
      <c r="GB154" s="2" t="s">
        <v>712</v>
      </c>
      <c r="GC154" s="2" t="s">
        <v>141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128</v>
      </c>
      <c r="GM154" s="2" t="s">
        <v>236</v>
      </c>
      <c r="GN154" s="2" t="s">
        <v>791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128</v>
      </c>
      <c r="GY154" s="2" t="s">
        <v>158</v>
      </c>
      <c r="GZ154" s="2" t="s">
        <v>1452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139</v>
      </c>
      <c r="HJ154" s="2" t="s">
        <v>128</v>
      </c>
      <c r="HK154" s="2" t="s">
        <v>239</v>
      </c>
      <c r="HL154" s="2" t="s">
        <v>1062</v>
      </c>
      <c r="HM154" s="2" t="s">
        <v>141</v>
      </c>
      <c r="HN154" s="2" t="s">
        <v>131</v>
      </c>
      <c r="HO154" s="4">
        <v>1</v>
      </c>
      <c r="HP154" s="8">
        <v>139.88</v>
      </c>
      <c r="HQ154" s="4"/>
      <c r="HR154" s="8"/>
      <c r="HS154" s="7"/>
      <c r="HT154" s="7"/>
      <c r="HU154" s="2" t="s">
        <v>139</v>
      </c>
      <c r="HV154" s="2" t="s">
        <v>128</v>
      </c>
      <c r="HW154" s="2" t="s">
        <v>1303</v>
      </c>
      <c r="HX154" s="2" t="s">
        <v>1906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128</v>
      </c>
      <c r="II154" s="2" t="s">
        <v>906</v>
      </c>
      <c r="IJ154" s="2" t="s">
        <v>131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128</v>
      </c>
      <c r="IU154" s="2" t="s">
        <v>896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128</v>
      </c>
      <c r="JG154" s="2" t="s">
        <v>167</v>
      </c>
      <c r="JH154" s="2" t="s">
        <v>1079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128</v>
      </c>
      <c r="JS154" s="2" t="s">
        <v>169</v>
      </c>
      <c r="JT154" s="2" t="s">
        <v>131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128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128</v>
      </c>
      <c r="MA154" s="2" t="s">
        <v>131</v>
      </c>
      <c r="MB154" s="2" t="s">
        <v>131</v>
      </c>
      <c r="MC154" s="2" t="s">
        <v>141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128</v>
      </c>
      <c r="MM154" s="2" t="s">
        <v>131</v>
      </c>
      <c r="MN154" s="2" t="s">
        <v>131</v>
      </c>
      <c r="MO154" s="2" t="s">
        <v>141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128</v>
      </c>
      <c r="MY154" s="2" t="s">
        <v>131</v>
      </c>
      <c r="MZ154" s="2" t="s">
        <v>131</v>
      </c>
      <c r="NA154" s="2" t="s">
        <v>141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170</v>
      </c>
      <c r="NJ154" s="2" t="s">
        <v>128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172</v>
      </c>
      <c r="NW154" s="2" t="s">
        <v>131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128</v>
      </c>
      <c r="OI154" s="2" t="s">
        <v>131</v>
      </c>
      <c r="OJ154" s="2" t="s">
        <v>131</v>
      </c>
      <c r="OK154" s="2" t="s">
        <v>141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131</v>
      </c>
      <c r="OT154" s="2" t="s">
        <v>131</v>
      </c>
      <c r="OU154" s="2" t="s">
        <v>131</v>
      </c>
      <c r="OV154" s="2" t="s">
        <v>131</v>
      </c>
      <c r="OW154" s="2" t="s">
        <v>131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139</v>
      </c>
      <c r="PF154" s="2" t="s">
        <v>172</v>
      </c>
      <c r="PG154" s="2" t="s">
        <v>173</v>
      </c>
      <c r="PH154" s="2" t="s">
        <v>131</v>
      </c>
      <c r="PI154" s="2" t="s">
        <v>141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256</v>
      </c>
      <c r="QD154" s="2" t="s">
        <v>172</v>
      </c>
      <c r="QE154" s="2" t="s">
        <v>131</v>
      </c>
      <c r="QF154" s="2" t="s">
        <v>131</v>
      </c>
      <c r="QG154" s="2" t="s">
        <v>141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170</v>
      </c>
      <c r="QP154" s="2" t="s">
        <v>128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139</v>
      </c>
      <c r="RB154" s="2" t="s">
        <v>172</v>
      </c>
      <c r="RC154" s="2" t="s">
        <v>205</v>
      </c>
      <c r="RD154" s="2" t="s">
        <v>1354</v>
      </c>
      <c r="RE154" s="2" t="s">
        <v>141</v>
      </c>
      <c r="RF154" s="2" t="s">
        <v>131</v>
      </c>
    </row>
    <row r="155">
      <c r="A155" s="2" t="s">
        <v>1907</v>
      </c>
      <c r="B155" s="2" t="s">
        <v>120</v>
      </c>
      <c r="C155" s="2" t="s">
        <v>1877</v>
      </c>
      <c r="D155" s="2" t="s">
        <v>909</v>
      </c>
      <c r="E155" s="2" t="s">
        <v>910</v>
      </c>
      <c r="F155" s="2" t="s">
        <v>1908</v>
      </c>
      <c r="G155" s="2" t="s">
        <v>1908</v>
      </c>
      <c r="H155" s="2" t="s">
        <v>1908</v>
      </c>
      <c r="I155" s="2" t="s">
        <v>1909</v>
      </c>
      <c r="J155" s="2" t="s">
        <v>126</v>
      </c>
      <c r="K155" s="2" t="s">
        <v>366</v>
      </c>
      <c r="L155" s="3">
        <v>105.3</v>
      </c>
      <c r="M155" s="3">
        <v>110.56</v>
      </c>
      <c r="N155" s="3">
        <v>244.99</v>
      </c>
      <c r="O155" s="2" t="s">
        <v>615</v>
      </c>
      <c r="P155" s="2" t="s">
        <v>616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219</v>
      </c>
      <c r="V155" s="2" t="s">
        <v>220</v>
      </c>
      <c r="W155" s="2" t="s">
        <v>1117</v>
      </c>
      <c r="X155" s="2" t="s">
        <v>131</v>
      </c>
      <c r="Y155" s="2" t="s">
        <v>899</v>
      </c>
      <c r="Z155" s="4">
        <v>33</v>
      </c>
      <c r="AA155" s="4">
        <f>=ROUNDDOWN(16.5,0)</f>
      </c>
      <c r="AB155" s="5">
        <v>2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7</v>
      </c>
      <c r="AQ155" s="8">
        <v>1009.94</v>
      </c>
      <c r="AR155" s="4"/>
      <c r="AS155" s="8"/>
      <c r="AT155" s="7"/>
      <c r="AU155" s="7"/>
      <c r="AV155" s="4">
        <v>7</v>
      </c>
      <c r="AW155" s="8">
        <v>1009.94</v>
      </c>
      <c r="AX155" s="4"/>
      <c r="AY155" s="8"/>
      <c r="AZ155" s="7"/>
      <c r="BA155" s="7"/>
      <c r="BB155" s="7">
        <v>1</v>
      </c>
      <c r="BC155" s="4">
        <v>7</v>
      </c>
      <c r="BD155" s="8">
        <v>1009.94</v>
      </c>
      <c r="BE155" s="4"/>
      <c r="BF155" s="8"/>
      <c r="BG155" s="7"/>
      <c r="BH155" s="7"/>
      <c r="BI155" s="7">
        <v>1</v>
      </c>
      <c r="BJ155" s="4">
        <v>7</v>
      </c>
      <c r="BK155" s="8">
        <v>1009.94</v>
      </c>
      <c r="BL155" s="2" t="s">
        <v>1910</v>
      </c>
      <c r="BM155" s="7">
        <v>1</v>
      </c>
      <c r="BN155" s="7">
        <v>1</v>
      </c>
      <c r="BO155" s="4">
        <v>1</v>
      </c>
      <c r="BP155" s="8">
        <v>104.65</v>
      </c>
      <c r="BQ155" s="4"/>
      <c r="BR155" s="8"/>
      <c r="BS155" s="7"/>
      <c r="BT155" s="7"/>
      <c r="BU155" s="2" t="s">
        <v>139</v>
      </c>
      <c r="BV155" s="2" t="s">
        <v>128</v>
      </c>
      <c r="BW155" s="2" t="s">
        <v>131</v>
      </c>
      <c r="BX155" s="2" t="s">
        <v>131</v>
      </c>
      <c r="BY155" s="2" t="s">
        <v>141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139</v>
      </c>
      <c r="CH155" s="2" t="s">
        <v>128</v>
      </c>
      <c r="CI155" s="2" t="s">
        <v>541</v>
      </c>
      <c r="CJ155" s="2" t="s">
        <v>845</v>
      </c>
      <c r="CK155" s="2" t="s">
        <v>141</v>
      </c>
      <c r="CL155" s="2" t="s">
        <v>131</v>
      </c>
      <c r="CM155" s="4">
        <v>4</v>
      </c>
      <c r="CN155" s="8">
        <v>633</v>
      </c>
      <c r="CO155" s="4"/>
      <c r="CP155" s="8"/>
      <c r="CQ155" s="7"/>
      <c r="CR155" s="7"/>
      <c r="CS155" s="2" t="s">
        <v>139</v>
      </c>
      <c r="CT155" s="2" t="s">
        <v>128</v>
      </c>
      <c r="CU155" s="2" t="s">
        <v>899</v>
      </c>
      <c r="CV155" s="2" t="s">
        <v>905</v>
      </c>
      <c r="CW155" s="2" t="s">
        <v>141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128</v>
      </c>
      <c r="DG155" s="2" t="s">
        <v>541</v>
      </c>
      <c r="DH155" s="2" t="s">
        <v>1264</v>
      </c>
      <c r="DI155" s="2" t="s">
        <v>141</v>
      </c>
      <c r="DJ155" s="2" t="s">
        <v>131</v>
      </c>
      <c r="DK155" s="4">
        <v>1</v>
      </c>
      <c r="DL155" s="8">
        <v>152.88</v>
      </c>
      <c r="DM155" s="4"/>
      <c r="DN155" s="8"/>
      <c r="DO155" s="7"/>
      <c r="DP155" s="7"/>
      <c r="DQ155" s="2" t="s">
        <v>139</v>
      </c>
      <c r="DR155" s="2" t="s">
        <v>128</v>
      </c>
      <c r="DS155" s="2" t="s">
        <v>228</v>
      </c>
      <c r="DT155" s="2" t="s">
        <v>789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172</v>
      </c>
      <c r="EE155" s="2" t="s">
        <v>541</v>
      </c>
      <c r="EF155" s="2" t="s">
        <v>1638</v>
      </c>
      <c r="EG155" s="2" t="s">
        <v>141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128</v>
      </c>
      <c r="EQ155" s="2" t="s">
        <v>541</v>
      </c>
      <c r="ER155" s="2" t="s">
        <v>347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139</v>
      </c>
      <c r="FB155" s="2" t="s">
        <v>128</v>
      </c>
      <c r="FC155" s="2" t="s">
        <v>823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256</v>
      </c>
      <c r="FN155" s="2" t="s">
        <v>128</v>
      </c>
      <c r="FO155" s="2" t="s">
        <v>233</v>
      </c>
      <c r="FP155" s="2" t="s">
        <v>131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170</v>
      </c>
      <c r="FZ155" s="2" t="s">
        <v>128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128</v>
      </c>
      <c r="GM155" s="2" t="s">
        <v>201</v>
      </c>
      <c r="GN155" s="2" t="s">
        <v>131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170</v>
      </c>
      <c r="GX155" s="2" t="s">
        <v>128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>
        <v>1</v>
      </c>
      <c r="HD155" s="8">
        <v>119.41</v>
      </c>
      <c r="HE155" s="4"/>
      <c r="HF155" s="8"/>
      <c r="HG155" s="7"/>
      <c r="HH155" s="7"/>
      <c r="HI155" s="2" t="s">
        <v>139</v>
      </c>
      <c r="HJ155" s="2" t="s">
        <v>128</v>
      </c>
      <c r="HK155" s="2" t="s">
        <v>880</v>
      </c>
      <c r="HL155" s="2" t="s">
        <v>1665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128</v>
      </c>
      <c r="HW155" s="2" t="s">
        <v>494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128</v>
      </c>
      <c r="II155" s="2" t="s">
        <v>562</v>
      </c>
      <c r="IJ155" s="2" t="s">
        <v>380</v>
      </c>
      <c r="IK155" s="2" t="s">
        <v>141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128</v>
      </c>
      <c r="IU155" s="2" t="s">
        <v>541</v>
      </c>
      <c r="IV155" s="2" t="s">
        <v>131</v>
      </c>
      <c r="IW155" s="2" t="s">
        <v>141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170</v>
      </c>
      <c r="JF155" s="2" t="s">
        <v>128</v>
      </c>
      <c r="JG155" s="2" t="s">
        <v>131</v>
      </c>
      <c r="JH155" s="2" t="s">
        <v>131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128</v>
      </c>
      <c r="JS155" s="2" t="s">
        <v>169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128</v>
      </c>
      <c r="KQ155" s="2" t="s">
        <v>131</v>
      </c>
      <c r="KR155" s="2" t="s">
        <v>131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172</v>
      </c>
      <c r="LC155" s="2" t="s">
        <v>131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128</v>
      </c>
      <c r="MA155" s="2" t="s">
        <v>131</v>
      </c>
      <c r="MB155" s="2" t="s">
        <v>131</v>
      </c>
      <c r="MC155" s="2" t="s">
        <v>141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128</v>
      </c>
      <c r="MM155" s="2" t="s">
        <v>131</v>
      </c>
      <c r="MN155" s="2" t="s">
        <v>131</v>
      </c>
      <c r="MO155" s="2" t="s">
        <v>141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128</v>
      </c>
      <c r="MY155" s="2" t="s">
        <v>131</v>
      </c>
      <c r="MZ155" s="2" t="s">
        <v>131</v>
      </c>
      <c r="NA155" s="2" t="s">
        <v>141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139</v>
      </c>
      <c r="PF155" s="2" t="s">
        <v>172</v>
      </c>
      <c r="PG155" s="2" t="s">
        <v>173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170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128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139</v>
      </c>
      <c r="RB155" s="2" t="s">
        <v>172</v>
      </c>
      <c r="RC155" s="2" t="s">
        <v>1080</v>
      </c>
      <c r="RD155" s="2" t="s">
        <v>1911</v>
      </c>
      <c r="RE155" s="2" t="s">
        <v>141</v>
      </c>
      <c r="RF155" s="2" t="s">
        <v>131</v>
      </c>
    </row>
    <row r="156">
      <c r="A156" s="2" t="s">
        <v>1912</v>
      </c>
      <c r="B156" s="2" t="s">
        <v>120</v>
      </c>
      <c r="C156" s="2" t="s">
        <v>1877</v>
      </c>
      <c r="D156" s="2" t="s">
        <v>909</v>
      </c>
      <c r="E156" s="2" t="s">
        <v>910</v>
      </c>
      <c r="F156" s="2" t="s">
        <v>1913</v>
      </c>
      <c r="G156" s="2" t="s">
        <v>1913</v>
      </c>
      <c r="H156" s="2" t="s">
        <v>1913</v>
      </c>
      <c r="I156" s="2" t="s">
        <v>1914</v>
      </c>
      <c r="J156" s="2" t="s">
        <v>126</v>
      </c>
      <c r="K156" s="2" t="s">
        <v>340</v>
      </c>
      <c r="L156" s="3">
        <v>109.35</v>
      </c>
      <c r="M156" s="3">
        <v>114.82</v>
      </c>
      <c r="N156" s="3">
        <v>254.99</v>
      </c>
      <c r="O156" s="2" t="s">
        <v>615</v>
      </c>
      <c r="P156" s="2" t="s">
        <v>616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219</v>
      </c>
      <c r="V156" s="2" t="s">
        <v>220</v>
      </c>
      <c r="W156" s="2" t="s">
        <v>134</v>
      </c>
      <c r="X156" s="2" t="s">
        <v>131</v>
      </c>
      <c r="Y156" s="2" t="s">
        <v>532</v>
      </c>
      <c r="Z156" s="4">
        <v>51</v>
      </c>
      <c r="AA156" s="4">
        <f>=ROUNDDOWN(39.2307692307692,0)</f>
      </c>
      <c r="AB156" s="5">
        <v>1.3</v>
      </c>
      <c r="AC156" s="2" t="s">
        <v>131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6</v>
      </c>
      <c r="AQ156" s="8">
        <v>623.56</v>
      </c>
      <c r="AR156" s="4"/>
      <c r="AS156" s="8"/>
      <c r="AT156" s="7"/>
      <c r="AU156" s="7"/>
      <c r="AV156" s="4">
        <v>6</v>
      </c>
      <c r="AW156" s="8">
        <v>623.56</v>
      </c>
      <c r="AX156" s="4"/>
      <c r="AY156" s="8"/>
      <c r="AZ156" s="7"/>
      <c r="BA156" s="7"/>
      <c r="BB156" s="7">
        <v>1</v>
      </c>
      <c r="BC156" s="4">
        <v>6</v>
      </c>
      <c r="BD156" s="8">
        <v>623.56</v>
      </c>
      <c r="BE156" s="4"/>
      <c r="BF156" s="8"/>
      <c r="BG156" s="7"/>
      <c r="BH156" s="7"/>
      <c r="BI156" s="7">
        <v>1</v>
      </c>
      <c r="BJ156" s="4">
        <v>6</v>
      </c>
      <c r="BK156" s="8">
        <v>623.56</v>
      </c>
      <c r="BL156" s="2" t="s">
        <v>1915</v>
      </c>
      <c r="BM156" s="7">
        <v>1</v>
      </c>
      <c r="BN156" s="7">
        <v>1</v>
      </c>
      <c r="BO156" s="4">
        <v>1</v>
      </c>
      <c r="BP156" s="8">
        <v>155.25</v>
      </c>
      <c r="BQ156" s="4"/>
      <c r="BR156" s="8"/>
      <c r="BS156" s="7"/>
      <c r="BT156" s="7"/>
      <c r="BU156" s="2" t="s">
        <v>139</v>
      </c>
      <c r="BV156" s="2" t="s">
        <v>128</v>
      </c>
      <c r="BW156" s="2" t="s">
        <v>131</v>
      </c>
      <c r="BX156" s="2" t="s">
        <v>131</v>
      </c>
      <c r="BY156" s="2" t="s">
        <v>141</v>
      </c>
      <c r="BZ156" s="2" t="s">
        <v>131</v>
      </c>
      <c r="CA156" s="4">
        <v>3</v>
      </c>
      <c r="CB156" s="8">
        <v>206.04</v>
      </c>
      <c r="CC156" s="4"/>
      <c r="CD156" s="8"/>
      <c r="CE156" s="7"/>
      <c r="CF156" s="7"/>
      <c r="CG156" s="2" t="s">
        <v>139</v>
      </c>
      <c r="CH156" s="2" t="s">
        <v>128</v>
      </c>
      <c r="CI156" s="2" t="s">
        <v>1189</v>
      </c>
      <c r="CJ156" s="2" t="s">
        <v>155</v>
      </c>
      <c r="CK156" s="2" t="s">
        <v>141</v>
      </c>
      <c r="CL156" s="2" t="s">
        <v>131</v>
      </c>
      <c r="CM156" s="4">
        <v>1</v>
      </c>
      <c r="CN156" s="8">
        <v>129.74</v>
      </c>
      <c r="CO156" s="4"/>
      <c r="CP156" s="8"/>
      <c r="CQ156" s="7"/>
      <c r="CR156" s="7"/>
      <c r="CS156" s="2" t="s">
        <v>139</v>
      </c>
      <c r="CT156" s="2" t="s">
        <v>128</v>
      </c>
      <c r="CU156" s="2" t="s">
        <v>532</v>
      </c>
      <c r="CV156" s="2" t="s">
        <v>1234</v>
      </c>
      <c r="CW156" s="2" t="s">
        <v>141</v>
      </c>
      <c r="CX156" s="2" t="s">
        <v>131</v>
      </c>
      <c r="CY156" s="4">
        <v>1</v>
      </c>
      <c r="CZ156" s="8">
        <v>132.53</v>
      </c>
      <c r="DA156" s="4"/>
      <c r="DB156" s="8"/>
      <c r="DC156" s="7"/>
      <c r="DD156" s="7"/>
      <c r="DE156" s="2" t="s">
        <v>139</v>
      </c>
      <c r="DF156" s="2" t="s">
        <v>128</v>
      </c>
      <c r="DG156" s="2" t="s">
        <v>1189</v>
      </c>
      <c r="DH156" s="2" t="s">
        <v>1916</v>
      </c>
      <c r="DI156" s="2" t="s">
        <v>141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128</v>
      </c>
      <c r="DS156" s="2" t="s">
        <v>1189</v>
      </c>
      <c r="DT156" s="2" t="s">
        <v>1917</v>
      </c>
      <c r="DU156" s="2" t="s">
        <v>141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149</v>
      </c>
      <c r="ED156" s="2" t="s">
        <v>128</v>
      </c>
      <c r="EE156" s="2" t="s">
        <v>131</v>
      </c>
      <c r="EF156" s="2" t="s">
        <v>131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128</v>
      </c>
      <c r="EQ156" s="2" t="s">
        <v>1189</v>
      </c>
      <c r="ER156" s="2" t="s">
        <v>1131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128</v>
      </c>
      <c r="FC156" s="2" t="s">
        <v>131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256</v>
      </c>
      <c r="FN156" s="2" t="s">
        <v>128</v>
      </c>
      <c r="FO156" s="2" t="s">
        <v>233</v>
      </c>
      <c r="FP156" s="2" t="s">
        <v>131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170</v>
      </c>
      <c r="FZ156" s="2" t="s">
        <v>128</v>
      </c>
      <c r="GA156" s="2" t="s">
        <v>131</v>
      </c>
      <c r="GB156" s="2" t="s">
        <v>131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128</v>
      </c>
      <c r="GM156" s="2" t="s">
        <v>201</v>
      </c>
      <c r="GN156" s="2" t="s">
        <v>349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170</v>
      </c>
      <c r="GX156" s="2" t="s">
        <v>128</v>
      </c>
      <c r="GY156" s="2" t="s">
        <v>131</v>
      </c>
      <c r="GZ156" s="2" t="s">
        <v>131</v>
      </c>
      <c r="HA156" s="2" t="s">
        <v>141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128</v>
      </c>
      <c r="HK156" s="2" t="s">
        <v>880</v>
      </c>
      <c r="HL156" s="2" t="s">
        <v>235</v>
      </c>
      <c r="HM156" s="2" t="s">
        <v>141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128</v>
      </c>
      <c r="HW156" s="2" t="s">
        <v>494</v>
      </c>
      <c r="HX156" s="2" t="s">
        <v>131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128</v>
      </c>
      <c r="II156" s="2" t="s">
        <v>562</v>
      </c>
      <c r="IJ156" s="2" t="s">
        <v>131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128</v>
      </c>
      <c r="IU156" s="2" t="s">
        <v>1189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170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128</v>
      </c>
      <c r="JS156" s="2" t="s">
        <v>169</v>
      </c>
      <c r="JT156" s="2" t="s">
        <v>131</v>
      </c>
      <c r="JU156" s="2" t="s">
        <v>141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128</v>
      </c>
      <c r="KQ156" s="2" t="s">
        <v>131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172</v>
      </c>
      <c r="LC156" s="2" t="s">
        <v>131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128</v>
      </c>
      <c r="MA156" s="2" t="s">
        <v>131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128</v>
      </c>
      <c r="MM156" s="2" t="s">
        <v>131</v>
      </c>
      <c r="MN156" s="2" t="s">
        <v>131</v>
      </c>
      <c r="MO156" s="2" t="s">
        <v>141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128</v>
      </c>
      <c r="MY156" s="2" t="s">
        <v>131</v>
      </c>
      <c r="MZ156" s="2" t="s">
        <v>131</v>
      </c>
      <c r="NA156" s="2" t="s">
        <v>141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128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170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172</v>
      </c>
      <c r="PG156" s="2" t="s">
        <v>173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128</v>
      </c>
      <c r="PS156" s="2" t="s">
        <v>131</v>
      </c>
      <c r="PT156" s="2" t="s">
        <v>131</v>
      </c>
      <c r="PU156" s="2" t="s">
        <v>141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128</v>
      </c>
      <c r="QQ156" s="2" t="s">
        <v>131</v>
      </c>
      <c r="QR156" s="2" t="s">
        <v>131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172</v>
      </c>
      <c r="RC156" s="2" t="s">
        <v>351</v>
      </c>
      <c r="RD156" s="2" t="s">
        <v>354</v>
      </c>
      <c r="RE156" s="2" t="s">
        <v>141</v>
      </c>
      <c r="RF156" s="2" t="s">
        <v>131</v>
      </c>
    </row>
    <row r="157">
      <c r="A157" s="2" t="s">
        <v>1918</v>
      </c>
      <c r="B157" s="2" t="s">
        <v>120</v>
      </c>
      <c r="C157" s="2" t="s">
        <v>1877</v>
      </c>
      <c r="D157" s="2" t="s">
        <v>909</v>
      </c>
      <c r="E157" s="2" t="s">
        <v>910</v>
      </c>
      <c r="F157" s="2" t="s">
        <v>1919</v>
      </c>
      <c r="G157" s="2" t="s">
        <v>1919</v>
      </c>
      <c r="H157" s="2" t="s">
        <v>1919</v>
      </c>
      <c r="I157" s="2" t="s">
        <v>1920</v>
      </c>
      <c r="J157" s="2" t="s">
        <v>126</v>
      </c>
      <c r="K157" s="2" t="s">
        <v>663</v>
      </c>
      <c r="L157" s="3">
        <v>96.12</v>
      </c>
      <c r="M157" s="3">
        <v>100.93</v>
      </c>
      <c r="N157" s="3">
        <v>214.99</v>
      </c>
      <c r="O157" s="2" t="s">
        <v>615</v>
      </c>
      <c r="P157" s="2" t="s">
        <v>616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219</v>
      </c>
      <c r="V157" s="2" t="s">
        <v>220</v>
      </c>
      <c r="W157" s="2" t="s">
        <v>740</v>
      </c>
      <c r="X157" s="2" t="s">
        <v>1117</v>
      </c>
      <c r="Y157" s="2" t="s">
        <v>839</v>
      </c>
      <c r="Z157" s="4">
        <v>39</v>
      </c>
      <c r="AA157" s="4">
        <f>=ROUNDDOWN(39,0)</f>
      </c>
      <c r="AB157" s="5">
        <v>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8</v>
      </c>
      <c r="AQ157" s="8">
        <v>539.61</v>
      </c>
      <c r="AR157" s="4"/>
      <c r="AS157" s="8"/>
      <c r="AT157" s="7"/>
      <c r="AU157" s="7"/>
      <c r="AV157" s="4">
        <v>8</v>
      </c>
      <c r="AW157" s="8">
        <v>539.61</v>
      </c>
      <c r="AX157" s="4"/>
      <c r="AY157" s="8"/>
      <c r="AZ157" s="7"/>
      <c r="BA157" s="7"/>
      <c r="BB157" s="7">
        <v>1</v>
      </c>
      <c r="BC157" s="4">
        <v>8</v>
      </c>
      <c r="BD157" s="8">
        <v>539.61</v>
      </c>
      <c r="BE157" s="4"/>
      <c r="BF157" s="8"/>
      <c r="BG157" s="7"/>
      <c r="BH157" s="7"/>
      <c r="BI157" s="7">
        <v>1</v>
      </c>
      <c r="BJ157" s="4">
        <v>8</v>
      </c>
      <c r="BK157" s="8">
        <v>539.61</v>
      </c>
      <c r="BL157" s="2" t="s">
        <v>1921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256</v>
      </c>
      <c r="BV157" s="2" t="s">
        <v>128</v>
      </c>
      <c r="BW157" s="2" t="s">
        <v>131</v>
      </c>
      <c r="BX157" s="2" t="s">
        <v>131</v>
      </c>
      <c r="BY157" s="2" t="s">
        <v>141</v>
      </c>
      <c r="BZ157" s="2" t="s">
        <v>131</v>
      </c>
      <c r="CA157" s="4">
        <v>5</v>
      </c>
      <c r="CB157" s="8">
        <v>273.66</v>
      </c>
      <c r="CC157" s="4"/>
      <c r="CD157" s="8"/>
      <c r="CE157" s="7"/>
      <c r="CF157" s="7"/>
      <c r="CG157" s="2" t="s">
        <v>139</v>
      </c>
      <c r="CH157" s="2" t="s">
        <v>128</v>
      </c>
      <c r="CI157" s="2" t="s">
        <v>841</v>
      </c>
      <c r="CJ157" s="2" t="s">
        <v>1922</v>
      </c>
      <c r="CK157" s="2" t="s">
        <v>141</v>
      </c>
      <c r="CL157" s="2" t="s">
        <v>131</v>
      </c>
      <c r="CM157" s="4">
        <v>1</v>
      </c>
      <c r="CN157" s="8">
        <v>100.93</v>
      </c>
      <c r="CO157" s="4"/>
      <c r="CP157" s="8"/>
      <c r="CQ157" s="7"/>
      <c r="CR157" s="7"/>
      <c r="CS157" s="2" t="s">
        <v>139</v>
      </c>
      <c r="CT157" s="2" t="s">
        <v>128</v>
      </c>
      <c r="CU157" s="2" t="s">
        <v>842</v>
      </c>
      <c r="CV157" s="2" t="s">
        <v>1923</v>
      </c>
      <c r="CW157" s="2" t="s">
        <v>141</v>
      </c>
      <c r="CX157" s="2" t="s">
        <v>131</v>
      </c>
      <c r="CY157" s="4">
        <v>1</v>
      </c>
      <c r="CZ157" s="8">
        <v>113.17</v>
      </c>
      <c r="DA157" s="4"/>
      <c r="DB157" s="8"/>
      <c r="DC157" s="7"/>
      <c r="DD157" s="7"/>
      <c r="DE157" s="2" t="s">
        <v>139</v>
      </c>
      <c r="DF157" s="2" t="s">
        <v>128</v>
      </c>
      <c r="DG157" s="2" t="s">
        <v>353</v>
      </c>
      <c r="DH157" s="2" t="s">
        <v>1697</v>
      </c>
      <c r="DI157" s="2" t="s">
        <v>141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139</v>
      </c>
      <c r="DR157" s="2" t="s">
        <v>128</v>
      </c>
      <c r="DS157" s="2" t="s">
        <v>292</v>
      </c>
      <c r="DT157" s="2" t="s">
        <v>1323</v>
      </c>
      <c r="DU157" s="2" t="s">
        <v>141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128</v>
      </c>
      <c r="EE157" s="2" t="s">
        <v>539</v>
      </c>
      <c r="EF157" s="2" t="s">
        <v>1924</v>
      </c>
      <c r="EG157" s="2" t="s">
        <v>141</v>
      </c>
      <c r="EH157" s="2" t="s">
        <v>131</v>
      </c>
      <c r="EI157" s="4">
        <v>1</v>
      </c>
      <c r="EJ157" s="8">
        <v>51.85</v>
      </c>
      <c r="EK157" s="4"/>
      <c r="EL157" s="8"/>
      <c r="EM157" s="7"/>
      <c r="EN157" s="7"/>
      <c r="EO157" s="2" t="s">
        <v>139</v>
      </c>
      <c r="EP157" s="2" t="s">
        <v>128</v>
      </c>
      <c r="EQ157" s="2" t="s">
        <v>821</v>
      </c>
      <c r="ER157" s="2" t="s">
        <v>1925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128</v>
      </c>
      <c r="FC157" s="2" t="s">
        <v>823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256</v>
      </c>
      <c r="FN157" s="2" t="s">
        <v>128</v>
      </c>
      <c r="FO157" s="2" t="s">
        <v>233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170</v>
      </c>
      <c r="FZ157" s="2" t="s">
        <v>128</v>
      </c>
      <c r="GA157" s="2" t="s">
        <v>131</v>
      </c>
      <c r="GB157" s="2" t="s">
        <v>131</v>
      </c>
      <c r="GC157" s="2" t="s">
        <v>141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128</v>
      </c>
      <c r="GM157" s="2" t="s">
        <v>298</v>
      </c>
      <c r="GN157" s="2" t="s">
        <v>131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170</v>
      </c>
      <c r="GX157" s="2" t="s">
        <v>128</v>
      </c>
      <c r="GY157" s="2" t="s">
        <v>131</v>
      </c>
      <c r="GZ157" s="2" t="s">
        <v>131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170</v>
      </c>
      <c r="HJ157" s="2" t="s">
        <v>128</v>
      </c>
      <c r="HK157" s="2" t="s">
        <v>131</v>
      </c>
      <c r="HL157" s="2" t="s">
        <v>131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128</v>
      </c>
      <c r="HW157" s="2" t="s">
        <v>560</v>
      </c>
      <c r="HX157" s="2" t="s">
        <v>1926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128</v>
      </c>
      <c r="II157" s="2" t="s">
        <v>562</v>
      </c>
      <c r="IJ157" s="2" t="s">
        <v>289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128</v>
      </c>
      <c r="IU157" s="2" t="s">
        <v>842</v>
      </c>
      <c r="IV157" s="2" t="s">
        <v>131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170</v>
      </c>
      <c r="JF157" s="2" t="s">
        <v>128</v>
      </c>
      <c r="JG157" s="2" t="s">
        <v>131</v>
      </c>
      <c r="JH157" s="2" t="s">
        <v>131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128</v>
      </c>
      <c r="JS157" s="2" t="s">
        <v>169</v>
      </c>
      <c r="JT157" s="2" t="s">
        <v>131</v>
      </c>
      <c r="JU157" s="2" t="s">
        <v>141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170</v>
      </c>
      <c r="KP157" s="2" t="s">
        <v>128</v>
      </c>
      <c r="KQ157" s="2" t="s">
        <v>131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172</v>
      </c>
      <c r="LC157" s="2" t="s">
        <v>131</v>
      </c>
      <c r="LD157" s="2" t="s">
        <v>131</v>
      </c>
      <c r="LE157" s="2" t="s">
        <v>141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128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128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170</v>
      </c>
      <c r="ML157" s="2" t="s">
        <v>128</v>
      </c>
      <c r="MM157" s="2" t="s">
        <v>131</v>
      </c>
      <c r="MN157" s="2" t="s">
        <v>131</v>
      </c>
      <c r="MO157" s="2" t="s">
        <v>141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128</v>
      </c>
      <c r="MY157" s="2" t="s">
        <v>131</v>
      </c>
      <c r="MZ157" s="2" t="s">
        <v>131</v>
      </c>
      <c r="NA157" s="2" t="s">
        <v>141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128</v>
      </c>
      <c r="NK157" s="2" t="s">
        <v>131</v>
      </c>
      <c r="NL157" s="2" t="s">
        <v>131</v>
      </c>
      <c r="NM157" s="2" t="s">
        <v>141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128</v>
      </c>
      <c r="OI157" s="2" t="s">
        <v>131</v>
      </c>
      <c r="OJ157" s="2" t="s">
        <v>131</v>
      </c>
      <c r="OK157" s="2" t="s">
        <v>141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139</v>
      </c>
      <c r="PF157" s="2" t="s">
        <v>172</v>
      </c>
      <c r="PG157" s="2" t="s">
        <v>173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170</v>
      </c>
      <c r="PR157" s="2" t="s">
        <v>128</v>
      </c>
      <c r="PS157" s="2" t="s">
        <v>131</v>
      </c>
      <c r="PT157" s="2" t="s">
        <v>131</v>
      </c>
      <c r="PU157" s="2" t="s">
        <v>141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128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172</v>
      </c>
      <c r="RC157" s="2" t="s">
        <v>845</v>
      </c>
      <c r="RD157" s="2" t="s">
        <v>131</v>
      </c>
      <c r="RE157" s="2" t="s">
        <v>141</v>
      </c>
      <c r="RF157" s="2" t="s">
        <v>131</v>
      </c>
    </row>
    <row r="158">
      <c r="A158" s="2" t="s">
        <v>1927</v>
      </c>
      <c r="B158" s="2" t="s">
        <v>120</v>
      </c>
      <c r="C158" s="2" t="s">
        <v>1877</v>
      </c>
      <c r="D158" s="2" t="s">
        <v>909</v>
      </c>
      <c r="E158" s="2" t="s">
        <v>910</v>
      </c>
      <c r="F158" s="2" t="s">
        <v>1928</v>
      </c>
      <c r="G158" s="2" t="s">
        <v>1928</v>
      </c>
      <c r="H158" s="2" t="s">
        <v>1928</v>
      </c>
      <c r="I158" s="2" t="s">
        <v>1126</v>
      </c>
      <c r="J158" s="2" t="s">
        <v>126</v>
      </c>
      <c r="K158" s="2" t="s">
        <v>1022</v>
      </c>
      <c r="L158" s="3">
        <v>113.4</v>
      </c>
      <c r="M158" s="3">
        <v>119.07</v>
      </c>
      <c r="N158" s="3">
        <v>269.99</v>
      </c>
      <c r="O158" s="2" t="s">
        <v>615</v>
      </c>
      <c r="P158" s="2" t="s">
        <v>616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219</v>
      </c>
      <c r="V158" s="2" t="s">
        <v>220</v>
      </c>
      <c r="W158" s="2" t="s">
        <v>135</v>
      </c>
      <c r="X158" s="2" t="s">
        <v>131</v>
      </c>
      <c r="Y158" s="2" t="s">
        <v>356</v>
      </c>
      <c r="Z158" s="4">
        <v>91</v>
      </c>
      <c r="AA158" s="4">
        <f>=ROUNDDOWN({0},0)</f>
      </c>
      <c r="AB158" s="5"/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139</v>
      </c>
      <c r="BV158" s="2" t="s">
        <v>128</v>
      </c>
      <c r="BW158" s="2" t="s">
        <v>131</v>
      </c>
      <c r="BX158" s="2" t="s">
        <v>131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128</v>
      </c>
      <c r="CI158" s="2" t="s">
        <v>1074</v>
      </c>
      <c r="CJ158" s="2" t="s">
        <v>1587</v>
      </c>
      <c r="CK158" s="2" t="s">
        <v>141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128</v>
      </c>
      <c r="CU158" s="2" t="s">
        <v>356</v>
      </c>
      <c r="CV158" s="2" t="s">
        <v>494</v>
      </c>
      <c r="CW158" s="2" t="s">
        <v>141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128</v>
      </c>
      <c r="DG158" s="2" t="s">
        <v>228</v>
      </c>
      <c r="DH158" s="2" t="s">
        <v>131</v>
      </c>
      <c r="DI158" s="2" t="s">
        <v>141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128</v>
      </c>
      <c r="DS158" s="2" t="s">
        <v>228</v>
      </c>
      <c r="DT158" s="2" t="s">
        <v>1929</v>
      </c>
      <c r="DU158" s="2" t="s">
        <v>141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172</v>
      </c>
      <c r="EE158" s="2" t="s">
        <v>531</v>
      </c>
      <c r="EF158" s="2" t="s">
        <v>131</v>
      </c>
      <c r="EG158" s="2" t="s">
        <v>141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128</v>
      </c>
      <c r="EQ158" s="2" t="s">
        <v>1074</v>
      </c>
      <c r="ER158" s="2" t="s">
        <v>131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128</v>
      </c>
      <c r="FC158" s="2" t="s">
        <v>823</v>
      </c>
      <c r="FD158" s="2" t="s">
        <v>131</v>
      </c>
      <c r="FE158" s="2" t="s">
        <v>141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256</v>
      </c>
      <c r="FN158" s="2" t="s">
        <v>128</v>
      </c>
      <c r="FO158" s="2" t="s">
        <v>233</v>
      </c>
      <c r="FP158" s="2" t="s">
        <v>131</v>
      </c>
      <c r="FQ158" s="2" t="s">
        <v>141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170</v>
      </c>
      <c r="FZ158" s="2" t="s">
        <v>128</v>
      </c>
      <c r="GA158" s="2" t="s">
        <v>131</v>
      </c>
      <c r="GB158" s="2" t="s">
        <v>131</v>
      </c>
      <c r="GC158" s="2" t="s">
        <v>141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128</v>
      </c>
      <c r="GM158" s="2" t="s">
        <v>201</v>
      </c>
      <c r="GN158" s="2" t="s">
        <v>131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170</v>
      </c>
      <c r="GX158" s="2" t="s">
        <v>128</v>
      </c>
      <c r="GY158" s="2" t="s">
        <v>131</v>
      </c>
      <c r="GZ158" s="2" t="s">
        <v>131</v>
      </c>
      <c r="HA158" s="2" t="s">
        <v>141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128</v>
      </c>
      <c r="HK158" s="2" t="s">
        <v>880</v>
      </c>
      <c r="HL158" s="2" t="s">
        <v>131</v>
      </c>
      <c r="HM158" s="2" t="s">
        <v>141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421</v>
      </c>
      <c r="HV158" s="2" t="s">
        <v>128</v>
      </c>
      <c r="HW158" s="2" t="s">
        <v>494</v>
      </c>
      <c r="HX158" s="2" t="s">
        <v>131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128</v>
      </c>
      <c r="II158" s="2" t="s">
        <v>562</v>
      </c>
      <c r="IJ158" s="2" t="s">
        <v>131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128</v>
      </c>
      <c r="IU158" s="2" t="s">
        <v>587</v>
      </c>
      <c r="IV158" s="2" t="s">
        <v>131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170</v>
      </c>
      <c r="JF158" s="2" t="s">
        <v>128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128</v>
      </c>
      <c r="KQ158" s="2" t="s">
        <v>131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172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128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128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128</v>
      </c>
      <c r="MM158" s="2" t="s">
        <v>131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128</v>
      </c>
      <c r="MY158" s="2" t="s">
        <v>131</v>
      </c>
      <c r="MZ158" s="2" t="s">
        <v>131</v>
      </c>
      <c r="NA158" s="2" t="s">
        <v>141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128</v>
      </c>
      <c r="NK158" s="2" t="s">
        <v>131</v>
      </c>
      <c r="NL158" s="2" t="s">
        <v>131</v>
      </c>
      <c r="NM158" s="2" t="s">
        <v>141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128</v>
      </c>
      <c r="OI158" s="2" t="s">
        <v>131</v>
      </c>
      <c r="OJ158" s="2" t="s">
        <v>131</v>
      </c>
      <c r="OK158" s="2" t="s">
        <v>141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172</v>
      </c>
      <c r="PG158" s="2" t="s">
        <v>173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170</v>
      </c>
      <c r="PR158" s="2" t="s">
        <v>128</v>
      </c>
      <c r="PS158" s="2" t="s">
        <v>131</v>
      </c>
      <c r="PT158" s="2" t="s">
        <v>131</v>
      </c>
      <c r="PU158" s="2" t="s">
        <v>141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128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172</v>
      </c>
      <c r="RC158" s="2" t="s">
        <v>542</v>
      </c>
      <c r="RD158" s="2" t="s">
        <v>131</v>
      </c>
      <c r="RE158" s="2" t="s">
        <v>141</v>
      </c>
      <c r="RF158" s="2" t="s">
        <v>131</v>
      </c>
    </row>
    <row r="159">
      <c r="A159" s="2" t="s">
        <v>1930</v>
      </c>
      <c r="B159" s="2" t="s">
        <v>120</v>
      </c>
      <c r="C159" s="2" t="s">
        <v>1877</v>
      </c>
      <c r="D159" s="2" t="s">
        <v>909</v>
      </c>
      <c r="E159" s="2" t="s">
        <v>910</v>
      </c>
      <c r="F159" s="2" t="s">
        <v>1931</v>
      </c>
      <c r="G159" s="2" t="s">
        <v>1931</v>
      </c>
      <c r="H159" s="2" t="s">
        <v>1931</v>
      </c>
      <c r="I159" s="2" t="s">
        <v>1932</v>
      </c>
      <c r="J159" s="2" t="s">
        <v>126</v>
      </c>
      <c r="K159" s="2" t="s">
        <v>1933</v>
      </c>
      <c r="L159" s="3">
        <v>182</v>
      </c>
      <c r="M159" s="3">
        <v>191.1</v>
      </c>
      <c r="N159" s="3">
        <v>369.99</v>
      </c>
      <c r="O159" s="2" t="s">
        <v>128</v>
      </c>
      <c r="P159" s="2" t="s">
        <v>432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219</v>
      </c>
      <c r="V159" s="2" t="s">
        <v>1934</v>
      </c>
      <c r="W159" s="2" t="s">
        <v>183</v>
      </c>
      <c r="X159" s="2" t="s">
        <v>1743</v>
      </c>
      <c r="Y159" s="2" t="s">
        <v>131</v>
      </c>
      <c r="Z159" s="4"/>
      <c r="AA159" s="4">
        <f>=ROUNDDOWN({0},0)</f>
      </c>
      <c r="AB159" s="5"/>
      <c r="AC159" s="2" t="s">
        <v>1935</v>
      </c>
      <c r="AD159" s="4">
        <v>200</v>
      </c>
      <c r="AE159" s="4">
        <v>200</v>
      </c>
      <c r="AF159" s="6">
        <v>72</v>
      </c>
      <c r="AG159" s="6"/>
      <c r="AH159" s="7"/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962</v>
      </c>
      <c r="BV159" s="2" t="s">
        <v>128</v>
      </c>
      <c r="BW159" s="2" t="s">
        <v>131</v>
      </c>
      <c r="BX159" s="2" t="s">
        <v>131</v>
      </c>
      <c r="BY159" s="2" t="s">
        <v>141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170</v>
      </c>
      <c r="CH159" s="2" t="s">
        <v>128</v>
      </c>
      <c r="CI159" s="2" t="s">
        <v>131</v>
      </c>
      <c r="CJ159" s="2" t="s">
        <v>131</v>
      </c>
      <c r="CK159" s="2" t="s">
        <v>141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128</v>
      </c>
      <c r="CU159" s="2" t="s">
        <v>131</v>
      </c>
      <c r="CV159" s="2" t="s">
        <v>131</v>
      </c>
      <c r="CW159" s="2" t="s">
        <v>141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170</v>
      </c>
      <c r="DF159" s="2" t="s">
        <v>128</v>
      </c>
      <c r="DG159" s="2" t="s">
        <v>131</v>
      </c>
      <c r="DH159" s="2" t="s">
        <v>131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170</v>
      </c>
      <c r="DR159" s="2" t="s">
        <v>128</v>
      </c>
      <c r="DS159" s="2" t="s">
        <v>131</v>
      </c>
      <c r="DT159" s="2" t="s">
        <v>131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170</v>
      </c>
      <c r="ED159" s="2" t="s">
        <v>128</v>
      </c>
      <c r="EE159" s="2" t="s">
        <v>131</v>
      </c>
      <c r="EF159" s="2" t="s">
        <v>131</v>
      </c>
      <c r="EG159" s="2" t="s">
        <v>141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128</v>
      </c>
      <c r="EQ159" s="2" t="s">
        <v>131</v>
      </c>
      <c r="ER159" s="2" t="s">
        <v>131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170</v>
      </c>
      <c r="FB159" s="2" t="s">
        <v>128</v>
      </c>
      <c r="FC159" s="2" t="s">
        <v>131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256</v>
      </c>
      <c r="FN159" s="2" t="s">
        <v>128</v>
      </c>
      <c r="FO159" s="2" t="s">
        <v>131</v>
      </c>
      <c r="FP159" s="2" t="s">
        <v>131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170</v>
      </c>
      <c r="FZ159" s="2" t="s">
        <v>128</v>
      </c>
      <c r="GA159" s="2" t="s">
        <v>131</v>
      </c>
      <c r="GB159" s="2" t="s">
        <v>131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170</v>
      </c>
      <c r="GL159" s="2" t="s">
        <v>128</v>
      </c>
      <c r="GM159" s="2" t="s">
        <v>131</v>
      </c>
      <c r="GN159" s="2" t="s">
        <v>131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171</v>
      </c>
      <c r="GX159" s="2" t="s">
        <v>128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170</v>
      </c>
      <c r="HJ159" s="2" t="s">
        <v>128</v>
      </c>
      <c r="HK159" s="2" t="s">
        <v>131</v>
      </c>
      <c r="HL159" s="2" t="s">
        <v>131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128</v>
      </c>
      <c r="HW159" s="2" t="s">
        <v>131</v>
      </c>
      <c r="HX159" s="2" t="s">
        <v>131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170</v>
      </c>
      <c r="IH159" s="2" t="s">
        <v>128</v>
      </c>
      <c r="II159" s="2" t="s">
        <v>131</v>
      </c>
      <c r="IJ159" s="2" t="s">
        <v>131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131</v>
      </c>
      <c r="IV159" s="2" t="s">
        <v>131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128</v>
      </c>
      <c r="JG159" s="2" t="s">
        <v>131</v>
      </c>
      <c r="JH159" s="2" t="s">
        <v>131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128</v>
      </c>
      <c r="JS159" s="2" t="s">
        <v>131</v>
      </c>
      <c r="JT159" s="2" t="s">
        <v>131</v>
      </c>
      <c r="JU159" s="2" t="s">
        <v>141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128</v>
      </c>
      <c r="KE159" s="2" t="s">
        <v>131</v>
      </c>
      <c r="KF159" s="2" t="s">
        <v>131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128</v>
      </c>
      <c r="KQ159" s="2" t="s">
        <v>131</v>
      </c>
      <c r="KR159" s="2" t="s">
        <v>131</v>
      </c>
      <c r="KS159" s="2" t="s">
        <v>141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172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128</v>
      </c>
      <c r="MA159" s="2" t="s">
        <v>131</v>
      </c>
      <c r="MB159" s="2" t="s">
        <v>131</v>
      </c>
      <c r="MC159" s="2" t="s">
        <v>141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128</v>
      </c>
      <c r="MM159" s="2" t="s">
        <v>131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128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128</v>
      </c>
      <c r="NW159" s="2" t="s">
        <v>131</v>
      </c>
      <c r="NX159" s="2" t="s">
        <v>131</v>
      </c>
      <c r="NY159" s="2" t="s">
        <v>141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128</v>
      </c>
      <c r="OI159" s="2" t="s">
        <v>131</v>
      </c>
      <c r="OJ159" s="2" t="s">
        <v>131</v>
      </c>
      <c r="OK159" s="2" t="s">
        <v>141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128</v>
      </c>
      <c r="OU159" s="2" t="s">
        <v>131</v>
      </c>
      <c r="OV159" s="2" t="s">
        <v>131</v>
      </c>
      <c r="OW159" s="2" t="s">
        <v>141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128</v>
      </c>
      <c r="PS159" s="2" t="s">
        <v>131</v>
      </c>
      <c r="PT159" s="2" t="s">
        <v>131</v>
      </c>
      <c r="PU159" s="2" t="s">
        <v>141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128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131</v>
      </c>
      <c r="RB159" s="2" t="s">
        <v>131</v>
      </c>
      <c r="RC159" s="2" t="s">
        <v>131</v>
      </c>
      <c r="RD159" s="2" t="s">
        <v>131</v>
      </c>
      <c r="RE159" s="2" t="s">
        <v>131</v>
      </c>
      <c r="RF159" s="2" t="s">
        <v>131</v>
      </c>
    </row>
    <row r="160">
      <c r="A160" s="2" t="s">
        <v>1936</v>
      </c>
      <c r="B160" s="2" t="s">
        <v>120</v>
      </c>
      <c r="C160" s="2" t="s">
        <v>1877</v>
      </c>
      <c r="D160" s="2" t="s">
        <v>909</v>
      </c>
      <c r="E160" s="2" t="s">
        <v>910</v>
      </c>
      <c r="F160" s="2" t="s">
        <v>1931</v>
      </c>
      <c r="G160" s="2" t="s">
        <v>1931</v>
      </c>
      <c r="H160" s="2" t="s">
        <v>1931</v>
      </c>
      <c r="I160" s="2" t="s">
        <v>1932</v>
      </c>
      <c r="J160" s="2" t="s">
        <v>126</v>
      </c>
      <c r="K160" s="2" t="s">
        <v>1937</v>
      </c>
      <c r="L160" s="3">
        <v>182</v>
      </c>
      <c r="M160" s="3">
        <v>191.1</v>
      </c>
      <c r="N160" s="3">
        <v>369.99</v>
      </c>
      <c r="O160" s="2" t="s">
        <v>128</v>
      </c>
      <c r="P160" s="2" t="s">
        <v>432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219</v>
      </c>
      <c r="V160" s="2" t="s">
        <v>1934</v>
      </c>
      <c r="W160" s="2" t="s">
        <v>183</v>
      </c>
      <c r="X160" s="2" t="s">
        <v>1743</v>
      </c>
      <c r="Y160" s="2" t="s">
        <v>131</v>
      </c>
      <c r="Z160" s="4"/>
      <c r="AA160" s="4">
        <f>=ROUNDDOWN({0},0)</f>
      </c>
      <c r="AB160" s="5"/>
      <c r="AC160" s="2" t="s">
        <v>1935</v>
      </c>
      <c r="AD160" s="4">
        <v>100</v>
      </c>
      <c r="AE160" s="4">
        <v>100</v>
      </c>
      <c r="AF160" s="6">
        <v>72</v>
      </c>
      <c r="AG160" s="6"/>
      <c r="AH160" s="7"/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962</v>
      </c>
      <c r="BV160" s="2" t="s">
        <v>128</v>
      </c>
      <c r="BW160" s="2" t="s">
        <v>131</v>
      </c>
      <c r="BX160" s="2" t="s">
        <v>131</v>
      </c>
      <c r="BY160" s="2" t="s">
        <v>141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170</v>
      </c>
      <c r="CH160" s="2" t="s">
        <v>128</v>
      </c>
      <c r="CI160" s="2" t="s">
        <v>131</v>
      </c>
      <c r="CJ160" s="2" t="s">
        <v>131</v>
      </c>
      <c r="CK160" s="2" t="s">
        <v>141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128</v>
      </c>
      <c r="CU160" s="2" t="s">
        <v>131</v>
      </c>
      <c r="CV160" s="2" t="s">
        <v>131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170</v>
      </c>
      <c r="DF160" s="2" t="s">
        <v>128</v>
      </c>
      <c r="DG160" s="2" t="s">
        <v>131</v>
      </c>
      <c r="DH160" s="2" t="s">
        <v>131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170</v>
      </c>
      <c r="DR160" s="2" t="s">
        <v>128</v>
      </c>
      <c r="DS160" s="2" t="s">
        <v>131</v>
      </c>
      <c r="DT160" s="2" t="s">
        <v>131</v>
      </c>
      <c r="DU160" s="2" t="s">
        <v>141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170</v>
      </c>
      <c r="ED160" s="2" t="s">
        <v>128</v>
      </c>
      <c r="EE160" s="2" t="s">
        <v>131</v>
      </c>
      <c r="EF160" s="2" t="s">
        <v>131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128</v>
      </c>
      <c r="EQ160" s="2" t="s">
        <v>131</v>
      </c>
      <c r="ER160" s="2" t="s">
        <v>131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170</v>
      </c>
      <c r="FB160" s="2" t="s">
        <v>128</v>
      </c>
      <c r="FC160" s="2" t="s">
        <v>131</v>
      </c>
      <c r="FD160" s="2" t="s">
        <v>131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256</v>
      </c>
      <c r="FN160" s="2" t="s">
        <v>128</v>
      </c>
      <c r="FO160" s="2" t="s">
        <v>131</v>
      </c>
      <c r="FP160" s="2" t="s">
        <v>131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170</v>
      </c>
      <c r="FZ160" s="2" t="s">
        <v>128</v>
      </c>
      <c r="GA160" s="2" t="s">
        <v>131</v>
      </c>
      <c r="GB160" s="2" t="s">
        <v>131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170</v>
      </c>
      <c r="GL160" s="2" t="s">
        <v>128</v>
      </c>
      <c r="GM160" s="2" t="s">
        <v>131</v>
      </c>
      <c r="GN160" s="2" t="s">
        <v>131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171</v>
      </c>
      <c r="GX160" s="2" t="s">
        <v>128</v>
      </c>
      <c r="GY160" s="2" t="s">
        <v>131</v>
      </c>
      <c r="GZ160" s="2" t="s">
        <v>131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170</v>
      </c>
      <c r="HJ160" s="2" t="s">
        <v>128</v>
      </c>
      <c r="HK160" s="2" t="s">
        <v>131</v>
      </c>
      <c r="HL160" s="2" t="s">
        <v>131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128</v>
      </c>
      <c r="HW160" s="2" t="s">
        <v>131</v>
      </c>
      <c r="HX160" s="2" t="s">
        <v>131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170</v>
      </c>
      <c r="IH160" s="2" t="s">
        <v>128</v>
      </c>
      <c r="II160" s="2" t="s">
        <v>131</v>
      </c>
      <c r="IJ160" s="2" t="s">
        <v>131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128</v>
      </c>
      <c r="IU160" s="2" t="s">
        <v>131</v>
      </c>
      <c r="IV160" s="2" t="s">
        <v>131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170</v>
      </c>
      <c r="JF160" s="2" t="s">
        <v>128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128</v>
      </c>
      <c r="JS160" s="2" t="s">
        <v>131</v>
      </c>
      <c r="JT160" s="2" t="s">
        <v>131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128</v>
      </c>
      <c r="KE160" s="2" t="s">
        <v>131</v>
      </c>
      <c r="KF160" s="2" t="s">
        <v>131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128</v>
      </c>
      <c r="KQ160" s="2" t="s">
        <v>131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172</v>
      </c>
      <c r="LC160" s="2" t="s">
        <v>131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128</v>
      </c>
      <c r="MA160" s="2" t="s">
        <v>131</v>
      </c>
      <c r="MB160" s="2" t="s">
        <v>131</v>
      </c>
      <c r="MC160" s="2" t="s">
        <v>141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128</v>
      </c>
      <c r="MM160" s="2" t="s">
        <v>131</v>
      </c>
      <c r="MN160" s="2" t="s">
        <v>131</v>
      </c>
      <c r="MO160" s="2" t="s">
        <v>141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128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128</v>
      </c>
      <c r="NW160" s="2" t="s">
        <v>131</v>
      </c>
      <c r="NX160" s="2" t="s">
        <v>131</v>
      </c>
      <c r="NY160" s="2" t="s">
        <v>141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170</v>
      </c>
      <c r="OT160" s="2" t="s">
        <v>128</v>
      </c>
      <c r="OU160" s="2" t="s">
        <v>131</v>
      </c>
      <c r="OV160" s="2" t="s">
        <v>131</v>
      </c>
      <c r="OW160" s="2" t="s">
        <v>141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128</v>
      </c>
      <c r="PS160" s="2" t="s">
        <v>131</v>
      </c>
      <c r="PT160" s="2" t="s">
        <v>131</v>
      </c>
      <c r="PU160" s="2" t="s">
        <v>141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128</v>
      </c>
      <c r="QQ160" s="2" t="s">
        <v>131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131</v>
      </c>
      <c r="RB160" s="2" t="s">
        <v>131</v>
      </c>
      <c r="RC160" s="2" t="s">
        <v>131</v>
      </c>
      <c r="RD160" s="2" t="s">
        <v>131</v>
      </c>
      <c r="RE160" s="2" t="s">
        <v>131</v>
      </c>
      <c r="RF160" s="2" t="s">
        <v>131</v>
      </c>
    </row>
    <row r="161">
      <c r="A161" s="2" t="s">
        <v>1938</v>
      </c>
      <c r="B161" s="2" t="s">
        <v>120</v>
      </c>
      <c r="C161" s="2" t="s">
        <v>1877</v>
      </c>
      <c r="D161" s="2" t="s">
        <v>909</v>
      </c>
      <c r="E161" s="2" t="s">
        <v>910</v>
      </c>
      <c r="F161" s="2" t="s">
        <v>1939</v>
      </c>
      <c r="G161" s="2" t="s">
        <v>1939</v>
      </c>
      <c r="H161" s="2" t="s">
        <v>1939</v>
      </c>
      <c r="I161" s="2" t="s">
        <v>1940</v>
      </c>
      <c r="J161" s="2" t="s">
        <v>126</v>
      </c>
      <c r="K161" s="2" t="s">
        <v>1155</v>
      </c>
      <c r="L161" s="3">
        <v>166.06</v>
      </c>
      <c r="M161" s="3">
        <v>174.36</v>
      </c>
      <c r="N161" s="3">
        <v>379.99</v>
      </c>
      <c r="O161" s="2" t="s">
        <v>615</v>
      </c>
      <c r="P161" s="2" t="s">
        <v>616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219</v>
      </c>
      <c r="V161" s="2" t="s">
        <v>220</v>
      </c>
      <c r="W161" s="2" t="s">
        <v>1117</v>
      </c>
      <c r="X161" s="2" t="s">
        <v>740</v>
      </c>
      <c r="Y161" s="2" t="s">
        <v>818</v>
      </c>
      <c r="Z161" s="4">
        <v>97</v>
      </c>
      <c r="AA161" s="4">
        <f>=ROUNDDOWN(97,0)</f>
      </c>
      <c r="AB161" s="5">
        <v>1</v>
      </c>
      <c r="AC161" s="2" t="s">
        <v>131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256</v>
      </c>
      <c r="BV161" s="2" t="s">
        <v>128</v>
      </c>
      <c r="BW161" s="2" t="s">
        <v>131</v>
      </c>
      <c r="BX161" s="2" t="s">
        <v>131</v>
      </c>
      <c r="BY161" s="2" t="s">
        <v>141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128</v>
      </c>
      <c r="CI161" s="2" t="s">
        <v>581</v>
      </c>
      <c r="CJ161" s="2" t="s">
        <v>131</v>
      </c>
      <c r="CK161" s="2" t="s">
        <v>141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128</v>
      </c>
      <c r="CU161" s="2" t="s">
        <v>242</v>
      </c>
      <c r="CV161" s="2" t="s">
        <v>131</v>
      </c>
      <c r="CW161" s="2" t="s">
        <v>141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128</v>
      </c>
      <c r="DG161" s="2" t="s">
        <v>1120</v>
      </c>
      <c r="DH161" s="2" t="s">
        <v>586</v>
      </c>
      <c r="DI161" s="2" t="s">
        <v>141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206</v>
      </c>
      <c r="DR161" s="2" t="s">
        <v>128</v>
      </c>
      <c r="DS161" s="2" t="s">
        <v>131</v>
      </c>
      <c r="DT161" s="2" t="s">
        <v>131</v>
      </c>
      <c r="DU161" s="2" t="s">
        <v>141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128</v>
      </c>
      <c r="EE161" s="2" t="s">
        <v>539</v>
      </c>
      <c r="EF161" s="2" t="s">
        <v>131</v>
      </c>
      <c r="EG161" s="2" t="s">
        <v>141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128</v>
      </c>
      <c r="EQ161" s="2" t="s">
        <v>821</v>
      </c>
      <c r="ER161" s="2" t="s">
        <v>131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170</v>
      </c>
      <c r="FB161" s="2" t="s">
        <v>128</v>
      </c>
      <c r="FC161" s="2" t="s">
        <v>131</v>
      </c>
      <c r="FD161" s="2" t="s">
        <v>131</v>
      </c>
      <c r="FE161" s="2" t="s">
        <v>141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256</v>
      </c>
      <c r="FN161" s="2" t="s">
        <v>128</v>
      </c>
      <c r="FO161" s="2" t="s">
        <v>233</v>
      </c>
      <c r="FP161" s="2" t="s">
        <v>131</v>
      </c>
      <c r="FQ161" s="2" t="s">
        <v>141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170</v>
      </c>
      <c r="FZ161" s="2" t="s">
        <v>128</v>
      </c>
      <c r="GA161" s="2" t="s">
        <v>131</v>
      </c>
      <c r="GB161" s="2" t="s">
        <v>131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128</v>
      </c>
      <c r="GM161" s="2" t="s">
        <v>298</v>
      </c>
      <c r="GN161" s="2" t="s">
        <v>131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170</v>
      </c>
      <c r="GX161" s="2" t="s">
        <v>128</v>
      </c>
      <c r="GY161" s="2" t="s">
        <v>131</v>
      </c>
      <c r="GZ161" s="2" t="s">
        <v>131</v>
      </c>
      <c r="HA161" s="2" t="s">
        <v>141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170</v>
      </c>
      <c r="HJ161" s="2" t="s">
        <v>128</v>
      </c>
      <c r="HK161" s="2" t="s">
        <v>131</v>
      </c>
      <c r="HL161" s="2" t="s">
        <v>131</v>
      </c>
      <c r="HM161" s="2" t="s">
        <v>141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128</v>
      </c>
      <c r="HW161" s="2" t="s">
        <v>560</v>
      </c>
      <c r="HX161" s="2" t="s">
        <v>131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128</v>
      </c>
      <c r="II161" s="2" t="s">
        <v>562</v>
      </c>
      <c r="IJ161" s="2" t="s">
        <v>131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128</v>
      </c>
      <c r="IU161" s="2" t="s">
        <v>242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170</v>
      </c>
      <c r="JF161" s="2" t="s">
        <v>128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128</v>
      </c>
      <c r="JS161" s="2" t="s">
        <v>169</v>
      </c>
      <c r="JT161" s="2" t="s">
        <v>131</v>
      </c>
      <c r="JU161" s="2" t="s">
        <v>141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128</v>
      </c>
      <c r="KQ161" s="2" t="s">
        <v>131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172</v>
      </c>
      <c r="LC161" s="2" t="s">
        <v>131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128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128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128</v>
      </c>
      <c r="MM161" s="2" t="s">
        <v>131</v>
      </c>
      <c r="MN161" s="2" t="s">
        <v>131</v>
      </c>
      <c r="MO161" s="2" t="s">
        <v>141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128</v>
      </c>
      <c r="MY161" s="2" t="s">
        <v>131</v>
      </c>
      <c r="MZ161" s="2" t="s">
        <v>131</v>
      </c>
      <c r="NA161" s="2" t="s">
        <v>141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128</v>
      </c>
      <c r="NK161" s="2" t="s">
        <v>131</v>
      </c>
      <c r="NL161" s="2" t="s">
        <v>131</v>
      </c>
      <c r="NM161" s="2" t="s">
        <v>141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128</v>
      </c>
      <c r="OI161" s="2" t="s">
        <v>131</v>
      </c>
      <c r="OJ161" s="2" t="s">
        <v>131</v>
      </c>
      <c r="OK161" s="2" t="s">
        <v>141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139</v>
      </c>
      <c r="PF161" s="2" t="s">
        <v>172</v>
      </c>
      <c r="PG161" s="2" t="s">
        <v>173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170</v>
      </c>
      <c r="PR161" s="2" t="s">
        <v>128</v>
      </c>
      <c r="PS161" s="2" t="s">
        <v>131</v>
      </c>
      <c r="PT161" s="2" t="s">
        <v>131</v>
      </c>
      <c r="PU161" s="2" t="s">
        <v>141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170</v>
      </c>
      <c r="QP161" s="2" t="s">
        <v>128</v>
      </c>
      <c r="QQ161" s="2" t="s">
        <v>131</v>
      </c>
      <c r="QR161" s="2" t="s">
        <v>131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139</v>
      </c>
      <c r="RB161" s="2" t="s">
        <v>172</v>
      </c>
      <c r="RC161" s="2" t="s">
        <v>827</v>
      </c>
      <c r="RD161" s="2" t="s">
        <v>131</v>
      </c>
      <c r="RE161" s="2" t="s">
        <v>141</v>
      </c>
      <c r="RF161" s="2" t="s">
        <v>131</v>
      </c>
    </row>
    <row r="162">
      <c r="A162" s="2" t="s">
        <v>1941</v>
      </c>
      <c r="B162" s="2" t="s">
        <v>120</v>
      </c>
      <c r="C162" s="2" t="s">
        <v>1877</v>
      </c>
      <c r="D162" s="2" t="s">
        <v>909</v>
      </c>
      <c r="E162" s="2" t="s">
        <v>910</v>
      </c>
      <c r="F162" s="2" t="s">
        <v>1942</v>
      </c>
      <c r="G162" s="2" t="s">
        <v>1942</v>
      </c>
      <c r="H162" s="2" t="s">
        <v>1942</v>
      </c>
      <c r="I162" s="2" t="s">
        <v>1943</v>
      </c>
      <c r="J162" s="2" t="s">
        <v>126</v>
      </c>
      <c r="K162" s="2" t="s">
        <v>1095</v>
      </c>
      <c r="L162" s="3">
        <v>66.24</v>
      </c>
      <c r="M162" s="3">
        <v>69.55</v>
      </c>
      <c r="N162" s="3">
        <v>149.99</v>
      </c>
      <c r="O162" s="2" t="s">
        <v>615</v>
      </c>
      <c r="P162" s="2" t="s">
        <v>616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219</v>
      </c>
      <c r="V162" s="2" t="s">
        <v>220</v>
      </c>
      <c r="W162" s="2" t="s">
        <v>135</v>
      </c>
      <c r="X162" s="2" t="s">
        <v>131</v>
      </c>
      <c r="Y162" s="2" t="s">
        <v>1611</v>
      </c>
      <c r="Z162" s="4">
        <v>126</v>
      </c>
      <c r="AA162" s="4">
        <f>=ROUNDDOWN({0},0)</f>
      </c>
      <c r="AB162" s="5"/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139</v>
      </c>
      <c r="BV162" s="2" t="s">
        <v>128</v>
      </c>
      <c r="BW162" s="2" t="s">
        <v>131</v>
      </c>
      <c r="BX162" s="2" t="s">
        <v>131</v>
      </c>
      <c r="BY162" s="2" t="s">
        <v>141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128</v>
      </c>
      <c r="CI162" s="2" t="s">
        <v>1944</v>
      </c>
      <c r="CJ162" s="2" t="s">
        <v>817</v>
      </c>
      <c r="CK162" s="2" t="s">
        <v>141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139</v>
      </c>
      <c r="CT162" s="2" t="s">
        <v>128</v>
      </c>
      <c r="CU162" s="2" t="s">
        <v>1611</v>
      </c>
      <c r="CV162" s="2" t="s">
        <v>486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128</v>
      </c>
      <c r="DG162" s="2" t="s">
        <v>1945</v>
      </c>
      <c r="DH162" s="2" t="s">
        <v>1071</v>
      </c>
      <c r="DI162" s="2" t="s">
        <v>141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128</v>
      </c>
      <c r="DS162" s="2" t="s">
        <v>228</v>
      </c>
      <c r="DT162" s="2" t="s">
        <v>1831</v>
      </c>
      <c r="DU162" s="2" t="s">
        <v>141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172</v>
      </c>
      <c r="EE162" s="2" t="s">
        <v>531</v>
      </c>
      <c r="EF162" s="2" t="s">
        <v>1923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128</v>
      </c>
      <c r="EQ162" s="2" t="s">
        <v>167</v>
      </c>
      <c r="ER162" s="2" t="s">
        <v>797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128</v>
      </c>
      <c r="FC162" s="2" t="s">
        <v>823</v>
      </c>
      <c r="FD162" s="2" t="s">
        <v>131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256</v>
      </c>
      <c r="FN162" s="2" t="s">
        <v>128</v>
      </c>
      <c r="FO162" s="2" t="s">
        <v>233</v>
      </c>
      <c r="FP162" s="2" t="s">
        <v>131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170</v>
      </c>
      <c r="FZ162" s="2" t="s">
        <v>128</v>
      </c>
      <c r="GA162" s="2" t="s">
        <v>131</v>
      </c>
      <c r="GB162" s="2" t="s">
        <v>131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128</v>
      </c>
      <c r="GM162" s="2" t="s">
        <v>201</v>
      </c>
      <c r="GN162" s="2" t="s">
        <v>131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170</v>
      </c>
      <c r="GX162" s="2" t="s">
        <v>128</v>
      </c>
      <c r="GY162" s="2" t="s">
        <v>131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128</v>
      </c>
      <c r="HK162" s="2" t="s">
        <v>880</v>
      </c>
      <c r="HL162" s="2" t="s">
        <v>792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421</v>
      </c>
      <c r="HV162" s="2" t="s">
        <v>128</v>
      </c>
      <c r="HW162" s="2" t="s">
        <v>494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128</v>
      </c>
      <c r="II162" s="2" t="s">
        <v>562</v>
      </c>
      <c r="IJ162" s="2" t="s">
        <v>131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267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128</v>
      </c>
      <c r="JG162" s="2" t="s">
        <v>131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128</v>
      </c>
      <c r="KQ162" s="2" t="s">
        <v>131</v>
      </c>
      <c r="KR162" s="2" t="s">
        <v>131</v>
      </c>
      <c r="KS162" s="2" t="s">
        <v>141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172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128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128</v>
      </c>
      <c r="MM162" s="2" t="s">
        <v>131</v>
      </c>
      <c r="MN162" s="2" t="s">
        <v>131</v>
      </c>
      <c r="MO162" s="2" t="s">
        <v>141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128</v>
      </c>
      <c r="MY162" s="2" t="s">
        <v>131</v>
      </c>
      <c r="MZ162" s="2" t="s">
        <v>131</v>
      </c>
      <c r="NA162" s="2" t="s">
        <v>141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128</v>
      </c>
      <c r="OI162" s="2" t="s">
        <v>131</v>
      </c>
      <c r="OJ162" s="2" t="s">
        <v>131</v>
      </c>
      <c r="OK162" s="2" t="s">
        <v>141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139</v>
      </c>
      <c r="PF162" s="2" t="s">
        <v>172</v>
      </c>
      <c r="PG162" s="2" t="s">
        <v>497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128</v>
      </c>
      <c r="PS162" s="2" t="s">
        <v>131</v>
      </c>
      <c r="PT162" s="2" t="s">
        <v>131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170</v>
      </c>
      <c r="QP162" s="2" t="s">
        <v>128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139</v>
      </c>
      <c r="RB162" s="2" t="s">
        <v>172</v>
      </c>
      <c r="RC162" s="2" t="s">
        <v>1946</v>
      </c>
      <c r="RD162" s="2" t="s">
        <v>131</v>
      </c>
      <c r="RE162" s="2" t="s">
        <v>141</v>
      </c>
      <c r="RF162" s="2" t="s">
        <v>131</v>
      </c>
    </row>
    <row r="163">
      <c r="A163" s="2" t="s">
        <v>1947</v>
      </c>
      <c r="B163" s="2" t="s">
        <v>120</v>
      </c>
      <c r="C163" s="2" t="s">
        <v>1877</v>
      </c>
      <c r="D163" s="2" t="s">
        <v>909</v>
      </c>
      <c r="E163" s="2" t="s">
        <v>910</v>
      </c>
      <c r="F163" s="2" t="s">
        <v>1948</v>
      </c>
      <c r="G163" s="2" t="s">
        <v>1948</v>
      </c>
      <c r="H163" s="2" t="s">
        <v>1948</v>
      </c>
      <c r="I163" s="2" t="s">
        <v>1949</v>
      </c>
      <c r="J163" s="2" t="s">
        <v>126</v>
      </c>
      <c r="K163" s="2" t="s">
        <v>1127</v>
      </c>
      <c r="L163" s="3">
        <v>180</v>
      </c>
      <c r="M163" s="3">
        <v>189</v>
      </c>
      <c r="N163" s="3">
        <v>379.99</v>
      </c>
      <c r="O163" s="2" t="s">
        <v>128</v>
      </c>
      <c r="P163" s="2" t="s">
        <v>432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219</v>
      </c>
      <c r="V163" s="2" t="s">
        <v>220</v>
      </c>
      <c r="W163" s="2" t="s">
        <v>135</v>
      </c>
      <c r="X163" s="2" t="s">
        <v>183</v>
      </c>
      <c r="Y163" s="2" t="s">
        <v>1142</v>
      </c>
      <c r="Z163" s="4">
        <v>119</v>
      </c>
      <c r="AA163" s="4">
        <f>=ROUNDDOWN({0},0)</f>
      </c>
      <c r="AB163" s="5"/>
      <c r="AC163" s="2" t="s">
        <v>131</v>
      </c>
      <c r="AD163" s="4"/>
      <c r="AE163" s="4"/>
      <c r="AF163" s="6">
        <v>72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606</v>
      </c>
      <c r="BV163" s="2" t="s">
        <v>128</v>
      </c>
      <c r="BW163" s="2" t="s">
        <v>131</v>
      </c>
      <c r="BX163" s="2" t="s">
        <v>131</v>
      </c>
      <c r="BY163" s="2" t="s">
        <v>141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128</v>
      </c>
      <c r="CI163" s="2" t="s">
        <v>1170</v>
      </c>
      <c r="CJ163" s="2" t="s">
        <v>131</v>
      </c>
      <c r="CK163" s="2" t="s">
        <v>141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128</v>
      </c>
      <c r="CU163" s="2" t="s">
        <v>686</v>
      </c>
      <c r="CV163" s="2" t="s">
        <v>131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256</v>
      </c>
      <c r="DF163" s="2" t="s">
        <v>128</v>
      </c>
      <c r="DG163" s="2" t="s">
        <v>131</v>
      </c>
      <c r="DH163" s="2" t="s">
        <v>131</v>
      </c>
      <c r="DI163" s="2" t="s">
        <v>141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256</v>
      </c>
      <c r="DR163" s="2" t="s">
        <v>128</v>
      </c>
      <c r="DS163" s="2" t="s">
        <v>131</v>
      </c>
      <c r="DT163" s="2" t="s">
        <v>131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170</v>
      </c>
      <c r="ED163" s="2" t="s">
        <v>128</v>
      </c>
      <c r="EE163" s="2" t="s">
        <v>131</v>
      </c>
      <c r="EF163" s="2" t="s">
        <v>131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128</v>
      </c>
      <c r="EQ163" s="2" t="s">
        <v>724</v>
      </c>
      <c r="ER163" s="2" t="s">
        <v>131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170</v>
      </c>
      <c r="FB163" s="2" t="s">
        <v>128</v>
      </c>
      <c r="FC163" s="2" t="s">
        <v>131</v>
      </c>
      <c r="FD163" s="2" t="s">
        <v>131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128</v>
      </c>
      <c r="FO163" s="2" t="s">
        <v>446</v>
      </c>
      <c r="FP163" s="2" t="s">
        <v>131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170</v>
      </c>
      <c r="FZ163" s="2" t="s">
        <v>128</v>
      </c>
      <c r="GA163" s="2" t="s">
        <v>131</v>
      </c>
      <c r="GB163" s="2" t="s">
        <v>131</v>
      </c>
      <c r="GC163" s="2" t="s">
        <v>141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256</v>
      </c>
      <c r="GL163" s="2" t="s">
        <v>128</v>
      </c>
      <c r="GM163" s="2" t="s">
        <v>131</v>
      </c>
      <c r="GN163" s="2" t="s">
        <v>131</v>
      </c>
      <c r="GO163" s="2" t="s">
        <v>141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170</v>
      </c>
      <c r="GX163" s="2" t="s">
        <v>128</v>
      </c>
      <c r="GY163" s="2" t="s">
        <v>131</v>
      </c>
      <c r="GZ163" s="2" t="s">
        <v>131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170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256</v>
      </c>
      <c r="HV163" s="2" t="s">
        <v>128</v>
      </c>
      <c r="HW163" s="2" t="s">
        <v>131</v>
      </c>
      <c r="HX163" s="2" t="s">
        <v>131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256</v>
      </c>
      <c r="IH163" s="2" t="s">
        <v>128</v>
      </c>
      <c r="II163" s="2" t="s">
        <v>131</v>
      </c>
      <c r="IJ163" s="2" t="s">
        <v>131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128</v>
      </c>
      <c r="IU163" s="2" t="s">
        <v>686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128</v>
      </c>
      <c r="JS163" s="2" t="s">
        <v>686</v>
      </c>
      <c r="JT163" s="2" t="s">
        <v>131</v>
      </c>
      <c r="JU163" s="2" t="s">
        <v>141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170</v>
      </c>
      <c r="KD163" s="2" t="s">
        <v>128</v>
      </c>
      <c r="KE163" s="2" t="s">
        <v>131</v>
      </c>
      <c r="KF163" s="2" t="s">
        <v>131</v>
      </c>
      <c r="KG163" s="2" t="s">
        <v>141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128</v>
      </c>
      <c r="KQ163" s="2" t="s">
        <v>131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172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128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128</v>
      </c>
      <c r="MM163" s="2" t="s">
        <v>131</v>
      </c>
      <c r="MN163" s="2" t="s">
        <v>131</v>
      </c>
      <c r="MO163" s="2" t="s">
        <v>141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128</v>
      </c>
      <c r="NK163" s="2" t="s">
        <v>131</v>
      </c>
      <c r="NL163" s="2" t="s">
        <v>131</v>
      </c>
      <c r="NM163" s="2" t="s">
        <v>141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128</v>
      </c>
      <c r="NW163" s="2" t="s">
        <v>131</v>
      </c>
      <c r="NX163" s="2" t="s">
        <v>131</v>
      </c>
      <c r="NY163" s="2" t="s">
        <v>141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128</v>
      </c>
      <c r="OI163" s="2" t="s">
        <v>131</v>
      </c>
      <c r="OJ163" s="2" t="s">
        <v>131</v>
      </c>
      <c r="OK163" s="2" t="s">
        <v>141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128</v>
      </c>
      <c r="OU163" s="2" t="s">
        <v>131</v>
      </c>
      <c r="OV163" s="2" t="s">
        <v>131</v>
      </c>
      <c r="OW163" s="2" t="s">
        <v>141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128</v>
      </c>
      <c r="PS163" s="2" t="s">
        <v>131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170</v>
      </c>
      <c r="QP163" s="2" t="s">
        <v>128</v>
      </c>
      <c r="QQ163" s="2" t="s">
        <v>131</v>
      </c>
      <c r="QR163" s="2" t="s">
        <v>131</v>
      </c>
      <c r="QS163" s="2" t="s">
        <v>141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131</v>
      </c>
      <c r="RB163" s="2" t="s">
        <v>131</v>
      </c>
      <c r="RC163" s="2" t="s">
        <v>131</v>
      </c>
      <c r="RD163" s="2" t="s">
        <v>131</v>
      </c>
      <c r="RE163" s="2" t="s">
        <v>131</v>
      </c>
      <c r="RF163" s="2" t="s">
        <v>131</v>
      </c>
    </row>
    <row r="164">
      <c r="A164" s="2" t="s">
        <v>1950</v>
      </c>
      <c r="B164" s="2" t="s">
        <v>120</v>
      </c>
      <c r="C164" s="2" t="s">
        <v>1877</v>
      </c>
      <c r="D164" s="2" t="s">
        <v>122</v>
      </c>
      <c r="E164" s="2" t="s">
        <v>123</v>
      </c>
      <c r="F164" s="2" t="s">
        <v>736</v>
      </c>
      <c r="G164" s="2" t="s">
        <v>736</v>
      </c>
      <c r="H164" s="2" t="s">
        <v>736</v>
      </c>
      <c r="I164" s="2" t="s">
        <v>1951</v>
      </c>
      <c r="J164" s="2" t="s">
        <v>126</v>
      </c>
      <c r="K164" s="2" t="s">
        <v>366</v>
      </c>
      <c r="L164" s="3">
        <v>52.44</v>
      </c>
      <c r="M164" s="3">
        <v>55.06</v>
      </c>
      <c r="N164" s="3">
        <v>119.99</v>
      </c>
      <c r="O164" s="2" t="s">
        <v>615</v>
      </c>
      <c r="P164" s="2" t="s">
        <v>616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219</v>
      </c>
      <c r="V164" s="2" t="s">
        <v>220</v>
      </c>
      <c r="W164" s="2" t="s">
        <v>135</v>
      </c>
      <c r="X164" s="2" t="s">
        <v>183</v>
      </c>
      <c r="Y164" s="2" t="s">
        <v>1916</v>
      </c>
      <c r="Z164" s="4">
        <v>21</v>
      </c>
      <c r="AA164" s="4">
        <f>=ROUNDDOWN(26.25,0)</f>
      </c>
      <c r="AB164" s="5">
        <v>0.8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11</v>
      </c>
      <c r="AQ164" s="8">
        <v>659.63</v>
      </c>
      <c r="AR164" s="4"/>
      <c r="AS164" s="8"/>
      <c r="AT164" s="7"/>
      <c r="AU164" s="7"/>
      <c r="AV164" s="4">
        <v>11</v>
      </c>
      <c r="AW164" s="8">
        <v>659.63</v>
      </c>
      <c r="AX164" s="4"/>
      <c r="AY164" s="8"/>
      <c r="AZ164" s="7"/>
      <c r="BA164" s="7"/>
      <c r="BB164" s="7">
        <v>1</v>
      </c>
      <c r="BC164" s="4">
        <v>11</v>
      </c>
      <c r="BD164" s="8">
        <v>659.63</v>
      </c>
      <c r="BE164" s="4"/>
      <c r="BF164" s="8"/>
      <c r="BG164" s="7"/>
      <c r="BH164" s="7"/>
      <c r="BI164" s="7">
        <v>1</v>
      </c>
      <c r="BJ164" s="4">
        <v>11</v>
      </c>
      <c r="BK164" s="8">
        <v>659.63</v>
      </c>
      <c r="BL164" s="2" t="s">
        <v>1952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128</v>
      </c>
      <c r="BW164" s="2" t="s">
        <v>131</v>
      </c>
      <c r="BX164" s="2" t="s">
        <v>131</v>
      </c>
      <c r="BY164" s="2" t="s">
        <v>141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128</v>
      </c>
      <c r="CI164" s="2" t="s">
        <v>1077</v>
      </c>
      <c r="CJ164" s="2" t="s">
        <v>1800</v>
      </c>
      <c r="CK164" s="2" t="s">
        <v>141</v>
      </c>
      <c r="CL164" s="2" t="s">
        <v>131</v>
      </c>
      <c r="CM164" s="4">
        <v>5</v>
      </c>
      <c r="CN164" s="8">
        <v>306.11</v>
      </c>
      <c r="CO164" s="4"/>
      <c r="CP164" s="8"/>
      <c r="CQ164" s="7"/>
      <c r="CR164" s="7"/>
      <c r="CS164" s="2" t="s">
        <v>139</v>
      </c>
      <c r="CT164" s="2" t="s">
        <v>128</v>
      </c>
      <c r="CU164" s="2" t="s">
        <v>1916</v>
      </c>
      <c r="CV164" s="2" t="s">
        <v>1917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128</v>
      </c>
      <c r="DG164" s="2" t="s">
        <v>1151</v>
      </c>
      <c r="DH164" s="2" t="s">
        <v>1832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128</v>
      </c>
      <c r="DS164" s="2" t="s">
        <v>292</v>
      </c>
      <c r="DT164" s="2" t="s">
        <v>864</v>
      </c>
      <c r="DU164" s="2" t="s">
        <v>141</v>
      </c>
      <c r="DV164" s="2" t="s">
        <v>131</v>
      </c>
      <c r="DW164" s="4">
        <v>2</v>
      </c>
      <c r="DX164" s="8">
        <v>115.64</v>
      </c>
      <c r="DY164" s="4"/>
      <c r="DZ164" s="8"/>
      <c r="EA164" s="7"/>
      <c r="EB164" s="7"/>
      <c r="EC164" s="2" t="s">
        <v>139</v>
      </c>
      <c r="ED164" s="2" t="s">
        <v>128</v>
      </c>
      <c r="EE164" s="2" t="s">
        <v>322</v>
      </c>
      <c r="EF164" s="2" t="s">
        <v>1953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128</v>
      </c>
      <c r="EQ164" s="2" t="s">
        <v>650</v>
      </c>
      <c r="ER164" s="2" t="s">
        <v>596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170</v>
      </c>
      <c r="FB164" s="2" t="s">
        <v>128</v>
      </c>
      <c r="FC164" s="2" t="s">
        <v>131</v>
      </c>
      <c r="FD164" s="2" t="s">
        <v>131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256</v>
      </c>
      <c r="FN164" s="2" t="s">
        <v>128</v>
      </c>
      <c r="FO164" s="2" t="s">
        <v>233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128</v>
      </c>
      <c r="GA164" s="2" t="s">
        <v>234</v>
      </c>
      <c r="GB164" s="2" t="s">
        <v>441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128</v>
      </c>
      <c r="GM164" s="2" t="s">
        <v>298</v>
      </c>
      <c r="GN164" s="2" t="s">
        <v>471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170</v>
      </c>
      <c r="GX164" s="2" t="s">
        <v>128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>
        <v>4</v>
      </c>
      <c r="HD164" s="8">
        <v>237.88</v>
      </c>
      <c r="HE164" s="4"/>
      <c r="HF164" s="8"/>
      <c r="HG164" s="7"/>
      <c r="HH164" s="7"/>
      <c r="HI164" s="2" t="s">
        <v>139</v>
      </c>
      <c r="HJ164" s="2" t="s">
        <v>128</v>
      </c>
      <c r="HK164" s="2" t="s">
        <v>647</v>
      </c>
      <c r="HL164" s="2" t="s">
        <v>380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128</v>
      </c>
      <c r="HW164" s="2" t="s">
        <v>302</v>
      </c>
      <c r="HX164" s="2" t="s">
        <v>1601</v>
      </c>
      <c r="HY164" s="2" t="s">
        <v>141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128</v>
      </c>
      <c r="II164" s="2" t="s">
        <v>562</v>
      </c>
      <c r="IJ164" s="2" t="s">
        <v>1201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128</v>
      </c>
      <c r="IU164" s="2" t="s">
        <v>1916</v>
      </c>
      <c r="IV164" s="2" t="s">
        <v>131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128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128</v>
      </c>
      <c r="JS164" s="2" t="s">
        <v>169</v>
      </c>
      <c r="JT164" s="2" t="s">
        <v>131</v>
      </c>
      <c r="JU164" s="2" t="s">
        <v>141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128</v>
      </c>
      <c r="KQ164" s="2" t="s">
        <v>131</v>
      </c>
      <c r="KR164" s="2" t="s">
        <v>131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172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128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128</v>
      </c>
      <c r="MM164" s="2" t="s">
        <v>131</v>
      </c>
      <c r="MN164" s="2" t="s">
        <v>131</v>
      </c>
      <c r="MO164" s="2" t="s">
        <v>141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128</v>
      </c>
      <c r="NK164" s="2" t="s">
        <v>131</v>
      </c>
      <c r="NL164" s="2" t="s">
        <v>131</v>
      </c>
      <c r="NM164" s="2" t="s">
        <v>141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128</v>
      </c>
      <c r="OI164" s="2" t="s">
        <v>131</v>
      </c>
      <c r="OJ164" s="2" t="s">
        <v>131</v>
      </c>
      <c r="OK164" s="2" t="s">
        <v>141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139</v>
      </c>
      <c r="PF164" s="2" t="s">
        <v>172</v>
      </c>
      <c r="PG164" s="2" t="s">
        <v>173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170</v>
      </c>
      <c r="PR164" s="2" t="s">
        <v>128</v>
      </c>
      <c r="PS164" s="2" t="s">
        <v>131</v>
      </c>
      <c r="PT164" s="2" t="s">
        <v>131</v>
      </c>
      <c r="PU164" s="2" t="s">
        <v>141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170</v>
      </c>
      <c r="QP164" s="2" t="s">
        <v>128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139</v>
      </c>
      <c r="RB164" s="2" t="s">
        <v>172</v>
      </c>
      <c r="RC164" s="2" t="s">
        <v>681</v>
      </c>
      <c r="RD164" s="2" t="s">
        <v>131</v>
      </c>
      <c r="RE164" s="2" t="s">
        <v>141</v>
      </c>
      <c r="RF164" s="2" t="s">
        <v>131</v>
      </c>
    </row>
    <row r="165">
      <c r="A165" s="2" t="s">
        <v>1954</v>
      </c>
      <c r="B165" s="2" t="s">
        <v>120</v>
      </c>
      <c r="C165" s="2" t="s">
        <v>1877</v>
      </c>
      <c r="D165" s="2" t="s">
        <v>122</v>
      </c>
      <c r="E165" s="2" t="s">
        <v>123</v>
      </c>
      <c r="F165" s="2" t="s">
        <v>1955</v>
      </c>
      <c r="G165" s="2" t="s">
        <v>1955</v>
      </c>
      <c r="H165" s="2" t="s">
        <v>1955</v>
      </c>
      <c r="I165" s="2" t="s">
        <v>1956</v>
      </c>
      <c r="J165" s="2" t="s">
        <v>126</v>
      </c>
      <c r="K165" s="2" t="s">
        <v>309</v>
      </c>
      <c r="L165" s="3">
        <v>81.97</v>
      </c>
      <c r="M165" s="3">
        <v>86.07</v>
      </c>
      <c r="N165" s="3">
        <v>189.99</v>
      </c>
      <c r="O165" s="2" t="s">
        <v>128</v>
      </c>
      <c r="P165" s="2" t="s">
        <v>283</v>
      </c>
      <c r="Q165" s="2" t="s">
        <v>130</v>
      </c>
      <c r="R165" s="2" t="s">
        <v>131</v>
      </c>
      <c r="S165" s="2" t="s">
        <v>1957</v>
      </c>
      <c r="T165" s="2" t="s">
        <v>131</v>
      </c>
      <c r="U165" s="2" t="s">
        <v>131</v>
      </c>
      <c r="V165" s="2" t="s">
        <v>182</v>
      </c>
      <c r="W165" s="2" t="s">
        <v>183</v>
      </c>
      <c r="X165" s="2" t="s">
        <v>131</v>
      </c>
      <c r="Y165" s="2" t="s">
        <v>311</v>
      </c>
      <c r="Z165" s="4">
        <v>235</v>
      </c>
      <c r="AA165" s="4">
        <f>=ROUNDDOWN(23.5,0)</f>
      </c>
      <c r="AB165" s="5">
        <v>10</v>
      </c>
      <c r="AC165" s="2" t="s">
        <v>254</v>
      </c>
      <c r="AD165" s="4">
        <v>60</v>
      </c>
      <c r="AE165" s="4">
        <v>60</v>
      </c>
      <c r="AF165" s="6">
        <v>65</v>
      </c>
      <c r="AG165" s="6"/>
      <c r="AH165" s="7">
        <v>0.3478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6</v>
      </c>
      <c r="AQ165" s="8">
        <v>495.76</v>
      </c>
      <c r="AR165" s="4"/>
      <c r="AS165" s="8"/>
      <c r="AT165" s="7"/>
      <c r="AU165" s="7"/>
      <c r="AV165" s="4">
        <v>6</v>
      </c>
      <c r="AW165" s="8">
        <v>495.76</v>
      </c>
      <c r="AX165" s="4"/>
      <c r="AY165" s="8"/>
      <c r="AZ165" s="7"/>
      <c r="BA165" s="7"/>
      <c r="BB165" s="7">
        <v>1</v>
      </c>
      <c r="BC165" s="4">
        <v>6</v>
      </c>
      <c r="BD165" s="8">
        <v>495.76</v>
      </c>
      <c r="BE165" s="4"/>
      <c r="BF165" s="8"/>
      <c r="BG165" s="7"/>
      <c r="BH165" s="7"/>
      <c r="BI165" s="7">
        <v>1</v>
      </c>
      <c r="BJ165" s="4">
        <v>6</v>
      </c>
      <c r="BK165" s="8">
        <v>495.76</v>
      </c>
      <c r="BL165" s="2" t="s">
        <v>707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256</v>
      </c>
      <c r="BV165" s="2" t="s">
        <v>172</v>
      </c>
      <c r="BW165" s="2" t="s">
        <v>131</v>
      </c>
      <c r="BX165" s="2" t="s">
        <v>1425</v>
      </c>
      <c r="BY165" s="2" t="s">
        <v>141</v>
      </c>
      <c r="BZ165" s="2" t="s">
        <v>131</v>
      </c>
      <c r="CA165" s="4">
        <v>4</v>
      </c>
      <c r="CB165" s="8">
        <v>320.14</v>
      </c>
      <c r="CC165" s="4"/>
      <c r="CD165" s="8"/>
      <c r="CE165" s="7"/>
      <c r="CF165" s="7"/>
      <c r="CG165" s="2" t="s">
        <v>139</v>
      </c>
      <c r="CH165" s="2" t="s">
        <v>128</v>
      </c>
      <c r="CI165" s="2" t="s">
        <v>1958</v>
      </c>
      <c r="CJ165" s="2" t="s">
        <v>1959</v>
      </c>
      <c r="CK165" s="2" t="s">
        <v>141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128</v>
      </c>
      <c r="CU165" s="2" t="s">
        <v>416</v>
      </c>
      <c r="CV165" s="2" t="s">
        <v>1960</v>
      </c>
      <c r="CW165" s="2" t="s">
        <v>141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128</v>
      </c>
      <c r="DG165" s="2" t="s">
        <v>1961</v>
      </c>
      <c r="DH165" s="2" t="s">
        <v>1959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146</v>
      </c>
      <c r="DS165" s="2" t="s">
        <v>194</v>
      </c>
      <c r="DT165" s="2" t="s">
        <v>1962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172</v>
      </c>
      <c r="EE165" s="2" t="s">
        <v>196</v>
      </c>
      <c r="EF165" s="2" t="s">
        <v>807</v>
      </c>
      <c r="EG165" s="2" t="s">
        <v>141</v>
      </c>
      <c r="EH165" s="2" t="s">
        <v>131</v>
      </c>
      <c r="EI165" s="4">
        <v>2</v>
      </c>
      <c r="EJ165" s="8">
        <v>175.62</v>
      </c>
      <c r="EK165" s="4"/>
      <c r="EL165" s="8"/>
      <c r="EM165" s="7"/>
      <c r="EN165" s="7"/>
      <c r="EO165" s="2" t="s">
        <v>139</v>
      </c>
      <c r="EP165" s="2" t="s">
        <v>128</v>
      </c>
      <c r="EQ165" s="2" t="s">
        <v>150</v>
      </c>
      <c r="ER165" s="2" t="s">
        <v>418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170</v>
      </c>
      <c r="FB165" s="2" t="s">
        <v>128</v>
      </c>
      <c r="FC165" s="2" t="s">
        <v>131</v>
      </c>
      <c r="FD165" s="2" t="s">
        <v>131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128</v>
      </c>
      <c r="FO165" s="2" t="s">
        <v>1682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128</v>
      </c>
      <c r="GA165" s="2" t="s">
        <v>154</v>
      </c>
      <c r="GB165" s="2" t="s">
        <v>1822</v>
      </c>
      <c r="GC165" s="2" t="s">
        <v>141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128</v>
      </c>
      <c r="GM165" s="2" t="s">
        <v>418</v>
      </c>
      <c r="GN165" s="2" t="s">
        <v>1963</v>
      </c>
      <c r="GO165" s="2" t="s">
        <v>141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128</v>
      </c>
      <c r="GY165" s="2" t="s">
        <v>536</v>
      </c>
      <c r="GZ165" s="2" t="s">
        <v>271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206</v>
      </c>
      <c r="HJ165" s="2" t="s">
        <v>128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207</v>
      </c>
      <c r="HX165" s="2" t="s">
        <v>1191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128</v>
      </c>
      <c r="II165" s="2" t="s">
        <v>422</v>
      </c>
      <c r="IJ165" s="2" t="s">
        <v>1964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416</v>
      </c>
      <c r="IV165" s="2" t="s">
        <v>1965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128</v>
      </c>
      <c r="JG165" s="2" t="s">
        <v>167</v>
      </c>
      <c r="JH165" s="2" t="s">
        <v>201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128</v>
      </c>
      <c r="JS165" s="2" t="s">
        <v>169</v>
      </c>
      <c r="JT165" s="2" t="s">
        <v>131</v>
      </c>
      <c r="JU165" s="2" t="s">
        <v>141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128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128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128</v>
      </c>
      <c r="MM165" s="2" t="s">
        <v>131</v>
      </c>
      <c r="MN165" s="2" t="s">
        <v>131</v>
      </c>
      <c r="MO165" s="2" t="s">
        <v>141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170</v>
      </c>
      <c r="NJ165" s="2" t="s">
        <v>128</v>
      </c>
      <c r="NK165" s="2" t="s">
        <v>131</v>
      </c>
      <c r="NL165" s="2" t="s">
        <v>131</v>
      </c>
      <c r="NM165" s="2" t="s">
        <v>141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172</v>
      </c>
      <c r="NW165" s="2" t="s">
        <v>131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128</v>
      </c>
      <c r="OI165" s="2" t="s">
        <v>131</v>
      </c>
      <c r="OJ165" s="2" t="s">
        <v>131</v>
      </c>
      <c r="OK165" s="2" t="s">
        <v>141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149</v>
      </c>
      <c r="PF165" s="2" t="s">
        <v>128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139</v>
      </c>
      <c r="QD165" s="2" t="s">
        <v>172</v>
      </c>
      <c r="QE165" s="2" t="s">
        <v>174</v>
      </c>
      <c r="QF165" s="2" t="s">
        <v>975</v>
      </c>
      <c r="QG165" s="2" t="s">
        <v>141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170</v>
      </c>
      <c r="QP165" s="2" t="s">
        <v>128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139</v>
      </c>
      <c r="RB165" s="2" t="s">
        <v>172</v>
      </c>
      <c r="RC165" s="2" t="s">
        <v>175</v>
      </c>
      <c r="RD165" s="2" t="s">
        <v>472</v>
      </c>
      <c r="RE165" s="2" t="s">
        <v>141</v>
      </c>
      <c r="RF165" s="2" t="s">
        <v>131</v>
      </c>
    </row>
    <row r="166">
      <c r="A166" s="2" t="s">
        <v>1966</v>
      </c>
      <c r="B166" s="2" t="s">
        <v>120</v>
      </c>
      <c r="C166" s="2" t="s">
        <v>1877</v>
      </c>
      <c r="D166" s="2" t="s">
        <v>122</v>
      </c>
      <c r="E166" s="2" t="s">
        <v>123</v>
      </c>
      <c r="F166" s="2" t="s">
        <v>1967</v>
      </c>
      <c r="G166" s="2" t="s">
        <v>1967</v>
      </c>
      <c r="H166" s="2" t="s">
        <v>1967</v>
      </c>
      <c r="I166" s="2" t="s">
        <v>1968</v>
      </c>
      <c r="J166" s="2" t="s">
        <v>126</v>
      </c>
      <c r="K166" s="2" t="s">
        <v>340</v>
      </c>
      <c r="L166" s="3">
        <v>45.36</v>
      </c>
      <c r="M166" s="3">
        <v>47.63</v>
      </c>
      <c r="N166" s="3">
        <v>104.99</v>
      </c>
      <c r="O166" s="2" t="s">
        <v>615</v>
      </c>
      <c r="P166" s="2" t="s">
        <v>616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219</v>
      </c>
      <c r="V166" s="2" t="s">
        <v>220</v>
      </c>
      <c r="W166" s="2" t="s">
        <v>135</v>
      </c>
      <c r="X166" s="2" t="s">
        <v>183</v>
      </c>
      <c r="Y166" s="2" t="s">
        <v>356</v>
      </c>
      <c r="Z166" s="4"/>
      <c r="AA166" s="4">
        <f>=ROUNDDOWN({0},0)</f>
      </c>
      <c r="AB166" s="5">
        <v>3</v>
      </c>
      <c r="AC166" s="2" t="s">
        <v>131</v>
      </c>
      <c r="AD166" s="4"/>
      <c r="AE166" s="4"/>
      <c r="AF166" s="6">
        <v>65</v>
      </c>
      <c r="AG166" s="6"/>
      <c r="AH166" s="7">
        <v>0.1304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3</v>
      </c>
      <c r="AQ166" s="8">
        <v>157.23</v>
      </c>
      <c r="AR166" s="4"/>
      <c r="AS166" s="8"/>
      <c r="AT166" s="7"/>
      <c r="AU166" s="7"/>
      <c r="AV166" s="4">
        <v>3</v>
      </c>
      <c r="AW166" s="8">
        <v>157.23</v>
      </c>
      <c r="AX166" s="4"/>
      <c r="AY166" s="8"/>
      <c r="AZ166" s="7"/>
      <c r="BA166" s="7"/>
      <c r="BB166" s="7">
        <v>1</v>
      </c>
      <c r="BC166" s="4">
        <v>3</v>
      </c>
      <c r="BD166" s="8">
        <v>157.23</v>
      </c>
      <c r="BE166" s="4"/>
      <c r="BF166" s="8"/>
      <c r="BG166" s="7"/>
      <c r="BH166" s="7"/>
      <c r="BI166" s="7">
        <v>1</v>
      </c>
      <c r="BJ166" s="4">
        <v>3</v>
      </c>
      <c r="BK166" s="8">
        <v>157.23</v>
      </c>
      <c r="BL166" s="2" t="s">
        <v>1969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170</v>
      </c>
      <c r="BV166" s="2" t="s">
        <v>172</v>
      </c>
      <c r="BW166" s="2" t="s">
        <v>131</v>
      </c>
      <c r="BX166" s="2" t="s">
        <v>131</v>
      </c>
      <c r="BY166" s="2" t="s">
        <v>141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172</v>
      </c>
      <c r="CI166" s="2" t="s">
        <v>213</v>
      </c>
      <c r="CJ166" s="2" t="s">
        <v>1438</v>
      </c>
      <c r="CK166" s="2" t="s">
        <v>141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139</v>
      </c>
      <c r="CT166" s="2" t="s">
        <v>172</v>
      </c>
      <c r="CU166" s="2" t="s">
        <v>356</v>
      </c>
      <c r="CV166" s="2" t="s">
        <v>201</v>
      </c>
      <c r="CW166" s="2" t="s">
        <v>141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172</v>
      </c>
      <c r="DG166" s="2" t="s">
        <v>1970</v>
      </c>
      <c r="DH166" s="2" t="s">
        <v>348</v>
      </c>
      <c r="DI166" s="2" t="s">
        <v>141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172</v>
      </c>
      <c r="DS166" s="2" t="s">
        <v>228</v>
      </c>
      <c r="DT166" s="2" t="s">
        <v>131</v>
      </c>
      <c r="DU166" s="2" t="s">
        <v>141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172</v>
      </c>
      <c r="EE166" s="2" t="s">
        <v>1131</v>
      </c>
      <c r="EF166" s="2" t="s">
        <v>1971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172</v>
      </c>
      <c r="EQ166" s="2" t="s">
        <v>167</v>
      </c>
      <c r="ER166" s="2" t="s">
        <v>530</v>
      </c>
      <c r="ES166" s="2" t="s">
        <v>141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170</v>
      </c>
      <c r="FB166" s="2" t="s">
        <v>172</v>
      </c>
      <c r="FC166" s="2" t="s">
        <v>131</v>
      </c>
      <c r="FD166" s="2" t="s">
        <v>131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256</v>
      </c>
      <c r="FN166" s="2" t="s">
        <v>172</v>
      </c>
      <c r="FO166" s="2" t="s">
        <v>233</v>
      </c>
      <c r="FP166" s="2" t="s">
        <v>131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172</v>
      </c>
      <c r="GA166" s="2" t="s">
        <v>234</v>
      </c>
      <c r="GB166" s="2" t="s">
        <v>131</v>
      </c>
      <c r="GC166" s="2" t="s">
        <v>141</v>
      </c>
      <c r="GD166" s="2" t="s">
        <v>131</v>
      </c>
      <c r="GE166" s="4">
        <v>1</v>
      </c>
      <c r="GF166" s="8">
        <v>54.35</v>
      </c>
      <c r="GG166" s="4"/>
      <c r="GH166" s="8"/>
      <c r="GI166" s="7"/>
      <c r="GJ166" s="7"/>
      <c r="GK166" s="2" t="s">
        <v>139</v>
      </c>
      <c r="GL166" s="2" t="s">
        <v>172</v>
      </c>
      <c r="GM166" s="2" t="s">
        <v>201</v>
      </c>
      <c r="GN166" s="2" t="s">
        <v>1334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421</v>
      </c>
      <c r="GX166" s="2" t="s">
        <v>172</v>
      </c>
      <c r="GY166" s="2" t="s">
        <v>559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172</v>
      </c>
      <c r="HK166" s="2" t="s">
        <v>880</v>
      </c>
      <c r="HL166" s="2" t="s">
        <v>855</v>
      </c>
      <c r="HM166" s="2" t="s">
        <v>141</v>
      </c>
      <c r="HN166" s="2" t="s">
        <v>131</v>
      </c>
      <c r="HO166" s="4">
        <v>2</v>
      </c>
      <c r="HP166" s="8">
        <v>102.88</v>
      </c>
      <c r="HQ166" s="4"/>
      <c r="HR166" s="8"/>
      <c r="HS166" s="7"/>
      <c r="HT166" s="7"/>
      <c r="HU166" s="2" t="s">
        <v>139</v>
      </c>
      <c r="HV166" s="2" t="s">
        <v>172</v>
      </c>
      <c r="HW166" s="2" t="s">
        <v>494</v>
      </c>
      <c r="HX166" s="2" t="s">
        <v>535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172</v>
      </c>
      <c r="II166" s="2" t="s">
        <v>562</v>
      </c>
      <c r="IJ166" s="2" t="s">
        <v>464</v>
      </c>
      <c r="IK166" s="2" t="s">
        <v>141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172</v>
      </c>
      <c r="IU166" s="2" t="s">
        <v>1972</v>
      </c>
      <c r="IV166" s="2" t="s">
        <v>131</v>
      </c>
      <c r="IW166" s="2" t="s">
        <v>141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172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172</v>
      </c>
      <c r="JS166" s="2" t="s">
        <v>169</v>
      </c>
      <c r="JT166" s="2" t="s">
        <v>131</v>
      </c>
      <c r="JU166" s="2" t="s">
        <v>141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172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172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172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172</v>
      </c>
      <c r="MA166" s="2" t="s">
        <v>131</v>
      </c>
      <c r="MB166" s="2" t="s">
        <v>131</v>
      </c>
      <c r="MC166" s="2" t="s">
        <v>141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172</v>
      </c>
      <c r="MM166" s="2" t="s">
        <v>131</v>
      </c>
      <c r="MN166" s="2" t="s">
        <v>131</v>
      </c>
      <c r="MO166" s="2" t="s">
        <v>141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172</v>
      </c>
      <c r="MY166" s="2" t="s">
        <v>131</v>
      </c>
      <c r="MZ166" s="2" t="s">
        <v>131</v>
      </c>
      <c r="NA166" s="2" t="s">
        <v>141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172</v>
      </c>
      <c r="NK166" s="2" t="s">
        <v>131</v>
      </c>
      <c r="NL166" s="2" t="s">
        <v>131</v>
      </c>
      <c r="NM166" s="2" t="s">
        <v>141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172</v>
      </c>
      <c r="OI166" s="2" t="s">
        <v>131</v>
      </c>
      <c r="OJ166" s="2" t="s">
        <v>131</v>
      </c>
      <c r="OK166" s="2" t="s">
        <v>141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139</v>
      </c>
      <c r="PF166" s="2" t="s">
        <v>172</v>
      </c>
      <c r="PG166" s="2" t="s">
        <v>173</v>
      </c>
      <c r="PH166" s="2" t="s">
        <v>131</v>
      </c>
      <c r="PI166" s="2" t="s">
        <v>141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172</v>
      </c>
      <c r="PS166" s="2" t="s">
        <v>131</v>
      </c>
      <c r="PT166" s="2" t="s">
        <v>131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170</v>
      </c>
      <c r="QP166" s="2" t="s">
        <v>172</v>
      </c>
      <c r="QQ166" s="2" t="s">
        <v>131</v>
      </c>
      <c r="QR166" s="2" t="s">
        <v>131</v>
      </c>
      <c r="QS166" s="2" t="s">
        <v>141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139</v>
      </c>
      <c r="RB166" s="2" t="s">
        <v>172</v>
      </c>
      <c r="RC166" s="2" t="s">
        <v>542</v>
      </c>
      <c r="RD166" s="2" t="s">
        <v>131</v>
      </c>
      <c r="RE166" s="2" t="s">
        <v>141</v>
      </c>
      <c r="RF166" s="2" t="s">
        <v>131</v>
      </c>
    </row>
    <row r="167">
      <c r="A167" s="2" t="s">
        <v>1973</v>
      </c>
      <c r="B167" s="2" t="s">
        <v>120</v>
      </c>
      <c r="C167" s="2" t="s">
        <v>1877</v>
      </c>
      <c r="D167" s="2" t="s">
        <v>122</v>
      </c>
      <c r="E167" s="2" t="s">
        <v>123</v>
      </c>
      <c r="F167" s="2" t="s">
        <v>1974</v>
      </c>
      <c r="G167" s="2" t="s">
        <v>1974</v>
      </c>
      <c r="H167" s="2" t="s">
        <v>1974</v>
      </c>
      <c r="I167" s="2" t="s">
        <v>1975</v>
      </c>
      <c r="J167" s="2" t="s">
        <v>126</v>
      </c>
      <c r="K167" s="2" t="s">
        <v>1976</v>
      </c>
      <c r="L167" s="3">
        <v>56.1</v>
      </c>
      <c r="M167" s="3">
        <v>58.9</v>
      </c>
      <c r="N167" s="3">
        <v>119.99</v>
      </c>
      <c r="O167" s="2" t="s">
        <v>615</v>
      </c>
      <c r="P167" s="2" t="s">
        <v>616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219</v>
      </c>
      <c r="V167" s="2" t="s">
        <v>220</v>
      </c>
      <c r="W167" s="2" t="s">
        <v>135</v>
      </c>
      <c r="X167" s="2" t="s">
        <v>183</v>
      </c>
      <c r="Y167" s="2" t="s">
        <v>524</v>
      </c>
      <c r="Z167" s="4">
        <v>10</v>
      </c>
      <c r="AA167" s="4">
        <f>=ROUNDDOWN(33.3333333333333,0)</f>
      </c>
      <c r="AB167" s="5">
        <v>0.3</v>
      </c>
      <c r="AC167" s="2" t="s">
        <v>131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</v>
      </c>
      <c r="AQ167" s="8">
        <v>59.15</v>
      </c>
      <c r="AR167" s="4"/>
      <c r="AS167" s="8"/>
      <c r="AT167" s="7"/>
      <c r="AU167" s="7"/>
      <c r="AV167" s="4">
        <v>2</v>
      </c>
      <c r="AW167" s="8">
        <v>59.15</v>
      </c>
      <c r="AX167" s="4"/>
      <c r="AY167" s="8"/>
      <c r="AZ167" s="7"/>
      <c r="BA167" s="7"/>
      <c r="BB167" s="7">
        <v>1</v>
      </c>
      <c r="BC167" s="4">
        <v>2</v>
      </c>
      <c r="BD167" s="8">
        <v>59.15</v>
      </c>
      <c r="BE167" s="4"/>
      <c r="BF167" s="8"/>
      <c r="BG167" s="7"/>
      <c r="BH167" s="7"/>
      <c r="BI167" s="7">
        <v>1</v>
      </c>
      <c r="BJ167" s="4">
        <v>2</v>
      </c>
      <c r="BK167" s="8">
        <v>59.15</v>
      </c>
      <c r="BL167" s="2" t="s">
        <v>707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170</v>
      </c>
      <c r="BV167" s="2" t="s">
        <v>128</v>
      </c>
      <c r="BW167" s="2" t="s">
        <v>131</v>
      </c>
      <c r="BX167" s="2" t="s">
        <v>131</v>
      </c>
      <c r="BY167" s="2" t="s">
        <v>141</v>
      </c>
      <c r="BZ167" s="2" t="s">
        <v>131</v>
      </c>
      <c r="CA167" s="4">
        <v>1</v>
      </c>
      <c r="CB167" s="8">
        <v>29.46</v>
      </c>
      <c r="CC167" s="4"/>
      <c r="CD167" s="8"/>
      <c r="CE167" s="7"/>
      <c r="CF167" s="7"/>
      <c r="CG167" s="2" t="s">
        <v>139</v>
      </c>
      <c r="CH167" s="2" t="s">
        <v>128</v>
      </c>
      <c r="CI167" s="2" t="s">
        <v>213</v>
      </c>
      <c r="CJ167" s="2" t="s">
        <v>155</v>
      </c>
      <c r="CK167" s="2" t="s">
        <v>141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128</v>
      </c>
      <c r="CU167" s="2" t="s">
        <v>524</v>
      </c>
      <c r="CV167" s="2" t="s">
        <v>213</v>
      </c>
      <c r="CW167" s="2" t="s">
        <v>141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128</v>
      </c>
      <c r="DG167" s="2" t="s">
        <v>1970</v>
      </c>
      <c r="DH167" s="2" t="s">
        <v>900</v>
      </c>
      <c r="DI167" s="2" t="s">
        <v>141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128</v>
      </c>
      <c r="DS167" s="2" t="s">
        <v>228</v>
      </c>
      <c r="DT167" s="2" t="s">
        <v>853</v>
      </c>
      <c r="DU167" s="2" t="s">
        <v>141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128</v>
      </c>
      <c r="EE167" s="2" t="s">
        <v>131</v>
      </c>
      <c r="EF167" s="2" t="s">
        <v>131</v>
      </c>
      <c r="EG167" s="2" t="s">
        <v>141</v>
      </c>
      <c r="EH167" s="2" t="s">
        <v>131</v>
      </c>
      <c r="EI167" s="4">
        <v>1</v>
      </c>
      <c r="EJ167" s="8">
        <v>29.69</v>
      </c>
      <c r="EK167" s="4"/>
      <c r="EL167" s="8"/>
      <c r="EM167" s="7"/>
      <c r="EN167" s="7"/>
      <c r="EO167" s="2" t="s">
        <v>139</v>
      </c>
      <c r="EP167" s="2" t="s">
        <v>128</v>
      </c>
      <c r="EQ167" s="2" t="s">
        <v>167</v>
      </c>
      <c r="ER167" s="2" t="s">
        <v>596</v>
      </c>
      <c r="ES167" s="2" t="s">
        <v>141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170</v>
      </c>
      <c r="FB167" s="2" t="s">
        <v>128</v>
      </c>
      <c r="FC167" s="2" t="s">
        <v>131</v>
      </c>
      <c r="FD167" s="2" t="s">
        <v>131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256</v>
      </c>
      <c r="FN167" s="2" t="s">
        <v>128</v>
      </c>
      <c r="FO167" s="2" t="s">
        <v>233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170</v>
      </c>
      <c r="FZ167" s="2" t="s">
        <v>128</v>
      </c>
      <c r="GA167" s="2" t="s">
        <v>131</v>
      </c>
      <c r="GB167" s="2" t="s">
        <v>131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128</v>
      </c>
      <c r="GM167" s="2" t="s">
        <v>201</v>
      </c>
      <c r="GN167" s="2" t="s">
        <v>842</v>
      </c>
      <c r="GO167" s="2" t="s">
        <v>141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170</v>
      </c>
      <c r="GX167" s="2" t="s">
        <v>128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139</v>
      </c>
      <c r="HJ167" s="2" t="s">
        <v>128</v>
      </c>
      <c r="HK167" s="2" t="s">
        <v>880</v>
      </c>
      <c r="HL167" s="2" t="s">
        <v>131</v>
      </c>
      <c r="HM167" s="2" t="s">
        <v>141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421</v>
      </c>
      <c r="HV167" s="2" t="s">
        <v>128</v>
      </c>
      <c r="HW167" s="2" t="s">
        <v>494</v>
      </c>
      <c r="HX167" s="2" t="s">
        <v>131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128</v>
      </c>
      <c r="II167" s="2" t="s">
        <v>562</v>
      </c>
      <c r="IJ167" s="2" t="s">
        <v>131</v>
      </c>
      <c r="IK167" s="2" t="s">
        <v>141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128</v>
      </c>
      <c r="IU167" s="2" t="s">
        <v>540</v>
      </c>
      <c r="IV167" s="2" t="s">
        <v>541</v>
      </c>
      <c r="IW167" s="2" t="s">
        <v>141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128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128</v>
      </c>
      <c r="KQ167" s="2" t="s">
        <v>131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172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128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128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128</v>
      </c>
      <c r="MM167" s="2" t="s">
        <v>131</v>
      </c>
      <c r="MN167" s="2" t="s">
        <v>131</v>
      </c>
      <c r="MO167" s="2" t="s">
        <v>141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128</v>
      </c>
      <c r="MY167" s="2" t="s">
        <v>131</v>
      </c>
      <c r="MZ167" s="2" t="s">
        <v>131</v>
      </c>
      <c r="NA167" s="2" t="s">
        <v>141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128</v>
      </c>
      <c r="NK167" s="2" t="s">
        <v>131</v>
      </c>
      <c r="NL167" s="2" t="s">
        <v>131</v>
      </c>
      <c r="NM167" s="2" t="s">
        <v>141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128</v>
      </c>
      <c r="OI167" s="2" t="s">
        <v>131</v>
      </c>
      <c r="OJ167" s="2" t="s">
        <v>131</v>
      </c>
      <c r="OK167" s="2" t="s">
        <v>141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139</v>
      </c>
      <c r="PF167" s="2" t="s">
        <v>172</v>
      </c>
      <c r="PG167" s="2" t="s">
        <v>173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128</v>
      </c>
      <c r="PS167" s="2" t="s">
        <v>131</v>
      </c>
      <c r="PT167" s="2" t="s">
        <v>131</v>
      </c>
      <c r="PU167" s="2" t="s">
        <v>141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170</v>
      </c>
      <c r="QP167" s="2" t="s">
        <v>128</v>
      </c>
      <c r="QQ167" s="2" t="s">
        <v>131</v>
      </c>
      <c r="QR167" s="2" t="s">
        <v>131</v>
      </c>
      <c r="QS167" s="2" t="s">
        <v>141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139</v>
      </c>
      <c r="RB167" s="2" t="s">
        <v>172</v>
      </c>
      <c r="RC167" s="2" t="s">
        <v>542</v>
      </c>
      <c r="RD167" s="2" t="s">
        <v>131</v>
      </c>
      <c r="RE167" s="2" t="s">
        <v>141</v>
      </c>
      <c r="RF167" s="2" t="s">
        <v>131</v>
      </c>
    </row>
    <row r="168">
      <c r="A168" s="2" t="s">
        <v>1977</v>
      </c>
      <c r="B168" s="2" t="s">
        <v>120</v>
      </c>
      <c r="C168" s="2" t="s">
        <v>1877</v>
      </c>
      <c r="D168" s="2" t="s">
        <v>1158</v>
      </c>
      <c r="E168" s="2" t="s">
        <v>1159</v>
      </c>
      <c r="F168" s="2" t="s">
        <v>1978</v>
      </c>
      <c r="G168" s="2" t="s">
        <v>1978</v>
      </c>
      <c r="H168" s="2" t="s">
        <v>1978</v>
      </c>
      <c r="I168" s="2" t="s">
        <v>1979</v>
      </c>
      <c r="J168" s="2" t="s">
        <v>126</v>
      </c>
      <c r="K168" s="2" t="s">
        <v>614</v>
      </c>
      <c r="L168" s="3">
        <v>70.3</v>
      </c>
      <c r="M168" s="3">
        <v>73.82</v>
      </c>
      <c r="N168" s="3">
        <v>159.99</v>
      </c>
      <c r="O168" s="2" t="s">
        <v>1067</v>
      </c>
      <c r="P168" s="2" t="s">
        <v>616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219</v>
      </c>
      <c r="V168" s="2" t="s">
        <v>220</v>
      </c>
      <c r="W168" s="2" t="s">
        <v>135</v>
      </c>
      <c r="X168" s="2" t="s">
        <v>131</v>
      </c>
      <c r="Y168" s="2" t="s">
        <v>899</v>
      </c>
      <c r="Z168" s="4"/>
      <c r="AA168" s="4">
        <f>=ROUNDDOWN({0},0)</f>
      </c>
      <c r="AB168" s="5">
        <v>3</v>
      </c>
      <c r="AC168" s="2" t="s">
        <v>131</v>
      </c>
      <c r="AD168" s="4"/>
      <c r="AE168" s="4"/>
      <c r="AF168" s="6">
        <v>65</v>
      </c>
      <c r="AG168" s="6"/>
      <c r="AH168" s="7">
        <v>0.5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8</v>
      </c>
      <c r="AQ168" s="8">
        <v>500.46</v>
      </c>
      <c r="AR168" s="4"/>
      <c r="AS168" s="8"/>
      <c r="AT168" s="7"/>
      <c r="AU168" s="7"/>
      <c r="AV168" s="4">
        <v>8</v>
      </c>
      <c r="AW168" s="8">
        <v>500.46</v>
      </c>
      <c r="AX168" s="4"/>
      <c r="AY168" s="8"/>
      <c r="AZ168" s="7"/>
      <c r="BA168" s="7"/>
      <c r="BB168" s="7">
        <v>1</v>
      </c>
      <c r="BC168" s="4">
        <v>8</v>
      </c>
      <c r="BD168" s="8">
        <v>500.46</v>
      </c>
      <c r="BE168" s="4"/>
      <c r="BF168" s="8"/>
      <c r="BG168" s="7"/>
      <c r="BH168" s="7"/>
      <c r="BI168" s="7">
        <v>1</v>
      </c>
      <c r="BJ168" s="4">
        <v>8</v>
      </c>
      <c r="BK168" s="8">
        <v>500.46</v>
      </c>
      <c r="BL168" s="2" t="s">
        <v>1980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170</v>
      </c>
      <c r="BV168" s="2" t="s">
        <v>172</v>
      </c>
      <c r="BW168" s="2" t="s">
        <v>131</v>
      </c>
      <c r="BX168" s="2" t="s">
        <v>131</v>
      </c>
      <c r="BY168" s="2" t="s">
        <v>141</v>
      </c>
      <c r="BZ168" s="2" t="s">
        <v>131</v>
      </c>
      <c r="CA168" s="4">
        <v>2</v>
      </c>
      <c r="CB168" s="8">
        <v>43.6</v>
      </c>
      <c r="CC168" s="4"/>
      <c r="CD168" s="8"/>
      <c r="CE168" s="7"/>
      <c r="CF168" s="7"/>
      <c r="CG168" s="2" t="s">
        <v>139</v>
      </c>
      <c r="CH168" s="2" t="s">
        <v>172</v>
      </c>
      <c r="CI168" s="2" t="s">
        <v>1074</v>
      </c>
      <c r="CJ168" s="2" t="s">
        <v>155</v>
      </c>
      <c r="CK168" s="2" t="s">
        <v>141</v>
      </c>
      <c r="CL168" s="2" t="s">
        <v>131</v>
      </c>
      <c r="CM168" s="4">
        <v>4</v>
      </c>
      <c r="CN168" s="8">
        <v>330.63</v>
      </c>
      <c r="CO168" s="4"/>
      <c r="CP168" s="8"/>
      <c r="CQ168" s="7"/>
      <c r="CR168" s="7"/>
      <c r="CS168" s="2" t="s">
        <v>139</v>
      </c>
      <c r="CT168" s="2" t="s">
        <v>172</v>
      </c>
      <c r="CU168" s="2" t="s">
        <v>899</v>
      </c>
      <c r="CV168" s="2" t="s">
        <v>1079</v>
      </c>
      <c r="CW168" s="2" t="s">
        <v>141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172</v>
      </c>
      <c r="DG168" s="2" t="s">
        <v>1981</v>
      </c>
      <c r="DH168" s="2" t="s">
        <v>1982</v>
      </c>
      <c r="DI168" s="2" t="s">
        <v>141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139</v>
      </c>
      <c r="DR168" s="2" t="s">
        <v>172</v>
      </c>
      <c r="DS168" s="2" t="s">
        <v>228</v>
      </c>
      <c r="DT168" s="2" t="s">
        <v>354</v>
      </c>
      <c r="DU168" s="2" t="s">
        <v>141</v>
      </c>
      <c r="DV168" s="2" t="s">
        <v>131</v>
      </c>
      <c r="DW168" s="4">
        <v>1</v>
      </c>
      <c r="DX168" s="8">
        <v>46.51</v>
      </c>
      <c r="DY168" s="4"/>
      <c r="DZ168" s="8"/>
      <c r="EA168" s="7"/>
      <c r="EB168" s="7"/>
      <c r="EC168" s="2" t="s">
        <v>139</v>
      </c>
      <c r="ED168" s="2" t="s">
        <v>172</v>
      </c>
      <c r="EE168" s="2" t="s">
        <v>1131</v>
      </c>
      <c r="EF168" s="2" t="s">
        <v>1983</v>
      </c>
      <c r="EG168" s="2" t="s">
        <v>141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172</v>
      </c>
      <c r="EQ168" s="2" t="s">
        <v>1074</v>
      </c>
      <c r="ER168" s="2" t="s">
        <v>131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170</v>
      </c>
      <c r="FB168" s="2" t="s">
        <v>172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256</v>
      </c>
      <c r="FN168" s="2" t="s">
        <v>172</v>
      </c>
      <c r="FO168" s="2" t="s">
        <v>233</v>
      </c>
      <c r="FP168" s="2" t="s">
        <v>131</v>
      </c>
      <c r="FQ168" s="2" t="s">
        <v>141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170</v>
      </c>
      <c r="FZ168" s="2" t="s">
        <v>172</v>
      </c>
      <c r="GA168" s="2" t="s">
        <v>131</v>
      </c>
      <c r="GB168" s="2" t="s">
        <v>131</v>
      </c>
      <c r="GC168" s="2" t="s">
        <v>141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172</v>
      </c>
      <c r="GM168" s="2" t="s">
        <v>201</v>
      </c>
      <c r="GN168" s="2" t="s">
        <v>974</v>
      </c>
      <c r="GO168" s="2" t="s">
        <v>141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170</v>
      </c>
      <c r="GX168" s="2" t="s">
        <v>172</v>
      </c>
      <c r="GY168" s="2" t="s">
        <v>131</v>
      </c>
      <c r="GZ168" s="2" t="s">
        <v>131</v>
      </c>
      <c r="HA168" s="2" t="s">
        <v>141</v>
      </c>
      <c r="HB168" s="2" t="s">
        <v>131</v>
      </c>
      <c r="HC168" s="4">
        <v>1</v>
      </c>
      <c r="HD168" s="8">
        <v>79.72</v>
      </c>
      <c r="HE168" s="4"/>
      <c r="HF168" s="8"/>
      <c r="HG168" s="7"/>
      <c r="HH168" s="7"/>
      <c r="HI168" s="2" t="s">
        <v>139</v>
      </c>
      <c r="HJ168" s="2" t="s">
        <v>172</v>
      </c>
      <c r="HK168" s="2" t="s">
        <v>880</v>
      </c>
      <c r="HL168" s="2" t="s">
        <v>1984</v>
      </c>
      <c r="HM168" s="2" t="s">
        <v>141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421</v>
      </c>
      <c r="HV168" s="2" t="s">
        <v>172</v>
      </c>
      <c r="HW168" s="2" t="s">
        <v>494</v>
      </c>
      <c r="HX168" s="2" t="s">
        <v>131</v>
      </c>
      <c r="HY168" s="2" t="s">
        <v>141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172</v>
      </c>
      <c r="II168" s="2" t="s">
        <v>562</v>
      </c>
      <c r="IJ168" s="2" t="s">
        <v>131</v>
      </c>
      <c r="IK168" s="2" t="s">
        <v>141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172</v>
      </c>
      <c r="IU168" s="2" t="s">
        <v>1028</v>
      </c>
      <c r="IV168" s="2" t="s">
        <v>131</v>
      </c>
      <c r="IW168" s="2" t="s">
        <v>141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170</v>
      </c>
      <c r="JF168" s="2" t="s">
        <v>172</v>
      </c>
      <c r="JG168" s="2" t="s">
        <v>131</v>
      </c>
      <c r="JH168" s="2" t="s">
        <v>131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172</v>
      </c>
      <c r="JS168" s="2" t="s">
        <v>169</v>
      </c>
      <c r="JT168" s="2" t="s">
        <v>131</v>
      </c>
      <c r="JU168" s="2" t="s">
        <v>141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170</v>
      </c>
      <c r="KP168" s="2" t="s">
        <v>172</v>
      </c>
      <c r="KQ168" s="2" t="s">
        <v>131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172</v>
      </c>
      <c r="LC168" s="2" t="s">
        <v>131</v>
      </c>
      <c r="LD168" s="2" t="s">
        <v>131</v>
      </c>
      <c r="LE168" s="2" t="s">
        <v>141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172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172</v>
      </c>
      <c r="MA168" s="2" t="s">
        <v>131</v>
      </c>
      <c r="MB168" s="2" t="s">
        <v>131</v>
      </c>
      <c r="MC168" s="2" t="s">
        <v>141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172</v>
      </c>
      <c r="MM168" s="2" t="s">
        <v>131</v>
      </c>
      <c r="MN168" s="2" t="s">
        <v>131</v>
      </c>
      <c r="MO168" s="2" t="s">
        <v>141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172</v>
      </c>
      <c r="MY168" s="2" t="s">
        <v>131</v>
      </c>
      <c r="MZ168" s="2" t="s">
        <v>131</v>
      </c>
      <c r="NA168" s="2" t="s">
        <v>141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172</v>
      </c>
      <c r="NK168" s="2" t="s">
        <v>131</v>
      </c>
      <c r="NL168" s="2" t="s">
        <v>131</v>
      </c>
      <c r="NM168" s="2" t="s">
        <v>141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172</v>
      </c>
      <c r="OI168" s="2" t="s">
        <v>131</v>
      </c>
      <c r="OJ168" s="2" t="s">
        <v>131</v>
      </c>
      <c r="OK168" s="2" t="s">
        <v>141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139</v>
      </c>
      <c r="PF168" s="2" t="s">
        <v>172</v>
      </c>
      <c r="PG168" s="2" t="s">
        <v>497</v>
      </c>
      <c r="PH168" s="2" t="s">
        <v>131</v>
      </c>
      <c r="PI168" s="2" t="s">
        <v>141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172</v>
      </c>
      <c r="PS168" s="2" t="s">
        <v>131</v>
      </c>
      <c r="PT168" s="2" t="s">
        <v>131</v>
      </c>
      <c r="PU168" s="2" t="s">
        <v>141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172</v>
      </c>
      <c r="QQ168" s="2" t="s">
        <v>131</v>
      </c>
      <c r="QR168" s="2" t="s">
        <v>131</v>
      </c>
      <c r="QS168" s="2" t="s">
        <v>141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139</v>
      </c>
      <c r="RB168" s="2" t="s">
        <v>172</v>
      </c>
      <c r="RC168" s="2" t="s">
        <v>1080</v>
      </c>
      <c r="RD168" s="2" t="s">
        <v>131</v>
      </c>
      <c r="RE168" s="2" t="s">
        <v>141</v>
      </c>
      <c r="RF168" s="2" t="s">
        <v>131</v>
      </c>
    </row>
    <row r="169">
      <c r="A169" s="2" t="s">
        <v>1985</v>
      </c>
      <c r="B169" s="2" t="s">
        <v>120</v>
      </c>
      <c r="C169" s="2" t="s">
        <v>1877</v>
      </c>
      <c r="D169" s="2" t="s">
        <v>734</v>
      </c>
      <c r="E169" s="2" t="s">
        <v>735</v>
      </c>
      <c r="F169" s="2" t="s">
        <v>1986</v>
      </c>
      <c r="G169" s="2" t="s">
        <v>1986</v>
      </c>
      <c r="H169" s="2" t="s">
        <v>1986</v>
      </c>
      <c r="I169" s="2" t="s">
        <v>1987</v>
      </c>
      <c r="J169" s="2" t="s">
        <v>126</v>
      </c>
      <c r="K169" s="2" t="s">
        <v>1988</v>
      </c>
      <c r="L169" s="3">
        <v>39.9</v>
      </c>
      <c r="M169" s="3">
        <v>41.9</v>
      </c>
      <c r="N169" s="3">
        <v>84.99</v>
      </c>
      <c r="O169" s="2" t="s">
        <v>615</v>
      </c>
      <c r="P169" s="2" t="s">
        <v>616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219</v>
      </c>
      <c r="V169" s="2" t="s">
        <v>220</v>
      </c>
      <c r="W169" s="2" t="s">
        <v>740</v>
      </c>
      <c r="X169" s="2" t="s">
        <v>131</v>
      </c>
      <c r="Y169" s="2" t="s">
        <v>899</v>
      </c>
      <c r="Z169" s="4">
        <v>155</v>
      </c>
      <c r="AA169" s="4">
        <f>=ROUNDDOWN(1550,0)</f>
      </c>
      <c r="AB169" s="5">
        <v>0.1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128</v>
      </c>
      <c r="BW169" s="2" t="s">
        <v>131</v>
      </c>
      <c r="BX169" s="2" t="s">
        <v>131</v>
      </c>
      <c r="BY169" s="2" t="s">
        <v>141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128</v>
      </c>
      <c r="CI169" s="2" t="s">
        <v>1272</v>
      </c>
      <c r="CJ169" s="2" t="s">
        <v>1669</v>
      </c>
      <c r="CK169" s="2" t="s">
        <v>141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139</v>
      </c>
      <c r="CT169" s="2" t="s">
        <v>128</v>
      </c>
      <c r="CU169" s="2" t="s">
        <v>899</v>
      </c>
      <c r="CV169" s="2" t="s">
        <v>1989</v>
      </c>
      <c r="CW169" s="2" t="s">
        <v>141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128</v>
      </c>
      <c r="DG169" s="2" t="s">
        <v>1272</v>
      </c>
      <c r="DH169" s="2" t="s">
        <v>598</v>
      </c>
      <c r="DI169" s="2" t="s">
        <v>141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139</v>
      </c>
      <c r="DR169" s="2" t="s">
        <v>128</v>
      </c>
      <c r="DS169" s="2" t="s">
        <v>228</v>
      </c>
      <c r="DT169" s="2" t="s">
        <v>1990</v>
      </c>
      <c r="DU169" s="2" t="s">
        <v>141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206</v>
      </c>
      <c r="ED169" s="2" t="s">
        <v>128</v>
      </c>
      <c r="EE169" s="2" t="s">
        <v>131</v>
      </c>
      <c r="EF169" s="2" t="s">
        <v>131</v>
      </c>
      <c r="EG169" s="2" t="s">
        <v>141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128</v>
      </c>
      <c r="EQ169" s="2" t="s">
        <v>1272</v>
      </c>
      <c r="ER169" s="2" t="s">
        <v>642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170</v>
      </c>
      <c r="FB169" s="2" t="s">
        <v>128</v>
      </c>
      <c r="FC169" s="2" t="s">
        <v>131</v>
      </c>
      <c r="FD169" s="2" t="s">
        <v>131</v>
      </c>
      <c r="FE169" s="2" t="s">
        <v>141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256</v>
      </c>
      <c r="FN169" s="2" t="s">
        <v>128</v>
      </c>
      <c r="FO169" s="2" t="s">
        <v>233</v>
      </c>
      <c r="FP169" s="2" t="s">
        <v>131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170</v>
      </c>
      <c r="FZ169" s="2" t="s">
        <v>128</v>
      </c>
      <c r="GA169" s="2" t="s">
        <v>131</v>
      </c>
      <c r="GB169" s="2" t="s">
        <v>131</v>
      </c>
      <c r="GC169" s="2" t="s">
        <v>141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128</v>
      </c>
      <c r="GM169" s="2" t="s">
        <v>201</v>
      </c>
      <c r="GN169" s="2" t="s">
        <v>845</v>
      </c>
      <c r="GO169" s="2" t="s">
        <v>141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170</v>
      </c>
      <c r="GX169" s="2" t="s">
        <v>128</v>
      </c>
      <c r="GY169" s="2" t="s">
        <v>131</v>
      </c>
      <c r="GZ169" s="2" t="s">
        <v>131</v>
      </c>
      <c r="HA169" s="2" t="s">
        <v>141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128</v>
      </c>
      <c r="HK169" s="2" t="s">
        <v>537</v>
      </c>
      <c r="HL169" s="2" t="s">
        <v>538</v>
      </c>
      <c r="HM169" s="2" t="s">
        <v>141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128</v>
      </c>
      <c r="HW169" s="2" t="s">
        <v>882</v>
      </c>
      <c r="HX169" s="2" t="s">
        <v>131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128</v>
      </c>
      <c r="II169" s="2" t="s">
        <v>562</v>
      </c>
      <c r="IJ169" s="2" t="s">
        <v>359</v>
      </c>
      <c r="IK169" s="2" t="s">
        <v>141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128</v>
      </c>
      <c r="IU169" s="2" t="s">
        <v>1272</v>
      </c>
      <c r="IV169" s="2" t="s">
        <v>131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128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131</v>
      </c>
      <c r="JR169" s="2" t="s">
        <v>131</v>
      </c>
      <c r="JS169" s="2" t="s">
        <v>131</v>
      </c>
      <c r="JT169" s="2" t="s">
        <v>131</v>
      </c>
      <c r="JU169" s="2" t="s">
        <v>131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128</v>
      </c>
      <c r="KQ169" s="2" t="s">
        <v>131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172</v>
      </c>
      <c r="LC169" s="2" t="s">
        <v>131</v>
      </c>
      <c r="LD169" s="2" t="s">
        <v>131</v>
      </c>
      <c r="LE169" s="2" t="s">
        <v>141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128</v>
      </c>
      <c r="LO169" s="2" t="s">
        <v>131</v>
      </c>
      <c r="LP169" s="2" t="s">
        <v>131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128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128</v>
      </c>
      <c r="MM169" s="2" t="s">
        <v>131</v>
      </c>
      <c r="MN169" s="2" t="s">
        <v>131</v>
      </c>
      <c r="MO169" s="2" t="s">
        <v>141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128</v>
      </c>
      <c r="MY169" s="2" t="s">
        <v>131</v>
      </c>
      <c r="MZ169" s="2" t="s">
        <v>131</v>
      </c>
      <c r="NA169" s="2" t="s">
        <v>141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128</v>
      </c>
      <c r="NK169" s="2" t="s">
        <v>131</v>
      </c>
      <c r="NL169" s="2" t="s">
        <v>131</v>
      </c>
      <c r="NM169" s="2" t="s">
        <v>141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128</v>
      </c>
      <c r="OI169" s="2" t="s">
        <v>131</v>
      </c>
      <c r="OJ169" s="2" t="s">
        <v>131</v>
      </c>
      <c r="OK169" s="2" t="s">
        <v>141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139</v>
      </c>
      <c r="PF169" s="2" t="s">
        <v>172</v>
      </c>
      <c r="PG169" s="2" t="s">
        <v>497</v>
      </c>
      <c r="PH169" s="2" t="s">
        <v>1334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128</v>
      </c>
      <c r="PS169" s="2" t="s">
        <v>131</v>
      </c>
      <c r="PT169" s="2" t="s">
        <v>131</v>
      </c>
      <c r="PU169" s="2" t="s">
        <v>141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170</v>
      </c>
      <c r="QP169" s="2" t="s">
        <v>128</v>
      </c>
      <c r="QQ169" s="2" t="s">
        <v>131</v>
      </c>
      <c r="QR169" s="2" t="s">
        <v>131</v>
      </c>
      <c r="QS169" s="2" t="s">
        <v>141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139</v>
      </c>
      <c r="RB169" s="2" t="s">
        <v>172</v>
      </c>
      <c r="RC169" s="2" t="s">
        <v>1080</v>
      </c>
      <c r="RD169" s="2" t="s">
        <v>131</v>
      </c>
      <c r="RE169" s="2" t="s">
        <v>141</v>
      </c>
      <c r="RF169" s="2" t="s">
        <v>131</v>
      </c>
    </row>
    <row r="170">
      <c r="A170" s="2" t="s">
        <v>1991</v>
      </c>
      <c r="B170" s="2" t="s">
        <v>120</v>
      </c>
      <c r="C170" s="2" t="s">
        <v>1992</v>
      </c>
      <c r="D170" s="2" t="s">
        <v>122</v>
      </c>
      <c r="E170" s="2" t="s">
        <v>726</v>
      </c>
      <c r="F170" s="2" t="s">
        <v>1993</v>
      </c>
      <c r="G170" s="2" t="s">
        <v>131</v>
      </c>
      <c r="H170" s="2" t="s">
        <v>131</v>
      </c>
      <c r="I170" s="2" t="s">
        <v>131</v>
      </c>
      <c r="J170" s="2" t="s">
        <v>1994</v>
      </c>
      <c r="K170" s="2" t="s">
        <v>251</v>
      </c>
      <c r="L170" s="3">
        <v>13.3</v>
      </c>
      <c r="M170" s="3"/>
      <c r="N170" s="3"/>
      <c r="O170" s="2" t="s">
        <v>729</v>
      </c>
      <c r="P170" s="2" t="s">
        <v>131</v>
      </c>
      <c r="Q170" s="2" t="s">
        <v>131</v>
      </c>
      <c r="R170" s="2" t="s">
        <v>131</v>
      </c>
      <c r="S170" s="2" t="s">
        <v>1995</v>
      </c>
      <c r="T170" s="2" t="s">
        <v>131</v>
      </c>
      <c r="U170" s="2" t="s">
        <v>131</v>
      </c>
      <c r="V170" s="2" t="s">
        <v>131</v>
      </c>
      <c r="W170" s="2" t="s">
        <v>131</v>
      </c>
      <c r="X170" s="2" t="s">
        <v>131</v>
      </c>
      <c r="Y170" s="2" t="s">
        <v>131</v>
      </c>
      <c r="Z170" s="4"/>
      <c r="AA170" s="4">
        <f>=ROUNDDOWN({0},0)</f>
      </c>
      <c r="AB170" s="5"/>
      <c r="AC170" s="2" t="s">
        <v>131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131</v>
      </c>
      <c r="BV170" s="2" t="s">
        <v>131</v>
      </c>
      <c r="BW170" s="2" t="s">
        <v>131</v>
      </c>
      <c r="BX170" s="2" t="s">
        <v>131</v>
      </c>
      <c r="BY170" s="2" t="s">
        <v>131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131</v>
      </c>
      <c r="CH170" s="2" t="s">
        <v>131</v>
      </c>
      <c r="CI170" s="2" t="s">
        <v>131</v>
      </c>
      <c r="CJ170" s="2" t="s">
        <v>131</v>
      </c>
      <c r="CK170" s="2" t="s">
        <v>131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131</v>
      </c>
      <c r="CT170" s="2" t="s">
        <v>131</v>
      </c>
      <c r="CU170" s="2" t="s">
        <v>131</v>
      </c>
      <c r="CV170" s="2" t="s">
        <v>131</v>
      </c>
      <c r="CW170" s="2" t="s">
        <v>131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131</v>
      </c>
      <c r="DF170" s="2" t="s">
        <v>131</v>
      </c>
      <c r="DG170" s="2" t="s">
        <v>131</v>
      </c>
      <c r="DH170" s="2" t="s">
        <v>131</v>
      </c>
      <c r="DI170" s="2" t="s">
        <v>131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131</v>
      </c>
      <c r="DR170" s="2" t="s">
        <v>131</v>
      </c>
      <c r="DS170" s="2" t="s">
        <v>131</v>
      </c>
      <c r="DT170" s="2" t="s">
        <v>131</v>
      </c>
      <c r="DU170" s="2" t="s">
        <v>131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131</v>
      </c>
      <c r="ED170" s="2" t="s">
        <v>131</v>
      </c>
      <c r="EE170" s="2" t="s">
        <v>131</v>
      </c>
      <c r="EF170" s="2" t="s">
        <v>131</v>
      </c>
      <c r="EG170" s="2" t="s">
        <v>131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131</v>
      </c>
      <c r="EP170" s="2" t="s">
        <v>131</v>
      </c>
      <c r="EQ170" s="2" t="s">
        <v>131</v>
      </c>
      <c r="ER170" s="2" t="s">
        <v>131</v>
      </c>
      <c r="ES170" s="2" t="s">
        <v>131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131</v>
      </c>
      <c r="FB170" s="2" t="s">
        <v>131</v>
      </c>
      <c r="FC170" s="2" t="s">
        <v>131</v>
      </c>
      <c r="FD170" s="2" t="s">
        <v>131</v>
      </c>
      <c r="FE170" s="2" t="s">
        <v>131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131</v>
      </c>
      <c r="FN170" s="2" t="s">
        <v>131</v>
      </c>
      <c r="FO170" s="2" t="s">
        <v>131</v>
      </c>
      <c r="FP170" s="2" t="s">
        <v>131</v>
      </c>
      <c r="FQ170" s="2" t="s">
        <v>131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131</v>
      </c>
      <c r="FZ170" s="2" t="s">
        <v>131</v>
      </c>
      <c r="GA170" s="2" t="s">
        <v>131</v>
      </c>
      <c r="GB170" s="2" t="s">
        <v>131</v>
      </c>
      <c r="GC170" s="2" t="s">
        <v>131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131</v>
      </c>
      <c r="GL170" s="2" t="s">
        <v>131</v>
      </c>
      <c r="GM170" s="2" t="s">
        <v>131</v>
      </c>
      <c r="GN170" s="2" t="s">
        <v>131</v>
      </c>
      <c r="GO170" s="2" t="s">
        <v>131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131</v>
      </c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131</v>
      </c>
      <c r="IT170" s="2" t="s">
        <v>131</v>
      </c>
      <c r="IU170" s="2" t="s">
        <v>131</v>
      </c>
      <c r="IV170" s="2" t="s">
        <v>131</v>
      </c>
      <c r="IW170" s="2" t="s">
        <v>131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131</v>
      </c>
      <c r="LZ170" s="2" t="s">
        <v>131</v>
      </c>
      <c r="MA170" s="2" t="s">
        <v>131</v>
      </c>
      <c r="MB170" s="2" t="s">
        <v>131</v>
      </c>
      <c r="MC170" s="2" t="s">
        <v>131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131</v>
      </c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131</v>
      </c>
      <c r="RB170" s="2" t="s">
        <v>131</v>
      </c>
      <c r="RC170" s="2" t="s">
        <v>131</v>
      </c>
      <c r="RD170" s="2" t="s">
        <v>131</v>
      </c>
      <c r="RE170" s="2" t="s">
        <v>131</v>
      </c>
      <c r="RF170" s="2" t="s">
        <v>131</v>
      </c>
    </row>
    <row r="171">
      <c r="A171" s="2" t="s">
        <v>1996</v>
      </c>
      <c r="B171" s="2" t="s">
        <v>120</v>
      </c>
      <c r="C171" s="2" t="s">
        <v>1992</v>
      </c>
      <c r="D171" s="2" t="s">
        <v>122</v>
      </c>
      <c r="E171" s="2" t="s">
        <v>726</v>
      </c>
      <c r="F171" s="2" t="s">
        <v>1993</v>
      </c>
      <c r="G171" s="2" t="s">
        <v>131</v>
      </c>
      <c r="H171" s="2" t="s">
        <v>131</v>
      </c>
      <c r="I171" s="2" t="s">
        <v>131</v>
      </c>
      <c r="J171" s="2" t="s">
        <v>1997</v>
      </c>
      <c r="K171" s="2" t="s">
        <v>251</v>
      </c>
      <c r="L171" s="3">
        <v>53.2</v>
      </c>
      <c r="M171" s="3"/>
      <c r="N171" s="3"/>
      <c r="O171" s="2" t="s">
        <v>729</v>
      </c>
      <c r="P171" s="2" t="s">
        <v>131</v>
      </c>
      <c r="Q171" s="2" t="s">
        <v>131</v>
      </c>
      <c r="R171" s="2" t="s">
        <v>131</v>
      </c>
      <c r="S171" s="2" t="s">
        <v>1998</v>
      </c>
      <c r="T171" s="2" t="s">
        <v>131</v>
      </c>
      <c r="U171" s="2" t="s">
        <v>131</v>
      </c>
      <c r="V171" s="2" t="s">
        <v>131</v>
      </c>
      <c r="W171" s="2" t="s">
        <v>131</v>
      </c>
      <c r="X171" s="2" t="s">
        <v>131</v>
      </c>
      <c r="Y171" s="2" t="s">
        <v>131</v>
      </c>
      <c r="Z171" s="4"/>
      <c r="AA171" s="4">
        <f>=ROUNDDOWN({0},0)</f>
      </c>
      <c r="AB171" s="5"/>
      <c r="AC171" s="2" t="s">
        <v>131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/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131</v>
      </c>
      <c r="BV171" s="2" t="s">
        <v>131</v>
      </c>
      <c r="BW171" s="2" t="s">
        <v>131</v>
      </c>
      <c r="BX171" s="2" t="s">
        <v>131</v>
      </c>
      <c r="BY171" s="2" t="s">
        <v>131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131</v>
      </c>
      <c r="CH171" s="2" t="s">
        <v>131</v>
      </c>
      <c r="CI171" s="2" t="s">
        <v>131</v>
      </c>
      <c r="CJ171" s="2" t="s">
        <v>131</v>
      </c>
      <c r="CK171" s="2" t="s">
        <v>131</v>
      </c>
      <c r="CL171" s="2" t="s">
        <v>131</v>
      </c>
      <c r="CM171" s="4"/>
      <c r="CN171" s="8"/>
      <c r="CO171" s="4"/>
      <c r="CP171" s="8"/>
      <c r="CQ171" s="7"/>
      <c r="CR171" s="7"/>
      <c r="CS171" s="2" t="s">
        <v>131</v>
      </c>
      <c r="CT171" s="2" t="s">
        <v>131</v>
      </c>
      <c r="CU171" s="2" t="s">
        <v>131</v>
      </c>
      <c r="CV171" s="2" t="s">
        <v>131</v>
      </c>
      <c r="CW171" s="2" t="s">
        <v>131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131</v>
      </c>
      <c r="DF171" s="2" t="s">
        <v>131</v>
      </c>
      <c r="DG171" s="2" t="s">
        <v>131</v>
      </c>
      <c r="DH171" s="2" t="s">
        <v>131</v>
      </c>
      <c r="DI171" s="2" t="s">
        <v>131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131</v>
      </c>
      <c r="DR171" s="2" t="s">
        <v>131</v>
      </c>
      <c r="DS171" s="2" t="s">
        <v>131</v>
      </c>
      <c r="DT171" s="2" t="s">
        <v>131</v>
      </c>
      <c r="DU171" s="2" t="s">
        <v>131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131</v>
      </c>
      <c r="ED171" s="2" t="s">
        <v>131</v>
      </c>
      <c r="EE171" s="2" t="s">
        <v>131</v>
      </c>
      <c r="EF171" s="2" t="s">
        <v>131</v>
      </c>
      <c r="EG171" s="2" t="s">
        <v>131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131</v>
      </c>
      <c r="EP171" s="2" t="s">
        <v>131</v>
      </c>
      <c r="EQ171" s="2" t="s">
        <v>131</v>
      </c>
      <c r="ER171" s="2" t="s">
        <v>131</v>
      </c>
      <c r="ES171" s="2" t="s">
        <v>131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131</v>
      </c>
      <c r="FB171" s="2" t="s">
        <v>131</v>
      </c>
      <c r="FC171" s="2" t="s">
        <v>131</v>
      </c>
      <c r="FD171" s="2" t="s">
        <v>131</v>
      </c>
      <c r="FE171" s="2" t="s">
        <v>131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131</v>
      </c>
      <c r="FN171" s="2" t="s">
        <v>131</v>
      </c>
      <c r="FO171" s="2" t="s">
        <v>131</v>
      </c>
      <c r="FP171" s="2" t="s">
        <v>131</v>
      </c>
      <c r="FQ171" s="2" t="s">
        <v>131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131</v>
      </c>
      <c r="FZ171" s="2" t="s">
        <v>131</v>
      </c>
      <c r="GA171" s="2" t="s">
        <v>131</v>
      </c>
      <c r="GB171" s="2" t="s">
        <v>131</v>
      </c>
      <c r="GC171" s="2" t="s">
        <v>131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131</v>
      </c>
      <c r="GL171" s="2" t="s">
        <v>131</v>
      </c>
      <c r="GM171" s="2" t="s">
        <v>131</v>
      </c>
      <c r="GN171" s="2" t="s">
        <v>131</v>
      </c>
      <c r="GO171" s="2" t="s">
        <v>131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131</v>
      </c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131</v>
      </c>
      <c r="IT171" s="2" t="s">
        <v>131</v>
      </c>
      <c r="IU171" s="2" t="s">
        <v>131</v>
      </c>
      <c r="IV171" s="2" t="s">
        <v>131</v>
      </c>
      <c r="IW171" s="2" t="s">
        <v>131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131</v>
      </c>
      <c r="RB171" s="2" t="s">
        <v>131</v>
      </c>
      <c r="RC171" s="2" t="s">
        <v>131</v>
      </c>
      <c r="RD171" s="2" t="s">
        <v>131</v>
      </c>
      <c r="RE171" s="2" t="s">
        <v>131</v>
      </c>
      <c r="RF171" s="2" t="s">
        <v>131</v>
      </c>
    </row>
    <row r="172">
      <c r="A172" s="16" t="s">
        <v>1999</v>
      </c>
      <c r="B172" s="9" t="s">
        <v>131</v>
      </c>
      <c r="C172" s="9" t="s">
        <v>131</v>
      </c>
      <c r="D172" s="9" t="s">
        <v>131</v>
      </c>
      <c r="E172" s="9" t="s">
        <v>131</v>
      </c>
      <c r="F172" s="9" t="s">
        <v>131</v>
      </c>
      <c r="G172" s="9" t="s">
        <v>131</v>
      </c>
      <c r="H172" s="9" t="s">
        <v>131</v>
      </c>
      <c r="I172" s="9" t="s">
        <v>131</v>
      </c>
      <c r="J172" s="9" t="s">
        <v>131</v>
      </c>
      <c r="K172" s="9" t="s">
        <v>131</v>
      </c>
      <c r="L172" s="10"/>
      <c r="M172" s="10"/>
      <c r="N172" s="10"/>
      <c r="O172" s="9" t="s">
        <v>131</v>
      </c>
      <c r="P172" s="9" t="s">
        <v>131</v>
      </c>
      <c r="Q172" s="9" t="s">
        <v>131</v>
      </c>
      <c r="R172" s="9" t="s">
        <v>131</v>
      </c>
      <c r="S172" s="9" t="s">
        <v>131</v>
      </c>
      <c r="T172" s="9" t="s">
        <v>131</v>
      </c>
      <c r="U172" s="9" t="s">
        <v>131</v>
      </c>
      <c r="V172" s="9" t="s">
        <v>131</v>
      </c>
      <c r="W172" s="9" t="s">
        <v>131</v>
      </c>
      <c r="X172" s="9" t="s">
        <v>131</v>
      </c>
      <c r="Y172" s="9" t="s">
        <v>131</v>
      </c>
      <c r="Z172" s="11">
        <v>18586</v>
      </c>
      <c r="AA172" s="11">
        <f>=ROUNDDOWN({0},0)</f>
      </c>
      <c r="AB172" s="12">
        <v>567.8</v>
      </c>
      <c r="AC172" s="9" t="s">
        <v>131</v>
      </c>
      <c r="AD172" s="11"/>
      <c r="AE172" s="11">
        <v>5456</v>
      </c>
      <c r="AF172" s="13"/>
      <c r="AG172" s="13"/>
      <c r="AH172" s="14"/>
      <c r="AI172" s="11"/>
      <c r="AJ172" s="11">
        <f>=ROUNDDOWN({0},0)</f>
      </c>
      <c r="AK172" s="12"/>
      <c r="AL172" s="9" t="s">
        <v>131</v>
      </c>
      <c r="AM172" s="11"/>
      <c r="AN172" s="11"/>
      <c r="AO172" s="14"/>
      <c r="AP172" s="11">
        <v>6329</v>
      </c>
      <c r="AQ172" s="15">
        <v>451011.97</v>
      </c>
      <c r="AR172" s="11"/>
      <c r="AS172" s="15"/>
      <c r="AT172" s="14"/>
      <c r="AU172" s="14"/>
      <c r="AV172" s="11">
        <v>6329</v>
      </c>
      <c r="AW172" s="15">
        <v>451011.97</v>
      </c>
      <c r="AX172" s="11"/>
      <c r="AY172" s="15"/>
      <c r="AZ172" s="14"/>
      <c r="BA172" s="14"/>
      <c r="BB172" s="14"/>
      <c r="BC172" s="11">
        <v>6329</v>
      </c>
      <c r="BD172" s="15">
        <v>451011.97</v>
      </c>
      <c r="BE172" s="11"/>
      <c r="BF172" s="15"/>
      <c r="BG172" s="14"/>
      <c r="BH172" s="14"/>
      <c r="BI172" s="14"/>
      <c r="BJ172" s="11"/>
      <c r="BK172" s="15"/>
      <c r="BL172" s="9" t="s">
        <v>131</v>
      </c>
      <c r="BM172" s="14"/>
      <c r="BN172" s="14"/>
      <c r="BO172" s="11">
        <v>1468</v>
      </c>
      <c r="BP172" s="15">
        <v>105248.23</v>
      </c>
      <c r="BQ172" s="11"/>
      <c r="BR172" s="15"/>
      <c r="BS172" s="14"/>
      <c r="BT172" s="14"/>
      <c r="BU172" s="9" t="s">
        <v>131</v>
      </c>
      <c r="BV172" s="9" t="s">
        <v>131</v>
      </c>
      <c r="BW172" s="9" t="s">
        <v>131</v>
      </c>
      <c r="BX172" s="9" t="s">
        <v>131</v>
      </c>
      <c r="BY172" s="9" t="s">
        <v>131</v>
      </c>
      <c r="BZ172" s="9" t="s">
        <v>131</v>
      </c>
      <c r="CA172" s="11">
        <v>1268</v>
      </c>
      <c r="CB172" s="15">
        <v>84572.88</v>
      </c>
      <c r="CC172" s="11"/>
      <c r="CD172" s="15"/>
      <c r="CE172" s="14"/>
      <c r="CF172" s="14"/>
      <c r="CG172" s="9" t="s">
        <v>131</v>
      </c>
      <c r="CH172" s="9" t="s">
        <v>131</v>
      </c>
      <c r="CI172" s="9" t="s">
        <v>131</v>
      </c>
      <c r="CJ172" s="9" t="s">
        <v>131</v>
      </c>
      <c r="CK172" s="9" t="s">
        <v>131</v>
      </c>
      <c r="CL172" s="9" t="s">
        <v>131</v>
      </c>
      <c r="CM172" s="11">
        <v>845</v>
      </c>
      <c r="CN172" s="15">
        <v>60364.46</v>
      </c>
      <c r="CO172" s="11"/>
      <c r="CP172" s="15"/>
      <c r="CQ172" s="14"/>
      <c r="CR172" s="14"/>
      <c r="CS172" s="9" t="s">
        <v>131</v>
      </c>
      <c r="CT172" s="9" t="s">
        <v>131</v>
      </c>
      <c r="CU172" s="9" t="s">
        <v>131</v>
      </c>
      <c r="CV172" s="9" t="s">
        <v>131</v>
      </c>
      <c r="CW172" s="9" t="s">
        <v>131</v>
      </c>
      <c r="CX172" s="9" t="s">
        <v>131</v>
      </c>
      <c r="CY172" s="11">
        <v>585</v>
      </c>
      <c r="CZ172" s="15">
        <v>49840.78</v>
      </c>
      <c r="DA172" s="11"/>
      <c r="DB172" s="15"/>
      <c r="DC172" s="14"/>
      <c r="DD172" s="14"/>
      <c r="DE172" s="9" t="s">
        <v>131</v>
      </c>
      <c r="DF172" s="9" t="s">
        <v>131</v>
      </c>
      <c r="DG172" s="9" t="s">
        <v>131</v>
      </c>
      <c r="DH172" s="9" t="s">
        <v>131</v>
      </c>
      <c r="DI172" s="9" t="s">
        <v>131</v>
      </c>
      <c r="DJ172" s="9" t="s">
        <v>131</v>
      </c>
      <c r="DK172" s="11">
        <v>390</v>
      </c>
      <c r="DL172" s="15">
        <v>31729.44</v>
      </c>
      <c r="DM172" s="11"/>
      <c r="DN172" s="15"/>
      <c r="DO172" s="14"/>
      <c r="DP172" s="14"/>
      <c r="DQ172" s="9" t="s">
        <v>131</v>
      </c>
      <c r="DR172" s="9" t="s">
        <v>131</v>
      </c>
      <c r="DS172" s="9" t="s">
        <v>131</v>
      </c>
      <c r="DT172" s="9" t="s">
        <v>131</v>
      </c>
      <c r="DU172" s="9" t="s">
        <v>131</v>
      </c>
      <c r="DV172" s="9" t="s">
        <v>131</v>
      </c>
      <c r="DW172" s="11">
        <v>410</v>
      </c>
      <c r="DX172" s="15">
        <v>27167.74</v>
      </c>
      <c r="DY172" s="11"/>
      <c r="DZ172" s="15"/>
      <c r="EA172" s="14"/>
      <c r="EB172" s="14"/>
      <c r="EC172" s="9" t="s">
        <v>131</v>
      </c>
      <c r="ED172" s="9" t="s">
        <v>131</v>
      </c>
      <c r="EE172" s="9" t="s">
        <v>131</v>
      </c>
      <c r="EF172" s="9" t="s">
        <v>131</v>
      </c>
      <c r="EG172" s="9" t="s">
        <v>131</v>
      </c>
      <c r="EH172" s="9" t="s">
        <v>131</v>
      </c>
      <c r="EI172" s="11">
        <v>310</v>
      </c>
      <c r="EJ172" s="15">
        <v>17453.84</v>
      </c>
      <c r="EK172" s="11"/>
      <c r="EL172" s="15"/>
      <c r="EM172" s="14"/>
      <c r="EN172" s="14"/>
      <c r="EO172" s="9" t="s">
        <v>131</v>
      </c>
      <c r="EP172" s="9" t="s">
        <v>131</v>
      </c>
      <c r="EQ172" s="9" t="s">
        <v>131</v>
      </c>
      <c r="ER172" s="9" t="s">
        <v>131</v>
      </c>
      <c r="ES172" s="9" t="s">
        <v>131</v>
      </c>
      <c r="ET172" s="9" t="s">
        <v>131</v>
      </c>
      <c r="EU172" s="11">
        <v>128</v>
      </c>
      <c r="EV172" s="15">
        <v>13542.45</v>
      </c>
      <c r="EW172" s="11"/>
      <c r="EX172" s="15"/>
      <c r="EY172" s="14"/>
      <c r="EZ172" s="14"/>
      <c r="FA172" s="9" t="s">
        <v>131</v>
      </c>
      <c r="FB172" s="9" t="s">
        <v>131</v>
      </c>
      <c r="FC172" s="9" t="s">
        <v>131</v>
      </c>
      <c r="FD172" s="9" t="s">
        <v>131</v>
      </c>
      <c r="FE172" s="9" t="s">
        <v>131</v>
      </c>
      <c r="FF172" s="9" t="s">
        <v>131</v>
      </c>
      <c r="FG172" s="11">
        <v>195</v>
      </c>
      <c r="FH172" s="15">
        <v>12091.3</v>
      </c>
      <c r="FI172" s="11"/>
      <c r="FJ172" s="15"/>
      <c r="FK172" s="14"/>
      <c r="FL172" s="14"/>
      <c r="FM172" s="9" t="s">
        <v>131</v>
      </c>
      <c r="FN172" s="9" t="s">
        <v>131</v>
      </c>
      <c r="FO172" s="9" t="s">
        <v>131</v>
      </c>
      <c r="FP172" s="9" t="s">
        <v>131</v>
      </c>
      <c r="FQ172" s="9" t="s">
        <v>131</v>
      </c>
      <c r="FR172" s="9" t="s">
        <v>131</v>
      </c>
      <c r="FS172" s="11">
        <v>190</v>
      </c>
      <c r="FT172" s="15">
        <v>10824.63</v>
      </c>
      <c r="FU172" s="11"/>
      <c r="FV172" s="15"/>
      <c r="FW172" s="14"/>
      <c r="FX172" s="14"/>
      <c r="FY172" s="9" t="s">
        <v>131</v>
      </c>
      <c r="FZ172" s="9" t="s">
        <v>131</v>
      </c>
      <c r="GA172" s="9" t="s">
        <v>131</v>
      </c>
      <c r="GB172" s="9" t="s">
        <v>131</v>
      </c>
      <c r="GC172" s="9" t="s">
        <v>131</v>
      </c>
      <c r="GD172" s="9" t="s">
        <v>131</v>
      </c>
      <c r="GE172" s="11">
        <v>156</v>
      </c>
      <c r="GF172" s="15">
        <v>10112.93</v>
      </c>
      <c r="GG172" s="11"/>
      <c r="GH172" s="15"/>
      <c r="GI172" s="14"/>
      <c r="GJ172" s="14"/>
      <c r="GK172" s="9" t="s">
        <v>131</v>
      </c>
      <c r="GL172" s="9" t="s">
        <v>131</v>
      </c>
      <c r="GM172" s="9" t="s">
        <v>131</v>
      </c>
      <c r="GN172" s="9" t="s">
        <v>131</v>
      </c>
      <c r="GO172" s="9" t="s">
        <v>131</v>
      </c>
      <c r="GP172" s="9" t="s">
        <v>131</v>
      </c>
      <c r="GQ172" s="11">
        <v>130</v>
      </c>
      <c r="GR172" s="15">
        <v>9525.19</v>
      </c>
      <c r="GS172" s="11"/>
      <c r="GT172" s="15"/>
      <c r="GU172" s="14"/>
      <c r="GV172" s="14"/>
      <c r="GW172" s="9" t="s">
        <v>131</v>
      </c>
      <c r="GX172" s="9" t="s">
        <v>131</v>
      </c>
      <c r="GY172" s="9" t="s">
        <v>131</v>
      </c>
      <c r="GZ172" s="9" t="s">
        <v>131</v>
      </c>
      <c r="HA172" s="9" t="s">
        <v>131</v>
      </c>
      <c r="HB172" s="9" t="s">
        <v>131</v>
      </c>
      <c r="HC172" s="11">
        <v>108</v>
      </c>
      <c r="HD172" s="15">
        <v>7526.14</v>
      </c>
      <c r="HE172" s="11"/>
      <c r="HF172" s="15"/>
      <c r="HG172" s="14"/>
      <c r="HH172" s="14"/>
      <c r="HI172" s="9" t="s">
        <v>131</v>
      </c>
      <c r="HJ172" s="9" t="s">
        <v>131</v>
      </c>
      <c r="HK172" s="9" t="s">
        <v>131</v>
      </c>
      <c r="HL172" s="9" t="s">
        <v>131</v>
      </c>
      <c r="HM172" s="9" t="s">
        <v>131</v>
      </c>
      <c r="HN172" s="9" t="s">
        <v>131</v>
      </c>
      <c r="HO172" s="11">
        <v>74</v>
      </c>
      <c r="HP172" s="15">
        <v>5785.75</v>
      </c>
      <c r="HQ172" s="11"/>
      <c r="HR172" s="15"/>
      <c r="HS172" s="14"/>
      <c r="HT172" s="14"/>
      <c r="HU172" s="9" t="s">
        <v>131</v>
      </c>
      <c r="HV172" s="9" t="s">
        <v>131</v>
      </c>
      <c r="HW172" s="9" t="s">
        <v>131</v>
      </c>
      <c r="HX172" s="9" t="s">
        <v>131</v>
      </c>
      <c r="HY172" s="9" t="s">
        <v>131</v>
      </c>
      <c r="HZ172" s="9" t="s">
        <v>131</v>
      </c>
      <c r="IA172" s="11">
        <v>48</v>
      </c>
      <c r="IB172" s="15">
        <v>3231.48</v>
      </c>
      <c r="IC172" s="11"/>
      <c r="ID172" s="15"/>
      <c r="IE172" s="14"/>
      <c r="IF172" s="14"/>
      <c r="IG172" s="9" t="s">
        <v>131</v>
      </c>
      <c r="IH172" s="9" t="s">
        <v>131</v>
      </c>
      <c r="II172" s="9" t="s">
        <v>131</v>
      </c>
      <c r="IJ172" s="9" t="s">
        <v>131</v>
      </c>
      <c r="IK172" s="9" t="s">
        <v>131</v>
      </c>
      <c r="IL172" s="9" t="s">
        <v>131</v>
      </c>
      <c r="IM172" s="11">
        <v>14</v>
      </c>
      <c r="IN172" s="15">
        <v>1163.87</v>
      </c>
      <c r="IO172" s="11"/>
      <c r="IP172" s="15"/>
      <c r="IQ172" s="14"/>
      <c r="IR172" s="14"/>
      <c r="IS172" s="9" t="s">
        <v>131</v>
      </c>
      <c r="IT172" s="9" t="s">
        <v>131</v>
      </c>
      <c r="IU172" s="9" t="s">
        <v>131</v>
      </c>
      <c r="IV172" s="9" t="s">
        <v>131</v>
      </c>
      <c r="IW172" s="9" t="s">
        <v>131</v>
      </c>
      <c r="IX172" s="9" t="s">
        <v>131</v>
      </c>
      <c r="IY172" s="11">
        <v>9</v>
      </c>
      <c r="IZ172" s="15">
        <v>747.87</v>
      </c>
      <c r="JA172" s="11"/>
      <c r="JB172" s="15"/>
      <c r="JC172" s="14"/>
      <c r="JD172" s="14"/>
      <c r="JE172" s="9" t="s">
        <v>131</v>
      </c>
      <c r="JF172" s="9" t="s">
        <v>131</v>
      </c>
      <c r="JG172" s="9" t="s">
        <v>131</v>
      </c>
      <c r="JH172" s="9" t="s">
        <v>131</v>
      </c>
      <c r="JI172" s="9" t="s">
        <v>131</v>
      </c>
      <c r="JJ172" s="9" t="s">
        <v>131</v>
      </c>
      <c r="JK172" s="11">
        <v>1</v>
      </c>
      <c r="JL172" s="15">
        <v>82.99</v>
      </c>
      <c r="JM172" s="11"/>
      <c r="JN172" s="15"/>
      <c r="JO172" s="14"/>
      <c r="JP172" s="14"/>
      <c r="JQ172" s="9" t="s">
        <v>131</v>
      </c>
      <c r="JR172" s="9" t="s">
        <v>131</v>
      </c>
      <c r="JS172" s="9" t="s">
        <v>131</v>
      </c>
      <c r="JT172" s="9" t="s">
        <v>131</v>
      </c>
      <c r="JU172" s="9" t="s">
        <v>131</v>
      </c>
      <c r="JV172" s="9" t="s">
        <v>131</v>
      </c>
      <c r="JW172" s="11"/>
      <c r="JX172" s="15"/>
      <c r="JY172" s="11"/>
      <c r="JZ172" s="15"/>
      <c r="KA172" s="14"/>
      <c r="KB172" s="14"/>
      <c r="KC172" s="9" t="s">
        <v>131</v>
      </c>
      <c r="KD172" s="9" t="s">
        <v>131</v>
      </c>
      <c r="KE172" s="9" t="s">
        <v>131</v>
      </c>
      <c r="KF172" s="9" t="s">
        <v>131</v>
      </c>
      <c r="KG172" s="9" t="s">
        <v>131</v>
      </c>
      <c r="KH172" s="9" t="s">
        <v>131</v>
      </c>
      <c r="KI172" s="11"/>
      <c r="KJ172" s="15"/>
      <c r="KK172" s="11"/>
      <c r="KL172" s="15"/>
      <c r="KM172" s="14"/>
      <c r="KN172" s="14"/>
      <c r="KO172" s="9" t="s">
        <v>131</v>
      </c>
      <c r="KP172" s="9" t="s">
        <v>131</v>
      </c>
      <c r="KQ172" s="9" t="s">
        <v>131</v>
      </c>
      <c r="KR172" s="9" t="s">
        <v>131</v>
      </c>
      <c r="KS172" s="9" t="s">
        <v>131</v>
      </c>
      <c r="KT172" s="9" t="s">
        <v>131</v>
      </c>
      <c r="KU172" s="11"/>
      <c r="KV172" s="15"/>
      <c r="KW172" s="11"/>
      <c r="KX172" s="15"/>
      <c r="KY172" s="14"/>
      <c r="KZ172" s="14"/>
      <c r="LA172" s="9" t="s">
        <v>131</v>
      </c>
      <c r="LB172" s="9" t="s">
        <v>131</v>
      </c>
      <c r="LC172" s="9" t="s">
        <v>131</v>
      </c>
      <c r="LD172" s="9" t="s">
        <v>131</v>
      </c>
      <c r="LE172" s="9" t="s">
        <v>131</v>
      </c>
      <c r="LF172" s="9" t="s">
        <v>131</v>
      </c>
      <c r="LG172" s="11"/>
      <c r="LH172" s="15"/>
      <c r="LI172" s="11"/>
      <c r="LJ172" s="15"/>
      <c r="LK172" s="14"/>
      <c r="LL172" s="14"/>
      <c r="LM172" s="9" t="s">
        <v>131</v>
      </c>
      <c r="LN172" s="9" t="s">
        <v>131</v>
      </c>
      <c r="LO172" s="9" t="s">
        <v>131</v>
      </c>
      <c r="LP172" s="9" t="s">
        <v>131</v>
      </c>
      <c r="LQ172" s="9" t="s">
        <v>131</v>
      </c>
      <c r="LR172" s="9" t="s">
        <v>131</v>
      </c>
      <c r="LS172" s="11"/>
      <c r="LT172" s="15"/>
      <c r="LU172" s="11"/>
      <c r="LV172" s="15"/>
      <c r="LW172" s="14"/>
      <c r="LX172" s="14"/>
      <c r="LY172" s="9" t="s">
        <v>131</v>
      </c>
      <c r="LZ172" s="9" t="s">
        <v>131</v>
      </c>
      <c r="MA172" s="9" t="s">
        <v>131</v>
      </c>
      <c r="MB172" s="9" t="s">
        <v>131</v>
      </c>
      <c r="MC172" s="9" t="s">
        <v>131</v>
      </c>
      <c r="MD172" s="9" t="s">
        <v>131</v>
      </c>
      <c r="ME172" s="11"/>
      <c r="MF172" s="15"/>
      <c r="MG172" s="11"/>
      <c r="MH172" s="15"/>
      <c r="MI172" s="14"/>
      <c r="MJ172" s="14"/>
      <c r="MK172" s="9" t="s">
        <v>131</v>
      </c>
      <c r="ML172" s="9" t="s">
        <v>131</v>
      </c>
      <c r="MM172" s="9" t="s">
        <v>131</v>
      </c>
      <c r="MN172" s="9" t="s">
        <v>131</v>
      </c>
      <c r="MO172" s="9" t="s">
        <v>131</v>
      </c>
      <c r="MP172" s="9" t="s">
        <v>131</v>
      </c>
      <c r="MQ172" s="11"/>
      <c r="MR172" s="15"/>
      <c r="MS172" s="11"/>
      <c r="MT172" s="15"/>
      <c r="MU172" s="14"/>
      <c r="MV172" s="14"/>
      <c r="MW172" s="9" t="s">
        <v>131</v>
      </c>
      <c r="MX172" s="9" t="s">
        <v>131</v>
      </c>
      <c r="MY172" s="9" t="s">
        <v>131</v>
      </c>
      <c r="MZ172" s="9" t="s">
        <v>131</v>
      </c>
      <c r="NA172" s="9" t="s">
        <v>131</v>
      </c>
      <c r="NB172" s="9" t="s">
        <v>131</v>
      </c>
      <c r="NC172" s="11"/>
      <c r="ND172" s="15"/>
      <c r="NE172" s="11"/>
      <c r="NF172" s="15"/>
      <c r="NG172" s="14"/>
      <c r="NH172" s="14"/>
      <c r="NI172" s="9" t="s">
        <v>131</v>
      </c>
      <c r="NJ172" s="9" t="s">
        <v>131</v>
      </c>
      <c r="NK172" s="9" t="s">
        <v>131</v>
      </c>
      <c r="NL172" s="9" t="s">
        <v>131</v>
      </c>
      <c r="NM172" s="9" t="s">
        <v>131</v>
      </c>
      <c r="NN172" s="9" t="s">
        <v>131</v>
      </c>
      <c r="NO172" s="11"/>
      <c r="NP172" s="15"/>
      <c r="NQ172" s="11"/>
      <c r="NR172" s="15"/>
      <c r="NS172" s="14"/>
      <c r="NT172" s="14"/>
      <c r="NU172" s="9" t="s">
        <v>131</v>
      </c>
      <c r="NV172" s="9" t="s">
        <v>131</v>
      </c>
      <c r="NW172" s="9" t="s">
        <v>131</v>
      </c>
      <c r="NX172" s="9" t="s">
        <v>131</v>
      </c>
      <c r="NY172" s="9" t="s">
        <v>131</v>
      </c>
      <c r="NZ172" s="9" t="s">
        <v>131</v>
      </c>
      <c r="OA172" s="11"/>
      <c r="OB172" s="15"/>
      <c r="OC172" s="11"/>
      <c r="OD172" s="15"/>
      <c r="OE172" s="14"/>
      <c r="OF172" s="14"/>
      <c r="OG172" s="9" t="s">
        <v>131</v>
      </c>
      <c r="OH172" s="9" t="s">
        <v>131</v>
      </c>
      <c r="OI172" s="9" t="s">
        <v>131</v>
      </c>
      <c r="OJ172" s="9" t="s">
        <v>131</v>
      </c>
      <c r="OK172" s="9" t="s">
        <v>131</v>
      </c>
      <c r="OL172" s="9" t="s">
        <v>131</v>
      </c>
      <c r="OM172" s="11"/>
      <c r="ON172" s="15"/>
      <c r="OO172" s="11"/>
      <c r="OP172" s="15"/>
      <c r="OQ172" s="14"/>
      <c r="OR172" s="14"/>
      <c r="OS172" s="9" t="s">
        <v>131</v>
      </c>
      <c r="OT172" s="9" t="s">
        <v>131</v>
      </c>
      <c r="OU172" s="9" t="s">
        <v>131</v>
      </c>
      <c r="OV172" s="9" t="s">
        <v>131</v>
      </c>
      <c r="OW172" s="9" t="s">
        <v>131</v>
      </c>
      <c r="OX172" s="9" t="s">
        <v>131</v>
      </c>
      <c r="OY172" s="11"/>
      <c r="OZ172" s="15"/>
      <c r="PA172" s="11"/>
      <c r="PB172" s="15"/>
      <c r="PC172" s="14"/>
      <c r="PD172" s="14"/>
      <c r="PE172" s="9" t="s">
        <v>131</v>
      </c>
      <c r="PF172" s="9" t="s">
        <v>131</v>
      </c>
      <c r="PG172" s="9" t="s">
        <v>131</v>
      </c>
      <c r="PH172" s="9" t="s">
        <v>131</v>
      </c>
      <c r="PI172" s="9" t="s">
        <v>131</v>
      </c>
      <c r="PJ172" s="9" t="s">
        <v>131</v>
      </c>
      <c r="PK172" s="11"/>
      <c r="PL172" s="15"/>
      <c r="PM172" s="11"/>
      <c r="PN172" s="15"/>
      <c r="PO172" s="14"/>
      <c r="PP172" s="14"/>
      <c r="PQ172" s="9" t="s">
        <v>131</v>
      </c>
      <c r="PR172" s="9" t="s">
        <v>131</v>
      </c>
      <c r="PS172" s="9" t="s">
        <v>131</v>
      </c>
      <c r="PT172" s="9" t="s">
        <v>131</v>
      </c>
      <c r="PU172" s="9" t="s">
        <v>131</v>
      </c>
      <c r="PV172" s="9" t="s">
        <v>131</v>
      </c>
      <c r="PW172" s="11"/>
      <c r="PX172" s="15"/>
      <c r="PY172" s="11"/>
      <c r="PZ172" s="15"/>
      <c r="QA172" s="14"/>
      <c r="QB172" s="14"/>
      <c r="QC172" s="9" t="s">
        <v>131</v>
      </c>
      <c r="QD172" s="9" t="s">
        <v>131</v>
      </c>
      <c r="QE172" s="9" t="s">
        <v>131</v>
      </c>
      <c r="QF172" s="9" t="s">
        <v>131</v>
      </c>
      <c r="QG172" s="9" t="s">
        <v>131</v>
      </c>
      <c r="QH172" s="9" t="s">
        <v>131</v>
      </c>
      <c r="QI172" s="11"/>
      <c r="QJ172" s="15"/>
      <c r="QK172" s="11"/>
      <c r="QL172" s="15"/>
      <c r="QM172" s="14"/>
      <c r="QN172" s="14"/>
      <c r="QO172" s="9" t="s">
        <v>131</v>
      </c>
      <c r="QP172" s="9" t="s">
        <v>131</v>
      </c>
      <c r="QQ172" s="9" t="s">
        <v>131</v>
      </c>
      <c r="QR172" s="9" t="s">
        <v>131</v>
      </c>
      <c r="QS172" s="9" t="s">
        <v>131</v>
      </c>
      <c r="QT172" s="9" t="s">
        <v>131</v>
      </c>
      <c r="QU172" s="11"/>
      <c r="QV172" s="15"/>
      <c r="QW172" s="11"/>
      <c r="QX172" s="15"/>
      <c r="QY172" s="14"/>
      <c r="QZ172" s="14"/>
      <c r="RA172" s="9" t="s">
        <v>131</v>
      </c>
      <c r="RB172" s="9" t="s">
        <v>131</v>
      </c>
      <c r="RC172" s="9" t="s">
        <v>131</v>
      </c>
      <c r="RD172" s="9" t="s">
        <v>131</v>
      </c>
      <c r="RE172" s="9" t="s">
        <v>131</v>
      </c>
      <c r="RF17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73:BC74"/>
    <mergeCell ref="BD73:BD74"/>
    <mergeCell ref="BE73:BE74"/>
    <mergeCell ref="BF73:BF74"/>
    <mergeCell ref="BG73:BG74"/>
    <mergeCell ref="BH73:BH74"/>
    <mergeCell ref="BC84:BC85"/>
    <mergeCell ref="BD84:BD85"/>
    <mergeCell ref="BE84:BE85"/>
    <mergeCell ref="BF84:BF85"/>
    <mergeCell ref="BG84:BG85"/>
    <mergeCell ref="BH84:BH85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13:BC114"/>
    <mergeCell ref="BD113:BD114"/>
    <mergeCell ref="BE113:BE114"/>
    <mergeCell ref="BF113:BF114"/>
    <mergeCell ref="BG113:BG114"/>
    <mergeCell ref="BH113:BH114"/>
    <mergeCell ref="BC115:BC117"/>
    <mergeCell ref="BD115:BD117"/>
    <mergeCell ref="BE115:BE117"/>
    <mergeCell ref="BF115:BF117"/>
    <mergeCell ref="BG115:BG117"/>
    <mergeCell ref="BH115:BH117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30:BC131"/>
    <mergeCell ref="BD130:BD131"/>
    <mergeCell ref="BE130:BE131"/>
    <mergeCell ref="BF130:BF131"/>
    <mergeCell ref="BG130:BG131"/>
    <mergeCell ref="BH130:BH13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70:BC171"/>
    <mergeCell ref="BD170:BD171"/>
    <mergeCell ref="BE170:BE171"/>
    <mergeCell ref="BF170:BF171"/>
    <mergeCell ref="BG170:BG171"/>
    <mergeCell ref="BH170:BH171"/>
    <mergeCell ref="AV40:AV41"/>
    <mergeCell ref="AW40:AW41"/>
    <mergeCell ref="AX40:AX41"/>
    <mergeCell ref="AY40:AY41"/>
    <mergeCell ref="AZ40:AZ41"/>
    <mergeCell ref="BA40:BA41"/>
    <mergeCell ref="BI40:BI41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2000</v>
      </c>
      <c r="D2" s="0" t="s">
        <v>2001</v>
      </c>
      <c r="E2" s="0" t="s">
        <v>2002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2003</v>
      </c>
      <c r="J4" s="1" t="s">
        <v>2004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2005</v>
      </c>
      <c r="P4" s="1" t="s">
        <v>2006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2007</v>
      </c>
      <c r="F5" s="1" t="s">
        <v>2008</v>
      </c>
      <c r="G5" s="1" t="s">
        <v>2007</v>
      </c>
      <c r="H5" s="1" t="s">
        <v>2008</v>
      </c>
      <c r="I5" s="1" t="s">
        <v>2003</v>
      </c>
      <c r="J5" s="1" t="s">
        <v>2004</v>
      </c>
      <c r="K5" s="1" t="s">
        <v>2009</v>
      </c>
      <c r="L5" s="1" t="s">
        <v>2010</v>
      </c>
      <c r="M5" s="1" t="s">
        <v>2009</v>
      </c>
      <c r="N5" s="1" t="s">
        <v>2010</v>
      </c>
      <c r="O5" s="1" t="s">
        <v>2005</v>
      </c>
      <c r="P5" s="1" t="s">
        <v>2006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1294</v>
      </c>
      <c r="F6" s="8">
        <v>92296.29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1294</v>
      </c>
      <c r="L6" s="8">
        <v>92296.29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726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734</v>
      </c>
      <c r="D8" s="2" t="s">
        <v>735</v>
      </c>
      <c r="E8" s="4">
        <v>1091</v>
      </c>
      <c r="F8" s="8">
        <v>63389.17</v>
      </c>
      <c r="G8" s="4"/>
      <c r="H8" s="8"/>
      <c r="I8" s="7"/>
      <c r="J8" s="7"/>
      <c r="K8" s="4">
        <v>1091</v>
      </c>
      <c r="L8" s="8">
        <v>63389.17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909</v>
      </c>
      <c r="D9" s="2" t="s">
        <v>910</v>
      </c>
      <c r="E9" s="4">
        <v>434</v>
      </c>
      <c r="F9" s="8">
        <v>59931.03</v>
      </c>
      <c r="G9" s="4"/>
      <c r="H9" s="8"/>
      <c r="I9" s="7"/>
      <c r="J9" s="7"/>
      <c r="K9" s="4">
        <v>434</v>
      </c>
      <c r="L9" s="8">
        <v>59931.03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1158</v>
      </c>
      <c r="D10" s="2" t="s">
        <v>1159</v>
      </c>
      <c r="E10" s="4">
        <v>249</v>
      </c>
      <c r="F10" s="8">
        <v>23053.05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249</v>
      </c>
      <c r="L10" s="8">
        <v>23053.05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1158</v>
      </c>
      <c r="D11" s="2" t="s">
        <v>726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1298</v>
      </c>
      <c r="D12" s="2" t="s">
        <v>1299</v>
      </c>
      <c r="E12" s="4">
        <v>188</v>
      </c>
      <c r="F12" s="8">
        <v>11703.31</v>
      </c>
      <c r="G12" s="4"/>
      <c r="H12" s="8"/>
      <c r="I12" s="7"/>
      <c r="J12" s="7"/>
      <c r="K12" s="4">
        <v>188</v>
      </c>
      <c r="L12" s="8">
        <v>11703.31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1326</v>
      </c>
      <c r="D13" s="2" t="s">
        <v>1327</v>
      </c>
      <c r="E13" s="4">
        <v>35</v>
      </c>
      <c r="F13" s="8">
        <v>2527.79</v>
      </c>
      <c r="G13" s="4"/>
      <c r="H13" s="8"/>
      <c r="I13" s="7"/>
      <c r="J13" s="7"/>
      <c r="K13" s="4">
        <v>35</v>
      </c>
      <c r="L13" s="8">
        <v>2527.79</v>
      </c>
      <c r="M13" s="4"/>
      <c r="N13" s="8"/>
      <c r="O13" s="7"/>
      <c r="P13" s="7"/>
    </row>
    <row r="14">
      <c r="A14" s="2" t="s">
        <v>120</v>
      </c>
      <c r="B14" s="2" t="s">
        <v>1336</v>
      </c>
      <c r="C14" s="2" t="s">
        <v>122</v>
      </c>
      <c r="D14" s="2" t="s">
        <v>123</v>
      </c>
      <c r="E14" s="4">
        <v>1973</v>
      </c>
      <c r="F14" s="8">
        <v>108978.33</v>
      </c>
      <c r="G14" s="4"/>
      <c r="H14" s="8"/>
      <c r="I14" s="7"/>
      <c r="J14" s="7"/>
      <c r="K14" s="4">
        <v>1973</v>
      </c>
      <c r="L14" s="8">
        <v>108978.33</v>
      </c>
      <c r="M14" s="4"/>
      <c r="N14" s="8"/>
      <c r="O14" s="7"/>
      <c r="P14" s="7"/>
    </row>
    <row r="15">
      <c r="A15" s="2" t="s">
        <v>120</v>
      </c>
      <c r="B15" s="2" t="s">
        <v>1336</v>
      </c>
      <c r="C15" s="2" t="s">
        <v>1158</v>
      </c>
      <c r="D15" s="2" t="s">
        <v>1159</v>
      </c>
      <c r="E15" s="4">
        <v>83</v>
      </c>
      <c r="F15" s="8">
        <v>5954.65</v>
      </c>
      <c r="G15" s="4"/>
      <c r="H15" s="8"/>
      <c r="I15" s="7"/>
      <c r="J15" s="7"/>
      <c r="K15" s="4">
        <v>83</v>
      </c>
      <c r="L15" s="8">
        <v>5954.65</v>
      </c>
      <c r="M15" s="4"/>
      <c r="N15" s="8"/>
      <c r="O15" s="7"/>
      <c r="P15" s="7"/>
    </row>
    <row r="16">
      <c r="A16" s="2" t="s">
        <v>120</v>
      </c>
      <c r="B16" s="2" t="s">
        <v>1336</v>
      </c>
      <c r="C16" s="2" t="s">
        <v>1298</v>
      </c>
      <c r="D16" s="2" t="s">
        <v>1299</v>
      </c>
      <c r="E16" s="4">
        <v>17</v>
      </c>
      <c r="F16" s="8">
        <v>1294.39</v>
      </c>
      <c r="G16" s="4"/>
      <c r="H16" s="8"/>
      <c r="I16" s="7"/>
      <c r="J16" s="7"/>
      <c r="K16" s="4">
        <v>17</v>
      </c>
      <c r="L16" s="8">
        <v>1294.39</v>
      </c>
      <c r="M16" s="4"/>
      <c r="N16" s="8"/>
      <c r="O16" s="7"/>
      <c r="P16" s="7"/>
    </row>
    <row r="17">
      <c r="A17" s="2" t="s">
        <v>120</v>
      </c>
      <c r="B17" s="2" t="s">
        <v>1336</v>
      </c>
      <c r="C17" s="2" t="s">
        <v>909</v>
      </c>
      <c r="D17" s="2" t="s">
        <v>910</v>
      </c>
      <c r="E17" s="4">
        <v>10</v>
      </c>
      <c r="F17" s="8">
        <v>929.28</v>
      </c>
      <c r="G17" s="4"/>
      <c r="H17" s="8"/>
      <c r="I17" s="7"/>
      <c r="J17" s="7"/>
      <c r="K17" s="4">
        <v>10</v>
      </c>
      <c r="L17" s="8">
        <v>929.28</v>
      </c>
      <c r="M17" s="4"/>
      <c r="N17" s="8"/>
      <c r="O17" s="7"/>
      <c r="P17" s="7"/>
    </row>
    <row r="18">
      <c r="A18" s="2" t="s">
        <v>120</v>
      </c>
      <c r="B18" s="2" t="s">
        <v>1740</v>
      </c>
      <c r="C18" s="2" t="s">
        <v>1158</v>
      </c>
      <c r="D18" s="2" t="s">
        <v>1159</v>
      </c>
      <c r="E18" s="4">
        <v>290</v>
      </c>
      <c r="F18" s="8">
        <v>21542.68</v>
      </c>
      <c r="G18" s="4"/>
      <c r="H18" s="8"/>
      <c r="I18" s="7"/>
      <c r="J18" s="7"/>
      <c r="K18" s="4">
        <v>290</v>
      </c>
      <c r="L18" s="8">
        <v>21542.68</v>
      </c>
      <c r="M18" s="4"/>
      <c r="N18" s="8"/>
      <c r="O18" s="7"/>
      <c r="P18" s="7"/>
    </row>
    <row r="19">
      <c r="A19" s="2" t="s">
        <v>120</v>
      </c>
      <c r="B19" s="2" t="s">
        <v>1740</v>
      </c>
      <c r="C19" s="2" t="s">
        <v>122</v>
      </c>
      <c r="D19" s="2" t="s">
        <v>123</v>
      </c>
      <c r="E19" s="4">
        <v>339</v>
      </c>
      <c r="F19" s="8">
        <v>19057.72</v>
      </c>
      <c r="G19" s="4"/>
      <c r="H19" s="8"/>
      <c r="I19" s="7"/>
      <c r="J19" s="7"/>
      <c r="K19" s="4">
        <v>339</v>
      </c>
      <c r="L19" s="8">
        <v>19057.72</v>
      </c>
      <c r="M19" s="4"/>
      <c r="N19" s="8"/>
      <c r="O19" s="7"/>
      <c r="P19" s="7"/>
    </row>
    <row r="20">
      <c r="A20" s="2" t="s">
        <v>120</v>
      </c>
      <c r="B20" s="2" t="s">
        <v>1740</v>
      </c>
      <c r="C20" s="2" t="s">
        <v>909</v>
      </c>
      <c r="D20" s="2" t="s">
        <v>910</v>
      </c>
      <c r="E20" s="4">
        <v>19</v>
      </c>
      <c r="F20" s="8">
        <v>1287.33</v>
      </c>
      <c r="G20" s="4"/>
      <c r="H20" s="8"/>
      <c r="I20" s="7"/>
      <c r="J20" s="7"/>
      <c r="K20" s="4">
        <v>19</v>
      </c>
      <c r="L20" s="8">
        <v>1287.33</v>
      </c>
      <c r="M20" s="4"/>
      <c r="N20" s="8"/>
      <c r="O20" s="7"/>
      <c r="P20" s="7"/>
    </row>
    <row r="21">
      <c r="A21" s="2" t="s">
        <v>120</v>
      </c>
      <c r="B21" s="2" t="s">
        <v>1877</v>
      </c>
      <c r="C21" s="2" t="s">
        <v>909</v>
      </c>
      <c r="D21" s="2" t="s">
        <v>910</v>
      </c>
      <c r="E21" s="4">
        <v>277</v>
      </c>
      <c r="F21" s="8">
        <v>37194.72</v>
      </c>
      <c r="G21" s="4"/>
      <c r="H21" s="8"/>
      <c r="I21" s="7"/>
      <c r="J21" s="7"/>
      <c r="K21" s="4">
        <v>277</v>
      </c>
      <c r="L21" s="8">
        <v>37194.72</v>
      </c>
      <c r="M21" s="4"/>
      <c r="N21" s="8"/>
      <c r="O21" s="7"/>
      <c r="P21" s="7"/>
    </row>
    <row r="22">
      <c r="A22" s="2" t="s">
        <v>120</v>
      </c>
      <c r="B22" s="2" t="s">
        <v>1877</v>
      </c>
      <c r="C22" s="2" t="s">
        <v>122</v>
      </c>
      <c r="D22" s="2" t="s">
        <v>123</v>
      </c>
      <c r="E22" s="4">
        <v>22</v>
      </c>
      <c r="F22" s="8">
        <v>1371.77</v>
      </c>
      <c r="G22" s="4"/>
      <c r="H22" s="8"/>
      <c r="I22" s="7"/>
      <c r="J22" s="7"/>
      <c r="K22" s="4">
        <v>22</v>
      </c>
      <c r="L22" s="8">
        <v>1371.77</v>
      </c>
      <c r="M22" s="4"/>
      <c r="N22" s="8"/>
      <c r="O22" s="7"/>
      <c r="P22" s="7"/>
    </row>
    <row r="23">
      <c r="A23" s="2" t="s">
        <v>120</v>
      </c>
      <c r="B23" s="2" t="s">
        <v>1877</v>
      </c>
      <c r="C23" s="2" t="s">
        <v>1158</v>
      </c>
      <c r="D23" s="2" t="s">
        <v>1159</v>
      </c>
      <c r="E23" s="4">
        <v>8</v>
      </c>
      <c r="F23" s="8">
        <v>500.46</v>
      </c>
      <c r="G23" s="4"/>
      <c r="H23" s="8"/>
      <c r="I23" s="7"/>
      <c r="J23" s="7"/>
      <c r="K23" s="4">
        <v>8</v>
      </c>
      <c r="L23" s="8">
        <v>500.46</v>
      </c>
      <c r="M23" s="4"/>
      <c r="N23" s="8"/>
      <c r="O23" s="7"/>
      <c r="P23" s="7"/>
    </row>
    <row r="24">
      <c r="A24" s="2" t="s">
        <v>120</v>
      </c>
      <c r="B24" s="2" t="s">
        <v>1877</v>
      </c>
      <c r="C24" s="2" t="s">
        <v>734</v>
      </c>
      <c r="D24" s="2" t="s">
        <v>735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120</v>
      </c>
      <c r="B25" s="2" t="s">
        <v>1992</v>
      </c>
      <c r="C25" s="2" t="s">
        <v>122</v>
      </c>
      <c r="D25" s="2" t="s">
        <v>726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2000</v>
      </c>
      <c r="D2" s="0" t="s">
        <v>2001</v>
      </c>
      <c r="E2" s="0" t="s">
        <v>2002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2003</v>
      </c>
      <c r="I4" s="1" t="s">
        <v>2004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2005</v>
      </c>
      <c r="O4" s="1" t="s">
        <v>2006</v>
      </c>
    </row>
    <row r="5">
      <c r="A5" s="1" t="s">
        <v>85</v>
      </c>
      <c r="B5" s="1" t="s">
        <v>87</v>
      </c>
      <c r="C5" s="1" t="s">
        <v>88</v>
      </c>
      <c r="D5" s="1" t="s">
        <v>2007</v>
      </c>
      <c r="E5" s="1" t="s">
        <v>2008</v>
      </c>
      <c r="F5" s="1" t="s">
        <v>2007</v>
      </c>
      <c r="G5" s="1" t="s">
        <v>2008</v>
      </c>
      <c r="H5" s="1" t="s">
        <v>2003</v>
      </c>
      <c r="I5" s="1" t="s">
        <v>2004</v>
      </c>
      <c r="J5" s="1" t="s">
        <v>2009</v>
      </c>
      <c r="K5" s="1" t="s">
        <v>2010</v>
      </c>
      <c r="L5" s="1" t="s">
        <v>2009</v>
      </c>
      <c r="M5" s="1" t="s">
        <v>2010</v>
      </c>
      <c r="N5" s="1" t="s">
        <v>2005</v>
      </c>
      <c r="O5" s="1" t="s">
        <v>2006</v>
      </c>
    </row>
    <row r="6">
      <c r="A6" s="2" t="s">
        <v>120</v>
      </c>
      <c r="B6" s="2" t="s">
        <v>122</v>
      </c>
      <c r="C6" s="2" t="s">
        <v>123</v>
      </c>
      <c r="D6" s="4">
        <v>3628</v>
      </c>
      <c r="E6" s="8">
        <v>221704.11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3628</v>
      </c>
      <c r="K6" s="8">
        <v>221704.11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726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909</v>
      </c>
      <c r="C8" s="2" t="s">
        <v>910</v>
      </c>
      <c r="D8" s="4">
        <v>740</v>
      </c>
      <c r="E8" s="8">
        <v>99342.36</v>
      </c>
      <c r="F8" s="4"/>
      <c r="G8" s="8"/>
      <c r="H8" s="7"/>
      <c r="I8" s="7"/>
      <c r="J8" s="4">
        <v>740</v>
      </c>
      <c r="K8" s="8">
        <v>99342.36</v>
      </c>
      <c r="L8" s="4"/>
      <c r="M8" s="8"/>
      <c r="N8" s="7"/>
      <c r="O8" s="7"/>
    </row>
    <row r="9">
      <c r="A9" s="2" t="s">
        <v>120</v>
      </c>
      <c r="B9" s="2" t="s">
        <v>734</v>
      </c>
      <c r="C9" s="2" t="s">
        <v>735</v>
      </c>
      <c r="D9" s="4">
        <v>1091</v>
      </c>
      <c r="E9" s="8">
        <v>63389.17</v>
      </c>
      <c r="F9" s="4"/>
      <c r="G9" s="8"/>
      <c r="H9" s="7"/>
      <c r="I9" s="7"/>
      <c r="J9" s="4">
        <v>1091</v>
      </c>
      <c r="K9" s="8">
        <v>63389.17</v>
      </c>
      <c r="L9" s="4"/>
      <c r="M9" s="8"/>
      <c r="N9" s="7"/>
      <c r="O9" s="7"/>
    </row>
    <row r="10">
      <c r="A10" s="2" t="s">
        <v>120</v>
      </c>
      <c r="B10" s="2" t="s">
        <v>1158</v>
      </c>
      <c r="C10" s="2" t="s">
        <v>1159</v>
      </c>
      <c r="D10" s="4">
        <v>630</v>
      </c>
      <c r="E10" s="8">
        <v>51050.84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630</v>
      </c>
      <c r="K10" s="8">
        <v>51050.84</v>
      </c>
      <c r="L10" s="4"/>
      <c r="M10" s="8"/>
      <c r="N10" s="7"/>
      <c r="O10" s="7"/>
    </row>
    <row r="11">
      <c r="A11" s="2" t="s">
        <v>120</v>
      </c>
      <c r="B11" s="2" t="s">
        <v>1158</v>
      </c>
      <c r="C11" s="2" t="s">
        <v>726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1298</v>
      </c>
      <c r="C12" s="2" t="s">
        <v>1299</v>
      </c>
      <c r="D12" s="4">
        <v>205</v>
      </c>
      <c r="E12" s="8">
        <v>12997.7</v>
      </c>
      <c r="F12" s="4"/>
      <c r="G12" s="8"/>
      <c r="H12" s="7"/>
      <c r="I12" s="7"/>
      <c r="J12" s="4">
        <v>205</v>
      </c>
      <c r="K12" s="8">
        <v>12997.7</v>
      </c>
      <c r="L12" s="4"/>
      <c r="M12" s="8"/>
      <c r="N12" s="7"/>
      <c r="O12" s="7"/>
    </row>
    <row r="13">
      <c r="A13" s="2" t="s">
        <v>120</v>
      </c>
      <c r="B13" s="2" t="s">
        <v>1326</v>
      </c>
      <c r="C13" s="2" t="s">
        <v>1327</v>
      </c>
      <c r="D13" s="4">
        <v>35</v>
      </c>
      <c r="E13" s="8">
        <v>2527.79</v>
      </c>
      <c r="F13" s="4"/>
      <c r="G13" s="8"/>
      <c r="H13" s="7"/>
      <c r="I13" s="7"/>
      <c r="J13" s="4">
        <v>35</v>
      </c>
      <c r="K13" s="8">
        <v>2527.79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