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<sst xmlns="http://schemas.openxmlformats.org/spreadsheetml/2006/main" count="475" uniqueCount="475">
  <si>
    <t>Date Type:</t>
  </si>
  <si>
    <t>Shipped Date</t>
  </si>
  <si>
    <t>Start Date:</t>
  </si>
  <si>
    <t>09/01/2024</t>
  </si>
  <si>
    <t>End Date:</t>
  </si>
  <si>
    <t>09/22/2024</t>
  </si>
  <si>
    <t>Report Run Date:</t>
  </si>
  <si>
    <t>09/25/2024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</si>
  <si>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</si>
  <si>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</si>
  <si>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</si>
  <si>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</si>
  <si>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</si>
  <si>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</si>
  <si>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</si>
  <si>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</si>
  <si>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</si>
  <si>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</si>
  <si>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</si>
  <si>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</si>
  <si>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</si>
  <si>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</si>
  <si>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</si>
  <si>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</si>
  <si>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</si>
  <si>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</si>
  <si>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</si>
  <si>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</si>
  <si>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</si>
  <si>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</si>
  <si>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</si>
  <si>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</si>
  <si>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</si>
  <si>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</si>
  <si>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</si>
  <si>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</si>
  <si>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</si>
  <si>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</si>
  <si>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</si>
  <si>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</si>
  <si>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</si>
  <si>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</si>
  <si>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</si>
  <si>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</si>
  <si>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</si>
  <si>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</si>
  <si>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</si>
  <si>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</si>
  <si>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</si>
  <si>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</si>
  <si>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</si>
  <si>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</si>
  <si>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</si>
  <si>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</si>
  <si>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</si>
  <si>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</si>
  <si>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</si>
  <si>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</si>
  <si>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</si>
  <si>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</si>
  <si>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</si>
  <si>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</si>
  <si>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</si>
  <si>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</si>
  <si>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</si>
  <si>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</si>
  <si>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</si>
  <si>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</si>
  <si>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</si>
  <si>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</si>
  <si>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</si>
  <si>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</si>
  <si>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</si>
  <si>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</si>
  <si>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</si>
  <si>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</si>
  <si>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</si>
  <si>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</si>
  <si>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</si>
  <si>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</si>
  <si>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</si>
  <si>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</si>
  <si>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</si>
  <si>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</si>
  <si>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</si>
  <si>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</si>
  <si>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</si>
  <si>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</si>
  <si>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</si>
  <si>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</si>
  <si>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</si>
  <si>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</si>
  <si>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</si>
  <si>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</si>
  <si>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</si>
  <si>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</si>
  <si>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</si>
  <si>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</si>
  <si>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</si>
  <si>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</si>
  <si>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</si>
  <si>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</si>
  <si>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</si>
  <si>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</si>
  <si>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</si>
  <si>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MP35-8043</t>
  </si>
  <si>
    <t>RUG</t>
  </si>
  <si>
    <t>Madison Park</t>
  </si>
  <si>
    <t>Riley</t>
  </si>
  <si>
    <t>Cadence</t>
  </si>
  <si>
    <t>Karly</t>
  </si>
  <si>
    <t>Watercolor Abstract Stripe Woven Area Rug</t>
  </si>
  <si>
    <t>5x7'</t>
  </si>
  <si>
    <t>Blue</t>
  </si>
  <si>
    <t>Close-out</t>
  </si>
  <si>
    <t>C</t>
  </si>
  <si>
    <t>NO</t>
  </si>
  <si>
    <t/>
  </si>
  <si>
    <t>PP001795;PF005783</t>
  </si>
  <si>
    <t>1</t>
  </si>
  <si>
    <t>Abstract</t>
  </si>
  <si>
    <t>Modern/Contemporary</t>
  </si>
  <si>
    <t>9/29/2022</t>
  </si>
  <si>
    <t>38754881-000-007</t>
  </si>
  <si>
    <t>Tier 4</t>
  </si>
  <si>
    <t>Setup</t>
  </si>
  <si>
    <t>Active</t>
  </si>
  <si>
    <t>10/12/2022</t>
  </si>
  <si>
    <t>No</t>
  </si>
  <si>
    <t>MP35-8044</t>
  </si>
  <si>
    <t>6x9'</t>
  </si>
  <si>
    <t>CSNSTORES</t>
  </si>
  <si>
    <t>38754881-000-004</t>
  </si>
  <si>
    <t>12/14/2022</t>
  </si>
  <si>
    <t>MP35-8045</t>
  </si>
  <si>
    <t>8x10'</t>
  </si>
  <si>
    <t>38754881-000-005</t>
  </si>
  <si>
    <t>9/19/2024</t>
  </si>
  <si>
    <t>MP35-7587</t>
  </si>
  <si>
    <t>Blue/Tan</t>
  </si>
  <si>
    <t>6/21/2021</t>
  </si>
  <si>
    <t>38754881-000-001</t>
  </si>
  <si>
    <t>8/26/2021</t>
  </si>
  <si>
    <t>9/7/2021</t>
  </si>
  <si>
    <t>MP35-7588</t>
  </si>
  <si>
    <t>JCPENNEY01</t>
  </si>
  <si>
    <t>38754881-000-002</t>
  </si>
  <si>
    <t>MP35-7589</t>
  </si>
  <si>
    <t>38754881-000-003</t>
  </si>
  <si>
    <t>10/7/2021</t>
  </si>
  <si>
    <t>MP35-8054</t>
  </si>
  <si>
    <t>Mateo</t>
  </si>
  <si>
    <t>Kenneth</t>
  </si>
  <si>
    <t>Siren</t>
  </si>
  <si>
    <t>Boho Medallion Woven Area Rug</t>
  </si>
  <si>
    <t>Blue Multi</t>
  </si>
  <si>
    <t>Donation</t>
  </si>
  <si>
    <t>PP001798;PF005786</t>
  </si>
  <si>
    <t>Boho</t>
  </si>
  <si>
    <t>Global Inspired</t>
  </si>
  <si>
    <t>8/29/2022</t>
  </si>
  <si>
    <t>40587884-000-000</t>
  </si>
  <si>
    <t>5/28/2024</t>
  </si>
  <si>
    <t>MP35-8056</t>
  </si>
  <si>
    <t>CSNSTORES,KIRKLANDDS</t>
  </si>
  <si>
    <t>40587884-000-002</t>
  </si>
  <si>
    <t>10/1/2023</t>
  </si>
  <si>
    <t>MP35-8057</t>
  </si>
  <si>
    <t>BLK01,KIRKLANDDS,OVERSTOCK01</t>
  </si>
  <si>
    <t>40587884-000-003</t>
  </si>
  <si>
    <t>7/15/2024</t>
  </si>
  <si>
    <t>MP35-7591</t>
  </si>
  <si>
    <t>Haley</t>
  </si>
  <si>
    <t>Alexandria</t>
  </si>
  <si>
    <t>Emily</t>
  </si>
  <si>
    <t>Cozy Shag Abstract Area Rug</t>
  </si>
  <si>
    <t>Grey/Cream</t>
  </si>
  <si>
    <t>38754848-000-001</t>
  </si>
  <si>
    <t>1/9/2023</t>
  </si>
  <si>
    <t>MP35-7592</t>
  </si>
  <si>
    <t>OLLIIX</t>
  </si>
  <si>
    <t>38754848-000-003</t>
  </si>
  <si>
    <t>2/7/2022</t>
  </si>
  <si>
    <t>MP35-7593</t>
  </si>
  <si>
    <t>38754848-000-002</t>
  </si>
  <si>
    <t>4/21/2022</t>
  </si>
  <si>
    <t>MP35-7590</t>
  </si>
  <si>
    <t>Runner</t>
  </si>
  <si>
    <t>38754848-000-000</t>
  </si>
  <si>
    <t>2/16/2023</t>
  </si>
  <si>
    <t>MP35-7577</t>
  </si>
  <si>
    <t>Hannah</t>
  </si>
  <si>
    <t>Reese</t>
  </si>
  <si>
    <t>Jessica</t>
  </si>
  <si>
    <t>Moroccan Global Woven Area Rug</t>
  </si>
  <si>
    <t>4x6'</t>
  </si>
  <si>
    <t>Blue/Cream</t>
  </si>
  <si>
    <t>Global</t>
  </si>
  <si>
    <t>7/12/2021</t>
  </si>
  <si>
    <t>38658555-000-003</t>
  </si>
  <si>
    <t>8/9/2021</t>
  </si>
  <si>
    <t>MP35-7578</t>
  </si>
  <si>
    <t>KIRKLANDDS</t>
  </si>
  <si>
    <t>38658555-000-001</t>
  </si>
  <si>
    <t>6/19/2024</t>
  </si>
  <si>
    <t>MP35-7579</t>
  </si>
  <si>
    <t>KIRKLANDDS,OVERSTOCK01</t>
  </si>
  <si>
    <t>38658555-000-002</t>
  </si>
  <si>
    <t>2/8/2024</t>
  </si>
  <si>
    <t>MP35-8018</t>
  </si>
  <si>
    <t>Charcoal</t>
  </si>
  <si>
    <t>PF005776;PP001793</t>
  </si>
  <si>
    <t>CSNSTORES,JCPENNEY01,KIRKLANDDS</t>
  </si>
  <si>
    <t>38658555-000-007</t>
  </si>
  <si>
    <t>6/17/2024</t>
  </si>
  <si>
    <t>MP35-8020</t>
  </si>
  <si>
    <t>38658555-000-005</t>
  </si>
  <si>
    <t>MP35-8021</t>
  </si>
  <si>
    <t>38658555-000-006</t>
  </si>
  <si>
    <t>12/13/2022</t>
  </si>
  <si>
    <t>MP35-8022</t>
  </si>
  <si>
    <t>38658555-000-012</t>
  </si>
  <si>
    <t>12/3/2022</t>
  </si>
  <si>
    <t>MP35-7595</t>
  </si>
  <si>
    <t>Amanda</t>
  </si>
  <si>
    <t>Renae</t>
  </si>
  <si>
    <t>Allie</t>
  </si>
  <si>
    <t>Black &amp; Ivory Modern Area Rug</t>
  </si>
  <si>
    <t>Black/Ivory</t>
  </si>
  <si>
    <t>7/10/2021</t>
  </si>
  <si>
    <t>AMAZONDS,OLLIIX</t>
  </si>
  <si>
    <t>38658432-000-000</t>
  </si>
  <si>
    <t>8/24/2023</t>
  </si>
  <si>
    <t>MP35-7596</t>
  </si>
  <si>
    <t>AMAZON,CSNSTORES</t>
  </si>
  <si>
    <t>38658432-000-002</t>
  </si>
  <si>
    <t>9/23/2021</t>
  </si>
  <si>
    <t>MP35-8058</t>
  </si>
  <si>
    <t>Asher</t>
  </si>
  <si>
    <t>Caroline</t>
  </si>
  <si>
    <t>Mandy</t>
  </si>
  <si>
    <t>Distressed Medallion Woven Area Rug</t>
  </si>
  <si>
    <t>Cream/Grey</t>
  </si>
  <si>
    <t>PP001799;PF005787</t>
  </si>
  <si>
    <t>Medallion</t>
  </si>
  <si>
    <t>Traditional</t>
  </si>
  <si>
    <t>40574187-000-003</t>
  </si>
  <si>
    <t>10/10/2022</t>
  </si>
  <si>
    <t>MP35-7185</t>
  </si>
  <si>
    <t>Ashley</t>
  </si>
  <si>
    <t>Abigail</t>
  </si>
  <si>
    <t>Terni Pebble Indoor Area Rug</t>
  </si>
  <si>
    <t>Gray/Cream</t>
  </si>
  <si>
    <t>Geometric</t>
  </si>
  <si>
    <t>6/25/2020</t>
  </si>
  <si>
    <t>36357434-000-000</t>
  </si>
  <si>
    <t>7/1/2020</t>
  </si>
  <si>
    <t>6/3/2022</t>
  </si>
  <si>
    <t>MP35-8063</t>
  </si>
  <si>
    <t>Averie</t>
  </si>
  <si>
    <t>Bianca</t>
  </si>
  <si>
    <t>Suzy</t>
  </si>
  <si>
    <t>Trellis Geometric Woven Area Rug</t>
  </si>
  <si>
    <t>Black/Cream</t>
  </si>
  <si>
    <t>PP001800;PF005788</t>
  </si>
  <si>
    <t>40689046-000-001</t>
  </si>
  <si>
    <t>10/27/2022</t>
  </si>
  <si>
    <t>MP35-8064</t>
  </si>
  <si>
    <t>40689046-000-000</t>
  </si>
  <si>
    <t>MP35-7569</t>
  </si>
  <si>
    <t>Camdyn</t>
  </si>
  <si>
    <t>Ellie</t>
  </si>
  <si>
    <t>Wendy</t>
  </si>
  <si>
    <t>Super Soft Polyester Shag Area Rug</t>
  </si>
  <si>
    <t>Cream</t>
  </si>
  <si>
    <t>Solid</t>
  </si>
  <si>
    <t>38687418-000-004</t>
  </si>
  <si>
    <t>8/12/2021</t>
  </si>
  <si>
    <t>3/18/2024</t>
  </si>
  <si>
    <t>MP35-7570</t>
  </si>
  <si>
    <t>38687418-000-002</t>
  </si>
  <si>
    <t>11/22/2023</t>
  </si>
  <si>
    <t>MP35-7571</t>
  </si>
  <si>
    <t>38687418-000-006</t>
  </si>
  <si>
    <t>4/2/2024</t>
  </si>
  <si>
    <t>MP35-7568</t>
  </si>
  <si>
    <t>Scatter</t>
  </si>
  <si>
    <t>JCPENNEY01,OLLIIX</t>
  </si>
  <si>
    <t>38687418-000-007</t>
  </si>
  <si>
    <t>MP35-7573</t>
  </si>
  <si>
    <t>Grey</t>
  </si>
  <si>
    <t>38687418-000-003</t>
  </si>
  <si>
    <t>4/8/2024</t>
  </si>
  <si>
    <t>MP35-7574</t>
  </si>
  <si>
    <t>NRTPORT</t>
  </si>
  <si>
    <t>38687418-000-001</t>
  </si>
  <si>
    <t>1/2/2024</t>
  </si>
  <si>
    <t>MP35-7575</t>
  </si>
  <si>
    <t>38687418-000-000</t>
  </si>
  <si>
    <t>4/7/2024</t>
  </si>
  <si>
    <t>MP35-7572</t>
  </si>
  <si>
    <t>38687418-000-005</t>
  </si>
  <si>
    <t>MP35-8115</t>
  </si>
  <si>
    <t>Chadwick</t>
  </si>
  <si>
    <t>Earl</t>
  </si>
  <si>
    <t>Larry</t>
  </si>
  <si>
    <t>Distressed Vintage Persian Woven Area Rug</t>
  </si>
  <si>
    <t>3x8' Runner</t>
  </si>
  <si>
    <t>PP001801;PF005789</t>
  </si>
  <si>
    <t>Vintage</t>
  </si>
  <si>
    <t>Casual</t>
  </si>
  <si>
    <t>CSNSTORES,KIRKLANDDS,KOHLDSN</t>
  </si>
  <si>
    <t>40689047-000-001</t>
  </si>
  <si>
    <t>4/3/2024</t>
  </si>
  <si>
    <t>MP35-8065</t>
  </si>
  <si>
    <t>40689047-000-002</t>
  </si>
  <si>
    <t>MP35-8066</t>
  </si>
  <si>
    <t>40689047-000-000</t>
  </si>
  <si>
    <t>MP35-8067</t>
  </si>
  <si>
    <t>40689047-000-003</t>
  </si>
  <si>
    <t>MP35-7070</t>
  </si>
  <si>
    <t>Dakota</t>
  </si>
  <si>
    <t>Mila</t>
  </si>
  <si>
    <t>Hanford</t>
  </si>
  <si>
    <t>Tiled Border Area Rug</t>
  </si>
  <si>
    <t>Beige/Cream</t>
  </si>
  <si>
    <t>12/13/2019</t>
  </si>
  <si>
    <t>35376031-000-000</t>
  </si>
  <si>
    <t>1/6/2020</t>
  </si>
  <si>
    <t>MP35-7556</t>
  </si>
  <si>
    <t>Transitional</t>
  </si>
  <si>
    <t>35376031-000-002</t>
  </si>
  <si>
    <t>12/6/2022</t>
  </si>
  <si>
    <t>MP35-7071</t>
  </si>
  <si>
    <t>35376031-000-001</t>
  </si>
  <si>
    <t>7/28/2020</t>
  </si>
  <si>
    <t>MP35-7558</t>
  </si>
  <si>
    <t>35376031-000-005</t>
  </si>
  <si>
    <t>MP35-7559</t>
  </si>
  <si>
    <t>35376031-000-007</t>
  </si>
  <si>
    <t>11/15/2022</t>
  </si>
  <si>
    <t>GP35-0006</t>
  </si>
  <si>
    <t>Darya</t>
  </si>
  <si>
    <t>Maya</t>
  </si>
  <si>
    <t>Siesta</t>
  </si>
  <si>
    <t>Moroccan Indoor/Outdoor Rug</t>
  </si>
  <si>
    <t>3x7' Runner</t>
  </si>
  <si>
    <t>Grey/White</t>
  </si>
  <si>
    <t>2/21/2020</t>
  </si>
  <si>
    <t>35974172-000-001</t>
  </si>
  <si>
    <t>4/1/2020</t>
  </si>
  <si>
    <t>4/21/2020</t>
  </si>
  <si>
    <t>GP35-0005</t>
  </si>
  <si>
    <t>35974172-000-000</t>
  </si>
  <si>
    <t>4/6/2020</t>
  </si>
  <si>
    <t>MP35-8052</t>
  </si>
  <si>
    <t>Faith</t>
  </si>
  <si>
    <t>Kendra</t>
  </si>
  <si>
    <t>Caitlyn</t>
  </si>
  <si>
    <t>Persian Bordered Traditional Woven Area Rug</t>
  </si>
  <si>
    <t>Blue/Red</t>
  </si>
  <si>
    <t>PP001797;PF005785</t>
  </si>
  <si>
    <t>40639753-000-003</t>
  </si>
  <si>
    <t>10/19/2022</t>
  </si>
  <si>
    <t>4/7/2023</t>
  </si>
  <si>
    <t>MP35-8053</t>
  </si>
  <si>
    <t>KIRKLANDDS,NRTPORT</t>
  </si>
  <si>
    <t>40639753-000-002</t>
  </si>
  <si>
    <t>5/20/2024</t>
  </si>
  <si>
    <t>MP35-7562</t>
  </si>
  <si>
    <t>Grace</t>
  </si>
  <si>
    <t>Kathryn</t>
  </si>
  <si>
    <t>Aimee</t>
  </si>
  <si>
    <t>Abstract Wave Area Rug</t>
  </si>
  <si>
    <t>9/16/2021</t>
  </si>
  <si>
    <t>38878885-000-000</t>
  </si>
  <si>
    <t>10/27/2021</t>
  </si>
  <si>
    <t>MP35-7564</t>
  </si>
  <si>
    <t>CSNSTORES,OLLIIX</t>
  </si>
  <si>
    <t>38878885-000-001</t>
  </si>
  <si>
    <t>10/25/2021</t>
  </si>
  <si>
    <t>MP35-7563</t>
  </si>
  <si>
    <t>38878885-000-002</t>
  </si>
  <si>
    <t>1/5/2022</t>
  </si>
  <si>
    <t>MP35-7582</t>
  </si>
  <si>
    <t>Harley</t>
  </si>
  <si>
    <t>Marie</t>
  </si>
  <si>
    <t>Keighley</t>
  </si>
  <si>
    <t>Abstract Area Rug</t>
  </si>
  <si>
    <t>CSNSTORES,JCPENNEY01</t>
  </si>
  <si>
    <t>38665291-000-004</t>
  </si>
  <si>
    <t>8/10/2021</t>
  </si>
  <si>
    <t>MP35-7583</t>
  </si>
  <si>
    <t>38665291-000-000</t>
  </si>
  <si>
    <t>5/7/2023</t>
  </si>
  <si>
    <t>MP35-8046</t>
  </si>
  <si>
    <t>Jasmine</t>
  </si>
  <si>
    <t>Audrey</t>
  </si>
  <si>
    <t>Larissa</t>
  </si>
  <si>
    <t>Vintage Medallion Woven Area Rug</t>
  </si>
  <si>
    <t>3x5' Scatter</t>
  </si>
  <si>
    <t>Orange Multi</t>
  </si>
  <si>
    <t>PP001796;PF005784</t>
  </si>
  <si>
    <t>40640331-000-001</t>
  </si>
  <si>
    <t>MP35-8048</t>
  </si>
  <si>
    <t>40640331-000-000</t>
  </si>
  <si>
    <t>MP35-8049</t>
  </si>
  <si>
    <t>40640331-000-003</t>
  </si>
  <si>
    <t>MP35-8071</t>
  </si>
  <si>
    <t>Kenzie</t>
  </si>
  <si>
    <t>Talia</t>
  </si>
  <si>
    <t>Nikki</t>
  </si>
  <si>
    <t>Moroccan Bordered Global Woven Area Rug</t>
  </si>
  <si>
    <t>PP001802;PF005790</t>
  </si>
  <si>
    <t>40580885-000-000</t>
  </si>
  <si>
    <t>4/19/2024</t>
  </si>
  <si>
    <t>MP35-7066</t>
  </si>
  <si>
    <t>Newport</t>
  </si>
  <si>
    <t>Amelia</t>
  </si>
  <si>
    <t>Fielding</t>
  </si>
  <si>
    <t>Cream/Blue</t>
  </si>
  <si>
    <t>AMAZON,JCPENNEY01</t>
  </si>
  <si>
    <t>35376033-000-001</t>
  </si>
  <si>
    <t>2/26/2023</t>
  </si>
  <si>
    <t>MP35-7552</t>
  </si>
  <si>
    <t>Multi</t>
  </si>
  <si>
    <t>35376033-000-007</t>
  </si>
  <si>
    <t>12/27/2022</t>
  </si>
  <si>
    <t>MP35-7554</t>
  </si>
  <si>
    <t>35376033-000-004</t>
  </si>
  <si>
    <t>7/19/2022</t>
  </si>
  <si>
    <t>MP35-7553</t>
  </si>
  <si>
    <t>DESINC</t>
  </si>
  <si>
    <t>35376033-000-005</t>
  </si>
  <si>
    <t>7/26/2022</t>
  </si>
  <si>
    <t>ST35-0252</t>
  </si>
  <si>
    <t>Sophia</t>
  </si>
  <si>
    <t>Talas Trellis Area Rug in Cream</t>
  </si>
  <si>
    <t>9/6/2021</t>
  </si>
  <si>
    <t>38830014-000-000</t>
  </si>
  <si>
    <t>9/15/2021</t>
  </si>
  <si>
    <t>4/10/2024</t>
  </si>
  <si>
    <t>ST35-0253</t>
  </si>
  <si>
    <t>38830014-000-001</t>
  </si>
  <si>
    <t>1/10/2022</t>
  </si>
  <si>
    <t>MP35-8040</t>
  </si>
  <si>
    <t>Sophie</t>
  </si>
  <si>
    <t>PP001794;PF005781</t>
  </si>
  <si>
    <t>40587885-000-003</t>
  </si>
  <si>
    <t>MP35-8041</t>
  </si>
  <si>
    <t>40587885-000-002</t>
  </si>
  <si>
    <t>5/6/2024</t>
  </si>
  <si>
    <t>MP35-8036</t>
  </si>
  <si>
    <t>Talas Trellis Area Rug in Grey and Cream</t>
  </si>
  <si>
    <t>PP001794;PF005780</t>
  </si>
  <si>
    <t>40587885-000-004</t>
  </si>
  <si>
    <t>7/10/2024</t>
  </si>
  <si>
    <t>MP35-8038</t>
  </si>
  <si>
    <t>NRTPORT,OLLIIX</t>
  </si>
  <si>
    <t>40587885-000-001</t>
  </si>
  <si>
    <t>11/20/2023</t>
  </si>
  <si>
    <t>MP35-8039</t>
  </si>
  <si>
    <t>40587885-000-005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</si>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</sst>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R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53</v>
      </c>
      <c r="CC4" s="1" t="s">
        <v>54</v>
      </c>
      <c r="CD4" s="1" t="s">
        <v>55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  <c r="L5" s="1" t="s">
        <v>67</v>
      </c>
      <c r="M5" s="1" t="s">
        <v>68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73</v>
      </c>
      <c r="S5" s="1" t="s">
        <v>74</v>
      </c>
      <c r="T5" s="1" t="s">
        <v>75</v>
      </c>
      <c r="U5" s="1" t="s">
        <v>76</v>
      </c>
      <c r="V5" s="1" t="s">
        <v>77</v>
      </c>
      <c r="W5" s="1" t="s">
        <v>78</v>
      </c>
      <c r="X5" s="1" t="s">
        <v>79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80</v>
      </c>
      <c r="AG5" s="1" t="s">
        <v>81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82</v>
      </c>
      <c r="AQ5" s="1" t="s">
        <v>83</v>
      </c>
      <c r="AR5" s="1" t="s">
        <v>82</v>
      </c>
      <c r="AS5" s="1" t="s">
        <v>83</v>
      </c>
      <c r="AT5" s="1" t="s">
        <v>36</v>
      </c>
      <c r="AU5" s="1" t="s">
        <v>37</v>
      </c>
      <c r="AV5" s="1" t="s">
        <v>84</v>
      </c>
      <c r="AW5" s="1" t="s">
        <v>85</v>
      </c>
      <c r="AX5" s="1" t="s">
        <v>84</v>
      </c>
      <c r="AY5" s="1" t="s">
        <v>85</v>
      </c>
      <c r="AZ5" s="1" t="s">
        <v>38</v>
      </c>
      <c r="BA5" s="1" t="s">
        <v>39</v>
      </c>
      <c r="BB5" s="1" t="s">
        <v>40</v>
      </c>
      <c r="BC5" s="1" t="s">
        <v>86</v>
      </c>
      <c r="BD5" s="1" t="s">
        <v>87</v>
      </c>
      <c r="BE5" s="1" t="s">
        <v>86</v>
      </c>
      <c r="BF5" s="1" t="s">
        <v>87</v>
      </c>
      <c r="BG5" s="1" t="s">
        <v>41</v>
      </c>
      <c r="BH5" s="1" t="s">
        <v>42</v>
      </c>
      <c r="BI5" s="1" t="s">
        <v>43</v>
      </c>
      <c r="BJ5" s="1" t="s">
        <v>82</v>
      </c>
      <c r="BK5" s="1" t="s">
        <v>83</v>
      </c>
      <c r="BL5" s="1" t="s">
        <v>88</v>
      </c>
      <c r="BM5" s="1" t="s">
        <v>82</v>
      </c>
      <c r="BN5" s="1" t="s">
        <v>83</v>
      </c>
      <c r="BO5" s="1" t="s">
        <v>89</v>
      </c>
      <c r="BP5" s="1" t="s">
        <v>90</v>
      </c>
      <c r="BQ5" s="1" t="s">
        <v>89</v>
      </c>
      <c r="BR5" s="1" t="s">
        <v>90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53</v>
      </c>
      <c r="CC5" s="1" t="s">
        <v>54</v>
      </c>
      <c r="CD5" s="1" t="s">
        <v>55</v>
      </c>
      <c r="CE5" s="1" t="s">
        <v>91</v>
      </c>
      <c r="CF5" s="1" t="s">
        <v>92</v>
      </c>
      <c r="CG5" s="1" t="s">
        <v>93</v>
      </c>
      <c r="CH5" s="1" t="s">
        <v>94</v>
      </c>
      <c r="CI5" s="1" t="s">
        <v>95</v>
      </c>
      <c r="CJ5" s="1" t="s">
        <v>96</v>
      </c>
      <c r="CK5" s="1" t="s">
        <v>97</v>
      </c>
      <c r="CL5" s="1" t="s">
        <v>98</v>
      </c>
      <c r="CM5" s="1" t="s">
        <v>99</v>
      </c>
      <c r="CN5" s="1" t="s">
        <v>100</v>
      </c>
      <c r="CO5" s="1" t="s">
        <v>101</v>
      </c>
      <c r="CP5" s="1" t="s">
        <v>102</v>
      </c>
      <c r="CQ5" s="1" t="s">
        <v>103</v>
      </c>
      <c r="CR5" s="1" t="s">
        <v>104</v>
      </c>
    </row>
    <row r="6">
      <c r="A6" s="2" t="s">
        <v>105</v>
      </c>
      <c r="B6" s="2" t="s">
        <v>106</v>
      </c>
      <c r="C6" s="2" t="s">
        <v>107</v>
      </c>
      <c r="D6" s="2" t="s">
        <v>106</v>
      </c>
      <c r="E6" s="2" t="s">
        <v>106</v>
      </c>
      <c r="F6" s="2" t="s">
        <v>108</v>
      </c>
      <c r="G6" s="2" t="s">
        <v>109</v>
      </c>
      <c r="H6" s="2" t="s">
        <v>110</v>
      </c>
      <c r="I6" s="2" t="s">
        <v>111</v>
      </c>
      <c r="J6" s="2" t="s">
        <v>112</v>
      </c>
      <c r="K6" s="2" t="s">
        <v>113</v>
      </c>
      <c r="L6" s="3">
        <v>65.45</v>
      </c>
      <c r="M6" s="3">
        <v>68.72</v>
      </c>
      <c r="N6" s="3">
        <v>149.99</v>
      </c>
      <c r="O6" s="2" t="s">
        <v>114</v>
      </c>
      <c r="P6" s="2" t="s">
        <v>115</v>
      </c>
      <c r="Q6" s="2" t="s">
        <v>116</v>
      </c>
      <c r="R6" s="2" t="s">
        <v>117</v>
      </c>
      <c r="S6" s="2" t="s">
        <v>118</v>
      </c>
      <c r="T6" s="2" t="s">
        <v>117</v>
      </c>
      <c r="U6" s="2" t="s">
        <v>119</v>
      </c>
      <c r="V6" s="2" t="s">
        <v>120</v>
      </c>
      <c r="W6" s="2" t="s">
        <v>121</v>
      </c>
      <c r="X6" s="2" t="s">
        <v>117</v>
      </c>
      <c r="Y6" s="2" t="s">
        <v>122</v>
      </c>
      <c r="Z6" s="4">
        <v>73</v>
      </c>
      <c r="AA6" s="4">
        <f>=ROUNDDOWN(365,0)</f>
      </c>
      <c r="AB6" s="5">
        <v>0.2</v>
      </c>
      <c r="AC6" s="2" t="s">
        <v>117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117</v>
      </c>
      <c r="AM6" s="4"/>
      <c r="AN6" s="4"/>
      <c r="AO6" s="7"/>
      <c r="AP6" s="4"/>
      <c r="AQ6" s="8"/>
      <c r="AR6" s="4"/>
      <c r="AS6" s="8"/>
      <c r="AT6" s="7"/>
      <c r="AU6" s="7"/>
      <c r="AV6" s="4">
        <v>1</v>
      </c>
      <c r="AW6" s="8">
        <v>146.72</v>
      </c>
      <c r="AX6" s="4" t="s">
        <v>117</v>
      </c>
      <c r="AY6" s="8" t="s">
        <v>117</v>
      </c>
      <c r="AZ6" s="7" t="s">
        <v>117</v>
      </c>
      <c r="BA6" s="7" t="s">
        <v>117</v>
      </c>
      <c r="BB6" s="7"/>
      <c r="BC6" s="4">
        <v>1</v>
      </c>
      <c r="BD6" s="8">
        <v>146.72</v>
      </c>
      <c r="BE6" s="4" t="s">
        <v>117</v>
      </c>
      <c r="BF6" s="8" t="s">
        <v>117</v>
      </c>
      <c r="BG6" s="7" t="s">
        <v>117</v>
      </c>
      <c r="BH6" s="7" t="s">
        <v>117</v>
      </c>
      <c r="BI6" s="7">
        <v>1</v>
      </c>
      <c r="BJ6" s="4"/>
      <c r="BK6" s="8"/>
      <c r="BL6" s="2" t="s">
        <v>117</v>
      </c>
      <c r="BM6" s="7"/>
      <c r="BN6" s="7"/>
      <c r="BO6" s="4"/>
      <c r="BP6" s="8"/>
      <c r="BQ6" s="4"/>
      <c r="BR6" s="8"/>
      <c r="BS6" s="7"/>
      <c r="BT6" s="7"/>
      <c r="BU6" s="2" t="s">
        <v>123</v>
      </c>
      <c r="BV6" s="2" t="s">
        <v>117</v>
      </c>
      <c r="BW6" s="2" t="s">
        <v>117</v>
      </c>
      <c r="BX6" s="2" t="s">
        <v>124</v>
      </c>
      <c r="BY6" s="2" t="s">
        <v>125</v>
      </c>
      <c r="BZ6" s="2" t="s">
        <v>126</v>
      </c>
      <c r="CA6" s="2" t="s">
        <v>127</v>
      </c>
      <c r="CB6" s="2" t="s">
        <v>117</v>
      </c>
      <c r="CC6" s="2" t="s">
        <v>128</v>
      </c>
      <c r="CD6" s="2" t="s">
        <v>117</v>
      </c>
      <c r="CE6" s="4"/>
      <c r="CF6" s="4">
        <v>73</v>
      </c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</row>
    <row r="7">
      <c r="A7" s="2" t="s">
        <v>129</v>
      </c>
      <c r="B7" s="2" t="s">
        <v>106</v>
      </c>
      <c r="C7" s="2" t="s">
        <v>107</v>
      </c>
      <c r="D7" s="2" t="s">
        <v>106</v>
      </c>
      <c r="E7" s="2" t="s">
        <v>106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130</v>
      </c>
      <c r="K7" s="2" t="s">
        <v>113</v>
      </c>
      <c r="L7" s="3">
        <v>99.93</v>
      </c>
      <c r="M7" s="3">
        <v>104.93</v>
      </c>
      <c r="N7" s="3">
        <v>224.99</v>
      </c>
      <c r="O7" s="2" t="s">
        <v>114</v>
      </c>
      <c r="P7" s="2" t="s">
        <v>115</v>
      </c>
      <c r="Q7" s="2" t="s">
        <v>116</v>
      </c>
      <c r="R7" s="2" t="s">
        <v>117</v>
      </c>
      <c r="S7" s="2" t="s">
        <v>118</v>
      </c>
      <c r="T7" s="2" t="s">
        <v>117</v>
      </c>
      <c r="U7" s="2" t="s">
        <v>119</v>
      </c>
      <c r="V7" s="2" t="s">
        <v>120</v>
      </c>
      <c r="W7" s="2" t="s">
        <v>121</v>
      </c>
      <c r="X7" s="2" t="s">
        <v>117</v>
      </c>
      <c r="Y7" s="2" t="s">
        <v>122</v>
      </c>
      <c r="Z7" s="4">
        <v>42</v>
      </c>
      <c r="AA7" s="4">
        <f>=ROUNDDOWN(32.3076923076923,0)</f>
      </c>
      <c r="AB7" s="5">
        <v>1.3</v>
      </c>
      <c r="AC7" s="2" t="s">
        <v>117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117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117</v>
      </c>
      <c r="AW7" s="8" t="s">
        <v>117</v>
      </c>
      <c r="AX7" s="4" t="s">
        <v>117</v>
      </c>
      <c r="AY7" s="8" t="s">
        <v>117</v>
      </c>
      <c r="AZ7" s="7" t="s">
        <v>117</v>
      </c>
      <c r="BA7" s="7" t="s">
        <v>117</v>
      </c>
      <c r="BB7" s="7"/>
      <c r="BC7" s="4" t="s">
        <v>117</v>
      </c>
      <c r="BD7" s="8" t="s">
        <v>117</v>
      </c>
      <c r="BE7" s="4" t="s">
        <v>117</v>
      </c>
      <c r="BF7" s="8" t="s">
        <v>117</v>
      </c>
      <c r="BG7" s="7" t="s">
        <v>117</v>
      </c>
      <c r="BH7" s="7" t="s">
        <v>117</v>
      </c>
      <c r="BI7" s="7" t="s">
        <v>117</v>
      </c>
      <c r="BJ7" s="4">
        <v>1</v>
      </c>
      <c r="BK7" s="8">
        <v>110.17</v>
      </c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117</v>
      </c>
      <c r="BW7" s="2" t="s">
        <v>117</v>
      </c>
      <c r="BX7" s="2" t="s">
        <v>124</v>
      </c>
      <c r="BY7" s="2" t="s">
        <v>125</v>
      </c>
      <c r="BZ7" s="2" t="s">
        <v>126</v>
      </c>
      <c r="CA7" s="2" t="s">
        <v>127</v>
      </c>
      <c r="CB7" s="2" t="s">
        <v>133</v>
      </c>
      <c r="CC7" s="2" t="s">
        <v>128</v>
      </c>
      <c r="CD7" s="2" t="s">
        <v>117</v>
      </c>
      <c r="CE7" s="4"/>
      <c r="CF7" s="4">
        <v>42</v>
      </c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</row>
    <row r="8">
      <c r="A8" s="2" t="s">
        <v>134</v>
      </c>
      <c r="B8" s="2" t="s">
        <v>106</v>
      </c>
      <c r="C8" s="2" t="s">
        <v>107</v>
      </c>
      <c r="D8" s="2" t="s">
        <v>106</v>
      </c>
      <c r="E8" s="2" t="s">
        <v>106</v>
      </c>
      <c r="F8" s="2" t="s">
        <v>108</v>
      </c>
      <c r="G8" s="2" t="s">
        <v>109</v>
      </c>
      <c r="H8" s="2" t="s">
        <v>110</v>
      </c>
      <c r="I8" s="2" t="s">
        <v>111</v>
      </c>
      <c r="J8" s="2" t="s">
        <v>135</v>
      </c>
      <c r="K8" s="2" t="s">
        <v>113</v>
      </c>
      <c r="L8" s="3">
        <v>129.38</v>
      </c>
      <c r="M8" s="3">
        <v>135.85</v>
      </c>
      <c r="N8" s="3">
        <v>289.99</v>
      </c>
      <c r="O8" s="2" t="s">
        <v>114</v>
      </c>
      <c r="P8" s="2" t="s">
        <v>115</v>
      </c>
      <c r="Q8" s="2" t="s">
        <v>116</v>
      </c>
      <c r="R8" s="2" t="s">
        <v>117</v>
      </c>
      <c r="S8" s="2" t="s">
        <v>118</v>
      </c>
      <c r="T8" s="2" t="s">
        <v>117</v>
      </c>
      <c r="U8" s="2" t="s">
        <v>119</v>
      </c>
      <c r="V8" s="2" t="s">
        <v>120</v>
      </c>
      <c r="W8" s="2" t="s">
        <v>121</v>
      </c>
      <c r="X8" s="2" t="s">
        <v>117</v>
      </c>
      <c r="Y8" s="2" t="s">
        <v>122</v>
      </c>
      <c r="Z8" s="4">
        <v>41</v>
      </c>
      <c r="AA8" s="4">
        <f>=ROUNDDOWN(41,0)</f>
      </c>
      <c r="AB8" s="5">
        <v>1</v>
      </c>
      <c r="AC8" s="2" t="s">
        <v>117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117</v>
      </c>
      <c r="AM8" s="4"/>
      <c r="AN8" s="4"/>
      <c r="AO8" s="7"/>
      <c r="AP8" s="4">
        <v>1</v>
      </c>
      <c r="AQ8" s="8">
        <v>146.72</v>
      </c>
      <c r="AR8" s="4"/>
      <c r="AS8" s="8"/>
      <c r="AT8" s="7"/>
      <c r="AU8" s="7"/>
      <c r="AV8" s="4" t="s">
        <v>117</v>
      </c>
      <c r="AW8" s="8" t="s">
        <v>117</v>
      </c>
      <c r="AX8" s="4" t="s">
        <v>117</v>
      </c>
      <c r="AY8" s="8" t="s">
        <v>117</v>
      </c>
      <c r="AZ8" s="7" t="s">
        <v>117</v>
      </c>
      <c r="BA8" s="7" t="s">
        <v>117</v>
      </c>
      <c r="BB8" s="7">
        <v>1</v>
      </c>
      <c r="BC8" s="4" t="s">
        <v>117</v>
      </c>
      <c r="BD8" s="8" t="s">
        <v>117</v>
      </c>
      <c r="BE8" s="4" t="s">
        <v>117</v>
      </c>
      <c r="BF8" s="8" t="s">
        <v>117</v>
      </c>
      <c r="BG8" s="7" t="s">
        <v>117</v>
      </c>
      <c r="BH8" s="7" t="s">
        <v>117</v>
      </c>
      <c r="BI8" s="7" t="s">
        <v>117</v>
      </c>
      <c r="BJ8" s="4">
        <v>1</v>
      </c>
      <c r="BK8" s="8">
        <v>146.72</v>
      </c>
      <c r="BL8" s="2" t="s">
        <v>16</v>
      </c>
      <c r="BM8" s="7">
        <v>1</v>
      </c>
      <c r="BN8" s="7">
        <v>1</v>
      </c>
      <c r="BO8" s="4">
        <v>1</v>
      </c>
      <c r="BP8" s="8">
        <v>146.72</v>
      </c>
      <c r="BQ8" s="4"/>
      <c r="BR8" s="8"/>
      <c r="BS8" s="7"/>
      <c r="BT8" s="7"/>
      <c r="BU8" s="2" t="s">
        <v>136</v>
      </c>
      <c r="BV8" s="2" t="s">
        <v>117</v>
      </c>
      <c r="BW8" s="2" t="s">
        <v>117</v>
      </c>
      <c r="BX8" s="2" t="s">
        <v>124</v>
      </c>
      <c r="BY8" s="2" t="s">
        <v>125</v>
      </c>
      <c r="BZ8" s="2" t="s">
        <v>126</v>
      </c>
      <c r="CA8" s="2" t="s">
        <v>127</v>
      </c>
      <c r="CB8" s="2" t="s">
        <v>137</v>
      </c>
      <c r="CC8" s="2" t="s">
        <v>128</v>
      </c>
      <c r="CD8" s="2" t="s">
        <v>117</v>
      </c>
      <c r="CE8" s="4"/>
      <c r="CF8" s="4">
        <v>41</v>
      </c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</row>
    <row r="9">
      <c r="A9" s="2" t="s">
        <v>138</v>
      </c>
      <c r="B9" s="2" t="s">
        <v>106</v>
      </c>
      <c r="C9" s="2" t="s">
        <v>107</v>
      </c>
      <c r="D9" s="2" t="s">
        <v>106</v>
      </c>
      <c r="E9" s="2" t="s">
        <v>106</v>
      </c>
      <c r="F9" s="2" t="s">
        <v>108</v>
      </c>
      <c r="G9" s="2" t="s">
        <v>109</v>
      </c>
      <c r="H9" s="2" t="s">
        <v>110</v>
      </c>
      <c r="I9" s="2" t="s">
        <v>111</v>
      </c>
      <c r="J9" s="2" t="s">
        <v>112</v>
      </c>
      <c r="K9" s="2" t="s">
        <v>139</v>
      </c>
      <c r="L9" s="3">
        <v>65.45</v>
      </c>
      <c r="M9" s="3">
        <v>68.72</v>
      </c>
      <c r="N9" s="3">
        <v>149.99</v>
      </c>
      <c r="O9" s="2" t="s">
        <v>114</v>
      </c>
      <c r="P9" s="2" t="s">
        <v>115</v>
      </c>
      <c r="Q9" s="2" t="s">
        <v>116</v>
      </c>
      <c r="R9" s="2" t="s">
        <v>117</v>
      </c>
      <c r="S9" s="2" t="s">
        <v>117</v>
      </c>
      <c r="T9" s="2" t="s">
        <v>117</v>
      </c>
      <c r="U9" s="2" t="s">
        <v>119</v>
      </c>
      <c r="V9" s="2" t="s">
        <v>120</v>
      </c>
      <c r="W9" s="2" t="s">
        <v>121</v>
      </c>
      <c r="X9" s="2" t="s">
        <v>117</v>
      </c>
      <c r="Y9" s="2" t="s">
        <v>140</v>
      </c>
      <c r="Z9" s="4">
        <v>290</v>
      </c>
      <c r="AA9" s="4">
        <f>=ROUNDDOWN(1450,0)</f>
      </c>
      <c r="AB9" s="5">
        <v>0.2</v>
      </c>
      <c r="AC9" s="2" t="s">
        <v>117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117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117</v>
      </c>
      <c r="AW9" s="8" t="s">
        <v>117</v>
      </c>
      <c r="AX9" s="4" t="s">
        <v>117</v>
      </c>
      <c r="AY9" s="8" t="s">
        <v>117</v>
      </c>
      <c r="AZ9" s="7" t="s">
        <v>117</v>
      </c>
      <c r="BA9" s="7" t="s">
        <v>117</v>
      </c>
      <c r="BB9" s="7"/>
      <c r="BC9" s="4" t="s">
        <v>117</v>
      </c>
      <c r="BD9" s="8" t="s">
        <v>117</v>
      </c>
      <c r="BE9" s="4" t="s">
        <v>117</v>
      </c>
      <c r="BF9" s="8" t="s">
        <v>117</v>
      </c>
      <c r="BG9" s="7" t="s">
        <v>117</v>
      </c>
      <c r="BH9" s="7" t="s">
        <v>117</v>
      </c>
      <c r="BI9" s="7" t="s">
        <v>117</v>
      </c>
      <c r="BJ9" s="4"/>
      <c r="BK9" s="8"/>
      <c r="BL9" s="2" t="s">
        <v>117</v>
      </c>
      <c r="BM9" s="7"/>
      <c r="BN9" s="7"/>
      <c r="BO9" s="4"/>
      <c r="BP9" s="8"/>
      <c r="BQ9" s="4"/>
      <c r="BR9" s="8"/>
      <c r="BS9" s="7"/>
      <c r="BT9" s="7"/>
      <c r="BU9" s="2" t="s">
        <v>141</v>
      </c>
      <c r="BV9" s="2" t="s">
        <v>117</v>
      </c>
      <c r="BW9" s="2" t="s">
        <v>117</v>
      </c>
      <c r="BX9" s="2" t="s">
        <v>124</v>
      </c>
      <c r="BY9" s="2" t="s">
        <v>125</v>
      </c>
      <c r="BZ9" s="2" t="s">
        <v>126</v>
      </c>
      <c r="CA9" s="2" t="s">
        <v>142</v>
      </c>
      <c r="CB9" s="2" t="s">
        <v>143</v>
      </c>
      <c r="CC9" s="2" t="s">
        <v>128</v>
      </c>
      <c r="CD9" s="2" t="s">
        <v>117</v>
      </c>
      <c r="CE9" s="4"/>
      <c r="CF9" s="4">
        <v>290</v>
      </c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</row>
    <row r="10">
      <c r="A10" s="2" t="s">
        <v>144</v>
      </c>
      <c r="B10" s="2" t="s">
        <v>106</v>
      </c>
      <c r="C10" s="2" t="s">
        <v>107</v>
      </c>
      <c r="D10" s="2" t="s">
        <v>106</v>
      </c>
      <c r="E10" s="2" t="s">
        <v>106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130</v>
      </c>
      <c r="K10" s="2" t="s">
        <v>139</v>
      </c>
      <c r="L10" s="3">
        <v>99.93</v>
      </c>
      <c r="M10" s="3">
        <v>104.93</v>
      </c>
      <c r="N10" s="3">
        <v>224.99</v>
      </c>
      <c r="O10" s="2" t="s">
        <v>114</v>
      </c>
      <c r="P10" s="2" t="s">
        <v>115</v>
      </c>
      <c r="Q10" s="2" t="s">
        <v>116</v>
      </c>
      <c r="R10" s="2" t="s">
        <v>117</v>
      </c>
      <c r="S10" s="2" t="s">
        <v>117</v>
      </c>
      <c r="T10" s="2" t="s">
        <v>117</v>
      </c>
      <c r="U10" s="2" t="s">
        <v>119</v>
      </c>
      <c r="V10" s="2" t="s">
        <v>120</v>
      </c>
      <c r="W10" s="2" t="s">
        <v>121</v>
      </c>
      <c r="X10" s="2" t="s">
        <v>117</v>
      </c>
      <c r="Y10" s="2" t="s">
        <v>140</v>
      </c>
      <c r="Z10" s="4">
        <v>219</v>
      </c>
      <c r="AA10" s="4">
        <f>=ROUNDDOWN(1095,0)</f>
      </c>
      <c r="AB10" s="5">
        <v>0.2</v>
      </c>
      <c r="AC10" s="2" t="s">
        <v>117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117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117</v>
      </c>
      <c r="AW10" s="8" t="s">
        <v>117</v>
      </c>
      <c r="AX10" s="4" t="s">
        <v>117</v>
      </c>
      <c r="AY10" s="8" t="s">
        <v>117</v>
      </c>
      <c r="AZ10" s="7" t="s">
        <v>117</v>
      </c>
      <c r="BA10" s="7" t="s">
        <v>117</v>
      </c>
      <c r="BB10" s="7"/>
      <c r="BC10" s="4" t="s">
        <v>117</v>
      </c>
      <c r="BD10" s="8" t="s">
        <v>117</v>
      </c>
      <c r="BE10" s="4" t="s">
        <v>117</v>
      </c>
      <c r="BF10" s="8" t="s">
        <v>117</v>
      </c>
      <c r="BG10" s="7" t="s">
        <v>117</v>
      </c>
      <c r="BH10" s="7" t="s">
        <v>117</v>
      </c>
      <c r="BI10" s="7" t="s">
        <v>117</v>
      </c>
      <c r="BJ10" s="4">
        <v>1</v>
      </c>
      <c r="BK10" s="8">
        <v>110.17</v>
      </c>
      <c r="BL10" s="2" t="s">
        <v>145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117</v>
      </c>
      <c r="BW10" s="2" t="s">
        <v>117</v>
      </c>
      <c r="BX10" s="2" t="s">
        <v>124</v>
      </c>
      <c r="BY10" s="2" t="s">
        <v>125</v>
      </c>
      <c r="BZ10" s="2" t="s">
        <v>126</v>
      </c>
      <c r="CA10" s="2" t="s">
        <v>142</v>
      </c>
      <c r="CB10" s="2" t="s">
        <v>117</v>
      </c>
      <c r="CC10" s="2" t="s">
        <v>128</v>
      </c>
      <c r="CD10" s="2" t="s">
        <v>117</v>
      </c>
      <c r="CE10" s="4"/>
      <c r="CF10" s="4">
        <v>219</v>
      </c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</row>
    <row r="11">
      <c r="A11" s="2" t="s">
        <v>147</v>
      </c>
      <c r="B11" s="2" t="s">
        <v>106</v>
      </c>
      <c r="C11" s="2" t="s">
        <v>107</v>
      </c>
      <c r="D11" s="2" t="s">
        <v>106</v>
      </c>
      <c r="E11" s="2" t="s">
        <v>106</v>
      </c>
      <c r="F11" s="2" t="s">
        <v>108</v>
      </c>
      <c r="G11" s="2" t="s">
        <v>109</v>
      </c>
      <c r="H11" s="2" t="s">
        <v>110</v>
      </c>
      <c r="I11" s="2" t="s">
        <v>111</v>
      </c>
      <c r="J11" s="2" t="s">
        <v>135</v>
      </c>
      <c r="K11" s="2" t="s">
        <v>139</v>
      </c>
      <c r="L11" s="3">
        <v>129.38</v>
      </c>
      <c r="M11" s="3">
        <v>135.85</v>
      </c>
      <c r="N11" s="3">
        <v>289.99</v>
      </c>
      <c r="O11" s="2" t="s">
        <v>114</v>
      </c>
      <c r="P11" s="2" t="s">
        <v>115</v>
      </c>
      <c r="Q11" s="2" t="s">
        <v>116</v>
      </c>
      <c r="R11" s="2" t="s">
        <v>117</v>
      </c>
      <c r="S11" s="2" t="s">
        <v>117</v>
      </c>
      <c r="T11" s="2" t="s">
        <v>117</v>
      </c>
      <c r="U11" s="2" t="s">
        <v>119</v>
      </c>
      <c r="V11" s="2" t="s">
        <v>120</v>
      </c>
      <c r="W11" s="2" t="s">
        <v>121</v>
      </c>
      <c r="X11" s="2" t="s">
        <v>117</v>
      </c>
      <c r="Y11" s="2" t="s">
        <v>140</v>
      </c>
      <c r="Z11" s="4">
        <v>172</v>
      </c>
      <c r="AA11" s="4">
        <f>=ROUNDDOWN({0},0)</f>
      </c>
      <c r="AB11" s="5"/>
      <c r="AC11" s="2" t="s">
        <v>117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117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117</v>
      </c>
      <c r="AW11" s="8" t="s">
        <v>117</v>
      </c>
      <c r="AX11" s="4" t="s">
        <v>117</v>
      </c>
      <c r="AY11" s="8" t="s">
        <v>117</v>
      </c>
      <c r="AZ11" s="7" t="s">
        <v>117</v>
      </c>
      <c r="BA11" s="7" t="s">
        <v>117</v>
      </c>
      <c r="BB11" s="7"/>
      <c r="BC11" s="4" t="s">
        <v>117</v>
      </c>
      <c r="BD11" s="8" t="s">
        <v>117</v>
      </c>
      <c r="BE11" s="4" t="s">
        <v>117</v>
      </c>
      <c r="BF11" s="8" t="s">
        <v>117</v>
      </c>
      <c r="BG11" s="7" t="s">
        <v>117</v>
      </c>
      <c r="BH11" s="7" t="s">
        <v>117</v>
      </c>
      <c r="BI11" s="7" t="s">
        <v>117</v>
      </c>
      <c r="BJ11" s="4"/>
      <c r="BK11" s="8"/>
      <c r="BL11" s="2" t="s">
        <v>117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117</v>
      </c>
      <c r="BW11" s="2" t="s">
        <v>117</v>
      </c>
      <c r="BX11" s="2" t="s">
        <v>124</v>
      </c>
      <c r="BY11" s="2" t="s">
        <v>125</v>
      </c>
      <c r="BZ11" s="2" t="s">
        <v>126</v>
      </c>
      <c r="CA11" s="2" t="s">
        <v>142</v>
      </c>
      <c r="CB11" s="2" t="s">
        <v>149</v>
      </c>
      <c r="CC11" s="2" t="s">
        <v>128</v>
      </c>
      <c r="CD11" s="2" t="s">
        <v>117</v>
      </c>
      <c r="CE11" s="4"/>
      <c r="CF11" s="4">
        <v>172</v>
      </c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</row>
    <row r="12">
      <c r="A12" s="2" t="s">
        <v>150</v>
      </c>
      <c r="B12" s="2" t="s">
        <v>106</v>
      </c>
      <c r="C12" s="2" t="s">
        <v>107</v>
      </c>
      <c r="D12" s="2" t="s">
        <v>106</v>
      </c>
      <c r="E12" s="2" t="s">
        <v>106</v>
      </c>
      <c r="F12" s="2" t="s">
        <v>151</v>
      </c>
      <c r="G12" s="2" t="s">
        <v>152</v>
      </c>
      <c r="H12" s="2" t="s">
        <v>153</v>
      </c>
      <c r="I12" s="2" t="s">
        <v>154</v>
      </c>
      <c r="J12" s="2" t="s">
        <v>112</v>
      </c>
      <c r="K12" s="2" t="s">
        <v>155</v>
      </c>
      <c r="L12" s="3">
        <v>45</v>
      </c>
      <c r="M12" s="3">
        <v>47.25</v>
      </c>
      <c r="N12" s="3">
        <v>99.99</v>
      </c>
      <c r="O12" s="2" t="s">
        <v>156</v>
      </c>
      <c r="P12" s="2" t="s">
        <v>115</v>
      </c>
      <c r="Q12" s="2" t="s">
        <v>116</v>
      </c>
      <c r="R12" s="2" t="s">
        <v>117</v>
      </c>
      <c r="S12" s="2" t="s">
        <v>157</v>
      </c>
      <c r="T12" s="2" t="s">
        <v>117</v>
      </c>
      <c r="U12" s="2" t="s">
        <v>119</v>
      </c>
      <c r="V12" s="2" t="s">
        <v>158</v>
      </c>
      <c r="W12" s="2" t="s">
        <v>159</v>
      </c>
      <c r="X12" s="2" t="s">
        <v>117</v>
      </c>
      <c r="Y12" s="2" t="s">
        <v>160</v>
      </c>
      <c r="Z12" s="4">
        <v>71</v>
      </c>
      <c r="AA12" s="4">
        <f>=ROUNDDOWN({0},0)</f>
      </c>
      <c r="AB12" s="5"/>
      <c r="AC12" s="2" t="s">
        <v>117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117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1</v>
      </c>
      <c r="AW12" s="8">
        <v>88.9</v>
      </c>
      <c r="AX12" s="4" t="s">
        <v>117</v>
      </c>
      <c r="AY12" s="8" t="s">
        <v>117</v>
      </c>
      <c r="AZ12" s="7" t="s">
        <v>117</v>
      </c>
      <c r="BA12" s="7" t="s">
        <v>117</v>
      </c>
      <c r="BB12" s="7"/>
      <c r="BC12" s="4">
        <v>1</v>
      </c>
      <c r="BD12" s="8">
        <v>88.9</v>
      </c>
      <c r="BE12" s="4" t="s">
        <v>117</v>
      </c>
      <c r="BF12" s="8" t="s">
        <v>117</v>
      </c>
      <c r="BG12" s="7" t="s">
        <v>117</v>
      </c>
      <c r="BH12" s="7" t="s">
        <v>117</v>
      </c>
      <c r="BI12" s="7">
        <v>1</v>
      </c>
      <c r="BJ12" s="4"/>
      <c r="BK12" s="8"/>
      <c r="BL12" s="2" t="s">
        <v>117</v>
      </c>
      <c r="BM12" s="7"/>
      <c r="BN12" s="7"/>
      <c r="BO12" s="4"/>
      <c r="BP12" s="8"/>
      <c r="BQ12" s="4"/>
      <c r="BR12" s="8"/>
      <c r="BS12" s="7"/>
      <c r="BT12" s="7"/>
      <c r="BU12" s="2" t="s">
        <v>161</v>
      </c>
      <c r="BV12" s="2" t="s">
        <v>117</v>
      </c>
      <c r="BW12" s="2" t="s">
        <v>117</v>
      </c>
      <c r="BX12" s="2" t="s">
        <v>124</v>
      </c>
      <c r="BY12" s="2" t="s">
        <v>125</v>
      </c>
      <c r="BZ12" s="2" t="s">
        <v>126</v>
      </c>
      <c r="CA12" s="2" t="s">
        <v>127</v>
      </c>
      <c r="CB12" s="2" t="s">
        <v>162</v>
      </c>
      <c r="CC12" s="2" t="s">
        <v>128</v>
      </c>
      <c r="CD12" s="2" t="s">
        <v>117</v>
      </c>
      <c r="CE12" s="4"/>
      <c r="CF12" s="4">
        <v>71</v>
      </c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</row>
    <row r="13">
      <c r="A13" s="2" t="s">
        <v>163</v>
      </c>
      <c r="B13" s="2" t="s">
        <v>106</v>
      </c>
      <c r="C13" s="2" t="s">
        <v>107</v>
      </c>
      <c r="D13" s="2" t="s">
        <v>106</v>
      </c>
      <c r="E13" s="2" t="s">
        <v>106</v>
      </c>
      <c r="F13" s="2" t="s">
        <v>151</v>
      </c>
      <c r="G13" s="2" t="s">
        <v>152</v>
      </c>
      <c r="H13" s="2" t="s">
        <v>153</v>
      </c>
      <c r="I13" s="2" t="s">
        <v>154</v>
      </c>
      <c r="J13" s="2" t="s">
        <v>130</v>
      </c>
      <c r="K13" s="2" t="s">
        <v>155</v>
      </c>
      <c r="L13" s="3">
        <v>67.5</v>
      </c>
      <c r="M13" s="3">
        <v>70.88</v>
      </c>
      <c r="N13" s="3">
        <v>149.98</v>
      </c>
      <c r="O13" s="2" t="s">
        <v>114</v>
      </c>
      <c r="P13" s="2" t="s">
        <v>115</v>
      </c>
      <c r="Q13" s="2" t="s">
        <v>116</v>
      </c>
      <c r="R13" s="2" t="s">
        <v>117</v>
      </c>
      <c r="S13" s="2" t="s">
        <v>157</v>
      </c>
      <c r="T13" s="2" t="s">
        <v>117</v>
      </c>
      <c r="U13" s="2" t="s">
        <v>119</v>
      </c>
      <c r="V13" s="2" t="s">
        <v>158</v>
      </c>
      <c r="W13" s="2" t="s">
        <v>159</v>
      </c>
      <c r="X13" s="2" t="s">
        <v>117</v>
      </c>
      <c r="Y13" s="2" t="s">
        <v>160</v>
      </c>
      <c r="Z13" s="4">
        <v>73</v>
      </c>
      <c r="AA13" s="4">
        <f>=ROUNDDOWN(121.666666666667,0)</f>
      </c>
      <c r="AB13" s="5">
        <v>0.6</v>
      </c>
      <c r="AC13" s="2" t="s">
        <v>117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117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117</v>
      </c>
      <c r="AW13" s="8" t="s">
        <v>117</v>
      </c>
      <c r="AX13" s="4" t="s">
        <v>117</v>
      </c>
      <c r="AY13" s="8" t="s">
        <v>117</v>
      </c>
      <c r="AZ13" s="7" t="s">
        <v>117</v>
      </c>
      <c r="BA13" s="7" t="s">
        <v>117</v>
      </c>
      <c r="BB13" s="7"/>
      <c r="BC13" s="4" t="s">
        <v>117</v>
      </c>
      <c r="BD13" s="8" t="s">
        <v>117</v>
      </c>
      <c r="BE13" s="4" t="s">
        <v>117</v>
      </c>
      <c r="BF13" s="8" t="s">
        <v>117</v>
      </c>
      <c r="BG13" s="7" t="s">
        <v>117</v>
      </c>
      <c r="BH13" s="7" t="s">
        <v>117</v>
      </c>
      <c r="BI13" s="7" t="s">
        <v>117</v>
      </c>
      <c r="BJ13" s="4">
        <v>2</v>
      </c>
      <c r="BK13" s="8">
        <v>148.84</v>
      </c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165</v>
      </c>
      <c r="BV13" s="2" t="s">
        <v>117</v>
      </c>
      <c r="BW13" s="2" t="s">
        <v>117</v>
      </c>
      <c r="BX13" s="2" t="s">
        <v>124</v>
      </c>
      <c r="BY13" s="2" t="s">
        <v>125</v>
      </c>
      <c r="BZ13" s="2" t="s">
        <v>126</v>
      </c>
      <c r="CA13" s="2" t="s">
        <v>127</v>
      </c>
      <c r="CB13" s="2" t="s">
        <v>166</v>
      </c>
      <c r="CC13" s="2" t="s">
        <v>128</v>
      </c>
      <c r="CD13" s="2" t="s">
        <v>117</v>
      </c>
      <c r="CE13" s="4"/>
      <c r="CF13" s="4">
        <v>73</v>
      </c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</row>
    <row r="14">
      <c r="A14" s="2" t="s">
        <v>167</v>
      </c>
      <c r="B14" s="2" t="s">
        <v>106</v>
      </c>
      <c r="C14" s="2" t="s">
        <v>107</v>
      </c>
      <c r="D14" s="2" t="s">
        <v>106</v>
      </c>
      <c r="E14" s="2" t="s">
        <v>106</v>
      </c>
      <c r="F14" s="2" t="s">
        <v>151</v>
      </c>
      <c r="G14" s="2" t="s">
        <v>152</v>
      </c>
      <c r="H14" s="2" t="s">
        <v>153</v>
      </c>
      <c r="I14" s="2" t="s">
        <v>154</v>
      </c>
      <c r="J14" s="2" t="s">
        <v>135</v>
      </c>
      <c r="K14" s="2" t="s">
        <v>155</v>
      </c>
      <c r="L14" s="3">
        <v>94.5</v>
      </c>
      <c r="M14" s="3">
        <v>99.23</v>
      </c>
      <c r="N14" s="3">
        <v>199.98</v>
      </c>
      <c r="O14" s="2" t="s">
        <v>114</v>
      </c>
      <c r="P14" s="2" t="s">
        <v>115</v>
      </c>
      <c r="Q14" s="2" t="s">
        <v>116</v>
      </c>
      <c r="R14" s="2" t="s">
        <v>117</v>
      </c>
      <c r="S14" s="2" t="s">
        <v>157</v>
      </c>
      <c r="T14" s="2" t="s">
        <v>117</v>
      </c>
      <c r="U14" s="2" t="s">
        <v>119</v>
      </c>
      <c r="V14" s="2" t="s">
        <v>158</v>
      </c>
      <c r="W14" s="2" t="s">
        <v>159</v>
      </c>
      <c r="X14" s="2" t="s">
        <v>117</v>
      </c>
      <c r="Y14" s="2" t="s">
        <v>160</v>
      </c>
      <c r="Z14" s="4">
        <v>13</v>
      </c>
      <c r="AA14" s="4">
        <f>=ROUNDDOWN(6.84210526315789,0)</f>
      </c>
      <c r="AB14" s="5">
        <v>1.9</v>
      </c>
      <c r="AC14" s="2" t="s">
        <v>117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117</v>
      </c>
      <c r="AM14" s="4"/>
      <c r="AN14" s="4"/>
      <c r="AO14" s="7"/>
      <c r="AP14" s="4">
        <v>1</v>
      </c>
      <c r="AQ14" s="8">
        <v>88.9</v>
      </c>
      <c r="AR14" s="4"/>
      <c r="AS14" s="8"/>
      <c r="AT14" s="7"/>
      <c r="AU14" s="7"/>
      <c r="AV14" s="4" t="s">
        <v>117</v>
      </c>
      <c r="AW14" s="8" t="s">
        <v>117</v>
      </c>
      <c r="AX14" s="4" t="s">
        <v>117</v>
      </c>
      <c r="AY14" s="8" t="s">
        <v>117</v>
      </c>
      <c r="AZ14" s="7" t="s">
        <v>117</v>
      </c>
      <c r="BA14" s="7" t="s">
        <v>117</v>
      </c>
      <c r="BB14" s="7">
        <v>1</v>
      </c>
      <c r="BC14" s="4" t="s">
        <v>117</v>
      </c>
      <c r="BD14" s="8" t="s">
        <v>117</v>
      </c>
      <c r="BE14" s="4" t="s">
        <v>117</v>
      </c>
      <c r="BF14" s="8" t="s">
        <v>117</v>
      </c>
      <c r="BG14" s="7" t="s">
        <v>117</v>
      </c>
      <c r="BH14" s="7" t="s">
        <v>117</v>
      </c>
      <c r="BI14" s="7" t="s">
        <v>117</v>
      </c>
      <c r="BJ14" s="4">
        <v>6</v>
      </c>
      <c r="BK14" s="8">
        <v>629.69</v>
      </c>
      <c r="BL14" s="2" t="s">
        <v>168</v>
      </c>
      <c r="BM14" s="7">
        <v>0.1667</v>
      </c>
      <c r="BN14" s="7">
        <v>0.1412</v>
      </c>
      <c r="BO14" s="4">
        <v>1</v>
      </c>
      <c r="BP14" s="8">
        <v>88.9</v>
      </c>
      <c r="BQ14" s="4"/>
      <c r="BR14" s="8"/>
      <c r="BS14" s="7"/>
      <c r="BT14" s="7"/>
      <c r="BU14" s="2" t="s">
        <v>169</v>
      </c>
      <c r="BV14" s="2" t="s">
        <v>117</v>
      </c>
      <c r="BW14" s="2" t="s">
        <v>117</v>
      </c>
      <c r="BX14" s="2" t="s">
        <v>124</v>
      </c>
      <c r="BY14" s="2" t="s">
        <v>125</v>
      </c>
      <c r="BZ14" s="2" t="s">
        <v>126</v>
      </c>
      <c r="CA14" s="2" t="s">
        <v>127</v>
      </c>
      <c r="CB14" s="2" t="s">
        <v>170</v>
      </c>
      <c r="CC14" s="2" t="s">
        <v>128</v>
      </c>
      <c r="CD14" s="2" t="s">
        <v>117</v>
      </c>
      <c r="CE14" s="4"/>
      <c r="CF14" s="4">
        <v>13</v>
      </c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</row>
    <row r="15">
      <c r="A15" s="2" t="s">
        <v>171</v>
      </c>
      <c r="B15" s="2" t="s">
        <v>106</v>
      </c>
      <c r="C15" s="2" t="s">
        <v>107</v>
      </c>
      <c r="D15" s="2" t="s">
        <v>106</v>
      </c>
      <c r="E15" s="2" t="s">
        <v>106</v>
      </c>
      <c r="F15" s="2" t="s">
        <v>172</v>
      </c>
      <c r="G15" s="2" t="s">
        <v>173</v>
      </c>
      <c r="H15" s="2" t="s">
        <v>174</v>
      </c>
      <c r="I15" s="2" t="s">
        <v>175</v>
      </c>
      <c r="J15" s="2" t="s">
        <v>112</v>
      </c>
      <c r="K15" s="2" t="s">
        <v>176</v>
      </c>
      <c r="L15" s="3">
        <v>65.45</v>
      </c>
      <c r="M15" s="3">
        <v>68.72</v>
      </c>
      <c r="N15" s="3">
        <v>149.99</v>
      </c>
      <c r="O15" s="2" t="s">
        <v>114</v>
      </c>
      <c r="P15" s="2" t="s">
        <v>115</v>
      </c>
      <c r="Q15" s="2" t="s">
        <v>116</v>
      </c>
      <c r="R15" s="2" t="s">
        <v>117</v>
      </c>
      <c r="S15" s="2" t="s">
        <v>117</v>
      </c>
      <c r="T15" s="2" t="s">
        <v>117</v>
      </c>
      <c r="U15" s="2" t="s">
        <v>119</v>
      </c>
      <c r="V15" s="2" t="s">
        <v>120</v>
      </c>
      <c r="W15" s="2" t="s">
        <v>121</v>
      </c>
      <c r="X15" s="2" t="s">
        <v>117</v>
      </c>
      <c r="Y15" s="2" t="s">
        <v>140</v>
      </c>
      <c r="Z15" s="4">
        <v>312</v>
      </c>
      <c r="AA15" s="4">
        <f>=ROUNDDOWN(260,0)</f>
      </c>
      <c r="AB15" s="5">
        <v>1.2</v>
      </c>
      <c r="AC15" s="2" t="s">
        <v>117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117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1</v>
      </c>
      <c r="AW15" s="8">
        <v>79.54</v>
      </c>
      <c r="AX15" s="4" t="s">
        <v>117</v>
      </c>
      <c r="AY15" s="8" t="s">
        <v>117</v>
      </c>
      <c r="AZ15" s="7" t="s">
        <v>117</v>
      </c>
      <c r="BA15" s="7" t="s">
        <v>117</v>
      </c>
      <c r="BB15" s="7"/>
      <c r="BC15" s="4">
        <v>1</v>
      </c>
      <c r="BD15" s="8">
        <v>79.54</v>
      </c>
      <c r="BE15" s="4" t="s">
        <v>117</v>
      </c>
      <c r="BF15" s="8" t="s">
        <v>117</v>
      </c>
      <c r="BG15" s="7" t="s">
        <v>117</v>
      </c>
      <c r="BH15" s="7" t="s">
        <v>117</v>
      </c>
      <c r="BI15" s="7">
        <v>1</v>
      </c>
      <c r="BJ15" s="4"/>
      <c r="BK15" s="8"/>
      <c r="BL15" s="2" t="s">
        <v>117</v>
      </c>
      <c r="BM15" s="7"/>
      <c r="BN15" s="7"/>
      <c r="BO15" s="4"/>
      <c r="BP15" s="8"/>
      <c r="BQ15" s="4"/>
      <c r="BR15" s="8"/>
      <c r="BS15" s="7"/>
      <c r="BT15" s="7"/>
      <c r="BU15" s="2" t="s">
        <v>177</v>
      </c>
      <c r="BV15" s="2" t="s">
        <v>117</v>
      </c>
      <c r="BW15" s="2" t="s">
        <v>117</v>
      </c>
      <c r="BX15" s="2" t="s">
        <v>124</v>
      </c>
      <c r="BY15" s="2" t="s">
        <v>125</v>
      </c>
      <c r="BZ15" s="2" t="s">
        <v>126</v>
      </c>
      <c r="CA15" s="2" t="s">
        <v>142</v>
      </c>
      <c r="CB15" s="2" t="s">
        <v>178</v>
      </c>
      <c r="CC15" s="2" t="s">
        <v>128</v>
      </c>
      <c r="CD15" s="2" t="s">
        <v>117</v>
      </c>
      <c r="CE15" s="4"/>
      <c r="CF15" s="4">
        <v>312</v>
      </c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</row>
    <row r="16">
      <c r="A16" s="2" t="s">
        <v>179</v>
      </c>
      <c r="B16" s="2" t="s">
        <v>106</v>
      </c>
      <c r="C16" s="2" t="s">
        <v>107</v>
      </c>
      <c r="D16" s="2" t="s">
        <v>106</v>
      </c>
      <c r="E16" s="2" t="s">
        <v>106</v>
      </c>
      <c r="F16" s="2" t="s">
        <v>172</v>
      </c>
      <c r="G16" s="2" t="s">
        <v>173</v>
      </c>
      <c r="H16" s="2" t="s">
        <v>174</v>
      </c>
      <c r="I16" s="2" t="s">
        <v>175</v>
      </c>
      <c r="J16" s="2" t="s">
        <v>130</v>
      </c>
      <c r="K16" s="2" t="s">
        <v>176</v>
      </c>
      <c r="L16" s="3">
        <v>99.93</v>
      </c>
      <c r="M16" s="3">
        <v>104.93</v>
      </c>
      <c r="N16" s="3">
        <v>224.99</v>
      </c>
      <c r="O16" s="2" t="s">
        <v>114</v>
      </c>
      <c r="P16" s="2" t="s">
        <v>115</v>
      </c>
      <c r="Q16" s="2" t="s">
        <v>116</v>
      </c>
      <c r="R16" s="2" t="s">
        <v>117</v>
      </c>
      <c r="S16" s="2" t="s">
        <v>117</v>
      </c>
      <c r="T16" s="2" t="s">
        <v>117</v>
      </c>
      <c r="U16" s="2" t="s">
        <v>119</v>
      </c>
      <c r="V16" s="2" t="s">
        <v>120</v>
      </c>
      <c r="W16" s="2" t="s">
        <v>121</v>
      </c>
      <c r="X16" s="2" t="s">
        <v>117</v>
      </c>
      <c r="Y16" s="2" t="s">
        <v>140</v>
      </c>
      <c r="Z16" s="4">
        <v>249</v>
      </c>
      <c r="AA16" s="4">
        <f>=ROUNDDOWN(2490,0)</f>
      </c>
      <c r="AB16" s="5">
        <v>0.1</v>
      </c>
      <c r="AC16" s="2" t="s">
        <v>117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117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117</v>
      </c>
      <c r="AW16" s="8" t="s">
        <v>117</v>
      </c>
      <c r="AX16" s="4" t="s">
        <v>117</v>
      </c>
      <c r="AY16" s="8" t="s">
        <v>117</v>
      </c>
      <c r="AZ16" s="7" t="s">
        <v>117</v>
      </c>
      <c r="BA16" s="7" t="s">
        <v>117</v>
      </c>
      <c r="BB16" s="7"/>
      <c r="BC16" s="4" t="s">
        <v>117</v>
      </c>
      <c r="BD16" s="8" t="s">
        <v>117</v>
      </c>
      <c r="BE16" s="4" t="s">
        <v>117</v>
      </c>
      <c r="BF16" s="8" t="s">
        <v>117</v>
      </c>
      <c r="BG16" s="7" t="s">
        <v>117</v>
      </c>
      <c r="BH16" s="7" t="s">
        <v>117</v>
      </c>
      <c r="BI16" s="7" t="s">
        <v>117</v>
      </c>
      <c r="BJ16" s="4">
        <v>1</v>
      </c>
      <c r="BK16" s="8">
        <v>104.92</v>
      </c>
      <c r="BL16" s="2" t="s">
        <v>180</v>
      </c>
      <c r="BM16" s="7"/>
      <c r="BN16" s="7"/>
      <c r="BO16" s="4"/>
      <c r="BP16" s="8"/>
      <c r="BQ16" s="4"/>
      <c r="BR16" s="8"/>
      <c r="BS16" s="7"/>
      <c r="BT16" s="7"/>
      <c r="BU16" s="2" t="s">
        <v>181</v>
      </c>
      <c r="BV16" s="2" t="s">
        <v>117</v>
      </c>
      <c r="BW16" s="2" t="s">
        <v>117</v>
      </c>
      <c r="BX16" s="2" t="s">
        <v>124</v>
      </c>
      <c r="BY16" s="2" t="s">
        <v>125</v>
      </c>
      <c r="BZ16" s="2" t="s">
        <v>126</v>
      </c>
      <c r="CA16" s="2" t="s">
        <v>142</v>
      </c>
      <c r="CB16" s="2" t="s">
        <v>182</v>
      </c>
      <c r="CC16" s="2" t="s">
        <v>128</v>
      </c>
      <c r="CD16" s="2" t="s">
        <v>117</v>
      </c>
      <c r="CE16" s="4"/>
      <c r="CF16" s="4">
        <v>249</v>
      </c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</row>
    <row r="17">
      <c r="A17" s="2" t="s">
        <v>183</v>
      </c>
      <c r="B17" s="2" t="s">
        <v>106</v>
      </c>
      <c r="C17" s="2" t="s">
        <v>107</v>
      </c>
      <c r="D17" s="2" t="s">
        <v>106</v>
      </c>
      <c r="E17" s="2" t="s">
        <v>106</v>
      </c>
      <c r="F17" s="2" t="s">
        <v>172</v>
      </c>
      <c r="G17" s="2" t="s">
        <v>173</v>
      </c>
      <c r="H17" s="2" t="s">
        <v>174</v>
      </c>
      <c r="I17" s="2" t="s">
        <v>175</v>
      </c>
      <c r="J17" s="2" t="s">
        <v>135</v>
      </c>
      <c r="K17" s="2" t="s">
        <v>176</v>
      </c>
      <c r="L17" s="3">
        <v>129.38</v>
      </c>
      <c r="M17" s="3">
        <v>135.85</v>
      </c>
      <c r="N17" s="3">
        <v>289.99</v>
      </c>
      <c r="O17" s="2" t="s">
        <v>114</v>
      </c>
      <c r="P17" s="2" t="s">
        <v>115</v>
      </c>
      <c r="Q17" s="2" t="s">
        <v>116</v>
      </c>
      <c r="R17" s="2" t="s">
        <v>117</v>
      </c>
      <c r="S17" s="2" t="s">
        <v>117</v>
      </c>
      <c r="T17" s="2" t="s">
        <v>117</v>
      </c>
      <c r="U17" s="2" t="s">
        <v>119</v>
      </c>
      <c r="V17" s="2" t="s">
        <v>120</v>
      </c>
      <c r="W17" s="2" t="s">
        <v>121</v>
      </c>
      <c r="X17" s="2" t="s">
        <v>117</v>
      </c>
      <c r="Y17" s="2" t="s">
        <v>140</v>
      </c>
      <c r="Z17" s="4">
        <v>118</v>
      </c>
      <c r="AA17" s="4">
        <f>=ROUNDDOWN(131.111111111111,0)</f>
      </c>
      <c r="AB17" s="5">
        <v>0.9</v>
      </c>
      <c r="AC17" s="2" t="s">
        <v>117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117</v>
      </c>
      <c r="AM17" s="4"/>
      <c r="AN17" s="4"/>
      <c r="AO17" s="7"/>
      <c r="AP17" s="4">
        <v>1</v>
      </c>
      <c r="AQ17" s="8">
        <v>79.54</v>
      </c>
      <c r="AR17" s="4"/>
      <c r="AS17" s="8"/>
      <c r="AT17" s="7"/>
      <c r="AU17" s="7"/>
      <c r="AV17" s="4" t="s">
        <v>117</v>
      </c>
      <c r="AW17" s="8" t="s">
        <v>117</v>
      </c>
      <c r="AX17" s="4" t="s">
        <v>117</v>
      </c>
      <c r="AY17" s="8" t="s">
        <v>117</v>
      </c>
      <c r="AZ17" s="7" t="s">
        <v>117</v>
      </c>
      <c r="BA17" s="7" t="s">
        <v>117</v>
      </c>
      <c r="BB17" s="7">
        <v>1</v>
      </c>
      <c r="BC17" s="4" t="s">
        <v>117</v>
      </c>
      <c r="BD17" s="8" t="s">
        <v>117</v>
      </c>
      <c r="BE17" s="4" t="s">
        <v>117</v>
      </c>
      <c r="BF17" s="8" t="s">
        <v>117</v>
      </c>
      <c r="BG17" s="7" t="s">
        <v>117</v>
      </c>
      <c r="BH17" s="7" t="s">
        <v>117</v>
      </c>
      <c r="BI17" s="7" t="s">
        <v>117</v>
      </c>
      <c r="BJ17" s="4">
        <v>1</v>
      </c>
      <c r="BK17" s="8">
        <v>79.54</v>
      </c>
      <c r="BL17" s="2" t="s">
        <v>16</v>
      </c>
      <c r="BM17" s="7">
        <v>1</v>
      </c>
      <c r="BN17" s="7">
        <v>1</v>
      </c>
      <c r="BO17" s="4">
        <v>1</v>
      </c>
      <c r="BP17" s="8">
        <v>79.54</v>
      </c>
      <c r="BQ17" s="4"/>
      <c r="BR17" s="8"/>
      <c r="BS17" s="7"/>
      <c r="BT17" s="7"/>
      <c r="BU17" s="2" t="s">
        <v>184</v>
      </c>
      <c r="BV17" s="2" t="s">
        <v>117</v>
      </c>
      <c r="BW17" s="2" t="s">
        <v>117</v>
      </c>
      <c r="BX17" s="2" t="s">
        <v>124</v>
      </c>
      <c r="BY17" s="2" t="s">
        <v>125</v>
      </c>
      <c r="BZ17" s="2" t="s">
        <v>126</v>
      </c>
      <c r="CA17" s="2" t="s">
        <v>142</v>
      </c>
      <c r="CB17" s="2" t="s">
        <v>185</v>
      </c>
      <c r="CC17" s="2" t="s">
        <v>128</v>
      </c>
      <c r="CD17" s="2" t="s">
        <v>117</v>
      </c>
      <c r="CE17" s="4"/>
      <c r="CF17" s="4">
        <v>118</v>
      </c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</row>
    <row r="18">
      <c r="A18" s="2" t="s">
        <v>186</v>
      </c>
      <c r="B18" s="2" t="s">
        <v>106</v>
      </c>
      <c r="C18" s="2" t="s">
        <v>107</v>
      </c>
      <c r="D18" s="2" t="s">
        <v>106</v>
      </c>
      <c r="E18" s="2" t="s">
        <v>106</v>
      </c>
      <c r="F18" s="2" t="s">
        <v>172</v>
      </c>
      <c r="G18" s="2" t="s">
        <v>173</v>
      </c>
      <c r="H18" s="2" t="s">
        <v>174</v>
      </c>
      <c r="I18" s="2" t="s">
        <v>175</v>
      </c>
      <c r="J18" s="2" t="s">
        <v>187</v>
      </c>
      <c r="K18" s="2" t="s">
        <v>176</v>
      </c>
      <c r="L18" s="3">
        <v>37.65</v>
      </c>
      <c r="M18" s="3">
        <v>39.53</v>
      </c>
      <c r="N18" s="3">
        <v>84.99</v>
      </c>
      <c r="O18" s="2" t="s">
        <v>114</v>
      </c>
      <c r="P18" s="2" t="s">
        <v>115</v>
      </c>
      <c r="Q18" s="2" t="s">
        <v>116</v>
      </c>
      <c r="R18" s="2" t="s">
        <v>117</v>
      </c>
      <c r="S18" s="2" t="s">
        <v>117</v>
      </c>
      <c r="T18" s="2" t="s">
        <v>117</v>
      </c>
      <c r="U18" s="2" t="s">
        <v>119</v>
      </c>
      <c r="V18" s="2" t="s">
        <v>120</v>
      </c>
      <c r="W18" s="2" t="s">
        <v>121</v>
      </c>
      <c r="X18" s="2" t="s">
        <v>117</v>
      </c>
      <c r="Y18" s="2" t="s">
        <v>140</v>
      </c>
      <c r="Z18" s="4">
        <v>45</v>
      </c>
      <c r="AA18" s="4">
        <f>=ROUNDDOWN(450,0)</f>
      </c>
      <c r="AB18" s="5">
        <v>0.1</v>
      </c>
      <c r="AC18" s="2" t="s">
        <v>117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117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117</v>
      </c>
      <c r="AW18" s="8" t="s">
        <v>117</v>
      </c>
      <c r="AX18" s="4" t="s">
        <v>117</v>
      </c>
      <c r="AY18" s="8" t="s">
        <v>117</v>
      </c>
      <c r="AZ18" s="7" t="s">
        <v>117</v>
      </c>
      <c r="BA18" s="7" t="s">
        <v>117</v>
      </c>
      <c r="BB18" s="7"/>
      <c r="BC18" s="4" t="s">
        <v>117</v>
      </c>
      <c r="BD18" s="8" t="s">
        <v>117</v>
      </c>
      <c r="BE18" s="4" t="s">
        <v>117</v>
      </c>
      <c r="BF18" s="8" t="s">
        <v>117</v>
      </c>
      <c r="BG18" s="7" t="s">
        <v>117</v>
      </c>
      <c r="BH18" s="7" t="s">
        <v>117</v>
      </c>
      <c r="BI18" s="7" t="s">
        <v>117</v>
      </c>
      <c r="BJ18" s="4">
        <v>1</v>
      </c>
      <c r="BK18" s="8">
        <v>44.67</v>
      </c>
      <c r="BL18" s="2" t="s">
        <v>180</v>
      </c>
      <c r="BM18" s="7"/>
      <c r="BN18" s="7"/>
      <c r="BO18" s="4"/>
      <c r="BP18" s="8"/>
      <c r="BQ18" s="4"/>
      <c r="BR18" s="8"/>
      <c r="BS18" s="7"/>
      <c r="BT18" s="7"/>
      <c r="BU18" s="2" t="s">
        <v>188</v>
      </c>
      <c r="BV18" s="2" t="s">
        <v>117</v>
      </c>
      <c r="BW18" s="2" t="s">
        <v>117</v>
      </c>
      <c r="BX18" s="2" t="s">
        <v>124</v>
      </c>
      <c r="BY18" s="2" t="s">
        <v>125</v>
      </c>
      <c r="BZ18" s="2" t="s">
        <v>126</v>
      </c>
      <c r="CA18" s="2" t="s">
        <v>142</v>
      </c>
      <c r="CB18" s="2" t="s">
        <v>189</v>
      </c>
      <c r="CC18" s="2" t="s">
        <v>128</v>
      </c>
      <c r="CD18" s="2" t="s">
        <v>117</v>
      </c>
      <c r="CE18" s="4"/>
      <c r="CF18" s="4">
        <v>45</v>
      </c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</row>
    <row r="19">
      <c r="A19" s="2" t="s">
        <v>190</v>
      </c>
      <c r="B19" s="2" t="s">
        <v>106</v>
      </c>
      <c r="C19" s="2" t="s">
        <v>107</v>
      </c>
      <c r="D19" s="2" t="s">
        <v>106</v>
      </c>
      <c r="E19" s="2" t="s">
        <v>106</v>
      </c>
      <c r="F19" s="2" t="s">
        <v>191</v>
      </c>
      <c r="G19" s="2" t="s">
        <v>192</v>
      </c>
      <c r="H19" s="2" t="s">
        <v>193</v>
      </c>
      <c r="I19" s="2" t="s">
        <v>194</v>
      </c>
      <c r="J19" s="2" t="s">
        <v>195</v>
      </c>
      <c r="K19" s="2" t="s">
        <v>196</v>
      </c>
      <c r="L19" s="3">
        <v>32.66</v>
      </c>
      <c r="M19" s="3">
        <v>34.29</v>
      </c>
      <c r="N19" s="3">
        <v>74.99</v>
      </c>
      <c r="O19" s="2" t="s">
        <v>114</v>
      </c>
      <c r="P19" s="2" t="s">
        <v>115</v>
      </c>
      <c r="Q19" s="2" t="s">
        <v>116</v>
      </c>
      <c r="R19" s="2" t="s">
        <v>117</v>
      </c>
      <c r="S19" s="2" t="s">
        <v>117</v>
      </c>
      <c r="T19" s="2" t="s">
        <v>117</v>
      </c>
      <c r="U19" s="2" t="s">
        <v>119</v>
      </c>
      <c r="V19" s="2" t="s">
        <v>197</v>
      </c>
      <c r="W19" s="2" t="s">
        <v>159</v>
      </c>
      <c r="X19" s="2" t="s">
        <v>117</v>
      </c>
      <c r="Y19" s="2" t="s">
        <v>198</v>
      </c>
      <c r="Z19" s="4">
        <v>50</v>
      </c>
      <c r="AA19" s="4">
        <f>=ROUNDDOWN(100,0)</f>
      </c>
      <c r="AB19" s="5">
        <v>0.5</v>
      </c>
      <c r="AC19" s="2" t="s">
        <v>117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117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1</v>
      </c>
      <c r="AW19" s="8">
        <v>40.54</v>
      </c>
      <c r="AX19" s="4" t="s">
        <v>117</v>
      </c>
      <c r="AY19" s="8" t="s">
        <v>117</v>
      </c>
      <c r="AZ19" s="7" t="s">
        <v>117</v>
      </c>
      <c r="BA19" s="7" t="s">
        <v>117</v>
      </c>
      <c r="BB19" s="7"/>
      <c r="BC19" s="4">
        <v>1</v>
      </c>
      <c r="BD19" s="8">
        <v>40.54</v>
      </c>
      <c r="BE19" s="4" t="s">
        <v>117</v>
      </c>
      <c r="BF19" s="8" t="s">
        <v>117</v>
      </c>
      <c r="BG19" s="7" t="s">
        <v>117</v>
      </c>
      <c r="BH19" s="7" t="s">
        <v>117</v>
      </c>
      <c r="BI19" s="7">
        <v>1</v>
      </c>
      <c r="BJ19" s="4"/>
      <c r="BK19" s="8"/>
      <c r="BL19" s="2" t="s">
        <v>117</v>
      </c>
      <c r="BM19" s="7"/>
      <c r="BN19" s="7"/>
      <c r="BO19" s="4"/>
      <c r="BP19" s="8"/>
      <c r="BQ19" s="4"/>
      <c r="BR19" s="8"/>
      <c r="BS19" s="7"/>
      <c r="BT19" s="7"/>
      <c r="BU19" s="2" t="s">
        <v>199</v>
      </c>
      <c r="BV19" s="2" t="s">
        <v>117</v>
      </c>
      <c r="BW19" s="2" t="s">
        <v>117</v>
      </c>
      <c r="BX19" s="2" t="s">
        <v>124</v>
      </c>
      <c r="BY19" s="2" t="s">
        <v>125</v>
      </c>
      <c r="BZ19" s="2" t="s">
        <v>126</v>
      </c>
      <c r="CA19" s="2" t="s">
        <v>200</v>
      </c>
      <c r="CB19" s="2" t="s">
        <v>117</v>
      </c>
      <c r="CC19" s="2" t="s">
        <v>128</v>
      </c>
      <c r="CD19" s="2" t="s">
        <v>117</v>
      </c>
      <c r="CE19" s="4"/>
      <c r="CF19" s="4">
        <v>50</v>
      </c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</row>
    <row r="20">
      <c r="A20" s="2" t="s">
        <v>201</v>
      </c>
      <c r="B20" s="2" t="s">
        <v>106</v>
      </c>
      <c r="C20" s="2" t="s">
        <v>107</v>
      </c>
      <c r="D20" s="2" t="s">
        <v>106</v>
      </c>
      <c r="E20" s="2" t="s">
        <v>106</v>
      </c>
      <c r="F20" s="2" t="s">
        <v>191</v>
      </c>
      <c r="G20" s="2" t="s">
        <v>192</v>
      </c>
      <c r="H20" s="2" t="s">
        <v>193</v>
      </c>
      <c r="I20" s="2" t="s">
        <v>194</v>
      </c>
      <c r="J20" s="2" t="s">
        <v>112</v>
      </c>
      <c r="K20" s="2" t="s">
        <v>196</v>
      </c>
      <c r="L20" s="3">
        <v>49.11</v>
      </c>
      <c r="M20" s="3">
        <v>51.57</v>
      </c>
      <c r="N20" s="3">
        <v>109.99</v>
      </c>
      <c r="O20" s="2" t="s">
        <v>114</v>
      </c>
      <c r="P20" s="2" t="s">
        <v>115</v>
      </c>
      <c r="Q20" s="2" t="s">
        <v>116</v>
      </c>
      <c r="R20" s="2" t="s">
        <v>117</v>
      </c>
      <c r="S20" s="2" t="s">
        <v>117</v>
      </c>
      <c r="T20" s="2" t="s">
        <v>117</v>
      </c>
      <c r="U20" s="2" t="s">
        <v>119</v>
      </c>
      <c r="V20" s="2" t="s">
        <v>197</v>
      </c>
      <c r="W20" s="2" t="s">
        <v>159</v>
      </c>
      <c r="X20" s="2" t="s">
        <v>117</v>
      </c>
      <c r="Y20" s="2" t="s">
        <v>198</v>
      </c>
      <c r="Z20" s="4">
        <v>204</v>
      </c>
      <c r="AA20" s="4">
        <f>=ROUNDDOWN(510,0)</f>
      </c>
      <c r="AB20" s="5">
        <v>0.4</v>
      </c>
      <c r="AC20" s="2" t="s">
        <v>117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117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117</v>
      </c>
      <c r="AW20" s="8" t="s">
        <v>117</v>
      </c>
      <c r="AX20" s="4" t="s">
        <v>117</v>
      </c>
      <c r="AY20" s="8" t="s">
        <v>117</v>
      </c>
      <c r="AZ20" s="7" t="s">
        <v>117</v>
      </c>
      <c r="BA20" s="7" t="s">
        <v>117</v>
      </c>
      <c r="BB20" s="7"/>
      <c r="BC20" s="4" t="s">
        <v>117</v>
      </c>
      <c r="BD20" s="8" t="s">
        <v>117</v>
      </c>
      <c r="BE20" s="4" t="s">
        <v>117</v>
      </c>
      <c r="BF20" s="8" t="s">
        <v>117</v>
      </c>
      <c r="BG20" s="7" t="s">
        <v>117</v>
      </c>
      <c r="BH20" s="7" t="s">
        <v>117</v>
      </c>
      <c r="BI20" s="7" t="s">
        <v>117</v>
      </c>
      <c r="BJ20" s="4">
        <v>1</v>
      </c>
      <c r="BK20" s="8">
        <v>54.14</v>
      </c>
      <c r="BL20" s="2" t="s">
        <v>202</v>
      </c>
      <c r="BM20" s="7"/>
      <c r="BN20" s="7"/>
      <c r="BO20" s="4"/>
      <c r="BP20" s="8"/>
      <c r="BQ20" s="4"/>
      <c r="BR20" s="8"/>
      <c r="BS20" s="7"/>
      <c r="BT20" s="7"/>
      <c r="BU20" s="2" t="s">
        <v>203</v>
      </c>
      <c r="BV20" s="2" t="s">
        <v>117</v>
      </c>
      <c r="BW20" s="2" t="s">
        <v>117</v>
      </c>
      <c r="BX20" s="2" t="s">
        <v>124</v>
      </c>
      <c r="BY20" s="2" t="s">
        <v>125</v>
      </c>
      <c r="BZ20" s="2" t="s">
        <v>126</v>
      </c>
      <c r="CA20" s="2" t="s">
        <v>200</v>
      </c>
      <c r="CB20" s="2" t="s">
        <v>204</v>
      </c>
      <c r="CC20" s="2" t="s">
        <v>128</v>
      </c>
      <c r="CD20" s="2" t="s">
        <v>117</v>
      </c>
      <c r="CE20" s="4"/>
      <c r="CF20" s="4">
        <v>204</v>
      </c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</row>
    <row r="21">
      <c r="A21" s="2" t="s">
        <v>205</v>
      </c>
      <c r="B21" s="2" t="s">
        <v>106</v>
      </c>
      <c r="C21" s="2" t="s">
        <v>107</v>
      </c>
      <c r="D21" s="2" t="s">
        <v>106</v>
      </c>
      <c r="E21" s="2" t="s">
        <v>106</v>
      </c>
      <c r="F21" s="2" t="s">
        <v>191</v>
      </c>
      <c r="G21" s="2" t="s">
        <v>192</v>
      </c>
      <c r="H21" s="2" t="s">
        <v>193</v>
      </c>
      <c r="I21" s="2" t="s">
        <v>194</v>
      </c>
      <c r="J21" s="2" t="s">
        <v>130</v>
      </c>
      <c r="K21" s="2" t="s">
        <v>196</v>
      </c>
      <c r="L21" s="3">
        <v>71.5</v>
      </c>
      <c r="M21" s="3">
        <v>75.08</v>
      </c>
      <c r="N21" s="3">
        <v>159.99</v>
      </c>
      <c r="O21" s="2" t="s">
        <v>114</v>
      </c>
      <c r="P21" s="2" t="s">
        <v>115</v>
      </c>
      <c r="Q21" s="2" t="s">
        <v>116</v>
      </c>
      <c r="R21" s="2" t="s">
        <v>117</v>
      </c>
      <c r="S21" s="2" t="s">
        <v>117</v>
      </c>
      <c r="T21" s="2" t="s">
        <v>117</v>
      </c>
      <c r="U21" s="2" t="s">
        <v>119</v>
      </c>
      <c r="V21" s="2" t="s">
        <v>197</v>
      </c>
      <c r="W21" s="2" t="s">
        <v>159</v>
      </c>
      <c r="X21" s="2" t="s">
        <v>117</v>
      </c>
      <c r="Y21" s="2" t="s">
        <v>198</v>
      </c>
      <c r="Z21" s="4">
        <v>111</v>
      </c>
      <c r="AA21" s="4">
        <f>=ROUNDDOWN(138.75,0)</f>
      </c>
      <c r="AB21" s="5">
        <v>0.8</v>
      </c>
      <c r="AC21" s="2" t="s">
        <v>117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117</v>
      </c>
      <c r="AM21" s="4"/>
      <c r="AN21" s="4"/>
      <c r="AO21" s="7"/>
      <c r="AP21" s="4">
        <v>1</v>
      </c>
      <c r="AQ21" s="8">
        <v>40.54</v>
      </c>
      <c r="AR21" s="4"/>
      <c r="AS21" s="8"/>
      <c r="AT21" s="7"/>
      <c r="AU21" s="7"/>
      <c r="AV21" s="4" t="s">
        <v>117</v>
      </c>
      <c r="AW21" s="8" t="s">
        <v>117</v>
      </c>
      <c r="AX21" s="4" t="s">
        <v>117</v>
      </c>
      <c r="AY21" s="8" t="s">
        <v>117</v>
      </c>
      <c r="AZ21" s="7" t="s">
        <v>117</v>
      </c>
      <c r="BA21" s="7" t="s">
        <v>117</v>
      </c>
      <c r="BB21" s="7">
        <v>1</v>
      </c>
      <c r="BC21" s="4" t="s">
        <v>117</v>
      </c>
      <c r="BD21" s="8" t="s">
        <v>117</v>
      </c>
      <c r="BE21" s="4" t="s">
        <v>117</v>
      </c>
      <c r="BF21" s="8" t="s">
        <v>117</v>
      </c>
      <c r="BG21" s="7" t="s">
        <v>117</v>
      </c>
      <c r="BH21" s="7" t="s">
        <v>117</v>
      </c>
      <c r="BI21" s="7" t="s">
        <v>117</v>
      </c>
      <c r="BJ21" s="4">
        <v>2</v>
      </c>
      <c r="BK21" s="8">
        <v>119.37</v>
      </c>
      <c r="BL21" s="2" t="s">
        <v>206</v>
      </c>
      <c r="BM21" s="7">
        <v>0.5</v>
      </c>
      <c r="BN21" s="7">
        <v>0.3396</v>
      </c>
      <c r="BO21" s="4">
        <v>1</v>
      </c>
      <c r="BP21" s="8">
        <v>40.54</v>
      </c>
      <c r="BQ21" s="4"/>
      <c r="BR21" s="8"/>
      <c r="BS21" s="7"/>
      <c r="BT21" s="7"/>
      <c r="BU21" s="2" t="s">
        <v>207</v>
      </c>
      <c r="BV21" s="2" t="s">
        <v>117</v>
      </c>
      <c r="BW21" s="2" t="s">
        <v>117</v>
      </c>
      <c r="BX21" s="2" t="s">
        <v>124</v>
      </c>
      <c r="BY21" s="2" t="s">
        <v>125</v>
      </c>
      <c r="BZ21" s="2" t="s">
        <v>126</v>
      </c>
      <c r="CA21" s="2" t="s">
        <v>200</v>
      </c>
      <c r="CB21" s="2" t="s">
        <v>208</v>
      </c>
      <c r="CC21" s="2" t="s">
        <v>128</v>
      </c>
      <c r="CD21" s="2" t="s">
        <v>117</v>
      </c>
      <c r="CE21" s="4"/>
      <c r="CF21" s="4">
        <v>111</v>
      </c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</row>
    <row r="22">
      <c r="A22" s="2" t="s">
        <v>209</v>
      </c>
      <c r="B22" s="2" t="s">
        <v>106</v>
      </c>
      <c r="C22" s="2" t="s">
        <v>107</v>
      </c>
      <c r="D22" s="2" t="s">
        <v>106</v>
      </c>
      <c r="E22" s="2" t="s">
        <v>106</v>
      </c>
      <c r="F22" s="2" t="s">
        <v>191</v>
      </c>
      <c r="G22" s="2" t="s">
        <v>192</v>
      </c>
      <c r="H22" s="2" t="s">
        <v>193</v>
      </c>
      <c r="I22" s="2" t="s">
        <v>194</v>
      </c>
      <c r="J22" s="2" t="s">
        <v>195</v>
      </c>
      <c r="K22" s="2" t="s">
        <v>210</v>
      </c>
      <c r="L22" s="3">
        <v>32.66</v>
      </c>
      <c r="M22" s="3">
        <v>34.29</v>
      </c>
      <c r="N22" s="3">
        <v>74.99</v>
      </c>
      <c r="O22" s="2" t="s">
        <v>156</v>
      </c>
      <c r="P22" s="2" t="s">
        <v>115</v>
      </c>
      <c r="Q22" s="2" t="s">
        <v>116</v>
      </c>
      <c r="R22" s="2" t="s">
        <v>117</v>
      </c>
      <c r="S22" s="2" t="s">
        <v>211</v>
      </c>
      <c r="T22" s="2" t="s">
        <v>117</v>
      </c>
      <c r="U22" s="2" t="s">
        <v>119</v>
      </c>
      <c r="V22" s="2" t="s">
        <v>197</v>
      </c>
      <c r="W22" s="2" t="s">
        <v>159</v>
      </c>
      <c r="X22" s="2" t="s">
        <v>117</v>
      </c>
      <c r="Y22" s="2" t="s">
        <v>160</v>
      </c>
      <c r="Z22" s="4">
        <v>25</v>
      </c>
      <c r="AA22" s="4">
        <f>=ROUNDDOWN(41.6666666666667,0)</f>
      </c>
      <c r="AB22" s="5">
        <v>0.6</v>
      </c>
      <c r="AC22" s="2" t="s">
        <v>117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117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117</v>
      </c>
      <c r="AW22" s="8" t="s">
        <v>117</v>
      </c>
      <c r="AX22" s="4" t="s">
        <v>117</v>
      </c>
      <c r="AY22" s="8" t="s">
        <v>117</v>
      </c>
      <c r="AZ22" s="7" t="s">
        <v>117</v>
      </c>
      <c r="BA22" s="7" t="s">
        <v>117</v>
      </c>
      <c r="BB22" s="7"/>
      <c r="BC22" s="4" t="s">
        <v>117</v>
      </c>
      <c r="BD22" s="8" t="s">
        <v>117</v>
      </c>
      <c r="BE22" s="4" t="s">
        <v>117</v>
      </c>
      <c r="BF22" s="8" t="s">
        <v>117</v>
      </c>
      <c r="BG22" s="7" t="s">
        <v>117</v>
      </c>
      <c r="BH22" s="7" t="s">
        <v>117</v>
      </c>
      <c r="BI22" s="7" t="s">
        <v>117</v>
      </c>
      <c r="BJ22" s="4">
        <v>3</v>
      </c>
      <c r="BK22" s="8">
        <v>88.13</v>
      </c>
      <c r="BL22" s="2" t="s">
        <v>212</v>
      </c>
      <c r="BM22" s="7"/>
      <c r="BN22" s="7"/>
      <c r="BO22" s="4"/>
      <c r="BP22" s="8"/>
      <c r="BQ22" s="4"/>
      <c r="BR22" s="8"/>
      <c r="BS22" s="7"/>
      <c r="BT22" s="7"/>
      <c r="BU22" s="2" t="s">
        <v>213</v>
      </c>
      <c r="BV22" s="2" t="s">
        <v>117</v>
      </c>
      <c r="BW22" s="2" t="s">
        <v>117</v>
      </c>
      <c r="BX22" s="2" t="s">
        <v>124</v>
      </c>
      <c r="BY22" s="2" t="s">
        <v>125</v>
      </c>
      <c r="BZ22" s="2" t="s">
        <v>126</v>
      </c>
      <c r="CA22" s="2" t="s">
        <v>127</v>
      </c>
      <c r="CB22" s="2" t="s">
        <v>214</v>
      </c>
      <c r="CC22" s="2" t="s">
        <v>128</v>
      </c>
      <c r="CD22" s="2" t="s">
        <v>117</v>
      </c>
      <c r="CE22" s="4"/>
      <c r="CF22" s="4">
        <v>25</v>
      </c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</row>
    <row r="23">
      <c r="A23" s="2" t="s">
        <v>215</v>
      </c>
      <c r="B23" s="2" t="s">
        <v>106</v>
      </c>
      <c r="C23" s="2" t="s">
        <v>107</v>
      </c>
      <c r="D23" s="2" t="s">
        <v>106</v>
      </c>
      <c r="E23" s="2" t="s">
        <v>106</v>
      </c>
      <c r="F23" s="2" t="s">
        <v>191</v>
      </c>
      <c r="G23" s="2" t="s">
        <v>192</v>
      </c>
      <c r="H23" s="2" t="s">
        <v>193</v>
      </c>
      <c r="I23" s="2" t="s">
        <v>194</v>
      </c>
      <c r="J23" s="2" t="s">
        <v>112</v>
      </c>
      <c r="K23" s="2" t="s">
        <v>210</v>
      </c>
      <c r="L23" s="3">
        <v>49.11</v>
      </c>
      <c r="M23" s="3">
        <v>51.57</v>
      </c>
      <c r="N23" s="3">
        <v>109.99</v>
      </c>
      <c r="O23" s="2" t="s">
        <v>156</v>
      </c>
      <c r="P23" s="2" t="s">
        <v>115</v>
      </c>
      <c r="Q23" s="2" t="s">
        <v>116</v>
      </c>
      <c r="R23" s="2" t="s">
        <v>117</v>
      </c>
      <c r="S23" s="2" t="s">
        <v>211</v>
      </c>
      <c r="T23" s="2" t="s">
        <v>117</v>
      </c>
      <c r="U23" s="2" t="s">
        <v>119</v>
      </c>
      <c r="V23" s="2" t="s">
        <v>197</v>
      </c>
      <c r="W23" s="2" t="s">
        <v>159</v>
      </c>
      <c r="X23" s="2" t="s">
        <v>117</v>
      </c>
      <c r="Y23" s="2" t="s">
        <v>160</v>
      </c>
      <c r="Z23" s="4">
        <v>44</v>
      </c>
      <c r="AA23" s="4">
        <f>=ROUNDDOWN(440,0)</f>
      </c>
      <c r="AB23" s="5">
        <v>0.1</v>
      </c>
      <c r="AC23" s="2" t="s">
        <v>117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117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117</v>
      </c>
      <c r="AW23" s="8" t="s">
        <v>117</v>
      </c>
      <c r="AX23" s="4" t="s">
        <v>117</v>
      </c>
      <c r="AY23" s="8" t="s">
        <v>117</v>
      </c>
      <c r="AZ23" s="7" t="s">
        <v>117</v>
      </c>
      <c r="BA23" s="7" t="s">
        <v>117</v>
      </c>
      <c r="BB23" s="7"/>
      <c r="BC23" s="4" t="s">
        <v>117</v>
      </c>
      <c r="BD23" s="8" t="s">
        <v>117</v>
      </c>
      <c r="BE23" s="4" t="s">
        <v>117</v>
      </c>
      <c r="BF23" s="8" t="s">
        <v>117</v>
      </c>
      <c r="BG23" s="7" t="s">
        <v>117</v>
      </c>
      <c r="BH23" s="7" t="s">
        <v>117</v>
      </c>
      <c r="BI23" s="7" t="s">
        <v>117</v>
      </c>
      <c r="BJ23" s="4"/>
      <c r="BK23" s="8"/>
      <c r="BL23" s="2" t="s">
        <v>117</v>
      </c>
      <c r="BM23" s="7"/>
      <c r="BN23" s="7"/>
      <c r="BO23" s="4"/>
      <c r="BP23" s="8"/>
      <c r="BQ23" s="4"/>
      <c r="BR23" s="8"/>
      <c r="BS23" s="7"/>
      <c r="BT23" s="7"/>
      <c r="BU23" s="2" t="s">
        <v>216</v>
      </c>
      <c r="BV23" s="2" t="s">
        <v>117</v>
      </c>
      <c r="BW23" s="2" t="s">
        <v>117</v>
      </c>
      <c r="BX23" s="2" t="s">
        <v>124</v>
      </c>
      <c r="BY23" s="2" t="s">
        <v>125</v>
      </c>
      <c r="BZ23" s="2" t="s">
        <v>126</v>
      </c>
      <c r="CA23" s="2" t="s">
        <v>127</v>
      </c>
      <c r="CB23" s="2" t="s">
        <v>214</v>
      </c>
      <c r="CC23" s="2" t="s">
        <v>128</v>
      </c>
      <c r="CD23" s="2" t="s">
        <v>117</v>
      </c>
      <c r="CE23" s="4"/>
      <c r="CF23" s="4">
        <v>44</v>
      </c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</row>
    <row r="24">
      <c r="A24" s="2" t="s">
        <v>217</v>
      </c>
      <c r="B24" s="2" t="s">
        <v>106</v>
      </c>
      <c r="C24" s="2" t="s">
        <v>107</v>
      </c>
      <c r="D24" s="2" t="s">
        <v>106</v>
      </c>
      <c r="E24" s="2" t="s">
        <v>106</v>
      </c>
      <c r="F24" s="2" t="s">
        <v>191</v>
      </c>
      <c r="G24" s="2" t="s">
        <v>192</v>
      </c>
      <c r="H24" s="2" t="s">
        <v>193</v>
      </c>
      <c r="I24" s="2" t="s">
        <v>194</v>
      </c>
      <c r="J24" s="2" t="s">
        <v>130</v>
      </c>
      <c r="K24" s="2" t="s">
        <v>210</v>
      </c>
      <c r="L24" s="3">
        <v>71.5</v>
      </c>
      <c r="M24" s="3">
        <v>75.08</v>
      </c>
      <c r="N24" s="3">
        <v>159.99</v>
      </c>
      <c r="O24" s="2" t="s">
        <v>156</v>
      </c>
      <c r="P24" s="2" t="s">
        <v>115</v>
      </c>
      <c r="Q24" s="2" t="s">
        <v>116</v>
      </c>
      <c r="R24" s="2" t="s">
        <v>117</v>
      </c>
      <c r="S24" s="2" t="s">
        <v>211</v>
      </c>
      <c r="T24" s="2" t="s">
        <v>117</v>
      </c>
      <c r="U24" s="2" t="s">
        <v>119</v>
      </c>
      <c r="V24" s="2" t="s">
        <v>197</v>
      </c>
      <c r="W24" s="2" t="s">
        <v>159</v>
      </c>
      <c r="X24" s="2" t="s">
        <v>117</v>
      </c>
      <c r="Y24" s="2" t="s">
        <v>160</v>
      </c>
      <c r="Z24" s="4">
        <v>9</v>
      </c>
      <c r="AA24" s="4">
        <f>=ROUNDDOWN({0},0)</f>
      </c>
      <c r="AB24" s="5"/>
      <c r="AC24" s="2" t="s">
        <v>117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117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117</v>
      </c>
      <c r="AW24" s="8" t="s">
        <v>117</v>
      </c>
      <c r="AX24" s="4" t="s">
        <v>117</v>
      </c>
      <c r="AY24" s="8" t="s">
        <v>117</v>
      </c>
      <c r="AZ24" s="7" t="s">
        <v>117</v>
      </c>
      <c r="BA24" s="7" t="s">
        <v>117</v>
      </c>
      <c r="BB24" s="7"/>
      <c r="BC24" s="4" t="s">
        <v>117</v>
      </c>
      <c r="BD24" s="8" t="s">
        <v>117</v>
      </c>
      <c r="BE24" s="4" t="s">
        <v>117</v>
      </c>
      <c r="BF24" s="8" t="s">
        <v>117</v>
      </c>
      <c r="BG24" s="7" t="s">
        <v>117</v>
      </c>
      <c r="BH24" s="7" t="s">
        <v>117</v>
      </c>
      <c r="BI24" s="7" t="s">
        <v>117</v>
      </c>
      <c r="BJ24" s="4"/>
      <c r="BK24" s="8"/>
      <c r="BL24" s="2" t="s">
        <v>117</v>
      </c>
      <c r="BM24" s="7"/>
      <c r="BN24" s="7"/>
      <c r="BO24" s="4"/>
      <c r="BP24" s="8"/>
      <c r="BQ24" s="4"/>
      <c r="BR24" s="8"/>
      <c r="BS24" s="7"/>
      <c r="BT24" s="7"/>
      <c r="BU24" s="2" t="s">
        <v>218</v>
      </c>
      <c r="BV24" s="2" t="s">
        <v>117</v>
      </c>
      <c r="BW24" s="2" t="s">
        <v>117</v>
      </c>
      <c r="BX24" s="2" t="s">
        <v>124</v>
      </c>
      <c r="BY24" s="2" t="s">
        <v>125</v>
      </c>
      <c r="BZ24" s="2" t="s">
        <v>126</v>
      </c>
      <c r="CA24" s="2" t="s">
        <v>127</v>
      </c>
      <c r="CB24" s="2" t="s">
        <v>219</v>
      </c>
      <c r="CC24" s="2" t="s">
        <v>128</v>
      </c>
      <c r="CD24" s="2" t="s">
        <v>117</v>
      </c>
      <c r="CE24" s="4"/>
      <c r="CF24" s="4">
        <v>9</v>
      </c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</row>
    <row r="25">
      <c r="A25" s="2" t="s">
        <v>220</v>
      </c>
      <c r="B25" s="2" t="s">
        <v>106</v>
      </c>
      <c r="C25" s="2" t="s">
        <v>107</v>
      </c>
      <c r="D25" s="2" t="s">
        <v>106</v>
      </c>
      <c r="E25" s="2" t="s">
        <v>106</v>
      </c>
      <c r="F25" s="2" t="s">
        <v>191</v>
      </c>
      <c r="G25" s="2" t="s">
        <v>192</v>
      </c>
      <c r="H25" s="2" t="s">
        <v>193</v>
      </c>
      <c r="I25" s="2" t="s">
        <v>194</v>
      </c>
      <c r="J25" s="2" t="s">
        <v>135</v>
      </c>
      <c r="K25" s="2" t="s">
        <v>210</v>
      </c>
      <c r="L25" s="3">
        <v>103.08</v>
      </c>
      <c r="M25" s="3">
        <v>108.23</v>
      </c>
      <c r="N25" s="3">
        <v>229.99</v>
      </c>
      <c r="O25" s="2" t="s">
        <v>156</v>
      </c>
      <c r="P25" s="2" t="s">
        <v>115</v>
      </c>
      <c r="Q25" s="2" t="s">
        <v>116</v>
      </c>
      <c r="R25" s="2" t="s">
        <v>117</v>
      </c>
      <c r="S25" s="2" t="s">
        <v>211</v>
      </c>
      <c r="T25" s="2" t="s">
        <v>117</v>
      </c>
      <c r="U25" s="2" t="s">
        <v>119</v>
      </c>
      <c r="V25" s="2" t="s">
        <v>197</v>
      </c>
      <c r="W25" s="2" t="s">
        <v>159</v>
      </c>
      <c r="X25" s="2" t="s">
        <v>117</v>
      </c>
      <c r="Y25" s="2" t="s">
        <v>160</v>
      </c>
      <c r="Z25" s="4">
        <v>30</v>
      </c>
      <c r="AA25" s="4">
        <f>=ROUNDDOWN(75,0)</f>
      </c>
      <c r="AB25" s="5">
        <v>0.4</v>
      </c>
      <c r="AC25" s="2" t="s">
        <v>117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117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117</v>
      </c>
      <c r="AW25" s="8" t="s">
        <v>117</v>
      </c>
      <c r="AX25" s="4" t="s">
        <v>117</v>
      </c>
      <c r="AY25" s="8" t="s">
        <v>117</v>
      </c>
      <c r="AZ25" s="7" t="s">
        <v>117</v>
      </c>
      <c r="BA25" s="7" t="s">
        <v>117</v>
      </c>
      <c r="BB25" s="7"/>
      <c r="BC25" s="4" t="s">
        <v>117</v>
      </c>
      <c r="BD25" s="8" t="s">
        <v>117</v>
      </c>
      <c r="BE25" s="4" t="s">
        <v>117</v>
      </c>
      <c r="BF25" s="8" t="s">
        <v>117</v>
      </c>
      <c r="BG25" s="7" t="s">
        <v>117</v>
      </c>
      <c r="BH25" s="7" t="s">
        <v>117</v>
      </c>
      <c r="BI25" s="7" t="s">
        <v>117</v>
      </c>
      <c r="BJ25" s="4">
        <v>2</v>
      </c>
      <c r="BK25" s="8">
        <v>221.35</v>
      </c>
      <c r="BL25" s="2" t="s">
        <v>164</v>
      </c>
      <c r="BM25" s="7"/>
      <c r="BN25" s="7"/>
      <c r="BO25" s="4"/>
      <c r="BP25" s="8"/>
      <c r="BQ25" s="4"/>
      <c r="BR25" s="8"/>
      <c r="BS25" s="7"/>
      <c r="BT25" s="7"/>
      <c r="BU25" s="2" t="s">
        <v>221</v>
      </c>
      <c r="BV25" s="2" t="s">
        <v>117</v>
      </c>
      <c r="BW25" s="2" t="s">
        <v>117</v>
      </c>
      <c r="BX25" s="2" t="s">
        <v>124</v>
      </c>
      <c r="BY25" s="2" t="s">
        <v>125</v>
      </c>
      <c r="BZ25" s="2" t="s">
        <v>126</v>
      </c>
      <c r="CA25" s="2" t="s">
        <v>127</v>
      </c>
      <c r="CB25" s="2" t="s">
        <v>222</v>
      </c>
      <c r="CC25" s="2" t="s">
        <v>128</v>
      </c>
      <c r="CD25" s="2" t="s">
        <v>117</v>
      </c>
      <c r="CE25" s="4"/>
      <c r="CF25" s="4">
        <v>30</v>
      </c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</row>
    <row r="26">
      <c r="A26" s="2" t="s">
        <v>223</v>
      </c>
      <c r="B26" s="2" t="s">
        <v>106</v>
      </c>
      <c r="C26" s="2" t="s">
        <v>107</v>
      </c>
      <c r="D26" s="2" t="s">
        <v>106</v>
      </c>
      <c r="E26" s="2" t="s">
        <v>106</v>
      </c>
      <c r="F26" s="2" t="s">
        <v>224</v>
      </c>
      <c r="G26" s="2" t="s">
        <v>225</v>
      </c>
      <c r="H26" s="2" t="s">
        <v>226</v>
      </c>
      <c r="I26" s="2" t="s">
        <v>227</v>
      </c>
      <c r="J26" s="2" t="s">
        <v>112</v>
      </c>
      <c r="K26" s="2" t="s">
        <v>228</v>
      </c>
      <c r="L26" s="3">
        <v>71.71</v>
      </c>
      <c r="M26" s="3">
        <v>75.3</v>
      </c>
      <c r="N26" s="3">
        <v>159.99</v>
      </c>
      <c r="O26" s="2" t="s">
        <v>114</v>
      </c>
      <c r="P26" s="2" t="s">
        <v>115</v>
      </c>
      <c r="Q26" s="2" t="s">
        <v>116</v>
      </c>
      <c r="R26" s="2" t="s">
        <v>117</v>
      </c>
      <c r="S26" s="2" t="s">
        <v>117</v>
      </c>
      <c r="T26" s="2" t="s">
        <v>117</v>
      </c>
      <c r="U26" s="2" t="s">
        <v>119</v>
      </c>
      <c r="V26" s="2" t="s">
        <v>120</v>
      </c>
      <c r="W26" s="2" t="s">
        <v>121</v>
      </c>
      <c r="X26" s="2" t="s">
        <v>117</v>
      </c>
      <c r="Y26" s="2" t="s">
        <v>229</v>
      </c>
      <c r="Z26" s="4">
        <v>56</v>
      </c>
      <c r="AA26" s="4">
        <f>=ROUNDDOWN(70,0)</f>
      </c>
      <c r="AB26" s="5">
        <v>0.8</v>
      </c>
      <c r="AC26" s="2" t="s">
        <v>117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117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117</v>
      </c>
      <c r="AW26" s="8" t="s">
        <v>117</v>
      </c>
      <c r="AX26" s="4" t="s">
        <v>117</v>
      </c>
      <c r="AY26" s="8" t="s">
        <v>117</v>
      </c>
      <c r="AZ26" s="7" t="s">
        <v>117</v>
      </c>
      <c r="BA26" s="7" t="s">
        <v>117</v>
      </c>
      <c r="BB26" s="7"/>
      <c r="BC26" s="4" t="s">
        <v>117</v>
      </c>
      <c r="BD26" s="8" t="s">
        <v>117</v>
      </c>
      <c r="BE26" s="4" t="s">
        <v>117</v>
      </c>
      <c r="BF26" s="8" t="s">
        <v>117</v>
      </c>
      <c r="BG26" s="7" t="s">
        <v>117</v>
      </c>
      <c r="BH26" s="7" t="s">
        <v>117</v>
      </c>
      <c r="BI26" s="7"/>
      <c r="BJ26" s="4">
        <v>2</v>
      </c>
      <c r="BK26" s="8">
        <v>167.56</v>
      </c>
      <c r="BL26" s="2" t="s">
        <v>230</v>
      </c>
      <c r="BM26" s="7"/>
      <c r="BN26" s="7"/>
      <c r="BO26" s="4"/>
      <c r="BP26" s="8"/>
      <c r="BQ26" s="4"/>
      <c r="BR26" s="8"/>
      <c r="BS26" s="7"/>
      <c r="BT26" s="7"/>
      <c r="BU26" s="2" t="s">
        <v>231</v>
      </c>
      <c r="BV26" s="2" t="s">
        <v>117</v>
      </c>
      <c r="BW26" s="2" t="s">
        <v>117</v>
      </c>
      <c r="BX26" s="2" t="s">
        <v>124</v>
      </c>
      <c r="BY26" s="2" t="s">
        <v>125</v>
      </c>
      <c r="BZ26" s="2" t="s">
        <v>126</v>
      </c>
      <c r="CA26" s="2" t="s">
        <v>200</v>
      </c>
      <c r="CB26" s="2" t="s">
        <v>232</v>
      </c>
      <c r="CC26" s="2" t="s">
        <v>128</v>
      </c>
      <c r="CD26" s="2" t="s">
        <v>117</v>
      </c>
      <c r="CE26" s="4"/>
      <c r="CF26" s="4">
        <v>56</v>
      </c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</row>
    <row r="27">
      <c r="A27" s="2" t="s">
        <v>233</v>
      </c>
      <c r="B27" s="2" t="s">
        <v>106</v>
      </c>
      <c r="C27" s="2" t="s">
        <v>107</v>
      </c>
      <c r="D27" s="2" t="s">
        <v>106</v>
      </c>
      <c r="E27" s="2" t="s">
        <v>106</v>
      </c>
      <c r="F27" s="2" t="s">
        <v>224</v>
      </c>
      <c r="G27" s="2" t="s">
        <v>225</v>
      </c>
      <c r="H27" s="2" t="s">
        <v>226</v>
      </c>
      <c r="I27" s="2" t="s">
        <v>227</v>
      </c>
      <c r="J27" s="2" t="s">
        <v>130</v>
      </c>
      <c r="K27" s="2" t="s">
        <v>228</v>
      </c>
      <c r="L27" s="3">
        <v>114.18</v>
      </c>
      <c r="M27" s="3">
        <v>119.89</v>
      </c>
      <c r="N27" s="3">
        <v>254.99</v>
      </c>
      <c r="O27" s="2" t="s">
        <v>114</v>
      </c>
      <c r="P27" s="2" t="s">
        <v>115</v>
      </c>
      <c r="Q27" s="2" t="s">
        <v>116</v>
      </c>
      <c r="R27" s="2" t="s">
        <v>117</v>
      </c>
      <c r="S27" s="2" t="s">
        <v>117</v>
      </c>
      <c r="T27" s="2" t="s">
        <v>117</v>
      </c>
      <c r="U27" s="2" t="s">
        <v>119</v>
      </c>
      <c r="V27" s="2" t="s">
        <v>120</v>
      </c>
      <c r="W27" s="2" t="s">
        <v>121</v>
      </c>
      <c r="X27" s="2" t="s">
        <v>117</v>
      </c>
      <c r="Y27" s="2" t="s">
        <v>229</v>
      </c>
      <c r="Z27" s="4">
        <v>103</v>
      </c>
      <c r="AA27" s="4">
        <f>=ROUNDDOWN(171.666666666667,0)</f>
      </c>
      <c r="AB27" s="5">
        <v>0.6</v>
      </c>
      <c r="AC27" s="2" t="s">
        <v>117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117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117</v>
      </c>
      <c r="AW27" s="8" t="s">
        <v>117</v>
      </c>
      <c r="AX27" s="4" t="s">
        <v>117</v>
      </c>
      <c r="AY27" s="8" t="s">
        <v>117</v>
      </c>
      <c r="AZ27" s="7" t="s">
        <v>117</v>
      </c>
      <c r="BA27" s="7" t="s">
        <v>117</v>
      </c>
      <c r="BB27" s="7"/>
      <c r="BC27" s="4" t="s">
        <v>117</v>
      </c>
      <c r="BD27" s="8" t="s">
        <v>117</v>
      </c>
      <c r="BE27" s="4" t="s">
        <v>117</v>
      </c>
      <c r="BF27" s="8" t="s">
        <v>117</v>
      </c>
      <c r="BG27" s="7" t="s">
        <v>117</v>
      </c>
      <c r="BH27" s="7" t="s">
        <v>117</v>
      </c>
      <c r="BI27" s="7"/>
      <c r="BJ27" s="4">
        <v>2</v>
      </c>
      <c r="BK27" s="8">
        <v>257.19</v>
      </c>
      <c r="BL27" s="2" t="s">
        <v>234</v>
      </c>
      <c r="BM27" s="7"/>
      <c r="BN27" s="7"/>
      <c r="BO27" s="4"/>
      <c r="BP27" s="8"/>
      <c r="BQ27" s="4"/>
      <c r="BR27" s="8"/>
      <c r="BS27" s="7"/>
      <c r="BT27" s="7"/>
      <c r="BU27" s="2" t="s">
        <v>235</v>
      </c>
      <c r="BV27" s="2" t="s">
        <v>117</v>
      </c>
      <c r="BW27" s="2" t="s">
        <v>117</v>
      </c>
      <c r="BX27" s="2" t="s">
        <v>124</v>
      </c>
      <c r="BY27" s="2" t="s">
        <v>125</v>
      </c>
      <c r="BZ27" s="2" t="s">
        <v>126</v>
      </c>
      <c r="CA27" s="2" t="s">
        <v>200</v>
      </c>
      <c r="CB27" s="2" t="s">
        <v>236</v>
      </c>
      <c r="CC27" s="2" t="s">
        <v>128</v>
      </c>
      <c r="CD27" s="2" t="s">
        <v>117</v>
      </c>
      <c r="CE27" s="4"/>
      <c r="CF27" s="4">
        <v>103</v>
      </c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</row>
    <row r="28">
      <c r="A28" s="2" t="s">
        <v>237</v>
      </c>
      <c r="B28" s="2" t="s">
        <v>106</v>
      </c>
      <c r="C28" s="2" t="s">
        <v>107</v>
      </c>
      <c r="D28" s="2" t="s">
        <v>106</v>
      </c>
      <c r="E28" s="2" t="s">
        <v>106</v>
      </c>
      <c r="F28" s="2" t="s">
        <v>238</v>
      </c>
      <c r="G28" s="2" t="s">
        <v>239</v>
      </c>
      <c r="H28" s="2" t="s">
        <v>240</v>
      </c>
      <c r="I28" s="2" t="s">
        <v>241</v>
      </c>
      <c r="J28" s="2" t="s">
        <v>112</v>
      </c>
      <c r="K28" s="2" t="s">
        <v>242</v>
      </c>
      <c r="L28" s="3">
        <v>45</v>
      </c>
      <c r="M28" s="3">
        <v>47.25</v>
      </c>
      <c r="N28" s="3">
        <v>99.99</v>
      </c>
      <c r="O28" s="2" t="s">
        <v>114</v>
      </c>
      <c r="P28" s="2" t="s">
        <v>115</v>
      </c>
      <c r="Q28" s="2" t="s">
        <v>116</v>
      </c>
      <c r="R28" s="2" t="s">
        <v>117</v>
      </c>
      <c r="S28" s="2" t="s">
        <v>243</v>
      </c>
      <c r="T28" s="2" t="s">
        <v>117</v>
      </c>
      <c r="U28" s="2" t="s">
        <v>119</v>
      </c>
      <c r="V28" s="2" t="s">
        <v>244</v>
      </c>
      <c r="W28" s="2" t="s">
        <v>245</v>
      </c>
      <c r="X28" s="2" t="s">
        <v>117</v>
      </c>
      <c r="Y28" s="2" t="s">
        <v>160</v>
      </c>
      <c r="Z28" s="4">
        <v>76</v>
      </c>
      <c r="AA28" s="4">
        <f>=ROUNDDOWN(253.333333333333,0)</f>
      </c>
      <c r="AB28" s="5">
        <v>0.3</v>
      </c>
      <c r="AC28" s="2" t="s">
        <v>117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117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</v>
      </c>
      <c r="BK28" s="8">
        <v>51.98</v>
      </c>
      <c r="BL28" s="2" t="s">
        <v>202</v>
      </c>
      <c r="BM28" s="7"/>
      <c r="BN28" s="7"/>
      <c r="BO28" s="4"/>
      <c r="BP28" s="8"/>
      <c r="BQ28" s="4"/>
      <c r="BR28" s="8"/>
      <c r="BS28" s="7"/>
      <c r="BT28" s="7"/>
      <c r="BU28" s="2" t="s">
        <v>246</v>
      </c>
      <c r="BV28" s="2" t="s">
        <v>117</v>
      </c>
      <c r="BW28" s="2" t="s">
        <v>117</v>
      </c>
      <c r="BX28" s="2" t="s">
        <v>124</v>
      </c>
      <c r="BY28" s="2" t="s">
        <v>125</v>
      </c>
      <c r="BZ28" s="2" t="s">
        <v>126</v>
      </c>
      <c r="CA28" s="2" t="s">
        <v>247</v>
      </c>
      <c r="CB28" s="2" t="s">
        <v>214</v>
      </c>
      <c r="CC28" s="2" t="s">
        <v>128</v>
      </c>
      <c r="CD28" s="2" t="s">
        <v>117</v>
      </c>
      <c r="CE28" s="4"/>
      <c r="CF28" s="4">
        <v>76</v>
      </c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</row>
    <row r="29">
      <c r="A29" s="2" t="s">
        <v>248</v>
      </c>
      <c r="B29" s="2" t="s">
        <v>106</v>
      </c>
      <c r="C29" s="2" t="s">
        <v>107</v>
      </c>
      <c r="D29" s="2" t="s">
        <v>106</v>
      </c>
      <c r="E29" s="2" t="s">
        <v>106</v>
      </c>
      <c r="F29" s="2" t="s">
        <v>249</v>
      </c>
      <c r="G29" s="2" t="s">
        <v>250</v>
      </c>
      <c r="H29" s="2" t="s">
        <v>191</v>
      </c>
      <c r="I29" s="2" t="s">
        <v>251</v>
      </c>
      <c r="J29" s="2" t="s">
        <v>112</v>
      </c>
      <c r="K29" s="2" t="s">
        <v>252</v>
      </c>
      <c r="L29" s="3">
        <v>95.11</v>
      </c>
      <c r="M29" s="3">
        <v>99.87</v>
      </c>
      <c r="N29" s="3">
        <v>214.99</v>
      </c>
      <c r="O29" s="2" t="s">
        <v>156</v>
      </c>
      <c r="P29" s="2" t="s">
        <v>115</v>
      </c>
      <c r="Q29" s="2" t="s">
        <v>116</v>
      </c>
      <c r="R29" s="2" t="s">
        <v>117</v>
      </c>
      <c r="S29" s="2" t="s">
        <v>117</v>
      </c>
      <c r="T29" s="2" t="s">
        <v>117</v>
      </c>
      <c r="U29" s="2" t="s">
        <v>119</v>
      </c>
      <c r="V29" s="2" t="s">
        <v>253</v>
      </c>
      <c r="W29" s="2" t="s">
        <v>121</v>
      </c>
      <c r="X29" s="2" t="s">
        <v>117</v>
      </c>
      <c r="Y29" s="2" t="s">
        <v>254</v>
      </c>
      <c r="Z29" s="4">
        <v>100</v>
      </c>
      <c r="AA29" s="4">
        <f>=ROUNDDOWN(250,0)</f>
      </c>
      <c r="AB29" s="5">
        <v>0.4</v>
      </c>
      <c r="AC29" s="2" t="s">
        <v>117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117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2</v>
      </c>
      <c r="BK29" s="8">
        <v>205.99</v>
      </c>
      <c r="BL29" s="2" t="s">
        <v>230</v>
      </c>
      <c r="BM29" s="7"/>
      <c r="BN29" s="7"/>
      <c r="BO29" s="4"/>
      <c r="BP29" s="8"/>
      <c r="BQ29" s="4"/>
      <c r="BR29" s="8"/>
      <c r="BS29" s="7"/>
      <c r="BT29" s="7"/>
      <c r="BU29" s="2" t="s">
        <v>255</v>
      </c>
      <c r="BV29" s="2" t="s">
        <v>117</v>
      </c>
      <c r="BW29" s="2" t="s">
        <v>117</v>
      </c>
      <c r="BX29" s="2" t="s">
        <v>124</v>
      </c>
      <c r="BY29" s="2" t="s">
        <v>125</v>
      </c>
      <c r="BZ29" s="2" t="s">
        <v>126</v>
      </c>
      <c r="CA29" s="2" t="s">
        <v>256</v>
      </c>
      <c r="CB29" s="2" t="s">
        <v>257</v>
      </c>
      <c r="CC29" s="2" t="s">
        <v>128</v>
      </c>
      <c r="CD29" s="2" t="s">
        <v>117</v>
      </c>
      <c r="CE29" s="4"/>
      <c r="CF29" s="4">
        <v>100</v>
      </c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</row>
    <row r="30">
      <c r="A30" s="2" t="s">
        <v>258</v>
      </c>
      <c r="B30" s="2" t="s">
        <v>106</v>
      </c>
      <c r="C30" s="2" t="s">
        <v>107</v>
      </c>
      <c r="D30" s="2" t="s">
        <v>106</v>
      </c>
      <c r="E30" s="2" t="s">
        <v>106</v>
      </c>
      <c r="F30" s="2" t="s">
        <v>259</v>
      </c>
      <c r="G30" s="2" t="s">
        <v>260</v>
      </c>
      <c r="H30" s="2" t="s">
        <v>261</v>
      </c>
      <c r="I30" s="2" t="s">
        <v>262</v>
      </c>
      <c r="J30" s="2" t="s">
        <v>130</v>
      </c>
      <c r="K30" s="2" t="s">
        <v>263</v>
      </c>
      <c r="L30" s="3">
        <v>94</v>
      </c>
      <c r="M30" s="3">
        <v>98.7</v>
      </c>
      <c r="N30" s="3">
        <v>209.98</v>
      </c>
      <c r="O30" s="2" t="s">
        <v>114</v>
      </c>
      <c r="P30" s="2" t="s">
        <v>115</v>
      </c>
      <c r="Q30" s="2" t="s">
        <v>116</v>
      </c>
      <c r="R30" s="2" t="s">
        <v>117</v>
      </c>
      <c r="S30" s="2" t="s">
        <v>264</v>
      </c>
      <c r="T30" s="2" t="s">
        <v>117</v>
      </c>
      <c r="U30" s="2" t="s">
        <v>119</v>
      </c>
      <c r="V30" s="2" t="s">
        <v>253</v>
      </c>
      <c r="W30" s="2" t="s">
        <v>121</v>
      </c>
      <c r="X30" s="2" t="s">
        <v>117</v>
      </c>
      <c r="Y30" s="2" t="s">
        <v>122</v>
      </c>
      <c r="Z30" s="4">
        <v>45</v>
      </c>
      <c r="AA30" s="4">
        <f>=ROUNDDOWN({0},0)</f>
      </c>
      <c r="AB30" s="5"/>
      <c r="AC30" s="2" t="s">
        <v>117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117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117</v>
      </c>
      <c r="AW30" s="8" t="s">
        <v>117</v>
      </c>
      <c r="AX30" s="4" t="s">
        <v>117</v>
      </c>
      <c r="AY30" s="8" t="s">
        <v>117</v>
      </c>
      <c r="AZ30" s="7" t="s">
        <v>117</v>
      </c>
      <c r="BA30" s="7" t="s">
        <v>117</v>
      </c>
      <c r="BB30" s="7"/>
      <c r="BC30" s="4" t="s">
        <v>117</v>
      </c>
      <c r="BD30" s="8" t="s">
        <v>117</v>
      </c>
      <c r="BE30" s="4" t="s">
        <v>117</v>
      </c>
      <c r="BF30" s="8" t="s">
        <v>117</v>
      </c>
      <c r="BG30" s="7" t="s">
        <v>117</v>
      </c>
      <c r="BH30" s="7" t="s">
        <v>117</v>
      </c>
      <c r="BI30" s="7"/>
      <c r="BJ30" s="4"/>
      <c r="BK30" s="8"/>
      <c r="BL30" s="2" t="s">
        <v>117</v>
      </c>
      <c r="BM30" s="7"/>
      <c r="BN30" s="7"/>
      <c r="BO30" s="4"/>
      <c r="BP30" s="8"/>
      <c r="BQ30" s="4"/>
      <c r="BR30" s="8"/>
      <c r="BS30" s="7"/>
      <c r="BT30" s="7"/>
      <c r="BU30" s="2" t="s">
        <v>265</v>
      </c>
      <c r="BV30" s="2" t="s">
        <v>117</v>
      </c>
      <c r="BW30" s="2" t="s">
        <v>117</v>
      </c>
      <c r="BX30" s="2" t="s">
        <v>124</v>
      </c>
      <c r="BY30" s="2" t="s">
        <v>125</v>
      </c>
      <c r="BZ30" s="2" t="s">
        <v>126</v>
      </c>
      <c r="CA30" s="2" t="s">
        <v>266</v>
      </c>
      <c r="CB30" s="2" t="s">
        <v>117</v>
      </c>
      <c r="CC30" s="2" t="s">
        <v>128</v>
      </c>
      <c r="CD30" s="2" t="s">
        <v>117</v>
      </c>
      <c r="CE30" s="4"/>
      <c r="CF30" s="4">
        <v>45</v>
      </c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</row>
    <row r="31">
      <c r="A31" s="2" t="s">
        <v>267</v>
      </c>
      <c r="B31" s="2" t="s">
        <v>106</v>
      </c>
      <c r="C31" s="2" t="s">
        <v>107</v>
      </c>
      <c r="D31" s="2" t="s">
        <v>106</v>
      </c>
      <c r="E31" s="2" t="s">
        <v>106</v>
      </c>
      <c r="F31" s="2" t="s">
        <v>259</v>
      </c>
      <c r="G31" s="2" t="s">
        <v>260</v>
      </c>
      <c r="H31" s="2" t="s">
        <v>261</v>
      </c>
      <c r="I31" s="2" t="s">
        <v>262</v>
      </c>
      <c r="J31" s="2" t="s">
        <v>135</v>
      </c>
      <c r="K31" s="2" t="s">
        <v>263</v>
      </c>
      <c r="L31" s="3">
        <v>125</v>
      </c>
      <c r="M31" s="3">
        <v>131.25</v>
      </c>
      <c r="N31" s="3">
        <v>279.98</v>
      </c>
      <c r="O31" s="2" t="s">
        <v>114</v>
      </c>
      <c r="P31" s="2" t="s">
        <v>115</v>
      </c>
      <c r="Q31" s="2" t="s">
        <v>116</v>
      </c>
      <c r="R31" s="2" t="s">
        <v>117</v>
      </c>
      <c r="S31" s="2" t="s">
        <v>264</v>
      </c>
      <c r="T31" s="2" t="s">
        <v>117</v>
      </c>
      <c r="U31" s="2" t="s">
        <v>119</v>
      </c>
      <c r="V31" s="2" t="s">
        <v>253</v>
      </c>
      <c r="W31" s="2" t="s">
        <v>121</v>
      </c>
      <c r="X31" s="2" t="s">
        <v>117</v>
      </c>
      <c r="Y31" s="2" t="s">
        <v>122</v>
      </c>
      <c r="Z31" s="4">
        <v>95</v>
      </c>
      <c r="AA31" s="4">
        <f>=ROUNDDOWN(475,0)</f>
      </c>
      <c r="AB31" s="5">
        <v>0.2</v>
      </c>
      <c r="AC31" s="2" t="s">
        <v>117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117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117</v>
      </c>
      <c r="AW31" s="8" t="s">
        <v>117</v>
      </c>
      <c r="AX31" s="4" t="s">
        <v>117</v>
      </c>
      <c r="AY31" s="8" t="s">
        <v>117</v>
      </c>
      <c r="AZ31" s="7" t="s">
        <v>117</v>
      </c>
      <c r="BA31" s="7" t="s">
        <v>117</v>
      </c>
      <c r="BB31" s="7"/>
      <c r="BC31" s="4" t="s">
        <v>117</v>
      </c>
      <c r="BD31" s="8" t="s">
        <v>117</v>
      </c>
      <c r="BE31" s="4" t="s">
        <v>117</v>
      </c>
      <c r="BF31" s="8" t="s">
        <v>117</v>
      </c>
      <c r="BG31" s="7" t="s">
        <v>117</v>
      </c>
      <c r="BH31" s="7" t="s">
        <v>117</v>
      </c>
      <c r="BI31" s="7"/>
      <c r="BJ31" s="4">
        <v>1</v>
      </c>
      <c r="BK31" s="8">
        <v>144.38</v>
      </c>
      <c r="BL31" s="2" t="s">
        <v>202</v>
      </c>
      <c r="BM31" s="7"/>
      <c r="BN31" s="7"/>
      <c r="BO31" s="4"/>
      <c r="BP31" s="8"/>
      <c r="BQ31" s="4"/>
      <c r="BR31" s="8"/>
      <c r="BS31" s="7"/>
      <c r="BT31" s="7"/>
      <c r="BU31" s="2" t="s">
        <v>268</v>
      </c>
      <c r="BV31" s="2" t="s">
        <v>117</v>
      </c>
      <c r="BW31" s="2" t="s">
        <v>117</v>
      </c>
      <c r="BX31" s="2" t="s">
        <v>124</v>
      </c>
      <c r="BY31" s="2" t="s">
        <v>125</v>
      </c>
      <c r="BZ31" s="2" t="s">
        <v>126</v>
      </c>
      <c r="CA31" s="2" t="s">
        <v>266</v>
      </c>
      <c r="CB31" s="2" t="s">
        <v>117</v>
      </c>
      <c r="CC31" s="2" t="s">
        <v>128</v>
      </c>
      <c r="CD31" s="2" t="s">
        <v>117</v>
      </c>
      <c r="CE31" s="4"/>
      <c r="CF31" s="4">
        <v>95</v>
      </c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</row>
    <row r="32">
      <c r="A32" s="2" t="s">
        <v>269</v>
      </c>
      <c r="B32" s="2" t="s">
        <v>106</v>
      </c>
      <c r="C32" s="2" t="s">
        <v>107</v>
      </c>
      <c r="D32" s="2" t="s">
        <v>106</v>
      </c>
      <c r="E32" s="2" t="s">
        <v>106</v>
      </c>
      <c r="F32" s="2" t="s">
        <v>270</v>
      </c>
      <c r="G32" s="2" t="s">
        <v>271</v>
      </c>
      <c r="H32" s="2" t="s">
        <v>272</v>
      </c>
      <c r="I32" s="2" t="s">
        <v>273</v>
      </c>
      <c r="J32" s="2" t="s">
        <v>195</v>
      </c>
      <c r="K32" s="2" t="s">
        <v>274</v>
      </c>
      <c r="L32" s="3">
        <v>45.2</v>
      </c>
      <c r="M32" s="3">
        <v>47.46</v>
      </c>
      <c r="N32" s="3">
        <v>104.99</v>
      </c>
      <c r="O32" s="2" t="s">
        <v>114</v>
      </c>
      <c r="P32" s="2" t="s">
        <v>115</v>
      </c>
      <c r="Q32" s="2" t="s">
        <v>116</v>
      </c>
      <c r="R32" s="2" t="s">
        <v>117</v>
      </c>
      <c r="S32" s="2" t="s">
        <v>117</v>
      </c>
      <c r="T32" s="2" t="s">
        <v>117</v>
      </c>
      <c r="U32" s="2" t="s">
        <v>119</v>
      </c>
      <c r="V32" s="2" t="s">
        <v>275</v>
      </c>
      <c r="W32" s="2" t="s">
        <v>121</v>
      </c>
      <c r="X32" s="2" t="s">
        <v>117</v>
      </c>
      <c r="Y32" s="2" t="s">
        <v>198</v>
      </c>
      <c r="Z32" s="4">
        <v>117</v>
      </c>
      <c r="AA32" s="4">
        <f>=ROUNDDOWN(97.5,0)</f>
      </c>
      <c r="AB32" s="5">
        <v>1.2</v>
      </c>
      <c r="AC32" s="2" t="s">
        <v>117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117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117</v>
      </c>
      <c r="AW32" s="8" t="s">
        <v>117</v>
      </c>
      <c r="AX32" s="4" t="s">
        <v>117</v>
      </c>
      <c r="AY32" s="8" t="s">
        <v>117</v>
      </c>
      <c r="AZ32" s="7" t="s">
        <v>117</v>
      </c>
      <c r="BA32" s="7" t="s">
        <v>117</v>
      </c>
      <c r="BB32" s="7"/>
      <c r="BC32" s="4" t="s">
        <v>117</v>
      </c>
      <c r="BD32" s="8" t="s">
        <v>117</v>
      </c>
      <c r="BE32" s="4" t="s">
        <v>117</v>
      </c>
      <c r="BF32" s="8" t="s">
        <v>117</v>
      </c>
      <c r="BG32" s="7" t="s">
        <v>117</v>
      </c>
      <c r="BH32" s="7" t="s">
        <v>117</v>
      </c>
      <c r="BI32" s="7"/>
      <c r="BJ32" s="4"/>
      <c r="BK32" s="8"/>
      <c r="BL32" s="2" t="s">
        <v>117</v>
      </c>
      <c r="BM32" s="7"/>
      <c r="BN32" s="7"/>
      <c r="BO32" s="4"/>
      <c r="BP32" s="8"/>
      <c r="BQ32" s="4"/>
      <c r="BR32" s="8"/>
      <c r="BS32" s="7"/>
      <c r="BT32" s="7"/>
      <c r="BU32" s="2" t="s">
        <v>276</v>
      </c>
      <c r="BV32" s="2" t="s">
        <v>117</v>
      </c>
      <c r="BW32" s="2" t="s">
        <v>117</v>
      </c>
      <c r="BX32" s="2" t="s">
        <v>124</v>
      </c>
      <c r="BY32" s="2" t="s">
        <v>125</v>
      </c>
      <c r="BZ32" s="2" t="s">
        <v>126</v>
      </c>
      <c r="CA32" s="2" t="s">
        <v>277</v>
      </c>
      <c r="CB32" s="2" t="s">
        <v>278</v>
      </c>
      <c r="CC32" s="2" t="s">
        <v>128</v>
      </c>
      <c r="CD32" s="2" t="s">
        <v>117</v>
      </c>
      <c r="CE32" s="4"/>
      <c r="CF32" s="4">
        <v>117</v>
      </c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</row>
    <row r="33">
      <c r="A33" s="2" t="s">
        <v>279</v>
      </c>
      <c r="B33" s="2" t="s">
        <v>106</v>
      </c>
      <c r="C33" s="2" t="s">
        <v>107</v>
      </c>
      <c r="D33" s="2" t="s">
        <v>106</v>
      </c>
      <c r="E33" s="2" t="s">
        <v>106</v>
      </c>
      <c r="F33" s="2" t="s">
        <v>270</v>
      </c>
      <c r="G33" s="2" t="s">
        <v>271</v>
      </c>
      <c r="H33" s="2" t="s">
        <v>272</v>
      </c>
      <c r="I33" s="2" t="s">
        <v>273</v>
      </c>
      <c r="J33" s="2" t="s">
        <v>112</v>
      </c>
      <c r="K33" s="2" t="s">
        <v>274</v>
      </c>
      <c r="L33" s="3">
        <v>69.98</v>
      </c>
      <c r="M33" s="3">
        <v>73.48</v>
      </c>
      <c r="N33" s="3">
        <v>159.99</v>
      </c>
      <c r="O33" s="2" t="s">
        <v>114</v>
      </c>
      <c r="P33" s="2" t="s">
        <v>115</v>
      </c>
      <c r="Q33" s="2" t="s">
        <v>116</v>
      </c>
      <c r="R33" s="2" t="s">
        <v>117</v>
      </c>
      <c r="S33" s="2" t="s">
        <v>117</v>
      </c>
      <c r="T33" s="2" t="s">
        <v>117</v>
      </c>
      <c r="U33" s="2" t="s">
        <v>119</v>
      </c>
      <c r="V33" s="2" t="s">
        <v>275</v>
      </c>
      <c r="W33" s="2" t="s">
        <v>121</v>
      </c>
      <c r="X33" s="2" t="s">
        <v>117</v>
      </c>
      <c r="Y33" s="2" t="s">
        <v>198</v>
      </c>
      <c r="Z33" s="4">
        <v>275</v>
      </c>
      <c r="AA33" s="4">
        <f>=ROUNDDOWN({0},0)</f>
      </c>
      <c r="AB33" s="5"/>
      <c r="AC33" s="2" t="s">
        <v>117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117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117</v>
      </c>
      <c r="AW33" s="8" t="s">
        <v>117</v>
      </c>
      <c r="AX33" s="4" t="s">
        <v>117</v>
      </c>
      <c r="AY33" s="8" t="s">
        <v>117</v>
      </c>
      <c r="AZ33" s="7" t="s">
        <v>117</v>
      </c>
      <c r="BA33" s="7" t="s">
        <v>117</v>
      </c>
      <c r="BB33" s="7"/>
      <c r="BC33" s="4" t="s">
        <v>117</v>
      </c>
      <c r="BD33" s="8" t="s">
        <v>117</v>
      </c>
      <c r="BE33" s="4" t="s">
        <v>117</v>
      </c>
      <c r="BF33" s="8" t="s">
        <v>117</v>
      </c>
      <c r="BG33" s="7" t="s">
        <v>117</v>
      </c>
      <c r="BH33" s="7" t="s">
        <v>117</v>
      </c>
      <c r="BI33" s="7"/>
      <c r="BJ33" s="4"/>
      <c r="BK33" s="8"/>
      <c r="BL33" s="2" t="s">
        <v>117</v>
      </c>
      <c r="BM33" s="7"/>
      <c r="BN33" s="7"/>
      <c r="BO33" s="4"/>
      <c r="BP33" s="8"/>
      <c r="BQ33" s="4"/>
      <c r="BR33" s="8"/>
      <c r="BS33" s="7"/>
      <c r="BT33" s="7"/>
      <c r="BU33" s="2" t="s">
        <v>280</v>
      </c>
      <c r="BV33" s="2" t="s">
        <v>117</v>
      </c>
      <c r="BW33" s="2" t="s">
        <v>117</v>
      </c>
      <c r="BX33" s="2" t="s">
        <v>124</v>
      </c>
      <c r="BY33" s="2" t="s">
        <v>125</v>
      </c>
      <c r="BZ33" s="2" t="s">
        <v>126</v>
      </c>
      <c r="CA33" s="2" t="s">
        <v>277</v>
      </c>
      <c r="CB33" s="2" t="s">
        <v>281</v>
      </c>
      <c r="CC33" s="2" t="s">
        <v>128</v>
      </c>
      <c r="CD33" s="2" t="s">
        <v>117</v>
      </c>
      <c r="CE33" s="4"/>
      <c r="CF33" s="4">
        <v>275</v>
      </c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</row>
    <row r="34">
      <c r="A34" s="2" t="s">
        <v>282</v>
      </c>
      <c r="B34" s="2" t="s">
        <v>106</v>
      </c>
      <c r="C34" s="2" t="s">
        <v>107</v>
      </c>
      <c r="D34" s="2" t="s">
        <v>106</v>
      </c>
      <c r="E34" s="2" t="s">
        <v>106</v>
      </c>
      <c r="F34" s="2" t="s">
        <v>270</v>
      </c>
      <c r="G34" s="2" t="s">
        <v>271</v>
      </c>
      <c r="H34" s="2" t="s">
        <v>272</v>
      </c>
      <c r="I34" s="2" t="s">
        <v>273</v>
      </c>
      <c r="J34" s="2" t="s">
        <v>130</v>
      </c>
      <c r="K34" s="2" t="s">
        <v>274</v>
      </c>
      <c r="L34" s="3">
        <v>109.14</v>
      </c>
      <c r="M34" s="3">
        <v>114.6</v>
      </c>
      <c r="N34" s="3">
        <v>244.99</v>
      </c>
      <c r="O34" s="2" t="s">
        <v>114</v>
      </c>
      <c r="P34" s="2" t="s">
        <v>115</v>
      </c>
      <c r="Q34" s="2" t="s">
        <v>116</v>
      </c>
      <c r="R34" s="2" t="s">
        <v>117</v>
      </c>
      <c r="S34" s="2" t="s">
        <v>117</v>
      </c>
      <c r="T34" s="2" t="s">
        <v>117</v>
      </c>
      <c r="U34" s="2" t="s">
        <v>119</v>
      </c>
      <c r="V34" s="2" t="s">
        <v>275</v>
      </c>
      <c r="W34" s="2" t="s">
        <v>121</v>
      </c>
      <c r="X34" s="2" t="s">
        <v>117</v>
      </c>
      <c r="Y34" s="2" t="s">
        <v>198</v>
      </c>
      <c r="Z34" s="4">
        <v>280</v>
      </c>
      <c r="AA34" s="4">
        <f>=ROUNDDOWN(560,0)</f>
      </c>
      <c r="AB34" s="5">
        <v>0.5</v>
      </c>
      <c r="AC34" s="2" t="s">
        <v>117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117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117</v>
      </c>
      <c r="AW34" s="8" t="s">
        <v>117</v>
      </c>
      <c r="AX34" s="4" t="s">
        <v>117</v>
      </c>
      <c r="AY34" s="8" t="s">
        <v>117</v>
      </c>
      <c r="AZ34" s="7" t="s">
        <v>117</v>
      </c>
      <c r="BA34" s="7" t="s">
        <v>117</v>
      </c>
      <c r="BB34" s="7"/>
      <c r="BC34" s="4" t="s">
        <v>117</v>
      </c>
      <c r="BD34" s="8" t="s">
        <v>117</v>
      </c>
      <c r="BE34" s="4" t="s">
        <v>117</v>
      </c>
      <c r="BF34" s="8" t="s">
        <v>117</v>
      </c>
      <c r="BG34" s="7" t="s">
        <v>117</v>
      </c>
      <c r="BH34" s="7" t="s">
        <v>117</v>
      </c>
      <c r="BI34" s="7"/>
      <c r="BJ34" s="4">
        <v>1</v>
      </c>
      <c r="BK34" s="8">
        <v>120.33</v>
      </c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283</v>
      </c>
      <c r="BV34" s="2" t="s">
        <v>117</v>
      </c>
      <c r="BW34" s="2" t="s">
        <v>117</v>
      </c>
      <c r="BX34" s="2" t="s">
        <v>124</v>
      </c>
      <c r="BY34" s="2" t="s">
        <v>125</v>
      </c>
      <c r="BZ34" s="2" t="s">
        <v>126</v>
      </c>
      <c r="CA34" s="2" t="s">
        <v>277</v>
      </c>
      <c r="CB34" s="2" t="s">
        <v>284</v>
      </c>
      <c r="CC34" s="2" t="s">
        <v>128</v>
      </c>
      <c r="CD34" s="2" t="s">
        <v>117</v>
      </c>
      <c r="CE34" s="4"/>
      <c r="CF34" s="4">
        <v>280</v>
      </c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</row>
    <row r="35">
      <c r="A35" s="2" t="s">
        <v>285</v>
      </c>
      <c r="B35" s="2" t="s">
        <v>106</v>
      </c>
      <c r="C35" s="2" t="s">
        <v>107</v>
      </c>
      <c r="D35" s="2" t="s">
        <v>106</v>
      </c>
      <c r="E35" s="2" t="s">
        <v>106</v>
      </c>
      <c r="F35" s="2" t="s">
        <v>270</v>
      </c>
      <c r="G35" s="2" t="s">
        <v>271</v>
      </c>
      <c r="H35" s="2" t="s">
        <v>272</v>
      </c>
      <c r="I35" s="2" t="s">
        <v>273</v>
      </c>
      <c r="J35" s="2" t="s">
        <v>286</v>
      </c>
      <c r="K35" s="2" t="s">
        <v>274</v>
      </c>
      <c r="L35" s="3">
        <v>23.53</v>
      </c>
      <c r="M35" s="3">
        <v>24.71</v>
      </c>
      <c r="N35" s="3">
        <v>54.99</v>
      </c>
      <c r="O35" s="2" t="s">
        <v>114</v>
      </c>
      <c r="P35" s="2" t="s">
        <v>115</v>
      </c>
      <c r="Q35" s="2" t="s">
        <v>116</v>
      </c>
      <c r="R35" s="2" t="s">
        <v>117</v>
      </c>
      <c r="S35" s="2" t="s">
        <v>117</v>
      </c>
      <c r="T35" s="2" t="s">
        <v>117</v>
      </c>
      <c r="U35" s="2" t="s">
        <v>119</v>
      </c>
      <c r="V35" s="2" t="s">
        <v>275</v>
      </c>
      <c r="W35" s="2" t="s">
        <v>121</v>
      </c>
      <c r="X35" s="2" t="s">
        <v>117</v>
      </c>
      <c r="Y35" s="2" t="s">
        <v>198</v>
      </c>
      <c r="Z35" s="4">
        <v>157</v>
      </c>
      <c r="AA35" s="4">
        <f>=ROUNDDOWN(261.666666666667,0)</f>
      </c>
      <c r="AB35" s="5">
        <v>0.6</v>
      </c>
      <c r="AC35" s="2" t="s">
        <v>117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117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117</v>
      </c>
      <c r="AW35" s="8" t="s">
        <v>117</v>
      </c>
      <c r="AX35" s="4" t="s">
        <v>117</v>
      </c>
      <c r="AY35" s="8" t="s">
        <v>117</v>
      </c>
      <c r="AZ35" s="7" t="s">
        <v>117</v>
      </c>
      <c r="BA35" s="7" t="s">
        <v>117</v>
      </c>
      <c r="BB35" s="7"/>
      <c r="BC35" s="4" t="s">
        <v>117</v>
      </c>
      <c r="BD35" s="8" t="s">
        <v>117</v>
      </c>
      <c r="BE35" s="4" t="s">
        <v>117</v>
      </c>
      <c r="BF35" s="8" t="s">
        <v>117</v>
      </c>
      <c r="BG35" s="7" t="s">
        <v>117</v>
      </c>
      <c r="BH35" s="7" t="s">
        <v>117</v>
      </c>
      <c r="BI35" s="7"/>
      <c r="BJ35" s="4">
        <v>3</v>
      </c>
      <c r="BK35" s="8">
        <v>79.79</v>
      </c>
      <c r="BL35" s="2" t="s">
        <v>287</v>
      </c>
      <c r="BM35" s="7"/>
      <c r="BN35" s="7"/>
      <c r="BO35" s="4"/>
      <c r="BP35" s="8"/>
      <c r="BQ35" s="4"/>
      <c r="BR35" s="8"/>
      <c r="BS35" s="7"/>
      <c r="BT35" s="7"/>
      <c r="BU35" s="2" t="s">
        <v>288</v>
      </c>
      <c r="BV35" s="2" t="s">
        <v>117</v>
      </c>
      <c r="BW35" s="2" t="s">
        <v>117</v>
      </c>
      <c r="BX35" s="2" t="s">
        <v>124</v>
      </c>
      <c r="BY35" s="2" t="s">
        <v>125</v>
      </c>
      <c r="BZ35" s="2" t="s">
        <v>126</v>
      </c>
      <c r="CA35" s="2" t="s">
        <v>277</v>
      </c>
      <c r="CB35" s="2" t="s">
        <v>117</v>
      </c>
      <c r="CC35" s="2" t="s">
        <v>128</v>
      </c>
      <c r="CD35" s="2" t="s">
        <v>117</v>
      </c>
      <c r="CE35" s="4"/>
      <c r="CF35" s="4">
        <v>157</v>
      </c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</row>
    <row r="36">
      <c r="A36" s="2" t="s">
        <v>289</v>
      </c>
      <c r="B36" s="2" t="s">
        <v>106</v>
      </c>
      <c r="C36" s="2" t="s">
        <v>107</v>
      </c>
      <c r="D36" s="2" t="s">
        <v>106</v>
      </c>
      <c r="E36" s="2" t="s">
        <v>106</v>
      </c>
      <c r="F36" s="2" t="s">
        <v>270</v>
      </c>
      <c r="G36" s="2" t="s">
        <v>271</v>
      </c>
      <c r="H36" s="2" t="s">
        <v>272</v>
      </c>
      <c r="I36" s="2" t="s">
        <v>273</v>
      </c>
      <c r="J36" s="2" t="s">
        <v>195</v>
      </c>
      <c r="K36" s="2" t="s">
        <v>290</v>
      </c>
      <c r="L36" s="3">
        <v>45.2</v>
      </c>
      <c r="M36" s="3">
        <v>47.46</v>
      </c>
      <c r="N36" s="3">
        <v>104.99</v>
      </c>
      <c r="O36" s="2" t="s">
        <v>114</v>
      </c>
      <c r="P36" s="2" t="s">
        <v>115</v>
      </c>
      <c r="Q36" s="2" t="s">
        <v>116</v>
      </c>
      <c r="R36" s="2" t="s">
        <v>117</v>
      </c>
      <c r="S36" s="2" t="s">
        <v>117</v>
      </c>
      <c r="T36" s="2" t="s">
        <v>117</v>
      </c>
      <c r="U36" s="2" t="s">
        <v>119</v>
      </c>
      <c r="V36" s="2" t="s">
        <v>275</v>
      </c>
      <c r="W36" s="2" t="s">
        <v>121</v>
      </c>
      <c r="X36" s="2" t="s">
        <v>117</v>
      </c>
      <c r="Y36" s="2" t="s">
        <v>198</v>
      </c>
      <c r="Z36" s="4">
        <v>125</v>
      </c>
      <c r="AA36" s="4">
        <f>=ROUNDDOWN(312.5,0)</f>
      </c>
      <c r="AB36" s="5">
        <v>0.4</v>
      </c>
      <c r="AC36" s="2" t="s">
        <v>117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117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117</v>
      </c>
      <c r="AW36" s="8" t="s">
        <v>117</v>
      </c>
      <c r="AX36" s="4" t="s">
        <v>117</v>
      </c>
      <c r="AY36" s="8" t="s">
        <v>117</v>
      </c>
      <c r="AZ36" s="7" t="s">
        <v>117</v>
      </c>
      <c r="BA36" s="7" t="s">
        <v>117</v>
      </c>
      <c r="BB36" s="7"/>
      <c r="BC36" s="4" t="s">
        <v>117</v>
      </c>
      <c r="BD36" s="8" t="s">
        <v>117</v>
      </c>
      <c r="BE36" s="4" t="s">
        <v>117</v>
      </c>
      <c r="BF36" s="8" t="s">
        <v>117</v>
      </c>
      <c r="BG36" s="7" t="s">
        <v>117</v>
      </c>
      <c r="BH36" s="7" t="s">
        <v>117</v>
      </c>
      <c r="BI36" s="7"/>
      <c r="BJ36" s="4">
        <v>1</v>
      </c>
      <c r="BK36" s="8">
        <v>63.28</v>
      </c>
      <c r="BL36" s="2" t="s">
        <v>180</v>
      </c>
      <c r="BM36" s="7"/>
      <c r="BN36" s="7"/>
      <c r="BO36" s="4"/>
      <c r="BP36" s="8"/>
      <c r="BQ36" s="4"/>
      <c r="BR36" s="8"/>
      <c r="BS36" s="7"/>
      <c r="BT36" s="7"/>
      <c r="BU36" s="2" t="s">
        <v>291</v>
      </c>
      <c r="BV36" s="2" t="s">
        <v>117</v>
      </c>
      <c r="BW36" s="2" t="s">
        <v>117</v>
      </c>
      <c r="BX36" s="2" t="s">
        <v>124</v>
      </c>
      <c r="BY36" s="2" t="s">
        <v>125</v>
      </c>
      <c r="BZ36" s="2" t="s">
        <v>126</v>
      </c>
      <c r="CA36" s="2" t="s">
        <v>277</v>
      </c>
      <c r="CB36" s="2" t="s">
        <v>292</v>
      </c>
      <c r="CC36" s="2" t="s">
        <v>128</v>
      </c>
      <c r="CD36" s="2" t="s">
        <v>117</v>
      </c>
      <c r="CE36" s="4"/>
      <c r="CF36" s="4">
        <v>125</v>
      </c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</row>
    <row r="37">
      <c r="A37" s="2" t="s">
        <v>293</v>
      </c>
      <c r="B37" s="2" t="s">
        <v>106</v>
      </c>
      <c r="C37" s="2" t="s">
        <v>107</v>
      </c>
      <c r="D37" s="2" t="s">
        <v>106</v>
      </c>
      <c r="E37" s="2" t="s">
        <v>106</v>
      </c>
      <c r="F37" s="2" t="s">
        <v>270</v>
      </c>
      <c r="G37" s="2" t="s">
        <v>271</v>
      </c>
      <c r="H37" s="2" t="s">
        <v>272</v>
      </c>
      <c r="I37" s="2" t="s">
        <v>273</v>
      </c>
      <c r="J37" s="2" t="s">
        <v>112</v>
      </c>
      <c r="K37" s="2" t="s">
        <v>290</v>
      </c>
      <c r="L37" s="3">
        <v>69.98</v>
      </c>
      <c r="M37" s="3">
        <v>73.48</v>
      </c>
      <c r="N37" s="3">
        <v>159.99</v>
      </c>
      <c r="O37" s="2" t="s">
        <v>114</v>
      </c>
      <c r="P37" s="2" t="s">
        <v>115</v>
      </c>
      <c r="Q37" s="2" t="s">
        <v>116</v>
      </c>
      <c r="R37" s="2" t="s">
        <v>117</v>
      </c>
      <c r="S37" s="2" t="s">
        <v>117</v>
      </c>
      <c r="T37" s="2" t="s">
        <v>117</v>
      </c>
      <c r="U37" s="2" t="s">
        <v>119</v>
      </c>
      <c r="V37" s="2" t="s">
        <v>275</v>
      </c>
      <c r="W37" s="2" t="s">
        <v>121</v>
      </c>
      <c r="X37" s="2" t="s">
        <v>117</v>
      </c>
      <c r="Y37" s="2" t="s">
        <v>198</v>
      </c>
      <c r="Z37" s="4">
        <v>270</v>
      </c>
      <c r="AA37" s="4">
        <f>=ROUNDDOWN(900,0)</f>
      </c>
      <c r="AB37" s="5">
        <v>0.3</v>
      </c>
      <c r="AC37" s="2" t="s">
        <v>117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117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117</v>
      </c>
      <c r="AW37" s="8" t="s">
        <v>117</v>
      </c>
      <c r="AX37" s="4" t="s">
        <v>117</v>
      </c>
      <c r="AY37" s="8" t="s">
        <v>117</v>
      </c>
      <c r="AZ37" s="7" t="s">
        <v>117</v>
      </c>
      <c r="BA37" s="7" t="s">
        <v>117</v>
      </c>
      <c r="BB37" s="7"/>
      <c r="BC37" s="4" t="s">
        <v>117</v>
      </c>
      <c r="BD37" s="8" t="s">
        <v>117</v>
      </c>
      <c r="BE37" s="4" t="s">
        <v>117</v>
      </c>
      <c r="BF37" s="8" t="s">
        <v>117</v>
      </c>
      <c r="BG37" s="7" t="s">
        <v>117</v>
      </c>
      <c r="BH37" s="7" t="s">
        <v>117</v>
      </c>
      <c r="BI37" s="7"/>
      <c r="BJ37" s="4">
        <v>1</v>
      </c>
      <c r="BK37" s="8">
        <v>159.99</v>
      </c>
      <c r="BL37" s="2" t="s">
        <v>294</v>
      </c>
      <c r="BM37" s="7"/>
      <c r="BN37" s="7"/>
      <c r="BO37" s="4"/>
      <c r="BP37" s="8"/>
      <c r="BQ37" s="4"/>
      <c r="BR37" s="8"/>
      <c r="BS37" s="7"/>
      <c r="BT37" s="7"/>
      <c r="BU37" s="2" t="s">
        <v>295</v>
      </c>
      <c r="BV37" s="2" t="s">
        <v>117</v>
      </c>
      <c r="BW37" s="2" t="s">
        <v>117</v>
      </c>
      <c r="BX37" s="2" t="s">
        <v>124</v>
      </c>
      <c r="BY37" s="2" t="s">
        <v>125</v>
      </c>
      <c r="BZ37" s="2" t="s">
        <v>126</v>
      </c>
      <c r="CA37" s="2" t="s">
        <v>277</v>
      </c>
      <c r="CB37" s="2" t="s">
        <v>296</v>
      </c>
      <c r="CC37" s="2" t="s">
        <v>128</v>
      </c>
      <c r="CD37" s="2" t="s">
        <v>117</v>
      </c>
      <c r="CE37" s="4"/>
      <c r="CF37" s="4">
        <v>270</v>
      </c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</row>
    <row r="38">
      <c r="A38" s="2" t="s">
        <v>297</v>
      </c>
      <c r="B38" s="2" t="s">
        <v>106</v>
      </c>
      <c r="C38" s="2" t="s">
        <v>107</v>
      </c>
      <c r="D38" s="2" t="s">
        <v>106</v>
      </c>
      <c r="E38" s="2" t="s">
        <v>106</v>
      </c>
      <c r="F38" s="2" t="s">
        <v>270</v>
      </c>
      <c r="G38" s="2" t="s">
        <v>271</v>
      </c>
      <c r="H38" s="2" t="s">
        <v>272</v>
      </c>
      <c r="I38" s="2" t="s">
        <v>273</v>
      </c>
      <c r="J38" s="2" t="s">
        <v>130</v>
      </c>
      <c r="K38" s="2" t="s">
        <v>290</v>
      </c>
      <c r="L38" s="3">
        <v>109.14</v>
      </c>
      <c r="M38" s="3">
        <v>114.6</v>
      </c>
      <c r="N38" s="3">
        <v>244.99</v>
      </c>
      <c r="O38" s="2" t="s">
        <v>114</v>
      </c>
      <c r="P38" s="2" t="s">
        <v>115</v>
      </c>
      <c r="Q38" s="2" t="s">
        <v>116</v>
      </c>
      <c r="R38" s="2" t="s">
        <v>117</v>
      </c>
      <c r="S38" s="2" t="s">
        <v>117</v>
      </c>
      <c r="T38" s="2" t="s">
        <v>117</v>
      </c>
      <c r="U38" s="2" t="s">
        <v>119</v>
      </c>
      <c r="V38" s="2" t="s">
        <v>275</v>
      </c>
      <c r="W38" s="2" t="s">
        <v>121</v>
      </c>
      <c r="X38" s="2" t="s">
        <v>117</v>
      </c>
      <c r="Y38" s="2" t="s">
        <v>198</v>
      </c>
      <c r="Z38" s="4">
        <v>271</v>
      </c>
      <c r="AA38" s="4">
        <f>=ROUNDDOWN(1355,0)</f>
      </c>
      <c r="AB38" s="5">
        <v>0.2</v>
      </c>
      <c r="AC38" s="2" t="s">
        <v>117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117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117</v>
      </c>
      <c r="AW38" s="8" t="s">
        <v>117</v>
      </c>
      <c r="AX38" s="4" t="s">
        <v>117</v>
      </c>
      <c r="AY38" s="8" t="s">
        <v>117</v>
      </c>
      <c r="AZ38" s="7" t="s">
        <v>117</v>
      </c>
      <c r="BA38" s="7" t="s">
        <v>117</v>
      </c>
      <c r="BB38" s="7"/>
      <c r="BC38" s="4" t="s">
        <v>117</v>
      </c>
      <c r="BD38" s="8" t="s">
        <v>117</v>
      </c>
      <c r="BE38" s="4" t="s">
        <v>117</v>
      </c>
      <c r="BF38" s="8" t="s">
        <v>117</v>
      </c>
      <c r="BG38" s="7" t="s">
        <v>117</v>
      </c>
      <c r="BH38" s="7" t="s">
        <v>117</v>
      </c>
      <c r="BI38" s="7"/>
      <c r="BJ38" s="4"/>
      <c r="BK38" s="8"/>
      <c r="BL38" s="2" t="s">
        <v>117</v>
      </c>
      <c r="BM38" s="7"/>
      <c r="BN38" s="7"/>
      <c r="BO38" s="4"/>
      <c r="BP38" s="8"/>
      <c r="BQ38" s="4"/>
      <c r="BR38" s="8"/>
      <c r="BS38" s="7"/>
      <c r="BT38" s="7"/>
      <c r="BU38" s="2" t="s">
        <v>298</v>
      </c>
      <c r="BV38" s="2" t="s">
        <v>117</v>
      </c>
      <c r="BW38" s="2" t="s">
        <v>117</v>
      </c>
      <c r="BX38" s="2" t="s">
        <v>124</v>
      </c>
      <c r="BY38" s="2" t="s">
        <v>125</v>
      </c>
      <c r="BZ38" s="2" t="s">
        <v>126</v>
      </c>
      <c r="CA38" s="2" t="s">
        <v>277</v>
      </c>
      <c r="CB38" s="2" t="s">
        <v>299</v>
      </c>
      <c r="CC38" s="2" t="s">
        <v>128</v>
      </c>
      <c r="CD38" s="2" t="s">
        <v>117</v>
      </c>
      <c r="CE38" s="4"/>
      <c r="CF38" s="4">
        <v>271</v>
      </c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</row>
    <row r="39">
      <c r="A39" s="2" t="s">
        <v>300</v>
      </c>
      <c r="B39" s="2" t="s">
        <v>106</v>
      </c>
      <c r="C39" s="2" t="s">
        <v>107</v>
      </c>
      <c r="D39" s="2" t="s">
        <v>106</v>
      </c>
      <c r="E39" s="2" t="s">
        <v>106</v>
      </c>
      <c r="F39" s="2" t="s">
        <v>270</v>
      </c>
      <c r="G39" s="2" t="s">
        <v>271</v>
      </c>
      <c r="H39" s="2" t="s">
        <v>272</v>
      </c>
      <c r="I39" s="2" t="s">
        <v>273</v>
      </c>
      <c r="J39" s="2" t="s">
        <v>286</v>
      </c>
      <c r="K39" s="2" t="s">
        <v>290</v>
      </c>
      <c r="L39" s="3">
        <v>23.53</v>
      </c>
      <c r="M39" s="3">
        <v>24.71</v>
      </c>
      <c r="N39" s="3">
        <v>54.99</v>
      </c>
      <c r="O39" s="2" t="s">
        <v>114</v>
      </c>
      <c r="P39" s="2" t="s">
        <v>115</v>
      </c>
      <c r="Q39" s="2" t="s">
        <v>116</v>
      </c>
      <c r="R39" s="2" t="s">
        <v>117</v>
      </c>
      <c r="S39" s="2" t="s">
        <v>117</v>
      </c>
      <c r="T39" s="2" t="s">
        <v>117</v>
      </c>
      <c r="U39" s="2" t="s">
        <v>119</v>
      </c>
      <c r="V39" s="2" t="s">
        <v>275</v>
      </c>
      <c r="W39" s="2" t="s">
        <v>121</v>
      </c>
      <c r="X39" s="2" t="s">
        <v>117</v>
      </c>
      <c r="Y39" s="2" t="s">
        <v>198</v>
      </c>
      <c r="Z39" s="4">
        <v>157</v>
      </c>
      <c r="AA39" s="4">
        <f>=ROUNDDOWN(224.285714285714,0)</f>
      </c>
      <c r="AB39" s="5">
        <v>0.7</v>
      </c>
      <c r="AC39" s="2" t="s">
        <v>117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117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117</v>
      </c>
      <c r="AW39" s="8" t="s">
        <v>117</v>
      </c>
      <c r="AX39" s="4" t="s">
        <v>117</v>
      </c>
      <c r="AY39" s="8" t="s">
        <v>117</v>
      </c>
      <c r="AZ39" s="7" t="s">
        <v>117</v>
      </c>
      <c r="BA39" s="7" t="s">
        <v>117</v>
      </c>
      <c r="BB39" s="7"/>
      <c r="BC39" s="4" t="s">
        <v>117</v>
      </c>
      <c r="BD39" s="8" t="s">
        <v>117</v>
      </c>
      <c r="BE39" s="4" t="s">
        <v>117</v>
      </c>
      <c r="BF39" s="8" t="s">
        <v>117</v>
      </c>
      <c r="BG39" s="7" t="s">
        <v>117</v>
      </c>
      <c r="BH39" s="7" t="s">
        <v>117</v>
      </c>
      <c r="BI39" s="7"/>
      <c r="BJ39" s="4">
        <v>3</v>
      </c>
      <c r="BK39" s="8">
        <v>77.82</v>
      </c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301</v>
      </c>
      <c r="BV39" s="2" t="s">
        <v>117</v>
      </c>
      <c r="BW39" s="2" t="s">
        <v>117</v>
      </c>
      <c r="BX39" s="2" t="s">
        <v>124</v>
      </c>
      <c r="BY39" s="2" t="s">
        <v>125</v>
      </c>
      <c r="BZ39" s="2" t="s">
        <v>126</v>
      </c>
      <c r="CA39" s="2" t="s">
        <v>277</v>
      </c>
      <c r="CB39" s="2" t="s">
        <v>117</v>
      </c>
      <c r="CC39" s="2" t="s">
        <v>128</v>
      </c>
      <c r="CD39" s="2" t="s">
        <v>117</v>
      </c>
      <c r="CE39" s="4"/>
      <c r="CF39" s="4">
        <v>157</v>
      </c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</row>
    <row r="40">
      <c r="A40" s="2" t="s">
        <v>302</v>
      </c>
      <c r="B40" s="2" t="s">
        <v>106</v>
      </c>
      <c r="C40" s="2" t="s">
        <v>107</v>
      </c>
      <c r="D40" s="2" t="s">
        <v>106</v>
      </c>
      <c r="E40" s="2" t="s">
        <v>106</v>
      </c>
      <c r="F40" s="2" t="s">
        <v>303</v>
      </c>
      <c r="G40" s="2" t="s">
        <v>304</v>
      </c>
      <c r="H40" s="2" t="s">
        <v>305</v>
      </c>
      <c r="I40" s="2" t="s">
        <v>306</v>
      </c>
      <c r="J40" s="2" t="s">
        <v>307</v>
      </c>
      <c r="K40" s="2" t="s">
        <v>263</v>
      </c>
      <c r="L40" s="3">
        <v>28</v>
      </c>
      <c r="M40" s="3">
        <v>29.4</v>
      </c>
      <c r="N40" s="3">
        <v>59.99</v>
      </c>
      <c r="O40" s="2" t="s">
        <v>156</v>
      </c>
      <c r="P40" s="2" t="s">
        <v>115</v>
      </c>
      <c r="Q40" s="2" t="s">
        <v>116</v>
      </c>
      <c r="R40" s="2" t="s">
        <v>117</v>
      </c>
      <c r="S40" s="2" t="s">
        <v>308</v>
      </c>
      <c r="T40" s="2" t="s">
        <v>117</v>
      </c>
      <c r="U40" s="2" t="s">
        <v>119</v>
      </c>
      <c r="V40" s="2" t="s">
        <v>309</v>
      </c>
      <c r="W40" s="2" t="s">
        <v>159</v>
      </c>
      <c r="X40" s="2" t="s">
        <v>310</v>
      </c>
      <c r="Y40" s="2" t="s">
        <v>122</v>
      </c>
      <c r="Z40" s="4">
        <v>12</v>
      </c>
      <c r="AA40" s="4">
        <f>=ROUNDDOWN(13.3333333333333,0)</f>
      </c>
      <c r="AB40" s="5">
        <v>0.9</v>
      </c>
      <c r="AC40" s="2" t="s">
        <v>117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117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117</v>
      </c>
      <c r="AW40" s="8" t="s">
        <v>117</v>
      </c>
      <c r="AX40" s="4" t="s">
        <v>117</v>
      </c>
      <c r="AY40" s="8" t="s">
        <v>117</v>
      </c>
      <c r="AZ40" s="7" t="s">
        <v>117</v>
      </c>
      <c r="BA40" s="7" t="s">
        <v>117</v>
      </c>
      <c r="BB40" s="7"/>
      <c r="BC40" s="4" t="s">
        <v>117</v>
      </c>
      <c r="BD40" s="8" t="s">
        <v>117</v>
      </c>
      <c r="BE40" s="4" t="s">
        <v>117</v>
      </c>
      <c r="BF40" s="8" t="s">
        <v>117</v>
      </c>
      <c r="BG40" s="7" t="s">
        <v>117</v>
      </c>
      <c r="BH40" s="7" t="s">
        <v>117</v>
      </c>
      <c r="BI40" s="7"/>
      <c r="BJ40" s="4">
        <v>3</v>
      </c>
      <c r="BK40" s="8">
        <v>92.61</v>
      </c>
      <c r="BL40" s="2" t="s">
        <v>311</v>
      </c>
      <c r="BM40" s="7"/>
      <c r="BN40" s="7"/>
      <c r="BO40" s="4"/>
      <c r="BP40" s="8"/>
      <c r="BQ40" s="4"/>
      <c r="BR40" s="8"/>
      <c r="BS40" s="7"/>
      <c r="BT40" s="7"/>
      <c r="BU40" s="2" t="s">
        <v>312</v>
      </c>
      <c r="BV40" s="2" t="s">
        <v>117</v>
      </c>
      <c r="BW40" s="2" t="s">
        <v>117</v>
      </c>
      <c r="BX40" s="2" t="s">
        <v>124</v>
      </c>
      <c r="BY40" s="2" t="s">
        <v>125</v>
      </c>
      <c r="BZ40" s="2" t="s">
        <v>126</v>
      </c>
      <c r="CA40" s="2" t="s">
        <v>266</v>
      </c>
      <c r="CB40" s="2" t="s">
        <v>313</v>
      </c>
      <c r="CC40" s="2" t="s">
        <v>128</v>
      </c>
      <c r="CD40" s="2" t="s">
        <v>117</v>
      </c>
      <c r="CE40" s="4"/>
      <c r="CF40" s="4">
        <v>12</v>
      </c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</row>
    <row r="41">
      <c r="A41" s="2" t="s">
        <v>314</v>
      </c>
      <c r="B41" s="2" t="s">
        <v>106</v>
      </c>
      <c r="C41" s="2" t="s">
        <v>107</v>
      </c>
      <c r="D41" s="2" t="s">
        <v>106</v>
      </c>
      <c r="E41" s="2" t="s">
        <v>106</v>
      </c>
      <c r="F41" s="2" t="s">
        <v>303</v>
      </c>
      <c r="G41" s="2" t="s">
        <v>304</v>
      </c>
      <c r="H41" s="2" t="s">
        <v>305</v>
      </c>
      <c r="I41" s="2" t="s">
        <v>306</v>
      </c>
      <c r="J41" s="2" t="s">
        <v>112</v>
      </c>
      <c r="K41" s="2" t="s">
        <v>263</v>
      </c>
      <c r="L41" s="3">
        <v>59</v>
      </c>
      <c r="M41" s="3">
        <v>61.95</v>
      </c>
      <c r="N41" s="3">
        <v>139.99</v>
      </c>
      <c r="O41" s="2" t="s">
        <v>114</v>
      </c>
      <c r="P41" s="2" t="s">
        <v>115</v>
      </c>
      <c r="Q41" s="2" t="s">
        <v>116</v>
      </c>
      <c r="R41" s="2" t="s">
        <v>117</v>
      </c>
      <c r="S41" s="2" t="s">
        <v>308</v>
      </c>
      <c r="T41" s="2" t="s">
        <v>117</v>
      </c>
      <c r="U41" s="2" t="s">
        <v>119</v>
      </c>
      <c r="V41" s="2" t="s">
        <v>309</v>
      </c>
      <c r="W41" s="2" t="s">
        <v>159</v>
      </c>
      <c r="X41" s="2" t="s">
        <v>117</v>
      </c>
      <c r="Y41" s="2" t="s">
        <v>122</v>
      </c>
      <c r="Z41" s="4">
        <v>48</v>
      </c>
      <c r="AA41" s="4">
        <f>=ROUNDDOWN(53.3333333333333,0)</f>
      </c>
      <c r="AB41" s="5">
        <v>0.9</v>
      </c>
      <c r="AC41" s="2" t="s">
        <v>117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117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117</v>
      </c>
      <c r="AW41" s="8" t="s">
        <v>117</v>
      </c>
      <c r="AX41" s="4" t="s">
        <v>117</v>
      </c>
      <c r="AY41" s="8" t="s">
        <v>117</v>
      </c>
      <c r="AZ41" s="7" t="s">
        <v>117</v>
      </c>
      <c r="BA41" s="7" t="s">
        <v>117</v>
      </c>
      <c r="BB41" s="7"/>
      <c r="BC41" s="4" t="s">
        <v>117</v>
      </c>
      <c r="BD41" s="8" t="s">
        <v>117</v>
      </c>
      <c r="BE41" s="4" t="s">
        <v>117</v>
      </c>
      <c r="BF41" s="8" t="s">
        <v>117</v>
      </c>
      <c r="BG41" s="7" t="s">
        <v>117</v>
      </c>
      <c r="BH41" s="7" t="s">
        <v>117</v>
      </c>
      <c r="BI41" s="7"/>
      <c r="BJ41" s="4"/>
      <c r="BK41" s="8"/>
      <c r="BL41" s="2" t="s">
        <v>117</v>
      </c>
      <c r="BM41" s="7"/>
      <c r="BN41" s="7"/>
      <c r="BO41" s="4"/>
      <c r="BP41" s="8"/>
      <c r="BQ41" s="4"/>
      <c r="BR41" s="8"/>
      <c r="BS41" s="7"/>
      <c r="BT41" s="7"/>
      <c r="BU41" s="2" t="s">
        <v>315</v>
      </c>
      <c r="BV41" s="2" t="s">
        <v>117</v>
      </c>
      <c r="BW41" s="2" t="s">
        <v>117</v>
      </c>
      <c r="BX41" s="2" t="s">
        <v>124</v>
      </c>
      <c r="BY41" s="2" t="s">
        <v>125</v>
      </c>
      <c r="BZ41" s="2" t="s">
        <v>126</v>
      </c>
      <c r="CA41" s="2" t="s">
        <v>266</v>
      </c>
      <c r="CB41" s="2" t="s">
        <v>117</v>
      </c>
      <c r="CC41" s="2" t="s">
        <v>128</v>
      </c>
      <c r="CD41" s="2" t="s">
        <v>117</v>
      </c>
      <c r="CE41" s="4"/>
      <c r="CF41" s="4">
        <v>48</v>
      </c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</row>
    <row r="42">
      <c r="A42" s="2" t="s">
        <v>316</v>
      </c>
      <c r="B42" s="2" t="s">
        <v>106</v>
      </c>
      <c r="C42" s="2" t="s">
        <v>107</v>
      </c>
      <c r="D42" s="2" t="s">
        <v>106</v>
      </c>
      <c r="E42" s="2" t="s">
        <v>106</v>
      </c>
      <c r="F42" s="2" t="s">
        <v>303</v>
      </c>
      <c r="G42" s="2" t="s">
        <v>304</v>
      </c>
      <c r="H42" s="2" t="s">
        <v>305</v>
      </c>
      <c r="I42" s="2" t="s">
        <v>306</v>
      </c>
      <c r="J42" s="2" t="s">
        <v>130</v>
      </c>
      <c r="K42" s="2" t="s">
        <v>263</v>
      </c>
      <c r="L42" s="3">
        <v>94</v>
      </c>
      <c r="M42" s="3">
        <v>98.7</v>
      </c>
      <c r="N42" s="3">
        <v>209.99</v>
      </c>
      <c r="O42" s="2" t="s">
        <v>114</v>
      </c>
      <c r="P42" s="2" t="s">
        <v>115</v>
      </c>
      <c r="Q42" s="2" t="s">
        <v>116</v>
      </c>
      <c r="R42" s="2" t="s">
        <v>117</v>
      </c>
      <c r="S42" s="2" t="s">
        <v>308</v>
      </c>
      <c r="T42" s="2" t="s">
        <v>117</v>
      </c>
      <c r="U42" s="2" t="s">
        <v>119</v>
      </c>
      <c r="V42" s="2" t="s">
        <v>309</v>
      </c>
      <c r="W42" s="2" t="s">
        <v>159</v>
      </c>
      <c r="X42" s="2" t="s">
        <v>117</v>
      </c>
      <c r="Y42" s="2" t="s">
        <v>122</v>
      </c>
      <c r="Z42" s="4">
        <v>52</v>
      </c>
      <c r="AA42" s="4">
        <f>=ROUNDDOWN({0},0)</f>
      </c>
      <c r="AB42" s="5"/>
      <c r="AC42" s="2" t="s">
        <v>117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117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117</v>
      </c>
      <c r="AW42" s="8" t="s">
        <v>117</v>
      </c>
      <c r="AX42" s="4" t="s">
        <v>117</v>
      </c>
      <c r="AY42" s="8" t="s">
        <v>117</v>
      </c>
      <c r="AZ42" s="7" t="s">
        <v>117</v>
      </c>
      <c r="BA42" s="7" t="s">
        <v>117</v>
      </c>
      <c r="BB42" s="7"/>
      <c r="BC42" s="4" t="s">
        <v>117</v>
      </c>
      <c r="BD42" s="8" t="s">
        <v>117</v>
      </c>
      <c r="BE42" s="4" t="s">
        <v>117</v>
      </c>
      <c r="BF42" s="8" t="s">
        <v>117</v>
      </c>
      <c r="BG42" s="7" t="s">
        <v>117</v>
      </c>
      <c r="BH42" s="7" t="s">
        <v>117</v>
      </c>
      <c r="BI42" s="7"/>
      <c r="BJ42" s="4"/>
      <c r="BK42" s="8"/>
      <c r="BL42" s="2" t="s">
        <v>117</v>
      </c>
      <c r="BM42" s="7"/>
      <c r="BN42" s="7"/>
      <c r="BO42" s="4"/>
      <c r="BP42" s="8"/>
      <c r="BQ42" s="4"/>
      <c r="BR42" s="8"/>
      <c r="BS42" s="7"/>
      <c r="BT42" s="7"/>
      <c r="BU42" s="2" t="s">
        <v>317</v>
      </c>
      <c r="BV42" s="2" t="s">
        <v>117</v>
      </c>
      <c r="BW42" s="2" t="s">
        <v>117</v>
      </c>
      <c r="BX42" s="2" t="s">
        <v>124</v>
      </c>
      <c r="BY42" s="2" t="s">
        <v>125</v>
      </c>
      <c r="BZ42" s="2" t="s">
        <v>126</v>
      </c>
      <c r="CA42" s="2" t="s">
        <v>266</v>
      </c>
      <c r="CB42" s="2" t="s">
        <v>117</v>
      </c>
      <c r="CC42" s="2" t="s">
        <v>128</v>
      </c>
      <c r="CD42" s="2" t="s">
        <v>117</v>
      </c>
      <c r="CE42" s="4"/>
      <c r="CF42" s="4">
        <v>52</v>
      </c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</row>
    <row r="43">
      <c r="A43" s="2" t="s">
        <v>318</v>
      </c>
      <c r="B43" s="2" t="s">
        <v>106</v>
      </c>
      <c r="C43" s="2" t="s">
        <v>107</v>
      </c>
      <c r="D43" s="2" t="s">
        <v>106</v>
      </c>
      <c r="E43" s="2" t="s">
        <v>106</v>
      </c>
      <c r="F43" s="2" t="s">
        <v>303</v>
      </c>
      <c r="G43" s="2" t="s">
        <v>304</v>
      </c>
      <c r="H43" s="2" t="s">
        <v>305</v>
      </c>
      <c r="I43" s="2" t="s">
        <v>306</v>
      </c>
      <c r="J43" s="2" t="s">
        <v>135</v>
      </c>
      <c r="K43" s="2" t="s">
        <v>263</v>
      </c>
      <c r="L43" s="3">
        <v>125</v>
      </c>
      <c r="M43" s="3">
        <v>131.25</v>
      </c>
      <c r="N43" s="3">
        <v>279.98</v>
      </c>
      <c r="O43" s="2" t="s">
        <v>114</v>
      </c>
      <c r="P43" s="2" t="s">
        <v>115</v>
      </c>
      <c r="Q43" s="2" t="s">
        <v>116</v>
      </c>
      <c r="R43" s="2" t="s">
        <v>117</v>
      </c>
      <c r="S43" s="2" t="s">
        <v>308</v>
      </c>
      <c r="T43" s="2" t="s">
        <v>117</v>
      </c>
      <c r="U43" s="2" t="s">
        <v>119</v>
      </c>
      <c r="V43" s="2" t="s">
        <v>309</v>
      </c>
      <c r="W43" s="2" t="s">
        <v>159</v>
      </c>
      <c r="X43" s="2" t="s">
        <v>117</v>
      </c>
      <c r="Y43" s="2" t="s">
        <v>122</v>
      </c>
      <c r="Z43" s="4">
        <v>100</v>
      </c>
      <c r="AA43" s="4">
        <f>=ROUNDDOWN(200,0)</f>
      </c>
      <c r="AB43" s="5">
        <v>0.5</v>
      </c>
      <c r="AC43" s="2" t="s">
        <v>117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117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117</v>
      </c>
      <c r="AW43" s="8" t="s">
        <v>117</v>
      </c>
      <c r="AX43" s="4" t="s">
        <v>117</v>
      </c>
      <c r="AY43" s="8" t="s">
        <v>117</v>
      </c>
      <c r="AZ43" s="7" t="s">
        <v>117</v>
      </c>
      <c r="BA43" s="7" t="s">
        <v>117</v>
      </c>
      <c r="BB43" s="7"/>
      <c r="BC43" s="4" t="s">
        <v>117</v>
      </c>
      <c r="BD43" s="8" t="s">
        <v>117</v>
      </c>
      <c r="BE43" s="4" t="s">
        <v>117</v>
      </c>
      <c r="BF43" s="8" t="s">
        <v>117</v>
      </c>
      <c r="BG43" s="7" t="s">
        <v>117</v>
      </c>
      <c r="BH43" s="7" t="s">
        <v>117</v>
      </c>
      <c r="BI43" s="7"/>
      <c r="BJ43" s="4">
        <v>1</v>
      </c>
      <c r="BK43" s="8">
        <v>118.13</v>
      </c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319</v>
      </c>
      <c r="BV43" s="2" t="s">
        <v>117</v>
      </c>
      <c r="BW43" s="2" t="s">
        <v>117</v>
      </c>
      <c r="BX43" s="2" t="s">
        <v>124</v>
      </c>
      <c r="BY43" s="2" t="s">
        <v>125</v>
      </c>
      <c r="BZ43" s="2" t="s">
        <v>126</v>
      </c>
      <c r="CA43" s="2" t="s">
        <v>266</v>
      </c>
      <c r="CB43" s="2" t="s">
        <v>313</v>
      </c>
      <c r="CC43" s="2" t="s">
        <v>128</v>
      </c>
      <c r="CD43" s="2" t="s">
        <v>117</v>
      </c>
      <c r="CE43" s="4"/>
      <c r="CF43" s="4">
        <v>100</v>
      </c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</row>
    <row r="44">
      <c r="A44" s="2" t="s">
        <v>320</v>
      </c>
      <c r="B44" s="2" t="s">
        <v>106</v>
      </c>
      <c r="C44" s="2" t="s">
        <v>107</v>
      </c>
      <c r="D44" s="2" t="s">
        <v>106</v>
      </c>
      <c r="E44" s="2" t="s">
        <v>106</v>
      </c>
      <c r="F44" s="2" t="s">
        <v>321</v>
      </c>
      <c r="G44" s="2" t="s">
        <v>322</v>
      </c>
      <c r="H44" s="2" t="s">
        <v>323</v>
      </c>
      <c r="I44" s="2" t="s">
        <v>324</v>
      </c>
      <c r="J44" s="2" t="s">
        <v>112</v>
      </c>
      <c r="K44" s="2" t="s">
        <v>325</v>
      </c>
      <c r="L44" s="3">
        <v>50.36</v>
      </c>
      <c r="M44" s="3">
        <v>52.88</v>
      </c>
      <c r="N44" s="3">
        <v>114.99</v>
      </c>
      <c r="O44" s="2" t="s">
        <v>156</v>
      </c>
      <c r="P44" s="2" t="s">
        <v>115</v>
      </c>
      <c r="Q44" s="2" t="s">
        <v>116</v>
      </c>
      <c r="R44" s="2" t="s">
        <v>117</v>
      </c>
      <c r="S44" s="2" t="s">
        <v>117</v>
      </c>
      <c r="T44" s="2" t="s">
        <v>117</v>
      </c>
      <c r="U44" s="2" t="s">
        <v>119</v>
      </c>
      <c r="V44" s="2" t="s">
        <v>253</v>
      </c>
      <c r="W44" s="2" t="s">
        <v>245</v>
      </c>
      <c r="X44" s="2" t="s">
        <v>117</v>
      </c>
      <c r="Y44" s="2" t="s">
        <v>326</v>
      </c>
      <c r="Z44" s="4">
        <v>39</v>
      </c>
      <c r="AA44" s="4">
        <f>=ROUNDDOWN(195,0)</f>
      </c>
      <c r="AB44" s="5">
        <v>0.2</v>
      </c>
      <c r="AC44" s="2" t="s">
        <v>117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117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117</v>
      </c>
      <c r="AW44" s="8" t="s">
        <v>117</v>
      </c>
      <c r="AX44" s="4" t="s">
        <v>117</v>
      </c>
      <c r="AY44" s="8" t="s">
        <v>117</v>
      </c>
      <c r="AZ44" s="7" t="s">
        <v>117</v>
      </c>
      <c r="BA44" s="7" t="s">
        <v>117</v>
      </c>
      <c r="BB44" s="7"/>
      <c r="BC44" s="4" t="s">
        <v>117</v>
      </c>
      <c r="BD44" s="8" t="s">
        <v>117</v>
      </c>
      <c r="BE44" s="4" t="s">
        <v>117</v>
      </c>
      <c r="BF44" s="8" t="s">
        <v>117</v>
      </c>
      <c r="BG44" s="7" t="s">
        <v>117</v>
      </c>
      <c r="BH44" s="7" t="s">
        <v>117</v>
      </c>
      <c r="BI44" s="7"/>
      <c r="BJ44" s="4"/>
      <c r="BK44" s="8"/>
      <c r="BL44" s="2" t="s">
        <v>117</v>
      </c>
      <c r="BM44" s="7"/>
      <c r="BN44" s="7"/>
      <c r="BO44" s="4"/>
      <c r="BP44" s="8"/>
      <c r="BQ44" s="4"/>
      <c r="BR44" s="8"/>
      <c r="BS44" s="7"/>
      <c r="BT44" s="7"/>
      <c r="BU44" s="2" t="s">
        <v>327</v>
      </c>
      <c r="BV44" s="2" t="s">
        <v>117</v>
      </c>
      <c r="BW44" s="2" t="s">
        <v>117</v>
      </c>
      <c r="BX44" s="2" t="s">
        <v>124</v>
      </c>
      <c r="BY44" s="2" t="s">
        <v>125</v>
      </c>
      <c r="BZ44" s="2" t="s">
        <v>126</v>
      </c>
      <c r="CA44" s="2" t="s">
        <v>328</v>
      </c>
      <c r="CB44" s="2" t="s">
        <v>162</v>
      </c>
      <c r="CC44" s="2" t="s">
        <v>128</v>
      </c>
      <c r="CD44" s="2" t="s">
        <v>117</v>
      </c>
      <c r="CE44" s="4"/>
      <c r="CF44" s="4">
        <v>39</v>
      </c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</row>
    <row r="45">
      <c r="A45" s="2" t="s">
        <v>329</v>
      </c>
      <c r="B45" s="2" t="s">
        <v>106</v>
      </c>
      <c r="C45" s="2" t="s">
        <v>107</v>
      </c>
      <c r="D45" s="2" t="s">
        <v>106</v>
      </c>
      <c r="E45" s="2" t="s">
        <v>106</v>
      </c>
      <c r="F45" s="2" t="s">
        <v>321</v>
      </c>
      <c r="G45" s="2" t="s">
        <v>322</v>
      </c>
      <c r="H45" s="2" t="s">
        <v>323</v>
      </c>
      <c r="I45" s="2" t="s">
        <v>324</v>
      </c>
      <c r="J45" s="2" t="s">
        <v>130</v>
      </c>
      <c r="K45" s="2" t="s">
        <v>325</v>
      </c>
      <c r="L45" s="3">
        <v>77.01</v>
      </c>
      <c r="M45" s="3">
        <v>80.86</v>
      </c>
      <c r="N45" s="3">
        <v>174.99</v>
      </c>
      <c r="O45" s="2" t="s">
        <v>114</v>
      </c>
      <c r="P45" s="2" t="s">
        <v>115</v>
      </c>
      <c r="Q45" s="2" t="s">
        <v>116</v>
      </c>
      <c r="R45" s="2" t="s">
        <v>117</v>
      </c>
      <c r="S45" s="2" t="s">
        <v>117</v>
      </c>
      <c r="T45" s="2" t="s">
        <v>117</v>
      </c>
      <c r="U45" s="2" t="s">
        <v>119</v>
      </c>
      <c r="V45" s="2" t="s">
        <v>253</v>
      </c>
      <c r="W45" s="2" t="s">
        <v>330</v>
      </c>
      <c r="X45" s="2" t="s">
        <v>117</v>
      </c>
      <c r="Y45" s="2" t="s">
        <v>198</v>
      </c>
      <c r="Z45" s="4">
        <v>59</v>
      </c>
      <c r="AA45" s="4">
        <f>=ROUNDDOWN(590,0)</f>
      </c>
      <c r="AB45" s="5">
        <v>0.1</v>
      </c>
      <c r="AC45" s="2" t="s">
        <v>117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117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117</v>
      </c>
      <c r="AW45" s="8" t="s">
        <v>117</v>
      </c>
      <c r="AX45" s="4" t="s">
        <v>117</v>
      </c>
      <c r="AY45" s="8" t="s">
        <v>117</v>
      </c>
      <c r="AZ45" s="7" t="s">
        <v>117</v>
      </c>
      <c r="BA45" s="7" t="s">
        <v>117</v>
      </c>
      <c r="BB45" s="7"/>
      <c r="BC45" s="4" t="s">
        <v>117</v>
      </c>
      <c r="BD45" s="8" t="s">
        <v>117</v>
      </c>
      <c r="BE45" s="4" t="s">
        <v>117</v>
      </c>
      <c r="BF45" s="8" t="s">
        <v>117</v>
      </c>
      <c r="BG45" s="7" t="s">
        <v>117</v>
      </c>
      <c r="BH45" s="7" t="s">
        <v>117</v>
      </c>
      <c r="BI45" s="7"/>
      <c r="BJ45" s="4">
        <v>1</v>
      </c>
      <c r="BK45" s="8">
        <v>91.38</v>
      </c>
      <c r="BL45" s="2" t="s">
        <v>180</v>
      </c>
      <c r="BM45" s="7"/>
      <c r="BN45" s="7"/>
      <c r="BO45" s="4"/>
      <c r="BP45" s="8"/>
      <c r="BQ45" s="4"/>
      <c r="BR45" s="8"/>
      <c r="BS45" s="7"/>
      <c r="BT45" s="7"/>
      <c r="BU45" s="2" t="s">
        <v>331</v>
      </c>
      <c r="BV45" s="2" t="s">
        <v>117</v>
      </c>
      <c r="BW45" s="2" t="s">
        <v>117</v>
      </c>
      <c r="BX45" s="2" t="s">
        <v>124</v>
      </c>
      <c r="BY45" s="2" t="s">
        <v>125</v>
      </c>
      <c r="BZ45" s="2" t="s">
        <v>126</v>
      </c>
      <c r="CA45" s="2" t="s">
        <v>142</v>
      </c>
      <c r="CB45" s="2" t="s">
        <v>332</v>
      </c>
      <c r="CC45" s="2" t="s">
        <v>128</v>
      </c>
      <c r="CD45" s="2" t="s">
        <v>117</v>
      </c>
      <c r="CE45" s="4"/>
      <c r="CF45" s="4">
        <v>59</v>
      </c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</row>
    <row r="46">
      <c r="A46" s="2" t="s">
        <v>333</v>
      </c>
      <c r="B46" s="2" t="s">
        <v>106</v>
      </c>
      <c r="C46" s="2" t="s">
        <v>107</v>
      </c>
      <c r="D46" s="2" t="s">
        <v>106</v>
      </c>
      <c r="E46" s="2" t="s">
        <v>106</v>
      </c>
      <c r="F46" s="2" t="s">
        <v>321</v>
      </c>
      <c r="G46" s="2" t="s">
        <v>322</v>
      </c>
      <c r="H46" s="2" t="s">
        <v>323</v>
      </c>
      <c r="I46" s="2" t="s">
        <v>324</v>
      </c>
      <c r="J46" s="2" t="s">
        <v>135</v>
      </c>
      <c r="K46" s="2" t="s">
        <v>325</v>
      </c>
      <c r="L46" s="3">
        <v>107.72</v>
      </c>
      <c r="M46" s="3">
        <v>113.11</v>
      </c>
      <c r="N46" s="3">
        <v>239.99</v>
      </c>
      <c r="O46" s="2" t="s">
        <v>114</v>
      </c>
      <c r="P46" s="2" t="s">
        <v>115</v>
      </c>
      <c r="Q46" s="2" t="s">
        <v>116</v>
      </c>
      <c r="R46" s="2" t="s">
        <v>117</v>
      </c>
      <c r="S46" s="2" t="s">
        <v>117</v>
      </c>
      <c r="T46" s="2" t="s">
        <v>117</v>
      </c>
      <c r="U46" s="2" t="s">
        <v>119</v>
      </c>
      <c r="V46" s="2" t="s">
        <v>253</v>
      </c>
      <c r="W46" s="2" t="s">
        <v>245</v>
      </c>
      <c r="X46" s="2" t="s">
        <v>117</v>
      </c>
      <c r="Y46" s="2" t="s">
        <v>326</v>
      </c>
      <c r="Z46" s="4">
        <v>464</v>
      </c>
      <c r="AA46" s="4">
        <f>=ROUNDDOWN(773.333333333333,0)</f>
      </c>
      <c r="AB46" s="5">
        <v>0.6</v>
      </c>
      <c r="AC46" s="2" t="s">
        <v>117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117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117</v>
      </c>
      <c r="AW46" s="8" t="s">
        <v>117</v>
      </c>
      <c r="AX46" s="4" t="s">
        <v>117</v>
      </c>
      <c r="AY46" s="8" t="s">
        <v>117</v>
      </c>
      <c r="AZ46" s="7" t="s">
        <v>117</v>
      </c>
      <c r="BA46" s="7" t="s">
        <v>117</v>
      </c>
      <c r="BB46" s="7"/>
      <c r="BC46" s="4" t="s">
        <v>117</v>
      </c>
      <c r="BD46" s="8" t="s">
        <v>117</v>
      </c>
      <c r="BE46" s="4" t="s">
        <v>117</v>
      </c>
      <c r="BF46" s="8" t="s">
        <v>117</v>
      </c>
      <c r="BG46" s="7" t="s">
        <v>117</v>
      </c>
      <c r="BH46" s="7" t="s">
        <v>117</v>
      </c>
      <c r="BI46" s="7"/>
      <c r="BJ46" s="4">
        <v>2</v>
      </c>
      <c r="BK46" s="8">
        <v>231.87</v>
      </c>
      <c r="BL46" s="2" t="s">
        <v>287</v>
      </c>
      <c r="BM46" s="7"/>
      <c r="BN46" s="7"/>
      <c r="BO46" s="4"/>
      <c r="BP46" s="8"/>
      <c r="BQ46" s="4"/>
      <c r="BR46" s="8"/>
      <c r="BS46" s="7"/>
      <c r="BT46" s="7"/>
      <c r="BU46" s="2" t="s">
        <v>334</v>
      </c>
      <c r="BV46" s="2" t="s">
        <v>117</v>
      </c>
      <c r="BW46" s="2" t="s">
        <v>117</v>
      </c>
      <c r="BX46" s="2" t="s">
        <v>124</v>
      </c>
      <c r="BY46" s="2" t="s">
        <v>125</v>
      </c>
      <c r="BZ46" s="2" t="s">
        <v>126</v>
      </c>
      <c r="CA46" s="2" t="s">
        <v>328</v>
      </c>
      <c r="CB46" s="2" t="s">
        <v>335</v>
      </c>
      <c r="CC46" s="2" t="s">
        <v>128</v>
      </c>
      <c r="CD46" s="2" t="s">
        <v>117</v>
      </c>
      <c r="CE46" s="4"/>
      <c r="CF46" s="4">
        <v>464</v>
      </c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</row>
    <row r="47">
      <c r="A47" s="2" t="s">
        <v>336</v>
      </c>
      <c r="B47" s="2" t="s">
        <v>106</v>
      </c>
      <c r="C47" s="2" t="s">
        <v>107</v>
      </c>
      <c r="D47" s="2" t="s">
        <v>106</v>
      </c>
      <c r="E47" s="2" t="s">
        <v>106</v>
      </c>
      <c r="F47" s="2" t="s">
        <v>321</v>
      </c>
      <c r="G47" s="2" t="s">
        <v>322</v>
      </c>
      <c r="H47" s="2" t="s">
        <v>323</v>
      </c>
      <c r="I47" s="2" t="s">
        <v>324</v>
      </c>
      <c r="J47" s="2" t="s">
        <v>112</v>
      </c>
      <c r="K47" s="2" t="s">
        <v>196</v>
      </c>
      <c r="L47" s="3">
        <v>50.36</v>
      </c>
      <c r="M47" s="3">
        <v>52.88</v>
      </c>
      <c r="N47" s="3">
        <v>114.99</v>
      </c>
      <c r="O47" s="2" t="s">
        <v>114</v>
      </c>
      <c r="P47" s="2" t="s">
        <v>115</v>
      </c>
      <c r="Q47" s="2" t="s">
        <v>116</v>
      </c>
      <c r="R47" s="2" t="s">
        <v>117</v>
      </c>
      <c r="S47" s="2" t="s">
        <v>117</v>
      </c>
      <c r="T47" s="2" t="s">
        <v>117</v>
      </c>
      <c r="U47" s="2" t="s">
        <v>119</v>
      </c>
      <c r="V47" s="2" t="s">
        <v>253</v>
      </c>
      <c r="W47" s="2" t="s">
        <v>330</v>
      </c>
      <c r="X47" s="2" t="s">
        <v>117</v>
      </c>
      <c r="Y47" s="2" t="s">
        <v>198</v>
      </c>
      <c r="Z47" s="4">
        <v>37</v>
      </c>
      <c r="AA47" s="4">
        <f>=ROUNDDOWN(18.5,0)</f>
      </c>
      <c r="AB47" s="5">
        <v>2</v>
      </c>
      <c r="AC47" s="2" t="s">
        <v>117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117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117</v>
      </c>
      <c r="AW47" s="8" t="s">
        <v>117</v>
      </c>
      <c r="AX47" s="4" t="s">
        <v>117</v>
      </c>
      <c r="AY47" s="8" t="s">
        <v>117</v>
      </c>
      <c r="AZ47" s="7" t="s">
        <v>117</v>
      </c>
      <c r="BA47" s="7" t="s">
        <v>117</v>
      </c>
      <c r="BB47" s="7"/>
      <c r="BC47" s="4" t="s">
        <v>117</v>
      </c>
      <c r="BD47" s="8" t="s">
        <v>117</v>
      </c>
      <c r="BE47" s="4" t="s">
        <v>117</v>
      </c>
      <c r="BF47" s="8" t="s">
        <v>117</v>
      </c>
      <c r="BG47" s="7" t="s">
        <v>117</v>
      </c>
      <c r="BH47" s="7" t="s">
        <v>117</v>
      </c>
      <c r="BI47" s="7"/>
      <c r="BJ47" s="4"/>
      <c r="BK47" s="8"/>
      <c r="BL47" s="2" t="s">
        <v>117</v>
      </c>
      <c r="BM47" s="7"/>
      <c r="BN47" s="7"/>
      <c r="BO47" s="4"/>
      <c r="BP47" s="8"/>
      <c r="BQ47" s="4"/>
      <c r="BR47" s="8"/>
      <c r="BS47" s="7"/>
      <c r="BT47" s="7"/>
      <c r="BU47" s="2" t="s">
        <v>337</v>
      </c>
      <c r="BV47" s="2" t="s">
        <v>117</v>
      </c>
      <c r="BW47" s="2" t="s">
        <v>117</v>
      </c>
      <c r="BX47" s="2" t="s">
        <v>124</v>
      </c>
      <c r="BY47" s="2" t="s">
        <v>125</v>
      </c>
      <c r="BZ47" s="2" t="s">
        <v>126</v>
      </c>
      <c r="CA47" s="2" t="s">
        <v>142</v>
      </c>
      <c r="CB47" s="2" t="s">
        <v>299</v>
      </c>
      <c r="CC47" s="2" t="s">
        <v>128</v>
      </c>
      <c r="CD47" s="2" t="s">
        <v>117</v>
      </c>
      <c r="CE47" s="4"/>
      <c r="CF47" s="4">
        <v>37</v>
      </c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</row>
    <row r="48">
      <c r="A48" s="2" t="s">
        <v>338</v>
      </c>
      <c r="B48" s="2" t="s">
        <v>106</v>
      </c>
      <c r="C48" s="2" t="s">
        <v>107</v>
      </c>
      <c r="D48" s="2" t="s">
        <v>106</v>
      </c>
      <c r="E48" s="2" t="s">
        <v>106</v>
      </c>
      <c r="F48" s="2" t="s">
        <v>321</v>
      </c>
      <c r="G48" s="2" t="s">
        <v>322</v>
      </c>
      <c r="H48" s="2" t="s">
        <v>323</v>
      </c>
      <c r="I48" s="2" t="s">
        <v>324</v>
      </c>
      <c r="J48" s="2" t="s">
        <v>135</v>
      </c>
      <c r="K48" s="2" t="s">
        <v>196</v>
      </c>
      <c r="L48" s="3">
        <v>107.72</v>
      </c>
      <c r="M48" s="3">
        <v>113.11</v>
      </c>
      <c r="N48" s="3">
        <v>239.99</v>
      </c>
      <c r="O48" s="2" t="s">
        <v>114</v>
      </c>
      <c r="P48" s="2" t="s">
        <v>115</v>
      </c>
      <c r="Q48" s="2" t="s">
        <v>116</v>
      </c>
      <c r="R48" s="2" t="s">
        <v>117</v>
      </c>
      <c r="S48" s="2" t="s">
        <v>117</v>
      </c>
      <c r="T48" s="2" t="s">
        <v>117</v>
      </c>
      <c r="U48" s="2" t="s">
        <v>119</v>
      </c>
      <c r="V48" s="2" t="s">
        <v>253</v>
      </c>
      <c r="W48" s="2" t="s">
        <v>330</v>
      </c>
      <c r="X48" s="2" t="s">
        <v>117</v>
      </c>
      <c r="Y48" s="2" t="s">
        <v>198</v>
      </c>
      <c r="Z48" s="4">
        <v>443</v>
      </c>
      <c r="AA48" s="4">
        <f>=ROUNDDOWN(886,0)</f>
      </c>
      <c r="AB48" s="5">
        <v>0.5</v>
      </c>
      <c r="AC48" s="2" t="s">
        <v>117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117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117</v>
      </c>
      <c r="AW48" s="8" t="s">
        <v>117</v>
      </c>
      <c r="AX48" s="4" t="s">
        <v>117</v>
      </c>
      <c r="AY48" s="8" t="s">
        <v>117</v>
      </c>
      <c r="AZ48" s="7" t="s">
        <v>117</v>
      </c>
      <c r="BA48" s="7" t="s">
        <v>117</v>
      </c>
      <c r="BB48" s="7"/>
      <c r="BC48" s="4" t="s">
        <v>117</v>
      </c>
      <c r="BD48" s="8" t="s">
        <v>117</v>
      </c>
      <c r="BE48" s="4" t="s">
        <v>117</v>
      </c>
      <c r="BF48" s="8" t="s">
        <v>117</v>
      </c>
      <c r="BG48" s="7" t="s">
        <v>117</v>
      </c>
      <c r="BH48" s="7" t="s">
        <v>117</v>
      </c>
      <c r="BI48" s="7"/>
      <c r="BJ48" s="4">
        <v>1</v>
      </c>
      <c r="BK48" s="8">
        <v>118.76</v>
      </c>
      <c r="BL48" s="2" t="s">
        <v>202</v>
      </c>
      <c r="BM48" s="7"/>
      <c r="BN48" s="7"/>
      <c r="BO48" s="4"/>
      <c r="BP48" s="8"/>
      <c r="BQ48" s="4"/>
      <c r="BR48" s="8"/>
      <c r="BS48" s="7"/>
      <c r="BT48" s="7"/>
      <c r="BU48" s="2" t="s">
        <v>339</v>
      </c>
      <c r="BV48" s="2" t="s">
        <v>117</v>
      </c>
      <c r="BW48" s="2" t="s">
        <v>117</v>
      </c>
      <c r="BX48" s="2" t="s">
        <v>124</v>
      </c>
      <c r="BY48" s="2" t="s">
        <v>125</v>
      </c>
      <c r="BZ48" s="2" t="s">
        <v>126</v>
      </c>
      <c r="CA48" s="2" t="s">
        <v>142</v>
      </c>
      <c r="CB48" s="2" t="s">
        <v>340</v>
      </c>
      <c r="CC48" s="2" t="s">
        <v>128</v>
      </c>
      <c r="CD48" s="2" t="s">
        <v>117</v>
      </c>
      <c r="CE48" s="4"/>
      <c r="CF48" s="4">
        <v>443</v>
      </c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</row>
    <row r="49">
      <c r="A49" s="2" t="s">
        <v>341</v>
      </c>
      <c r="B49" s="2" t="s">
        <v>106</v>
      </c>
      <c r="C49" s="2" t="s">
        <v>107</v>
      </c>
      <c r="D49" s="2" t="s">
        <v>106</v>
      </c>
      <c r="E49" s="2" t="s">
        <v>106</v>
      </c>
      <c r="F49" s="2" t="s">
        <v>342</v>
      </c>
      <c r="G49" s="2" t="s">
        <v>343</v>
      </c>
      <c r="H49" s="2" t="s">
        <v>344</v>
      </c>
      <c r="I49" s="2" t="s">
        <v>345</v>
      </c>
      <c r="J49" s="2" t="s">
        <v>346</v>
      </c>
      <c r="K49" s="2" t="s">
        <v>347</v>
      </c>
      <c r="L49" s="3">
        <v>24.44</v>
      </c>
      <c r="M49" s="3">
        <v>25.66</v>
      </c>
      <c r="N49" s="3">
        <v>54.99</v>
      </c>
      <c r="O49" s="2" t="s">
        <v>114</v>
      </c>
      <c r="P49" s="2" t="s">
        <v>115</v>
      </c>
      <c r="Q49" s="2" t="s">
        <v>116</v>
      </c>
      <c r="R49" s="2" t="s">
        <v>117</v>
      </c>
      <c r="S49" s="2" t="s">
        <v>117</v>
      </c>
      <c r="T49" s="2" t="s">
        <v>117</v>
      </c>
      <c r="U49" s="2" t="s">
        <v>119</v>
      </c>
      <c r="V49" s="2" t="s">
        <v>253</v>
      </c>
      <c r="W49" s="2" t="s">
        <v>159</v>
      </c>
      <c r="X49" s="2" t="s">
        <v>117</v>
      </c>
      <c r="Y49" s="2" t="s">
        <v>348</v>
      </c>
      <c r="Z49" s="4">
        <v>144</v>
      </c>
      <c r="AA49" s="4">
        <f>=ROUNDDOWN(480,0)</f>
      </c>
      <c r="AB49" s="5">
        <v>0.3</v>
      </c>
      <c r="AC49" s="2" t="s">
        <v>117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117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117</v>
      </c>
      <c r="AW49" s="8" t="s">
        <v>117</v>
      </c>
      <c r="AX49" s="4" t="s">
        <v>117</v>
      </c>
      <c r="AY49" s="8" t="s">
        <v>117</v>
      </c>
      <c r="AZ49" s="7" t="s">
        <v>117</v>
      </c>
      <c r="BA49" s="7" t="s">
        <v>117</v>
      </c>
      <c r="BB49" s="7"/>
      <c r="BC49" s="4" t="s">
        <v>117</v>
      </c>
      <c r="BD49" s="8" t="s">
        <v>117</v>
      </c>
      <c r="BE49" s="4" t="s">
        <v>117</v>
      </c>
      <c r="BF49" s="8" t="s">
        <v>117</v>
      </c>
      <c r="BG49" s="7" t="s">
        <v>117</v>
      </c>
      <c r="BH49" s="7" t="s">
        <v>117</v>
      </c>
      <c r="BI49" s="7"/>
      <c r="BJ49" s="4">
        <v>1</v>
      </c>
      <c r="BK49" s="8">
        <v>26.95</v>
      </c>
      <c r="BL49" s="2" t="s">
        <v>145</v>
      </c>
      <c r="BM49" s="7"/>
      <c r="BN49" s="7"/>
      <c r="BO49" s="4"/>
      <c r="BP49" s="8"/>
      <c r="BQ49" s="4"/>
      <c r="BR49" s="8"/>
      <c r="BS49" s="7"/>
      <c r="BT49" s="7"/>
      <c r="BU49" s="2" t="s">
        <v>349</v>
      </c>
      <c r="BV49" s="2" t="s">
        <v>117</v>
      </c>
      <c r="BW49" s="2" t="s">
        <v>117</v>
      </c>
      <c r="BX49" s="2" t="s">
        <v>124</v>
      </c>
      <c r="BY49" s="2" t="s">
        <v>125</v>
      </c>
      <c r="BZ49" s="2" t="s">
        <v>126</v>
      </c>
      <c r="CA49" s="2" t="s">
        <v>350</v>
      </c>
      <c r="CB49" s="2" t="s">
        <v>351</v>
      </c>
      <c r="CC49" s="2" t="s">
        <v>128</v>
      </c>
      <c r="CD49" s="2" t="s">
        <v>117</v>
      </c>
      <c r="CE49" s="4"/>
      <c r="CF49" s="4">
        <v>144</v>
      </c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</row>
    <row r="50">
      <c r="A50" s="2" t="s">
        <v>352</v>
      </c>
      <c r="B50" s="2" t="s">
        <v>106</v>
      </c>
      <c r="C50" s="2" t="s">
        <v>107</v>
      </c>
      <c r="D50" s="2" t="s">
        <v>106</v>
      </c>
      <c r="E50" s="2" t="s">
        <v>106</v>
      </c>
      <c r="F50" s="2" t="s">
        <v>342</v>
      </c>
      <c r="G50" s="2" t="s">
        <v>343</v>
      </c>
      <c r="H50" s="2" t="s">
        <v>344</v>
      </c>
      <c r="I50" s="2" t="s">
        <v>345</v>
      </c>
      <c r="J50" s="2" t="s">
        <v>135</v>
      </c>
      <c r="K50" s="2" t="s">
        <v>347</v>
      </c>
      <c r="L50" s="3">
        <v>90.01</v>
      </c>
      <c r="M50" s="3">
        <v>94.51</v>
      </c>
      <c r="N50" s="3">
        <v>204.99</v>
      </c>
      <c r="O50" s="2" t="s">
        <v>114</v>
      </c>
      <c r="P50" s="2" t="s">
        <v>115</v>
      </c>
      <c r="Q50" s="2" t="s">
        <v>116</v>
      </c>
      <c r="R50" s="2" t="s">
        <v>117</v>
      </c>
      <c r="S50" s="2" t="s">
        <v>117</v>
      </c>
      <c r="T50" s="2" t="s">
        <v>117</v>
      </c>
      <c r="U50" s="2" t="s">
        <v>119</v>
      </c>
      <c r="V50" s="2" t="s">
        <v>253</v>
      </c>
      <c r="W50" s="2" t="s">
        <v>159</v>
      </c>
      <c r="X50" s="2" t="s">
        <v>117</v>
      </c>
      <c r="Y50" s="2" t="s">
        <v>348</v>
      </c>
      <c r="Z50" s="4">
        <v>108</v>
      </c>
      <c r="AA50" s="4">
        <f>=ROUNDDOWN(216,0)</f>
      </c>
      <c r="AB50" s="5">
        <v>0.5</v>
      </c>
      <c r="AC50" s="2" t="s">
        <v>117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117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117</v>
      </c>
      <c r="AW50" s="8" t="s">
        <v>117</v>
      </c>
      <c r="AX50" s="4" t="s">
        <v>117</v>
      </c>
      <c r="AY50" s="8" t="s">
        <v>117</v>
      </c>
      <c r="AZ50" s="7" t="s">
        <v>117</v>
      </c>
      <c r="BA50" s="7" t="s">
        <v>117</v>
      </c>
      <c r="BB50" s="7"/>
      <c r="BC50" s="4" t="s">
        <v>117</v>
      </c>
      <c r="BD50" s="8" t="s">
        <v>117</v>
      </c>
      <c r="BE50" s="4" t="s">
        <v>117</v>
      </c>
      <c r="BF50" s="8" t="s">
        <v>117</v>
      </c>
      <c r="BG50" s="7" t="s">
        <v>117</v>
      </c>
      <c r="BH50" s="7" t="s">
        <v>117</v>
      </c>
      <c r="BI50" s="7"/>
      <c r="BJ50" s="4">
        <v>1</v>
      </c>
      <c r="BK50" s="8">
        <v>49.62</v>
      </c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353</v>
      </c>
      <c r="BV50" s="2" t="s">
        <v>117</v>
      </c>
      <c r="BW50" s="2" t="s">
        <v>117</v>
      </c>
      <c r="BX50" s="2" t="s">
        <v>124</v>
      </c>
      <c r="BY50" s="2" t="s">
        <v>125</v>
      </c>
      <c r="BZ50" s="2" t="s">
        <v>126</v>
      </c>
      <c r="CA50" s="2" t="s">
        <v>350</v>
      </c>
      <c r="CB50" s="2" t="s">
        <v>354</v>
      </c>
      <c r="CC50" s="2" t="s">
        <v>128</v>
      </c>
      <c r="CD50" s="2" t="s">
        <v>117</v>
      </c>
      <c r="CE50" s="4"/>
      <c r="CF50" s="4">
        <v>108</v>
      </c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</row>
    <row r="51">
      <c r="A51" s="2" t="s">
        <v>355</v>
      </c>
      <c r="B51" s="2" t="s">
        <v>106</v>
      </c>
      <c r="C51" s="2" t="s">
        <v>107</v>
      </c>
      <c r="D51" s="2" t="s">
        <v>106</v>
      </c>
      <c r="E51" s="2" t="s">
        <v>106</v>
      </c>
      <c r="F51" s="2" t="s">
        <v>356</v>
      </c>
      <c r="G51" s="2" t="s">
        <v>357</v>
      </c>
      <c r="H51" s="2" t="s">
        <v>358</v>
      </c>
      <c r="I51" s="2" t="s">
        <v>359</v>
      </c>
      <c r="J51" s="2" t="s">
        <v>112</v>
      </c>
      <c r="K51" s="2" t="s">
        <v>360</v>
      </c>
      <c r="L51" s="3">
        <v>70</v>
      </c>
      <c r="M51" s="3">
        <v>73.5</v>
      </c>
      <c r="N51" s="3">
        <v>159.99</v>
      </c>
      <c r="O51" s="2" t="s">
        <v>156</v>
      </c>
      <c r="P51" s="2" t="s">
        <v>115</v>
      </c>
      <c r="Q51" s="2" t="s">
        <v>116</v>
      </c>
      <c r="R51" s="2" t="s">
        <v>117</v>
      </c>
      <c r="S51" s="2" t="s">
        <v>361</v>
      </c>
      <c r="T51" s="2" t="s">
        <v>117</v>
      </c>
      <c r="U51" s="2" t="s">
        <v>119</v>
      </c>
      <c r="V51" s="2" t="s">
        <v>309</v>
      </c>
      <c r="W51" s="2" t="s">
        <v>159</v>
      </c>
      <c r="X51" s="2" t="s">
        <v>117</v>
      </c>
      <c r="Y51" s="2" t="s">
        <v>127</v>
      </c>
      <c r="Z51" s="4">
        <v>11</v>
      </c>
      <c r="AA51" s="4">
        <f>=ROUNDDOWN(55,0)</f>
      </c>
      <c r="AB51" s="5">
        <v>0.2</v>
      </c>
      <c r="AC51" s="2" t="s">
        <v>117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117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117</v>
      </c>
      <c r="AW51" s="8" t="s">
        <v>117</v>
      </c>
      <c r="AX51" s="4" t="s">
        <v>117</v>
      </c>
      <c r="AY51" s="8" t="s">
        <v>117</v>
      </c>
      <c r="AZ51" s="7" t="s">
        <v>117</v>
      </c>
      <c r="BA51" s="7" t="s">
        <v>117</v>
      </c>
      <c r="BB51" s="7"/>
      <c r="BC51" s="4" t="s">
        <v>117</v>
      </c>
      <c r="BD51" s="8" t="s">
        <v>117</v>
      </c>
      <c r="BE51" s="4" t="s">
        <v>117</v>
      </c>
      <c r="BF51" s="8" t="s">
        <v>117</v>
      </c>
      <c r="BG51" s="7" t="s">
        <v>117</v>
      </c>
      <c r="BH51" s="7" t="s">
        <v>117</v>
      </c>
      <c r="BI51" s="7"/>
      <c r="BJ51" s="4">
        <v>1</v>
      </c>
      <c r="BK51" s="8">
        <v>80.85</v>
      </c>
      <c r="BL51" s="2" t="s">
        <v>202</v>
      </c>
      <c r="BM51" s="7"/>
      <c r="BN51" s="7"/>
      <c r="BO51" s="4"/>
      <c r="BP51" s="8"/>
      <c r="BQ51" s="4"/>
      <c r="BR51" s="8"/>
      <c r="BS51" s="7"/>
      <c r="BT51" s="7"/>
      <c r="BU51" s="2" t="s">
        <v>362</v>
      </c>
      <c r="BV51" s="2" t="s">
        <v>117</v>
      </c>
      <c r="BW51" s="2" t="s">
        <v>117</v>
      </c>
      <c r="BX51" s="2" t="s">
        <v>124</v>
      </c>
      <c r="BY51" s="2" t="s">
        <v>125</v>
      </c>
      <c r="BZ51" s="2" t="s">
        <v>126</v>
      </c>
      <c r="CA51" s="2" t="s">
        <v>363</v>
      </c>
      <c r="CB51" s="2" t="s">
        <v>364</v>
      </c>
      <c r="CC51" s="2" t="s">
        <v>128</v>
      </c>
      <c r="CD51" s="2" t="s">
        <v>117</v>
      </c>
      <c r="CE51" s="4"/>
      <c r="CF51" s="4">
        <v>11</v>
      </c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</row>
    <row r="52">
      <c r="A52" s="2" t="s">
        <v>365</v>
      </c>
      <c r="B52" s="2" t="s">
        <v>106</v>
      </c>
      <c r="C52" s="2" t="s">
        <v>107</v>
      </c>
      <c r="D52" s="2" t="s">
        <v>106</v>
      </c>
      <c r="E52" s="2" t="s">
        <v>106</v>
      </c>
      <c r="F52" s="2" t="s">
        <v>356</v>
      </c>
      <c r="G52" s="2" t="s">
        <v>357</v>
      </c>
      <c r="H52" s="2" t="s">
        <v>358</v>
      </c>
      <c r="I52" s="2" t="s">
        <v>359</v>
      </c>
      <c r="J52" s="2" t="s">
        <v>135</v>
      </c>
      <c r="K52" s="2" t="s">
        <v>360</v>
      </c>
      <c r="L52" s="3">
        <v>150</v>
      </c>
      <c r="M52" s="3">
        <v>157.5</v>
      </c>
      <c r="N52" s="3">
        <v>319.98</v>
      </c>
      <c r="O52" s="2" t="s">
        <v>156</v>
      </c>
      <c r="P52" s="2" t="s">
        <v>115</v>
      </c>
      <c r="Q52" s="2" t="s">
        <v>116</v>
      </c>
      <c r="R52" s="2" t="s">
        <v>117</v>
      </c>
      <c r="S52" s="2" t="s">
        <v>361</v>
      </c>
      <c r="T52" s="2" t="s">
        <v>117</v>
      </c>
      <c r="U52" s="2" t="s">
        <v>119</v>
      </c>
      <c r="V52" s="2" t="s">
        <v>309</v>
      </c>
      <c r="W52" s="2" t="s">
        <v>159</v>
      </c>
      <c r="X52" s="2" t="s">
        <v>117</v>
      </c>
      <c r="Y52" s="2" t="s">
        <v>127</v>
      </c>
      <c r="Z52" s="4">
        <v>25</v>
      </c>
      <c r="AA52" s="4">
        <f>=ROUNDDOWN(62.5,0)</f>
      </c>
      <c r="AB52" s="5">
        <v>0.4</v>
      </c>
      <c r="AC52" s="2" t="s">
        <v>117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117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117</v>
      </c>
      <c r="AW52" s="8" t="s">
        <v>117</v>
      </c>
      <c r="AX52" s="4" t="s">
        <v>117</v>
      </c>
      <c r="AY52" s="8" t="s">
        <v>117</v>
      </c>
      <c r="AZ52" s="7" t="s">
        <v>117</v>
      </c>
      <c r="BA52" s="7" t="s">
        <v>117</v>
      </c>
      <c r="BB52" s="7"/>
      <c r="BC52" s="4" t="s">
        <v>117</v>
      </c>
      <c r="BD52" s="8" t="s">
        <v>117</v>
      </c>
      <c r="BE52" s="4" t="s">
        <v>117</v>
      </c>
      <c r="BF52" s="8" t="s">
        <v>117</v>
      </c>
      <c r="BG52" s="7" t="s">
        <v>117</v>
      </c>
      <c r="BH52" s="7" t="s">
        <v>117</v>
      </c>
      <c r="BI52" s="7"/>
      <c r="BJ52" s="4">
        <v>2</v>
      </c>
      <c r="BK52" s="8">
        <v>493.24</v>
      </c>
      <c r="BL52" s="2" t="s">
        <v>366</v>
      </c>
      <c r="BM52" s="7"/>
      <c r="BN52" s="7"/>
      <c r="BO52" s="4"/>
      <c r="BP52" s="8"/>
      <c r="BQ52" s="4"/>
      <c r="BR52" s="8"/>
      <c r="BS52" s="7"/>
      <c r="BT52" s="7"/>
      <c r="BU52" s="2" t="s">
        <v>367</v>
      </c>
      <c r="BV52" s="2" t="s">
        <v>117</v>
      </c>
      <c r="BW52" s="2" t="s">
        <v>117</v>
      </c>
      <c r="BX52" s="2" t="s">
        <v>124</v>
      </c>
      <c r="BY52" s="2" t="s">
        <v>125</v>
      </c>
      <c r="BZ52" s="2" t="s">
        <v>126</v>
      </c>
      <c r="CA52" s="2" t="s">
        <v>363</v>
      </c>
      <c r="CB52" s="2" t="s">
        <v>368</v>
      </c>
      <c r="CC52" s="2" t="s">
        <v>128</v>
      </c>
      <c r="CD52" s="2" t="s">
        <v>117</v>
      </c>
      <c r="CE52" s="4"/>
      <c r="CF52" s="4">
        <v>25</v>
      </c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</row>
    <row r="53">
      <c r="A53" s="2" t="s">
        <v>369</v>
      </c>
      <c r="B53" s="2" t="s">
        <v>106</v>
      </c>
      <c r="C53" s="2" t="s">
        <v>107</v>
      </c>
      <c r="D53" s="2" t="s">
        <v>106</v>
      </c>
      <c r="E53" s="2" t="s">
        <v>106</v>
      </c>
      <c r="F53" s="2" t="s">
        <v>370</v>
      </c>
      <c r="G53" s="2" t="s">
        <v>371</v>
      </c>
      <c r="H53" s="2" t="s">
        <v>372</v>
      </c>
      <c r="I53" s="2" t="s">
        <v>373</v>
      </c>
      <c r="J53" s="2" t="s">
        <v>112</v>
      </c>
      <c r="K53" s="2" t="s">
        <v>113</v>
      </c>
      <c r="L53" s="3">
        <v>60.49</v>
      </c>
      <c r="M53" s="3">
        <v>63.51</v>
      </c>
      <c r="N53" s="3">
        <v>134.99</v>
      </c>
      <c r="O53" s="2" t="s">
        <v>114</v>
      </c>
      <c r="P53" s="2" t="s">
        <v>115</v>
      </c>
      <c r="Q53" s="2" t="s">
        <v>116</v>
      </c>
      <c r="R53" s="2" t="s">
        <v>117</v>
      </c>
      <c r="S53" s="2" t="s">
        <v>117</v>
      </c>
      <c r="T53" s="2" t="s">
        <v>117</v>
      </c>
      <c r="U53" s="2" t="s">
        <v>119</v>
      </c>
      <c r="V53" s="2" t="s">
        <v>120</v>
      </c>
      <c r="W53" s="2" t="s">
        <v>330</v>
      </c>
      <c r="X53" s="2" t="s">
        <v>117</v>
      </c>
      <c r="Y53" s="2" t="s">
        <v>374</v>
      </c>
      <c r="Z53" s="4">
        <v>320</v>
      </c>
      <c r="AA53" s="4">
        <f>=ROUNDDOWN(3200,0)</f>
      </c>
      <c r="AB53" s="5">
        <v>0.1</v>
      </c>
      <c r="AC53" s="2" t="s">
        <v>117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117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117</v>
      </c>
      <c r="AW53" s="8" t="s">
        <v>117</v>
      </c>
      <c r="AX53" s="4" t="s">
        <v>117</v>
      </c>
      <c r="AY53" s="8" t="s">
        <v>117</v>
      </c>
      <c r="AZ53" s="7" t="s">
        <v>117</v>
      </c>
      <c r="BA53" s="7" t="s">
        <v>117</v>
      </c>
      <c r="BB53" s="7"/>
      <c r="BC53" s="4" t="s">
        <v>117</v>
      </c>
      <c r="BD53" s="8" t="s">
        <v>117</v>
      </c>
      <c r="BE53" s="4" t="s">
        <v>117</v>
      </c>
      <c r="BF53" s="8" t="s">
        <v>117</v>
      </c>
      <c r="BG53" s="7" t="s">
        <v>117</v>
      </c>
      <c r="BH53" s="7" t="s">
        <v>117</v>
      </c>
      <c r="BI53" s="7"/>
      <c r="BJ53" s="4"/>
      <c r="BK53" s="8"/>
      <c r="BL53" s="2" t="s">
        <v>117</v>
      </c>
      <c r="BM53" s="7"/>
      <c r="BN53" s="7"/>
      <c r="BO53" s="4"/>
      <c r="BP53" s="8"/>
      <c r="BQ53" s="4"/>
      <c r="BR53" s="8"/>
      <c r="BS53" s="7"/>
      <c r="BT53" s="7"/>
      <c r="BU53" s="2" t="s">
        <v>375</v>
      </c>
      <c r="BV53" s="2" t="s">
        <v>117</v>
      </c>
      <c r="BW53" s="2" t="s">
        <v>117</v>
      </c>
      <c r="BX53" s="2" t="s">
        <v>124</v>
      </c>
      <c r="BY53" s="2" t="s">
        <v>125</v>
      </c>
      <c r="BZ53" s="2" t="s">
        <v>126</v>
      </c>
      <c r="CA53" s="2" t="s">
        <v>236</v>
      </c>
      <c r="CB53" s="2" t="s">
        <v>376</v>
      </c>
      <c r="CC53" s="2" t="s">
        <v>128</v>
      </c>
      <c r="CD53" s="2" t="s">
        <v>117</v>
      </c>
      <c r="CE53" s="4"/>
      <c r="CF53" s="4">
        <v>320</v>
      </c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</row>
    <row r="54">
      <c r="A54" s="2" t="s">
        <v>377</v>
      </c>
      <c r="B54" s="2" t="s">
        <v>106</v>
      </c>
      <c r="C54" s="2" t="s">
        <v>107</v>
      </c>
      <c r="D54" s="2" t="s">
        <v>106</v>
      </c>
      <c r="E54" s="2" t="s">
        <v>106</v>
      </c>
      <c r="F54" s="2" t="s">
        <v>370</v>
      </c>
      <c r="G54" s="2" t="s">
        <v>371</v>
      </c>
      <c r="H54" s="2" t="s">
        <v>372</v>
      </c>
      <c r="I54" s="2" t="s">
        <v>373</v>
      </c>
      <c r="J54" s="2" t="s">
        <v>130</v>
      </c>
      <c r="K54" s="2" t="s">
        <v>113</v>
      </c>
      <c r="L54" s="3">
        <v>94.67</v>
      </c>
      <c r="M54" s="3">
        <v>99.4</v>
      </c>
      <c r="N54" s="3">
        <v>214.99</v>
      </c>
      <c r="O54" s="2" t="s">
        <v>114</v>
      </c>
      <c r="P54" s="2" t="s">
        <v>115</v>
      </c>
      <c r="Q54" s="2" t="s">
        <v>116</v>
      </c>
      <c r="R54" s="2" t="s">
        <v>117</v>
      </c>
      <c r="S54" s="2" t="s">
        <v>117</v>
      </c>
      <c r="T54" s="2" t="s">
        <v>117</v>
      </c>
      <c r="U54" s="2" t="s">
        <v>119</v>
      </c>
      <c r="V54" s="2" t="s">
        <v>120</v>
      </c>
      <c r="W54" s="2" t="s">
        <v>330</v>
      </c>
      <c r="X54" s="2" t="s">
        <v>117</v>
      </c>
      <c r="Y54" s="2" t="s">
        <v>374</v>
      </c>
      <c r="Z54" s="4">
        <v>13</v>
      </c>
      <c r="AA54" s="4">
        <f>=ROUNDDOWN(16.25,0)</f>
      </c>
      <c r="AB54" s="5">
        <v>0.8</v>
      </c>
      <c r="AC54" s="2" t="s">
        <v>117</v>
      </c>
      <c r="AD54" s="4"/>
      <c r="AE54" s="4"/>
      <c r="AF54" s="6">
        <v>63</v>
      </c>
      <c r="AG54" s="6"/>
      <c r="AH54" s="7">
        <v>0.7727</v>
      </c>
      <c r="AI54" s="4"/>
      <c r="AJ54" s="4">
        <f>=ROUNDDOWN({0},0)</f>
      </c>
      <c r="AK54" s="5"/>
      <c r="AL54" s="2" t="s">
        <v>117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117</v>
      </c>
      <c r="AW54" s="8" t="s">
        <v>117</v>
      </c>
      <c r="AX54" s="4" t="s">
        <v>117</v>
      </c>
      <c r="AY54" s="8" t="s">
        <v>117</v>
      </c>
      <c r="AZ54" s="7" t="s">
        <v>117</v>
      </c>
      <c r="BA54" s="7" t="s">
        <v>117</v>
      </c>
      <c r="BB54" s="7"/>
      <c r="BC54" s="4" t="s">
        <v>117</v>
      </c>
      <c r="BD54" s="8" t="s">
        <v>117</v>
      </c>
      <c r="BE54" s="4" t="s">
        <v>117</v>
      </c>
      <c r="BF54" s="8" t="s">
        <v>117</v>
      </c>
      <c r="BG54" s="7" t="s">
        <v>117</v>
      </c>
      <c r="BH54" s="7" t="s">
        <v>117</v>
      </c>
      <c r="BI54" s="7"/>
      <c r="BJ54" s="4">
        <v>31</v>
      </c>
      <c r="BK54" s="8">
        <v>3463.83</v>
      </c>
      <c r="BL54" s="2" t="s">
        <v>378</v>
      </c>
      <c r="BM54" s="7"/>
      <c r="BN54" s="7"/>
      <c r="BO54" s="4"/>
      <c r="BP54" s="8"/>
      <c r="BQ54" s="4"/>
      <c r="BR54" s="8"/>
      <c r="BS54" s="7"/>
      <c r="BT54" s="7"/>
      <c r="BU54" s="2" t="s">
        <v>379</v>
      </c>
      <c r="BV54" s="2" t="s">
        <v>117</v>
      </c>
      <c r="BW54" s="2" t="s">
        <v>117</v>
      </c>
      <c r="BX54" s="2" t="s">
        <v>124</v>
      </c>
      <c r="BY54" s="2" t="s">
        <v>125</v>
      </c>
      <c r="BZ54" s="2" t="s">
        <v>126</v>
      </c>
      <c r="CA54" s="2" t="s">
        <v>236</v>
      </c>
      <c r="CB54" s="2" t="s">
        <v>380</v>
      </c>
      <c r="CC54" s="2" t="s">
        <v>128</v>
      </c>
      <c r="CD54" s="2" t="s">
        <v>117</v>
      </c>
      <c r="CE54" s="4"/>
      <c r="CF54" s="4">
        <v>13</v>
      </c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</row>
    <row r="55">
      <c r="A55" s="2" t="s">
        <v>381</v>
      </c>
      <c r="B55" s="2" t="s">
        <v>106</v>
      </c>
      <c r="C55" s="2" t="s">
        <v>107</v>
      </c>
      <c r="D55" s="2" t="s">
        <v>106</v>
      </c>
      <c r="E55" s="2" t="s">
        <v>106</v>
      </c>
      <c r="F55" s="2" t="s">
        <v>370</v>
      </c>
      <c r="G55" s="2" t="s">
        <v>371</v>
      </c>
      <c r="H55" s="2" t="s">
        <v>372</v>
      </c>
      <c r="I55" s="2" t="s">
        <v>373</v>
      </c>
      <c r="J55" s="2" t="s">
        <v>135</v>
      </c>
      <c r="K55" s="2" t="s">
        <v>113</v>
      </c>
      <c r="L55" s="3">
        <v>130.14</v>
      </c>
      <c r="M55" s="3">
        <v>136.65</v>
      </c>
      <c r="N55" s="3">
        <v>289.99</v>
      </c>
      <c r="O55" s="2" t="s">
        <v>114</v>
      </c>
      <c r="P55" s="2" t="s">
        <v>115</v>
      </c>
      <c r="Q55" s="2" t="s">
        <v>116</v>
      </c>
      <c r="R55" s="2" t="s">
        <v>117</v>
      </c>
      <c r="S55" s="2" t="s">
        <v>117</v>
      </c>
      <c r="T55" s="2" t="s">
        <v>117</v>
      </c>
      <c r="U55" s="2" t="s">
        <v>119</v>
      </c>
      <c r="V55" s="2" t="s">
        <v>120</v>
      </c>
      <c r="W55" s="2" t="s">
        <v>330</v>
      </c>
      <c r="X55" s="2" t="s">
        <v>117</v>
      </c>
      <c r="Y55" s="2" t="s">
        <v>374</v>
      </c>
      <c r="Z55" s="4">
        <v>131</v>
      </c>
      <c r="AA55" s="4">
        <f>=ROUNDDOWN(327.5,0)</f>
      </c>
      <c r="AB55" s="5">
        <v>0.4</v>
      </c>
      <c r="AC55" s="2" t="s">
        <v>117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117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117</v>
      </c>
      <c r="AW55" s="8" t="s">
        <v>117</v>
      </c>
      <c r="AX55" s="4" t="s">
        <v>117</v>
      </c>
      <c r="AY55" s="8" t="s">
        <v>117</v>
      </c>
      <c r="AZ55" s="7" t="s">
        <v>117</v>
      </c>
      <c r="BA55" s="7" t="s">
        <v>117</v>
      </c>
      <c r="BB55" s="7"/>
      <c r="BC55" s="4" t="s">
        <v>117</v>
      </c>
      <c r="BD55" s="8" t="s">
        <v>117</v>
      </c>
      <c r="BE55" s="4" t="s">
        <v>117</v>
      </c>
      <c r="BF55" s="8" t="s">
        <v>117</v>
      </c>
      <c r="BG55" s="7" t="s">
        <v>117</v>
      </c>
      <c r="BH55" s="7" t="s">
        <v>117</v>
      </c>
      <c r="BI55" s="7"/>
      <c r="BJ55" s="4"/>
      <c r="BK55" s="8"/>
      <c r="BL55" s="2" t="s">
        <v>117</v>
      </c>
      <c r="BM55" s="7"/>
      <c r="BN55" s="7"/>
      <c r="BO55" s="4"/>
      <c r="BP55" s="8"/>
      <c r="BQ55" s="4"/>
      <c r="BR55" s="8"/>
      <c r="BS55" s="7"/>
      <c r="BT55" s="7"/>
      <c r="BU55" s="2" t="s">
        <v>382</v>
      </c>
      <c r="BV55" s="2" t="s">
        <v>117</v>
      </c>
      <c r="BW55" s="2" t="s">
        <v>117</v>
      </c>
      <c r="BX55" s="2" t="s">
        <v>124</v>
      </c>
      <c r="BY55" s="2" t="s">
        <v>125</v>
      </c>
      <c r="BZ55" s="2" t="s">
        <v>126</v>
      </c>
      <c r="CA55" s="2" t="s">
        <v>236</v>
      </c>
      <c r="CB55" s="2" t="s">
        <v>383</v>
      </c>
      <c r="CC55" s="2" t="s">
        <v>128</v>
      </c>
      <c r="CD55" s="2" t="s">
        <v>117</v>
      </c>
      <c r="CE55" s="4"/>
      <c r="CF55" s="4">
        <v>131</v>
      </c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</row>
    <row r="56">
      <c r="A56" s="2" t="s">
        <v>384</v>
      </c>
      <c r="B56" s="2" t="s">
        <v>106</v>
      </c>
      <c r="C56" s="2" t="s">
        <v>107</v>
      </c>
      <c r="D56" s="2" t="s">
        <v>106</v>
      </c>
      <c r="E56" s="2" t="s">
        <v>106</v>
      </c>
      <c r="F56" s="2" t="s">
        <v>385</v>
      </c>
      <c r="G56" s="2" t="s">
        <v>386</v>
      </c>
      <c r="H56" s="2" t="s">
        <v>387</v>
      </c>
      <c r="I56" s="2" t="s">
        <v>388</v>
      </c>
      <c r="J56" s="2" t="s">
        <v>195</v>
      </c>
      <c r="K56" s="2" t="s">
        <v>196</v>
      </c>
      <c r="L56" s="3">
        <v>32.66</v>
      </c>
      <c r="M56" s="3">
        <v>34.29</v>
      </c>
      <c r="N56" s="3">
        <v>74.99</v>
      </c>
      <c r="O56" s="2" t="s">
        <v>114</v>
      </c>
      <c r="P56" s="2" t="s">
        <v>115</v>
      </c>
      <c r="Q56" s="2" t="s">
        <v>116</v>
      </c>
      <c r="R56" s="2" t="s">
        <v>117</v>
      </c>
      <c r="S56" s="2" t="s">
        <v>117</v>
      </c>
      <c r="T56" s="2" t="s">
        <v>117</v>
      </c>
      <c r="U56" s="2" t="s">
        <v>119</v>
      </c>
      <c r="V56" s="2" t="s">
        <v>120</v>
      </c>
      <c r="W56" s="2" t="s">
        <v>121</v>
      </c>
      <c r="X56" s="2" t="s">
        <v>117</v>
      </c>
      <c r="Y56" s="2" t="s">
        <v>198</v>
      </c>
      <c r="Z56" s="4">
        <v>4</v>
      </c>
      <c r="AA56" s="4">
        <f>=ROUNDDOWN(5.71428571428571,0)</f>
      </c>
      <c r="AB56" s="5">
        <v>0.7</v>
      </c>
      <c r="AC56" s="2" t="s">
        <v>117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117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117</v>
      </c>
      <c r="AW56" s="8" t="s">
        <v>117</v>
      </c>
      <c r="AX56" s="4" t="s">
        <v>117</v>
      </c>
      <c r="AY56" s="8" t="s">
        <v>117</v>
      </c>
      <c r="AZ56" s="7" t="s">
        <v>117</v>
      </c>
      <c r="BA56" s="7" t="s">
        <v>117</v>
      </c>
      <c r="BB56" s="7"/>
      <c r="BC56" s="4" t="s">
        <v>117</v>
      </c>
      <c r="BD56" s="8" t="s">
        <v>117</v>
      </c>
      <c r="BE56" s="4" t="s">
        <v>117</v>
      </c>
      <c r="BF56" s="8" t="s">
        <v>117</v>
      </c>
      <c r="BG56" s="7" t="s">
        <v>117</v>
      </c>
      <c r="BH56" s="7" t="s">
        <v>117</v>
      </c>
      <c r="BI56" s="7"/>
      <c r="BJ56" s="4">
        <v>3</v>
      </c>
      <c r="BK56" s="8">
        <v>90.02</v>
      </c>
      <c r="BL56" s="2" t="s">
        <v>389</v>
      </c>
      <c r="BM56" s="7"/>
      <c r="BN56" s="7"/>
      <c r="BO56" s="4"/>
      <c r="BP56" s="8"/>
      <c r="BQ56" s="4"/>
      <c r="BR56" s="8"/>
      <c r="BS56" s="7"/>
      <c r="BT56" s="7"/>
      <c r="BU56" s="2" t="s">
        <v>390</v>
      </c>
      <c r="BV56" s="2" t="s">
        <v>117</v>
      </c>
      <c r="BW56" s="2" t="s">
        <v>117</v>
      </c>
      <c r="BX56" s="2" t="s">
        <v>124</v>
      </c>
      <c r="BY56" s="2" t="s">
        <v>125</v>
      </c>
      <c r="BZ56" s="2" t="s">
        <v>126</v>
      </c>
      <c r="CA56" s="2" t="s">
        <v>391</v>
      </c>
      <c r="CB56" s="2" t="s">
        <v>284</v>
      </c>
      <c r="CC56" s="2" t="s">
        <v>128</v>
      </c>
      <c r="CD56" s="2" t="s">
        <v>117</v>
      </c>
      <c r="CE56" s="4"/>
      <c r="CF56" s="4">
        <v>4</v>
      </c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</row>
    <row r="57">
      <c r="A57" s="2" t="s">
        <v>392</v>
      </c>
      <c r="B57" s="2" t="s">
        <v>106</v>
      </c>
      <c r="C57" s="2" t="s">
        <v>107</v>
      </c>
      <c r="D57" s="2" t="s">
        <v>106</v>
      </c>
      <c r="E57" s="2" t="s">
        <v>106</v>
      </c>
      <c r="F57" s="2" t="s">
        <v>385</v>
      </c>
      <c r="G57" s="2" t="s">
        <v>386</v>
      </c>
      <c r="H57" s="2" t="s">
        <v>387</v>
      </c>
      <c r="I57" s="2" t="s">
        <v>388</v>
      </c>
      <c r="J57" s="2" t="s">
        <v>112</v>
      </c>
      <c r="K57" s="2" t="s">
        <v>196</v>
      </c>
      <c r="L57" s="3">
        <v>49.11</v>
      </c>
      <c r="M57" s="3">
        <v>51.57</v>
      </c>
      <c r="N57" s="3">
        <v>109.99</v>
      </c>
      <c r="O57" s="2" t="s">
        <v>114</v>
      </c>
      <c r="P57" s="2" t="s">
        <v>115</v>
      </c>
      <c r="Q57" s="2" t="s">
        <v>116</v>
      </c>
      <c r="R57" s="2" t="s">
        <v>117</v>
      </c>
      <c r="S57" s="2" t="s">
        <v>117</v>
      </c>
      <c r="T57" s="2" t="s">
        <v>117</v>
      </c>
      <c r="U57" s="2" t="s">
        <v>119</v>
      </c>
      <c r="V57" s="2" t="s">
        <v>120</v>
      </c>
      <c r="W57" s="2" t="s">
        <v>121</v>
      </c>
      <c r="X57" s="2" t="s">
        <v>117</v>
      </c>
      <c r="Y57" s="2" t="s">
        <v>198</v>
      </c>
      <c r="Z57" s="4">
        <v>33</v>
      </c>
      <c r="AA57" s="4">
        <f>=ROUNDDOWN(165,0)</f>
      </c>
      <c r="AB57" s="5">
        <v>0.2</v>
      </c>
      <c r="AC57" s="2" t="s">
        <v>117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117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117</v>
      </c>
      <c r="AW57" s="8" t="s">
        <v>117</v>
      </c>
      <c r="AX57" s="4" t="s">
        <v>117</v>
      </c>
      <c r="AY57" s="8" t="s">
        <v>117</v>
      </c>
      <c r="AZ57" s="7" t="s">
        <v>117</v>
      </c>
      <c r="BA57" s="7" t="s">
        <v>117</v>
      </c>
      <c r="BB57" s="7"/>
      <c r="BC57" s="4" t="s">
        <v>117</v>
      </c>
      <c r="BD57" s="8" t="s">
        <v>117</v>
      </c>
      <c r="BE57" s="4" t="s">
        <v>117</v>
      </c>
      <c r="BF57" s="8" t="s">
        <v>117</v>
      </c>
      <c r="BG57" s="7" t="s">
        <v>117</v>
      </c>
      <c r="BH57" s="7" t="s">
        <v>117</v>
      </c>
      <c r="BI57" s="7"/>
      <c r="BJ57" s="4">
        <v>1</v>
      </c>
      <c r="BK57" s="8">
        <v>51.56</v>
      </c>
      <c r="BL57" s="2" t="s">
        <v>180</v>
      </c>
      <c r="BM57" s="7"/>
      <c r="BN57" s="7"/>
      <c r="BO57" s="4"/>
      <c r="BP57" s="8"/>
      <c r="BQ57" s="4"/>
      <c r="BR57" s="8"/>
      <c r="BS57" s="7"/>
      <c r="BT57" s="7"/>
      <c r="BU57" s="2" t="s">
        <v>393</v>
      </c>
      <c r="BV57" s="2" t="s">
        <v>117</v>
      </c>
      <c r="BW57" s="2" t="s">
        <v>117</v>
      </c>
      <c r="BX57" s="2" t="s">
        <v>124</v>
      </c>
      <c r="BY57" s="2" t="s">
        <v>125</v>
      </c>
      <c r="BZ57" s="2" t="s">
        <v>126</v>
      </c>
      <c r="CA57" s="2" t="s">
        <v>391</v>
      </c>
      <c r="CB57" s="2" t="s">
        <v>394</v>
      </c>
      <c r="CC57" s="2" t="s">
        <v>128</v>
      </c>
      <c r="CD57" s="2" t="s">
        <v>117</v>
      </c>
      <c r="CE57" s="4"/>
      <c r="CF57" s="4">
        <v>33</v>
      </c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</row>
    <row r="58">
      <c r="A58" s="2" t="s">
        <v>395</v>
      </c>
      <c r="B58" s="2" t="s">
        <v>106</v>
      </c>
      <c r="C58" s="2" t="s">
        <v>107</v>
      </c>
      <c r="D58" s="2" t="s">
        <v>106</v>
      </c>
      <c r="E58" s="2" t="s">
        <v>106</v>
      </c>
      <c r="F58" s="2" t="s">
        <v>396</v>
      </c>
      <c r="G58" s="2" t="s">
        <v>397</v>
      </c>
      <c r="H58" s="2" t="s">
        <v>398</v>
      </c>
      <c r="I58" s="2" t="s">
        <v>399</v>
      </c>
      <c r="J58" s="2" t="s">
        <v>400</v>
      </c>
      <c r="K58" s="2" t="s">
        <v>401</v>
      </c>
      <c r="L58" s="3">
        <v>25.5</v>
      </c>
      <c r="M58" s="3">
        <v>26.78</v>
      </c>
      <c r="N58" s="3">
        <v>59.99</v>
      </c>
      <c r="O58" s="2" t="s">
        <v>114</v>
      </c>
      <c r="P58" s="2" t="s">
        <v>115</v>
      </c>
      <c r="Q58" s="2" t="s">
        <v>116</v>
      </c>
      <c r="R58" s="2" t="s">
        <v>117</v>
      </c>
      <c r="S58" s="2" t="s">
        <v>402</v>
      </c>
      <c r="T58" s="2" t="s">
        <v>117</v>
      </c>
      <c r="U58" s="2" t="s">
        <v>119</v>
      </c>
      <c r="V58" s="2" t="s">
        <v>309</v>
      </c>
      <c r="W58" s="2" t="s">
        <v>245</v>
      </c>
      <c r="X58" s="2" t="s">
        <v>117</v>
      </c>
      <c r="Y58" s="2" t="s">
        <v>127</v>
      </c>
      <c r="Z58" s="4">
        <v>36</v>
      </c>
      <c r="AA58" s="4">
        <f>=ROUNDDOWN({0},0)</f>
      </c>
      <c r="AB58" s="5"/>
      <c r="AC58" s="2" t="s">
        <v>117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117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117</v>
      </c>
      <c r="AW58" s="8" t="s">
        <v>117</v>
      </c>
      <c r="AX58" s="4" t="s">
        <v>117</v>
      </c>
      <c r="AY58" s="8" t="s">
        <v>117</v>
      </c>
      <c r="AZ58" s="7" t="s">
        <v>117</v>
      </c>
      <c r="BA58" s="7" t="s">
        <v>117</v>
      </c>
      <c r="BB58" s="7"/>
      <c r="BC58" s="4" t="s">
        <v>117</v>
      </c>
      <c r="BD58" s="8" t="s">
        <v>117</v>
      </c>
      <c r="BE58" s="4" t="s">
        <v>117</v>
      </c>
      <c r="BF58" s="8" t="s">
        <v>117</v>
      </c>
      <c r="BG58" s="7" t="s">
        <v>117</v>
      </c>
      <c r="BH58" s="7" t="s">
        <v>117</v>
      </c>
      <c r="BI58" s="7"/>
      <c r="BJ58" s="4"/>
      <c r="BK58" s="8"/>
      <c r="BL58" s="2" t="s">
        <v>117</v>
      </c>
      <c r="BM58" s="7"/>
      <c r="BN58" s="7"/>
      <c r="BO58" s="4"/>
      <c r="BP58" s="8"/>
      <c r="BQ58" s="4"/>
      <c r="BR58" s="8"/>
      <c r="BS58" s="7"/>
      <c r="BT58" s="7"/>
      <c r="BU58" s="2" t="s">
        <v>403</v>
      </c>
      <c r="BV58" s="2" t="s">
        <v>117</v>
      </c>
      <c r="BW58" s="2" t="s">
        <v>117</v>
      </c>
      <c r="BX58" s="2" t="s">
        <v>124</v>
      </c>
      <c r="BY58" s="2" t="s">
        <v>125</v>
      </c>
      <c r="BZ58" s="2" t="s">
        <v>126</v>
      </c>
      <c r="CA58" s="2" t="s">
        <v>363</v>
      </c>
      <c r="CB58" s="2" t="s">
        <v>117</v>
      </c>
      <c r="CC58" s="2" t="s">
        <v>128</v>
      </c>
      <c r="CD58" s="2" t="s">
        <v>117</v>
      </c>
      <c r="CE58" s="4"/>
      <c r="CF58" s="4">
        <v>36</v>
      </c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</row>
    <row r="59">
      <c r="A59" s="2" t="s">
        <v>404</v>
      </c>
      <c r="B59" s="2" t="s">
        <v>106</v>
      </c>
      <c r="C59" s="2" t="s">
        <v>107</v>
      </c>
      <c r="D59" s="2" t="s">
        <v>106</v>
      </c>
      <c r="E59" s="2" t="s">
        <v>106</v>
      </c>
      <c r="F59" s="2" t="s">
        <v>396</v>
      </c>
      <c r="G59" s="2" t="s">
        <v>397</v>
      </c>
      <c r="H59" s="2" t="s">
        <v>398</v>
      </c>
      <c r="I59" s="2" t="s">
        <v>399</v>
      </c>
      <c r="J59" s="2" t="s">
        <v>112</v>
      </c>
      <c r="K59" s="2" t="s">
        <v>401</v>
      </c>
      <c r="L59" s="3">
        <v>70</v>
      </c>
      <c r="M59" s="3">
        <v>73.5</v>
      </c>
      <c r="N59" s="3">
        <v>159.99</v>
      </c>
      <c r="O59" s="2" t="s">
        <v>114</v>
      </c>
      <c r="P59" s="2" t="s">
        <v>115</v>
      </c>
      <c r="Q59" s="2" t="s">
        <v>116</v>
      </c>
      <c r="R59" s="2" t="s">
        <v>117</v>
      </c>
      <c r="S59" s="2" t="s">
        <v>402</v>
      </c>
      <c r="T59" s="2" t="s">
        <v>117</v>
      </c>
      <c r="U59" s="2" t="s">
        <v>119</v>
      </c>
      <c r="V59" s="2" t="s">
        <v>309</v>
      </c>
      <c r="W59" s="2" t="s">
        <v>245</v>
      </c>
      <c r="X59" s="2" t="s">
        <v>117</v>
      </c>
      <c r="Y59" s="2" t="s">
        <v>127</v>
      </c>
      <c r="Z59" s="4">
        <v>39</v>
      </c>
      <c r="AA59" s="4">
        <f>=ROUNDDOWN({0},0)</f>
      </c>
      <c r="AB59" s="5"/>
      <c r="AC59" s="2" t="s">
        <v>117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117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117</v>
      </c>
      <c r="AW59" s="8" t="s">
        <v>117</v>
      </c>
      <c r="AX59" s="4" t="s">
        <v>117</v>
      </c>
      <c r="AY59" s="8" t="s">
        <v>117</v>
      </c>
      <c r="AZ59" s="7" t="s">
        <v>117</v>
      </c>
      <c r="BA59" s="7" t="s">
        <v>117</v>
      </c>
      <c r="BB59" s="7"/>
      <c r="BC59" s="4" t="s">
        <v>117</v>
      </c>
      <c r="BD59" s="8" t="s">
        <v>117</v>
      </c>
      <c r="BE59" s="4" t="s">
        <v>117</v>
      </c>
      <c r="BF59" s="8" t="s">
        <v>117</v>
      </c>
      <c r="BG59" s="7" t="s">
        <v>117</v>
      </c>
      <c r="BH59" s="7" t="s">
        <v>117</v>
      </c>
      <c r="BI59" s="7"/>
      <c r="BJ59" s="4"/>
      <c r="BK59" s="8"/>
      <c r="BL59" s="2" t="s">
        <v>117</v>
      </c>
      <c r="BM59" s="7"/>
      <c r="BN59" s="7"/>
      <c r="BO59" s="4"/>
      <c r="BP59" s="8"/>
      <c r="BQ59" s="4"/>
      <c r="BR59" s="8"/>
      <c r="BS59" s="7"/>
      <c r="BT59" s="7"/>
      <c r="BU59" s="2" t="s">
        <v>405</v>
      </c>
      <c r="BV59" s="2" t="s">
        <v>117</v>
      </c>
      <c r="BW59" s="2" t="s">
        <v>117</v>
      </c>
      <c r="BX59" s="2" t="s">
        <v>124</v>
      </c>
      <c r="BY59" s="2" t="s">
        <v>125</v>
      </c>
      <c r="BZ59" s="2" t="s">
        <v>126</v>
      </c>
      <c r="CA59" s="2" t="s">
        <v>363</v>
      </c>
      <c r="CB59" s="2" t="s">
        <v>117</v>
      </c>
      <c r="CC59" s="2" t="s">
        <v>128</v>
      </c>
      <c r="CD59" s="2" t="s">
        <v>117</v>
      </c>
      <c r="CE59" s="4"/>
      <c r="CF59" s="4">
        <v>39</v>
      </c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</row>
    <row r="60">
      <c r="A60" s="2" t="s">
        <v>406</v>
      </c>
      <c r="B60" s="2" t="s">
        <v>106</v>
      </c>
      <c r="C60" s="2" t="s">
        <v>107</v>
      </c>
      <c r="D60" s="2" t="s">
        <v>106</v>
      </c>
      <c r="E60" s="2" t="s">
        <v>106</v>
      </c>
      <c r="F60" s="2" t="s">
        <v>396</v>
      </c>
      <c r="G60" s="2" t="s">
        <v>397</v>
      </c>
      <c r="H60" s="2" t="s">
        <v>398</v>
      </c>
      <c r="I60" s="2" t="s">
        <v>399</v>
      </c>
      <c r="J60" s="2" t="s">
        <v>135</v>
      </c>
      <c r="K60" s="2" t="s">
        <v>401</v>
      </c>
      <c r="L60" s="3">
        <v>150</v>
      </c>
      <c r="M60" s="3">
        <v>157.5</v>
      </c>
      <c r="N60" s="3">
        <v>319.98</v>
      </c>
      <c r="O60" s="2" t="s">
        <v>114</v>
      </c>
      <c r="P60" s="2" t="s">
        <v>115</v>
      </c>
      <c r="Q60" s="2" t="s">
        <v>116</v>
      </c>
      <c r="R60" s="2" t="s">
        <v>117</v>
      </c>
      <c r="S60" s="2" t="s">
        <v>402</v>
      </c>
      <c r="T60" s="2" t="s">
        <v>117</v>
      </c>
      <c r="U60" s="2" t="s">
        <v>119</v>
      </c>
      <c r="V60" s="2" t="s">
        <v>309</v>
      </c>
      <c r="W60" s="2" t="s">
        <v>245</v>
      </c>
      <c r="X60" s="2" t="s">
        <v>117</v>
      </c>
      <c r="Y60" s="2" t="s">
        <v>127</v>
      </c>
      <c r="Z60" s="4">
        <v>103</v>
      </c>
      <c r="AA60" s="4">
        <f>=ROUNDDOWN({0},0)</f>
      </c>
      <c r="AB60" s="5"/>
      <c r="AC60" s="2" t="s">
        <v>117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117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117</v>
      </c>
      <c r="AW60" s="8" t="s">
        <v>117</v>
      </c>
      <c r="AX60" s="4" t="s">
        <v>117</v>
      </c>
      <c r="AY60" s="8" t="s">
        <v>117</v>
      </c>
      <c r="AZ60" s="7" t="s">
        <v>117</v>
      </c>
      <c r="BA60" s="7" t="s">
        <v>117</v>
      </c>
      <c r="BB60" s="7"/>
      <c r="BC60" s="4" t="s">
        <v>117</v>
      </c>
      <c r="BD60" s="8" t="s">
        <v>117</v>
      </c>
      <c r="BE60" s="4" t="s">
        <v>117</v>
      </c>
      <c r="BF60" s="8" t="s">
        <v>117</v>
      </c>
      <c r="BG60" s="7" t="s">
        <v>117</v>
      </c>
      <c r="BH60" s="7" t="s">
        <v>117</v>
      </c>
      <c r="BI60" s="7"/>
      <c r="BJ60" s="4"/>
      <c r="BK60" s="8"/>
      <c r="BL60" s="2" t="s">
        <v>117</v>
      </c>
      <c r="BM60" s="7"/>
      <c r="BN60" s="7"/>
      <c r="BO60" s="4"/>
      <c r="BP60" s="8"/>
      <c r="BQ60" s="4"/>
      <c r="BR60" s="8"/>
      <c r="BS60" s="7"/>
      <c r="BT60" s="7"/>
      <c r="BU60" s="2" t="s">
        <v>407</v>
      </c>
      <c r="BV60" s="2" t="s">
        <v>117</v>
      </c>
      <c r="BW60" s="2" t="s">
        <v>117</v>
      </c>
      <c r="BX60" s="2" t="s">
        <v>124</v>
      </c>
      <c r="BY60" s="2" t="s">
        <v>125</v>
      </c>
      <c r="BZ60" s="2" t="s">
        <v>126</v>
      </c>
      <c r="CA60" s="2" t="s">
        <v>363</v>
      </c>
      <c r="CB60" s="2" t="s">
        <v>117</v>
      </c>
      <c r="CC60" s="2" t="s">
        <v>128</v>
      </c>
      <c r="CD60" s="2" t="s">
        <v>117</v>
      </c>
      <c r="CE60" s="4"/>
      <c r="CF60" s="4">
        <v>103</v>
      </c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</row>
    <row r="61">
      <c r="A61" s="2" t="s">
        <v>408</v>
      </c>
      <c r="B61" s="2" t="s">
        <v>106</v>
      </c>
      <c r="C61" s="2" t="s">
        <v>107</v>
      </c>
      <c r="D61" s="2" t="s">
        <v>106</v>
      </c>
      <c r="E61" s="2" t="s">
        <v>106</v>
      </c>
      <c r="F61" s="2" t="s">
        <v>409</v>
      </c>
      <c r="G61" s="2" t="s">
        <v>410</v>
      </c>
      <c r="H61" s="2" t="s">
        <v>411</v>
      </c>
      <c r="I61" s="2" t="s">
        <v>412</v>
      </c>
      <c r="J61" s="2" t="s">
        <v>135</v>
      </c>
      <c r="K61" s="2" t="s">
        <v>176</v>
      </c>
      <c r="L61" s="3">
        <v>125</v>
      </c>
      <c r="M61" s="3">
        <v>131.25</v>
      </c>
      <c r="N61" s="3">
        <v>279.98</v>
      </c>
      <c r="O61" s="2" t="s">
        <v>114</v>
      </c>
      <c r="P61" s="2" t="s">
        <v>115</v>
      </c>
      <c r="Q61" s="2" t="s">
        <v>116</v>
      </c>
      <c r="R61" s="2" t="s">
        <v>117</v>
      </c>
      <c r="S61" s="2" t="s">
        <v>413</v>
      </c>
      <c r="T61" s="2" t="s">
        <v>117</v>
      </c>
      <c r="U61" s="2" t="s">
        <v>119</v>
      </c>
      <c r="V61" s="2" t="s">
        <v>197</v>
      </c>
      <c r="W61" s="2" t="s">
        <v>159</v>
      </c>
      <c r="X61" s="2" t="s">
        <v>117</v>
      </c>
      <c r="Y61" s="2" t="s">
        <v>160</v>
      </c>
      <c r="Z61" s="4">
        <v>47</v>
      </c>
      <c r="AA61" s="4">
        <f>=ROUNDDOWN(42.7272727272727,0)</f>
      </c>
      <c r="AB61" s="5">
        <v>1.1</v>
      </c>
      <c r="AC61" s="2" t="s">
        <v>117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117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117</v>
      </c>
      <c r="BM61" s="7"/>
      <c r="BN61" s="7"/>
      <c r="BO61" s="4"/>
      <c r="BP61" s="8"/>
      <c r="BQ61" s="4"/>
      <c r="BR61" s="8"/>
      <c r="BS61" s="7"/>
      <c r="BT61" s="7"/>
      <c r="BU61" s="2" t="s">
        <v>414</v>
      </c>
      <c r="BV61" s="2" t="s">
        <v>117</v>
      </c>
      <c r="BW61" s="2" t="s">
        <v>117</v>
      </c>
      <c r="BX61" s="2" t="s">
        <v>124</v>
      </c>
      <c r="BY61" s="2" t="s">
        <v>125</v>
      </c>
      <c r="BZ61" s="2" t="s">
        <v>126</v>
      </c>
      <c r="CA61" s="2" t="s">
        <v>127</v>
      </c>
      <c r="CB61" s="2" t="s">
        <v>415</v>
      </c>
      <c r="CC61" s="2" t="s">
        <v>128</v>
      </c>
      <c r="CD61" s="2" t="s">
        <v>117</v>
      </c>
      <c r="CE61" s="4"/>
      <c r="CF61" s="4">
        <v>47</v>
      </c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</row>
    <row r="62">
      <c r="A62" s="2" t="s">
        <v>416</v>
      </c>
      <c r="B62" s="2" t="s">
        <v>106</v>
      </c>
      <c r="C62" s="2" t="s">
        <v>107</v>
      </c>
      <c r="D62" s="2" t="s">
        <v>106</v>
      </c>
      <c r="E62" s="2" t="s">
        <v>106</v>
      </c>
      <c r="F62" s="2" t="s">
        <v>417</v>
      </c>
      <c r="G62" s="2" t="s">
        <v>418</v>
      </c>
      <c r="H62" s="2" t="s">
        <v>419</v>
      </c>
      <c r="I62" s="2" t="s">
        <v>388</v>
      </c>
      <c r="J62" s="2" t="s">
        <v>112</v>
      </c>
      <c r="K62" s="2" t="s">
        <v>420</v>
      </c>
      <c r="L62" s="3">
        <v>57.32</v>
      </c>
      <c r="M62" s="3">
        <v>60.19</v>
      </c>
      <c r="N62" s="3">
        <v>129.99</v>
      </c>
      <c r="O62" s="2" t="s">
        <v>156</v>
      </c>
      <c r="P62" s="2" t="s">
        <v>115</v>
      </c>
      <c r="Q62" s="2" t="s">
        <v>116</v>
      </c>
      <c r="R62" s="2" t="s">
        <v>117</v>
      </c>
      <c r="S62" s="2" t="s">
        <v>117</v>
      </c>
      <c r="T62" s="2" t="s">
        <v>117</v>
      </c>
      <c r="U62" s="2" t="s">
        <v>119</v>
      </c>
      <c r="V62" s="2" t="s">
        <v>120</v>
      </c>
      <c r="W62" s="2" t="s">
        <v>245</v>
      </c>
      <c r="X62" s="2" t="s">
        <v>117</v>
      </c>
      <c r="Y62" s="2" t="s">
        <v>326</v>
      </c>
      <c r="Z62" s="4">
        <v>5</v>
      </c>
      <c r="AA62" s="4">
        <f>=ROUNDDOWN(7.14285714285714,0)</f>
      </c>
      <c r="AB62" s="5">
        <v>0.7</v>
      </c>
      <c r="AC62" s="2" t="s">
        <v>117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117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117</v>
      </c>
      <c r="BD62" s="8" t="s">
        <v>117</v>
      </c>
      <c r="BE62" s="4" t="s">
        <v>117</v>
      </c>
      <c r="BF62" s="8" t="s">
        <v>117</v>
      </c>
      <c r="BG62" s="7" t="s">
        <v>117</v>
      </c>
      <c r="BH62" s="7" t="s">
        <v>117</v>
      </c>
      <c r="BI62" s="7"/>
      <c r="BJ62" s="4">
        <v>3</v>
      </c>
      <c r="BK62" s="8">
        <v>192.32</v>
      </c>
      <c r="BL62" s="2" t="s">
        <v>421</v>
      </c>
      <c r="BM62" s="7"/>
      <c r="BN62" s="7"/>
      <c r="BO62" s="4"/>
      <c r="BP62" s="8"/>
      <c r="BQ62" s="4"/>
      <c r="BR62" s="8"/>
      <c r="BS62" s="7"/>
      <c r="BT62" s="7"/>
      <c r="BU62" s="2" t="s">
        <v>422</v>
      </c>
      <c r="BV62" s="2" t="s">
        <v>117</v>
      </c>
      <c r="BW62" s="2" t="s">
        <v>117</v>
      </c>
      <c r="BX62" s="2" t="s">
        <v>124</v>
      </c>
      <c r="BY62" s="2" t="s">
        <v>125</v>
      </c>
      <c r="BZ62" s="2" t="s">
        <v>126</v>
      </c>
      <c r="CA62" s="2" t="s">
        <v>328</v>
      </c>
      <c r="CB62" s="2" t="s">
        <v>423</v>
      </c>
      <c r="CC62" s="2" t="s">
        <v>128</v>
      </c>
      <c r="CD62" s="2" t="s">
        <v>117</v>
      </c>
      <c r="CE62" s="4"/>
      <c r="CF62" s="4">
        <v>5</v>
      </c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</row>
    <row r="63">
      <c r="A63" s="2" t="s">
        <v>424</v>
      </c>
      <c r="B63" s="2" t="s">
        <v>106</v>
      </c>
      <c r="C63" s="2" t="s">
        <v>107</v>
      </c>
      <c r="D63" s="2" t="s">
        <v>106</v>
      </c>
      <c r="E63" s="2" t="s">
        <v>106</v>
      </c>
      <c r="F63" s="2" t="s">
        <v>417</v>
      </c>
      <c r="G63" s="2" t="s">
        <v>418</v>
      </c>
      <c r="H63" s="2" t="s">
        <v>419</v>
      </c>
      <c r="I63" s="2" t="s">
        <v>388</v>
      </c>
      <c r="J63" s="2" t="s">
        <v>112</v>
      </c>
      <c r="K63" s="2" t="s">
        <v>425</v>
      </c>
      <c r="L63" s="3">
        <v>57.32</v>
      </c>
      <c r="M63" s="3">
        <v>60.19</v>
      </c>
      <c r="N63" s="3">
        <v>129.99</v>
      </c>
      <c r="O63" s="2" t="s">
        <v>114</v>
      </c>
      <c r="P63" s="2" t="s">
        <v>115</v>
      </c>
      <c r="Q63" s="2" t="s">
        <v>116</v>
      </c>
      <c r="R63" s="2" t="s">
        <v>117</v>
      </c>
      <c r="S63" s="2" t="s">
        <v>117</v>
      </c>
      <c r="T63" s="2" t="s">
        <v>117</v>
      </c>
      <c r="U63" s="2" t="s">
        <v>119</v>
      </c>
      <c r="V63" s="2" t="s">
        <v>120</v>
      </c>
      <c r="W63" s="2" t="s">
        <v>121</v>
      </c>
      <c r="X63" s="2" t="s">
        <v>117</v>
      </c>
      <c r="Y63" s="2" t="s">
        <v>374</v>
      </c>
      <c r="Z63" s="4">
        <v>163</v>
      </c>
      <c r="AA63" s="4">
        <f>=ROUNDDOWN(163,0)</f>
      </c>
      <c r="AB63" s="5">
        <v>1</v>
      </c>
      <c r="AC63" s="2" t="s">
        <v>117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117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117</v>
      </c>
      <c r="AW63" s="8" t="s">
        <v>117</v>
      </c>
      <c r="AX63" s="4" t="s">
        <v>117</v>
      </c>
      <c r="AY63" s="8" t="s">
        <v>117</v>
      </c>
      <c r="AZ63" s="7" t="s">
        <v>117</v>
      </c>
      <c r="BA63" s="7" t="s">
        <v>117</v>
      </c>
      <c r="BB63" s="7"/>
      <c r="BC63" s="4" t="s">
        <v>117</v>
      </c>
      <c r="BD63" s="8" t="s">
        <v>117</v>
      </c>
      <c r="BE63" s="4" t="s">
        <v>117</v>
      </c>
      <c r="BF63" s="8" t="s">
        <v>117</v>
      </c>
      <c r="BG63" s="7" t="s">
        <v>117</v>
      </c>
      <c r="BH63" s="7" t="s">
        <v>117</v>
      </c>
      <c r="BI63" s="7"/>
      <c r="BJ63" s="4"/>
      <c r="BK63" s="8"/>
      <c r="BL63" s="2" t="s">
        <v>117</v>
      </c>
      <c r="BM63" s="7"/>
      <c r="BN63" s="7"/>
      <c r="BO63" s="4"/>
      <c r="BP63" s="8"/>
      <c r="BQ63" s="4"/>
      <c r="BR63" s="8"/>
      <c r="BS63" s="7"/>
      <c r="BT63" s="7"/>
      <c r="BU63" s="2" t="s">
        <v>426</v>
      </c>
      <c r="BV63" s="2" t="s">
        <v>117</v>
      </c>
      <c r="BW63" s="2" t="s">
        <v>117</v>
      </c>
      <c r="BX63" s="2" t="s">
        <v>124</v>
      </c>
      <c r="BY63" s="2" t="s">
        <v>125</v>
      </c>
      <c r="BZ63" s="2" t="s">
        <v>126</v>
      </c>
      <c r="CA63" s="2" t="s">
        <v>236</v>
      </c>
      <c r="CB63" s="2" t="s">
        <v>427</v>
      </c>
      <c r="CC63" s="2" t="s">
        <v>128</v>
      </c>
      <c r="CD63" s="2" t="s">
        <v>117</v>
      </c>
      <c r="CE63" s="4"/>
      <c r="CF63" s="4">
        <v>163</v>
      </c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</row>
    <row r="64">
      <c r="A64" s="2" t="s">
        <v>428</v>
      </c>
      <c r="B64" s="2" t="s">
        <v>106</v>
      </c>
      <c r="C64" s="2" t="s">
        <v>107</v>
      </c>
      <c r="D64" s="2" t="s">
        <v>106</v>
      </c>
      <c r="E64" s="2" t="s">
        <v>106</v>
      </c>
      <c r="F64" s="2" t="s">
        <v>417</v>
      </c>
      <c r="G64" s="2" t="s">
        <v>418</v>
      </c>
      <c r="H64" s="2" t="s">
        <v>419</v>
      </c>
      <c r="I64" s="2" t="s">
        <v>388</v>
      </c>
      <c r="J64" s="2" t="s">
        <v>130</v>
      </c>
      <c r="K64" s="2" t="s">
        <v>425</v>
      </c>
      <c r="L64" s="3">
        <v>93.71</v>
      </c>
      <c r="M64" s="3">
        <v>98.4</v>
      </c>
      <c r="N64" s="3">
        <v>209.99</v>
      </c>
      <c r="O64" s="2" t="s">
        <v>114</v>
      </c>
      <c r="P64" s="2" t="s">
        <v>115</v>
      </c>
      <c r="Q64" s="2" t="s">
        <v>116</v>
      </c>
      <c r="R64" s="2" t="s">
        <v>117</v>
      </c>
      <c r="S64" s="2" t="s">
        <v>117</v>
      </c>
      <c r="T64" s="2" t="s">
        <v>117</v>
      </c>
      <c r="U64" s="2" t="s">
        <v>119</v>
      </c>
      <c r="V64" s="2" t="s">
        <v>120</v>
      </c>
      <c r="W64" s="2" t="s">
        <v>121</v>
      </c>
      <c r="X64" s="2" t="s">
        <v>117</v>
      </c>
      <c r="Y64" s="2" t="s">
        <v>374</v>
      </c>
      <c r="Z64" s="4">
        <v>72</v>
      </c>
      <c r="AA64" s="4">
        <f>=ROUNDDOWN(240,0)</f>
      </c>
      <c r="AB64" s="5">
        <v>0.3</v>
      </c>
      <c r="AC64" s="2" t="s">
        <v>117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117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117</v>
      </c>
      <c r="AW64" s="8" t="s">
        <v>117</v>
      </c>
      <c r="AX64" s="4" t="s">
        <v>117</v>
      </c>
      <c r="AY64" s="8" t="s">
        <v>117</v>
      </c>
      <c r="AZ64" s="7" t="s">
        <v>117</v>
      </c>
      <c r="BA64" s="7" t="s">
        <v>117</v>
      </c>
      <c r="BB64" s="7"/>
      <c r="BC64" s="4" t="s">
        <v>117</v>
      </c>
      <c r="BD64" s="8" t="s">
        <v>117</v>
      </c>
      <c r="BE64" s="4" t="s">
        <v>117</v>
      </c>
      <c r="BF64" s="8" t="s">
        <v>117</v>
      </c>
      <c r="BG64" s="7" t="s">
        <v>117</v>
      </c>
      <c r="BH64" s="7" t="s">
        <v>117</v>
      </c>
      <c r="BI64" s="7"/>
      <c r="BJ64" s="4">
        <v>1</v>
      </c>
      <c r="BK64" s="8">
        <v>209.99</v>
      </c>
      <c r="BL64" s="2" t="s">
        <v>294</v>
      </c>
      <c r="BM64" s="7"/>
      <c r="BN64" s="7"/>
      <c r="BO64" s="4"/>
      <c r="BP64" s="8"/>
      <c r="BQ64" s="4"/>
      <c r="BR64" s="8"/>
      <c r="BS64" s="7"/>
      <c r="BT64" s="7"/>
      <c r="BU64" s="2" t="s">
        <v>429</v>
      </c>
      <c r="BV64" s="2" t="s">
        <v>117</v>
      </c>
      <c r="BW64" s="2" t="s">
        <v>117</v>
      </c>
      <c r="BX64" s="2" t="s">
        <v>124</v>
      </c>
      <c r="BY64" s="2" t="s">
        <v>125</v>
      </c>
      <c r="BZ64" s="2" t="s">
        <v>126</v>
      </c>
      <c r="CA64" s="2" t="s">
        <v>236</v>
      </c>
      <c r="CB64" s="2" t="s">
        <v>430</v>
      </c>
      <c r="CC64" s="2" t="s">
        <v>128</v>
      </c>
      <c r="CD64" s="2" t="s">
        <v>117</v>
      </c>
      <c r="CE64" s="4"/>
      <c r="CF64" s="4">
        <v>72</v>
      </c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</row>
    <row r="65">
      <c r="A65" s="2" t="s">
        <v>431</v>
      </c>
      <c r="B65" s="2" t="s">
        <v>106</v>
      </c>
      <c r="C65" s="2" t="s">
        <v>107</v>
      </c>
      <c r="D65" s="2" t="s">
        <v>106</v>
      </c>
      <c r="E65" s="2" t="s">
        <v>106</v>
      </c>
      <c r="F65" s="2" t="s">
        <v>417</v>
      </c>
      <c r="G65" s="2" t="s">
        <v>418</v>
      </c>
      <c r="H65" s="2" t="s">
        <v>419</v>
      </c>
      <c r="I65" s="2" t="s">
        <v>388</v>
      </c>
      <c r="J65" s="2" t="s">
        <v>135</v>
      </c>
      <c r="K65" s="2" t="s">
        <v>425</v>
      </c>
      <c r="L65" s="3">
        <v>124.04</v>
      </c>
      <c r="M65" s="3">
        <v>130.24</v>
      </c>
      <c r="N65" s="3">
        <v>279.99</v>
      </c>
      <c r="O65" s="2" t="s">
        <v>114</v>
      </c>
      <c r="P65" s="2" t="s">
        <v>115</v>
      </c>
      <c r="Q65" s="2" t="s">
        <v>116</v>
      </c>
      <c r="R65" s="2" t="s">
        <v>117</v>
      </c>
      <c r="S65" s="2" t="s">
        <v>117</v>
      </c>
      <c r="T65" s="2" t="s">
        <v>117</v>
      </c>
      <c r="U65" s="2" t="s">
        <v>119</v>
      </c>
      <c r="V65" s="2" t="s">
        <v>120</v>
      </c>
      <c r="W65" s="2" t="s">
        <v>121</v>
      </c>
      <c r="X65" s="2" t="s">
        <v>117</v>
      </c>
      <c r="Y65" s="2" t="s">
        <v>374</v>
      </c>
      <c r="Z65" s="4">
        <v>28</v>
      </c>
      <c r="AA65" s="4">
        <f>=ROUNDDOWN(46.6666666666667,0)</f>
      </c>
      <c r="AB65" s="5">
        <v>0.6</v>
      </c>
      <c r="AC65" s="2" t="s">
        <v>117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117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117</v>
      </c>
      <c r="AW65" s="8" t="s">
        <v>117</v>
      </c>
      <c r="AX65" s="4" t="s">
        <v>117</v>
      </c>
      <c r="AY65" s="8" t="s">
        <v>117</v>
      </c>
      <c r="AZ65" s="7" t="s">
        <v>117</v>
      </c>
      <c r="BA65" s="7" t="s">
        <v>117</v>
      </c>
      <c r="BB65" s="7"/>
      <c r="BC65" s="4" t="s">
        <v>117</v>
      </c>
      <c r="BD65" s="8" t="s">
        <v>117</v>
      </c>
      <c r="BE65" s="4" t="s">
        <v>117</v>
      </c>
      <c r="BF65" s="8" t="s">
        <v>117</v>
      </c>
      <c r="BG65" s="7" t="s">
        <v>117</v>
      </c>
      <c r="BH65" s="7" t="s">
        <v>117</v>
      </c>
      <c r="BI65" s="7"/>
      <c r="BJ65" s="4">
        <v>2</v>
      </c>
      <c r="BK65" s="8">
        <v>279.98</v>
      </c>
      <c r="BL65" s="2" t="s">
        <v>432</v>
      </c>
      <c r="BM65" s="7"/>
      <c r="BN65" s="7"/>
      <c r="BO65" s="4"/>
      <c r="BP65" s="8"/>
      <c r="BQ65" s="4"/>
      <c r="BR65" s="8"/>
      <c r="BS65" s="7"/>
      <c r="BT65" s="7"/>
      <c r="BU65" s="2" t="s">
        <v>433</v>
      </c>
      <c r="BV65" s="2" t="s">
        <v>117</v>
      </c>
      <c r="BW65" s="2" t="s">
        <v>117</v>
      </c>
      <c r="BX65" s="2" t="s">
        <v>124</v>
      </c>
      <c r="BY65" s="2" t="s">
        <v>125</v>
      </c>
      <c r="BZ65" s="2" t="s">
        <v>126</v>
      </c>
      <c r="CA65" s="2" t="s">
        <v>236</v>
      </c>
      <c r="CB65" s="2" t="s">
        <v>434</v>
      </c>
      <c r="CC65" s="2" t="s">
        <v>128</v>
      </c>
      <c r="CD65" s="2" t="s">
        <v>117</v>
      </c>
      <c r="CE65" s="4"/>
      <c r="CF65" s="4">
        <v>28</v>
      </c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</row>
    <row r="66">
      <c r="A66" s="2" t="s">
        <v>435</v>
      </c>
      <c r="B66" s="2" t="s">
        <v>106</v>
      </c>
      <c r="C66" s="2" t="s">
        <v>107</v>
      </c>
      <c r="D66" s="2" t="s">
        <v>106</v>
      </c>
      <c r="E66" s="2" t="s">
        <v>106</v>
      </c>
      <c r="F66" s="2" t="s">
        <v>436</v>
      </c>
      <c r="G66" s="2" t="s">
        <v>436</v>
      </c>
      <c r="H66" s="2" t="s">
        <v>436</v>
      </c>
      <c r="I66" s="2" t="s">
        <v>437</v>
      </c>
      <c r="J66" s="2" t="s">
        <v>112</v>
      </c>
      <c r="K66" s="2" t="s">
        <v>274</v>
      </c>
      <c r="L66" s="3">
        <v>89.7</v>
      </c>
      <c r="M66" s="3">
        <v>94.19</v>
      </c>
      <c r="N66" s="3">
        <v>199.99</v>
      </c>
      <c r="O66" s="2" t="s">
        <v>114</v>
      </c>
      <c r="P66" s="2" t="s">
        <v>115</v>
      </c>
      <c r="Q66" s="2" t="s">
        <v>116</v>
      </c>
      <c r="R66" s="2" t="s">
        <v>117</v>
      </c>
      <c r="S66" s="2" t="s">
        <v>117</v>
      </c>
      <c r="T66" s="2" t="s">
        <v>117</v>
      </c>
      <c r="U66" s="2" t="s">
        <v>119</v>
      </c>
      <c r="V66" s="2" t="s">
        <v>275</v>
      </c>
      <c r="W66" s="2" t="s">
        <v>330</v>
      </c>
      <c r="X66" s="2" t="s">
        <v>117</v>
      </c>
      <c r="Y66" s="2" t="s">
        <v>438</v>
      </c>
      <c r="Z66" s="4">
        <v>184</v>
      </c>
      <c r="AA66" s="4">
        <f>=ROUNDDOWN(613.333333333333,0)</f>
      </c>
      <c r="AB66" s="5">
        <v>0.3</v>
      </c>
      <c r="AC66" s="2" t="s">
        <v>117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117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117</v>
      </c>
      <c r="AW66" s="8" t="s">
        <v>117</v>
      </c>
      <c r="AX66" s="4" t="s">
        <v>117</v>
      </c>
      <c r="AY66" s="8" t="s">
        <v>117</v>
      </c>
      <c r="AZ66" s="7" t="s">
        <v>117</v>
      </c>
      <c r="BA66" s="7" t="s">
        <v>117</v>
      </c>
      <c r="BB66" s="7"/>
      <c r="BC66" s="4" t="s">
        <v>117</v>
      </c>
      <c r="BD66" s="8" t="s">
        <v>117</v>
      </c>
      <c r="BE66" s="4" t="s">
        <v>117</v>
      </c>
      <c r="BF66" s="8" t="s">
        <v>117</v>
      </c>
      <c r="BG66" s="7" t="s">
        <v>117</v>
      </c>
      <c r="BH66" s="7" t="s">
        <v>117</v>
      </c>
      <c r="BI66" s="7"/>
      <c r="BJ66" s="4">
        <v>1</v>
      </c>
      <c r="BK66" s="8"/>
      <c r="BL66" s="2" t="s">
        <v>180</v>
      </c>
      <c r="BM66" s="7"/>
      <c r="BN66" s="7"/>
      <c r="BO66" s="4"/>
      <c r="BP66" s="8"/>
      <c r="BQ66" s="4"/>
      <c r="BR66" s="8"/>
      <c r="BS66" s="7"/>
      <c r="BT66" s="7"/>
      <c r="BU66" s="2" t="s">
        <v>439</v>
      </c>
      <c r="BV66" s="2" t="s">
        <v>117</v>
      </c>
      <c r="BW66" s="2" t="s">
        <v>117</v>
      </c>
      <c r="BX66" s="2" t="s">
        <v>124</v>
      </c>
      <c r="BY66" s="2" t="s">
        <v>125</v>
      </c>
      <c r="BZ66" s="2" t="s">
        <v>126</v>
      </c>
      <c r="CA66" s="2" t="s">
        <v>440</v>
      </c>
      <c r="CB66" s="2" t="s">
        <v>441</v>
      </c>
      <c r="CC66" s="2" t="s">
        <v>128</v>
      </c>
      <c r="CD66" s="2" t="s">
        <v>117</v>
      </c>
      <c r="CE66" s="4"/>
      <c r="CF66" s="4">
        <v>184</v>
      </c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</row>
    <row r="67">
      <c r="A67" s="2" t="s">
        <v>442</v>
      </c>
      <c r="B67" s="2" t="s">
        <v>106</v>
      </c>
      <c r="C67" s="2" t="s">
        <v>107</v>
      </c>
      <c r="D67" s="2" t="s">
        <v>106</v>
      </c>
      <c r="E67" s="2" t="s">
        <v>106</v>
      </c>
      <c r="F67" s="2" t="s">
        <v>436</v>
      </c>
      <c r="G67" s="2" t="s">
        <v>436</v>
      </c>
      <c r="H67" s="2" t="s">
        <v>436</v>
      </c>
      <c r="I67" s="2" t="s">
        <v>437</v>
      </c>
      <c r="J67" s="2" t="s">
        <v>135</v>
      </c>
      <c r="K67" s="2" t="s">
        <v>274</v>
      </c>
      <c r="L67" s="3">
        <v>211.98</v>
      </c>
      <c r="M67" s="3">
        <v>222.58</v>
      </c>
      <c r="N67" s="3">
        <v>474.99</v>
      </c>
      <c r="O67" s="2" t="s">
        <v>114</v>
      </c>
      <c r="P67" s="2" t="s">
        <v>115</v>
      </c>
      <c r="Q67" s="2" t="s">
        <v>116</v>
      </c>
      <c r="R67" s="2" t="s">
        <v>117</v>
      </c>
      <c r="S67" s="2" t="s">
        <v>117</v>
      </c>
      <c r="T67" s="2" t="s">
        <v>117</v>
      </c>
      <c r="U67" s="2" t="s">
        <v>119</v>
      </c>
      <c r="V67" s="2" t="s">
        <v>275</v>
      </c>
      <c r="W67" s="2" t="s">
        <v>330</v>
      </c>
      <c r="X67" s="2" t="s">
        <v>117</v>
      </c>
      <c r="Y67" s="2" t="s">
        <v>438</v>
      </c>
      <c r="Z67" s="4">
        <v>88</v>
      </c>
      <c r="AA67" s="4">
        <f>=ROUNDDOWN({0},0)</f>
      </c>
      <c r="AB67" s="5"/>
      <c r="AC67" s="2" t="s">
        <v>117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117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117</v>
      </c>
      <c r="AW67" s="8" t="s">
        <v>117</v>
      </c>
      <c r="AX67" s="4" t="s">
        <v>117</v>
      </c>
      <c r="AY67" s="8" t="s">
        <v>117</v>
      </c>
      <c r="AZ67" s="7" t="s">
        <v>117</v>
      </c>
      <c r="BA67" s="7" t="s">
        <v>117</v>
      </c>
      <c r="BB67" s="7"/>
      <c r="BC67" s="4" t="s">
        <v>117</v>
      </c>
      <c r="BD67" s="8" t="s">
        <v>117</v>
      </c>
      <c r="BE67" s="4" t="s">
        <v>117</v>
      </c>
      <c r="BF67" s="8" t="s">
        <v>117</v>
      </c>
      <c r="BG67" s="7" t="s">
        <v>117</v>
      </c>
      <c r="BH67" s="7" t="s">
        <v>117</v>
      </c>
      <c r="BI67" s="7"/>
      <c r="BJ67" s="4"/>
      <c r="BK67" s="8"/>
      <c r="BL67" s="2" t="s">
        <v>117</v>
      </c>
      <c r="BM67" s="7"/>
      <c r="BN67" s="7"/>
      <c r="BO67" s="4"/>
      <c r="BP67" s="8"/>
      <c r="BQ67" s="4"/>
      <c r="BR67" s="8"/>
      <c r="BS67" s="7"/>
      <c r="BT67" s="7"/>
      <c r="BU67" s="2" t="s">
        <v>443</v>
      </c>
      <c r="BV67" s="2" t="s">
        <v>117</v>
      </c>
      <c r="BW67" s="2" t="s">
        <v>117</v>
      </c>
      <c r="BX67" s="2" t="s">
        <v>124</v>
      </c>
      <c r="BY67" s="2" t="s">
        <v>125</v>
      </c>
      <c r="BZ67" s="2" t="s">
        <v>126</v>
      </c>
      <c r="CA67" s="2" t="s">
        <v>440</v>
      </c>
      <c r="CB67" s="2" t="s">
        <v>444</v>
      </c>
      <c r="CC67" s="2" t="s">
        <v>128</v>
      </c>
      <c r="CD67" s="2" t="s">
        <v>117</v>
      </c>
      <c r="CE67" s="4"/>
      <c r="CF67" s="4">
        <v>88</v>
      </c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</row>
    <row r="68">
      <c r="A68" s="2" t="s">
        <v>445</v>
      </c>
      <c r="B68" s="2" t="s">
        <v>106</v>
      </c>
      <c r="C68" s="2" t="s">
        <v>107</v>
      </c>
      <c r="D68" s="2" t="s">
        <v>106</v>
      </c>
      <c r="E68" s="2" t="s">
        <v>106</v>
      </c>
      <c r="F68" s="2" t="s">
        <v>446</v>
      </c>
      <c r="G68" s="2" t="s">
        <v>446</v>
      </c>
      <c r="H68" s="2" t="s">
        <v>446</v>
      </c>
      <c r="I68" s="2" t="s">
        <v>437</v>
      </c>
      <c r="J68" s="2" t="s">
        <v>400</v>
      </c>
      <c r="K68" s="2" t="s">
        <v>274</v>
      </c>
      <c r="L68" s="3">
        <v>29</v>
      </c>
      <c r="M68" s="3">
        <v>30.45</v>
      </c>
      <c r="N68" s="3">
        <v>59.99</v>
      </c>
      <c r="O68" s="2" t="s">
        <v>114</v>
      </c>
      <c r="P68" s="2" t="s">
        <v>115</v>
      </c>
      <c r="Q68" s="2" t="s">
        <v>116</v>
      </c>
      <c r="R68" s="2" t="s">
        <v>117</v>
      </c>
      <c r="S68" s="2" t="s">
        <v>447</v>
      </c>
      <c r="T68" s="2" t="s">
        <v>117</v>
      </c>
      <c r="U68" s="2" t="s">
        <v>119</v>
      </c>
      <c r="V68" s="2" t="s">
        <v>253</v>
      </c>
      <c r="W68" s="2" t="s">
        <v>330</v>
      </c>
      <c r="X68" s="2" t="s">
        <v>117</v>
      </c>
      <c r="Y68" s="2" t="s">
        <v>122</v>
      </c>
      <c r="Z68" s="4">
        <v>50</v>
      </c>
      <c r="AA68" s="4">
        <f>=ROUNDDOWN(500,0)</f>
      </c>
      <c r="AB68" s="5">
        <v>0.1</v>
      </c>
      <c r="AC68" s="2" t="s">
        <v>117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117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117</v>
      </c>
      <c r="AW68" s="8" t="s">
        <v>117</v>
      </c>
      <c r="AX68" s="4" t="s">
        <v>117</v>
      </c>
      <c r="AY68" s="8" t="s">
        <v>117</v>
      </c>
      <c r="AZ68" s="7" t="s">
        <v>117</v>
      </c>
      <c r="BA68" s="7" t="s">
        <v>117</v>
      </c>
      <c r="BB68" s="7"/>
      <c r="BC68" s="4" t="s">
        <v>117</v>
      </c>
      <c r="BD68" s="8" t="s">
        <v>117</v>
      </c>
      <c r="BE68" s="4" t="s">
        <v>117</v>
      </c>
      <c r="BF68" s="8" t="s">
        <v>117</v>
      </c>
      <c r="BG68" s="7" t="s">
        <v>117</v>
      </c>
      <c r="BH68" s="7" t="s">
        <v>117</v>
      </c>
      <c r="BI68" s="7"/>
      <c r="BJ68" s="4"/>
      <c r="BK68" s="8"/>
      <c r="BL68" s="2" t="s">
        <v>117</v>
      </c>
      <c r="BM68" s="7"/>
      <c r="BN68" s="7"/>
      <c r="BO68" s="4"/>
      <c r="BP68" s="8"/>
      <c r="BQ68" s="4"/>
      <c r="BR68" s="8"/>
      <c r="BS68" s="7"/>
      <c r="BT68" s="7"/>
      <c r="BU68" s="2" t="s">
        <v>448</v>
      </c>
      <c r="BV68" s="2" t="s">
        <v>117</v>
      </c>
      <c r="BW68" s="2" t="s">
        <v>117</v>
      </c>
      <c r="BX68" s="2" t="s">
        <v>124</v>
      </c>
      <c r="BY68" s="2" t="s">
        <v>125</v>
      </c>
      <c r="BZ68" s="2" t="s">
        <v>126</v>
      </c>
      <c r="CA68" s="2" t="s">
        <v>127</v>
      </c>
      <c r="CB68" s="2" t="s">
        <v>117</v>
      </c>
      <c r="CC68" s="2" t="s">
        <v>128</v>
      </c>
      <c r="CD68" s="2" t="s">
        <v>117</v>
      </c>
      <c r="CE68" s="4"/>
      <c r="CF68" s="4">
        <v>50</v>
      </c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</row>
    <row r="69">
      <c r="A69" s="2" t="s">
        <v>449</v>
      </c>
      <c r="B69" s="2" t="s">
        <v>106</v>
      </c>
      <c r="C69" s="2" t="s">
        <v>107</v>
      </c>
      <c r="D69" s="2" t="s">
        <v>106</v>
      </c>
      <c r="E69" s="2" t="s">
        <v>106</v>
      </c>
      <c r="F69" s="2" t="s">
        <v>446</v>
      </c>
      <c r="G69" s="2" t="s">
        <v>446</v>
      </c>
      <c r="H69" s="2" t="s">
        <v>446</v>
      </c>
      <c r="I69" s="2" t="s">
        <v>437</v>
      </c>
      <c r="J69" s="2" t="s">
        <v>130</v>
      </c>
      <c r="K69" s="2" t="s">
        <v>274</v>
      </c>
      <c r="L69" s="3">
        <v>134.55</v>
      </c>
      <c r="M69" s="3">
        <v>141.28</v>
      </c>
      <c r="N69" s="3">
        <v>280.49</v>
      </c>
      <c r="O69" s="2" t="s">
        <v>114</v>
      </c>
      <c r="P69" s="2" t="s">
        <v>115</v>
      </c>
      <c r="Q69" s="2" t="s">
        <v>116</v>
      </c>
      <c r="R69" s="2" t="s">
        <v>117</v>
      </c>
      <c r="S69" s="2" t="s">
        <v>447</v>
      </c>
      <c r="T69" s="2" t="s">
        <v>117</v>
      </c>
      <c r="U69" s="2" t="s">
        <v>119</v>
      </c>
      <c r="V69" s="2" t="s">
        <v>253</v>
      </c>
      <c r="W69" s="2" t="s">
        <v>330</v>
      </c>
      <c r="X69" s="2" t="s">
        <v>117</v>
      </c>
      <c r="Y69" s="2" t="s">
        <v>122</v>
      </c>
      <c r="Z69" s="4">
        <v>34</v>
      </c>
      <c r="AA69" s="4">
        <f>=ROUNDDOWN(340,0)</f>
      </c>
      <c r="AB69" s="5">
        <v>0.1</v>
      </c>
      <c r="AC69" s="2" t="s">
        <v>117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117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117</v>
      </c>
      <c r="AW69" s="8" t="s">
        <v>117</v>
      </c>
      <c r="AX69" s="4" t="s">
        <v>117</v>
      </c>
      <c r="AY69" s="8" t="s">
        <v>117</v>
      </c>
      <c r="AZ69" s="7" t="s">
        <v>117</v>
      </c>
      <c r="BA69" s="7" t="s">
        <v>117</v>
      </c>
      <c r="BB69" s="7"/>
      <c r="BC69" s="4" t="s">
        <v>117</v>
      </c>
      <c r="BD69" s="8" t="s">
        <v>117</v>
      </c>
      <c r="BE69" s="4" t="s">
        <v>117</v>
      </c>
      <c r="BF69" s="8" t="s">
        <v>117</v>
      </c>
      <c r="BG69" s="7" t="s">
        <v>117</v>
      </c>
      <c r="BH69" s="7" t="s">
        <v>117</v>
      </c>
      <c r="BI69" s="7"/>
      <c r="BJ69" s="4"/>
      <c r="BK69" s="8"/>
      <c r="BL69" s="2" t="s">
        <v>117</v>
      </c>
      <c r="BM69" s="7"/>
      <c r="BN69" s="7"/>
      <c r="BO69" s="4"/>
      <c r="BP69" s="8"/>
      <c r="BQ69" s="4"/>
      <c r="BR69" s="8"/>
      <c r="BS69" s="7"/>
      <c r="BT69" s="7"/>
      <c r="BU69" s="2" t="s">
        <v>450</v>
      </c>
      <c r="BV69" s="2" t="s">
        <v>117</v>
      </c>
      <c r="BW69" s="2" t="s">
        <v>117</v>
      </c>
      <c r="BX69" s="2" t="s">
        <v>124</v>
      </c>
      <c r="BY69" s="2" t="s">
        <v>125</v>
      </c>
      <c r="BZ69" s="2" t="s">
        <v>126</v>
      </c>
      <c r="CA69" s="2" t="s">
        <v>127</v>
      </c>
      <c r="CB69" s="2" t="s">
        <v>451</v>
      </c>
      <c r="CC69" s="2" t="s">
        <v>128</v>
      </c>
      <c r="CD69" s="2" t="s">
        <v>117</v>
      </c>
      <c r="CE69" s="4"/>
      <c r="CF69" s="4">
        <v>34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</row>
    <row r="70">
      <c r="A70" s="2" t="s">
        <v>452</v>
      </c>
      <c r="B70" s="2" t="s">
        <v>106</v>
      </c>
      <c r="C70" s="2" t="s">
        <v>107</v>
      </c>
      <c r="D70" s="2" t="s">
        <v>106</v>
      </c>
      <c r="E70" s="2" t="s">
        <v>106</v>
      </c>
      <c r="F70" s="2" t="s">
        <v>446</v>
      </c>
      <c r="G70" s="2" t="s">
        <v>446</v>
      </c>
      <c r="H70" s="2" t="s">
        <v>446</v>
      </c>
      <c r="I70" s="2" t="s">
        <v>453</v>
      </c>
      <c r="J70" s="2" t="s">
        <v>112</v>
      </c>
      <c r="K70" s="2" t="s">
        <v>176</v>
      </c>
      <c r="L70" s="3">
        <v>89.7</v>
      </c>
      <c r="M70" s="3">
        <v>94.19</v>
      </c>
      <c r="N70" s="3">
        <v>199.99</v>
      </c>
      <c r="O70" s="2" t="s">
        <v>114</v>
      </c>
      <c r="P70" s="2" t="s">
        <v>115</v>
      </c>
      <c r="Q70" s="2" t="s">
        <v>116</v>
      </c>
      <c r="R70" s="2" t="s">
        <v>117</v>
      </c>
      <c r="S70" s="2" t="s">
        <v>454</v>
      </c>
      <c r="T70" s="2" t="s">
        <v>117</v>
      </c>
      <c r="U70" s="2" t="s">
        <v>119</v>
      </c>
      <c r="V70" s="2" t="s">
        <v>253</v>
      </c>
      <c r="W70" s="2" t="s">
        <v>330</v>
      </c>
      <c r="X70" s="2" t="s">
        <v>117</v>
      </c>
      <c r="Y70" s="2" t="s">
        <v>122</v>
      </c>
      <c r="Z70" s="4">
        <v>120</v>
      </c>
      <c r="AA70" s="4">
        <f>=ROUNDDOWN(1200,0)</f>
      </c>
      <c r="AB70" s="5">
        <v>0.1</v>
      </c>
      <c r="AC70" s="2" t="s">
        <v>117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117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117</v>
      </c>
      <c r="AW70" s="8" t="s">
        <v>117</v>
      </c>
      <c r="AX70" s="4" t="s">
        <v>117</v>
      </c>
      <c r="AY70" s="8" t="s">
        <v>117</v>
      </c>
      <c r="AZ70" s="7" t="s">
        <v>117</v>
      </c>
      <c r="BA70" s="7" t="s">
        <v>117</v>
      </c>
      <c r="BB70" s="7"/>
      <c r="BC70" s="4" t="s">
        <v>117</v>
      </c>
      <c r="BD70" s="8" t="s">
        <v>117</v>
      </c>
      <c r="BE70" s="4" t="s">
        <v>117</v>
      </c>
      <c r="BF70" s="8" t="s">
        <v>117</v>
      </c>
      <c r="BG70" s="7" t="s">
        <v>117</v>
      </c>
      <c r="BH70" s="7" t="s">
        <v>117</v>
      </c>
      <c r="BI70" s="7"/>
      <c r="BJ70" s="4">
        <v>1</v>
      </c>
      <c r="BK70" s="8">
        <v>106.44</v>
      </c>
      <c r="BL70" s="2" t="s">
        <v>180</v>
      </c>
      <c r="BM70" s="7"/>
      <c r="BN70" s="7"/>
      <c r="BO70" s="4"/>
      <c r="BP70" s="8"/>
      <c r="BQ70" s="4"/>
      <c r="BR70" s="8"/>
      <c r="BS70" s="7"/>
      <c r="BT70" s="7"/>
      <c r="BU70" s="2" t="s">
        <v>455</v>
      </c>
      <c r="BV70" s="2" t="s">
        <v>117</v>
      </c>
      <c r="BW70" s="2" t="s">
        <v>117</v>
      </c>
      <c r="BX70" s="2" t="s">
        <v>124</v>
      </c>
      <c r="BY70" s="2" t="s">
        <v>125</v>
      </c>
      <c r="BZ70" s="2" t="s">
        <v>126</v>
      </c>
      <c r="CA70" s="2" t="s">
        <v>127</v>
      </c>
      <c r="CB70" s="2" t="s">
        <v>456</v>
      </c>
      <c r="CC70" s="2" t="s">
        <v>128</v>
      </c>
      <c r="CD70" s="2" t="s">
        <v>117</v>
      </c>
      <c r="CE70" s="4"/>
      <c r="CF70" s="4">
        <v>120</v>
      </c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</row>
    <row r="71">
      <c r="A71" s="2" t="s">
        <v>457</v>
      </c>
      <c r="B71" s="2" t="s">
        <v>106</v>
      </c>
      <c r="C71" s="2" t="s">
        <v>107</v>
      </c>
      <c r="D71" s="2" t="s">
        <v>106</v>
      </c>
      <c r="E71" s="2" t="s">
        <v>106</v>
      </c>
      <c r="F71" s="2" t="s">
        <v>446</v>
      </c>
      <c r="G71" s="2" t="s">
        <v>446</v>
      </c>
      <c r="H71" s="2" t="s">
        <v>446</v>
      </c>
      <c r="I71" s="2" t="s">
        <v>453</v>
      </c>
      <c r="J71" s="2" t="s">
        <v>130</v>
      </c>
      <c r="K71" s="2" t="s">
        <v>176</v>
      </c>
      <c r="L71" s="3">
        <v>134.55</v>
      </c>
      <c r="M71" s="3">
        <v>141.28</v>
      </c>
      <c r="N71" s="3">
        <v>280.49</v>
      </c>
      <c r="O71" s="2" t="s">
        <v>114</v>
      </c>
      <c r="P71" s="2" t="s">
        <v>115</v>
      </c>
      <c r="Q71" s="2" t="s">
        <v>116</v>
      </c>
      <c r="R71" s="2" t="s">
        <v>117</v>
      </c>
      <c r="S71" s="2" t="s">
        <v>454</v>
      </c>
      <c r="T71" s="2" t="s">
        <v>117</v>
      </c>
      <c r="U71" s="2" t="s">
        <v>119</v>
      </c>
      <c r="V71" s="2" t="s">
        <v>253</v>
      </c>
      <c r="W71" s="2" t="s">
        <v>330</v>
      </c>
      <c r="X71" s="2" t="s">
        <v>117</v>
      </c>
      <c r="Y71" s="2" t="s">
        <v>122</v>
      </c>
      <c r="Z71" s="4">
        <v>34</v>
      </c>
      <c r="AA71" s="4">
        <f>=ROUNDDOWN(24.2857142857143,0)</f>
      </c>
      <c r="AB71" s="5">
        <v>1.4</v>
      </c>
      <c r="AC71" s="2" t="s">
        <v>117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117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117</v>
      </c>
      <c r="AW71" s="8" t="s">
        <v>117</v>
      </c>
      <c r="AX71" s="4" t="s">
        <v>117</v>
      </c>
      <c r="AY71" s="8" t="s">
        <v>117</v>
      </c>
      <c r="AZ71" s="7" t="s">
        <v>117</v>
      </c>
      <c r="BA71" s="7" t="s">
        <v>117</v>
      </c>
      <c r="BB71" s="7"/>
      <c r="BC71" s="4" t="s">
        <v>117</v>
      </c>
      <c r="BD71" s="8" t="s">
        <v>117</v>
      </c>
      <c r="BE71" s="4" t="s">
        <v>117</v>
      </c>
      <c r="BF71" s="8" t="s">
        <v>117</v>
      </c>
      <c r="BG71" s="7" t="s">
        <v>117</v>
      </c>
      <c r="BH71" s="7" t="s">
        <v>117</v>
      </c>
      <c r="BI71" s="7"/>
      <c r="BJ71" s="4">
        <v>2</v>
      </c>
      <c r="BK71" s="8">
        <v>440.63</v>
      </c>
      <c r="BL71" s="2" t="s">
        <v>458</v>
      </c>
      <c r="BM71" s="7"/>
      <c r="BN71" s="7"/>
      <c r="BO71" s="4"/>
      <c r="BP71" s="8"/>
      <c r="BQ71" s="4"/>
      <c r="BR71" s="8"/>
      <c r="BS71" s="7"/>
      <c r="BT71" s="7"/>
      <c r="BU71" s="2" t="s">
        <v>459</v>
      </c>
      <c r="BV71" s="2" t="s">
        <v>117</v>
      </c>
      <c r="BW71" s="2" t="s">
        <v>117</v>
      </c>
      <c r="BX71" s="2" t="s">
        <v>124</v>
      </c>
      <c r="BY71" s="2" t="s">
        <v>125</v>
      </c>
      <c r="BZ71" s="2" t="s">
        <v>126</v>
      </c>
      <c r="CA71" s="2" t="s">
        <v>127</v>
      </c>
      <c r="CB71" s="2" t="s">
        <v>460</v>
      </c>
      <c r="CC71" s="2" t="s">
        <v>128</v>
      </c>
      <c r="CD71" s="2" t="s">
        <v>117</v>
      </c>
      <c r="CE71" s="4"/>
      <c r="CF71" s="4">
        <v>34</v>
      </c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</row>
    <row r="72">
      <c r="A72" s="2" t="s">
        <v>461</v>
      </c>
      <c r="B72" s="2" t="s">
        <v>106</v>
      </c>
      <c r="C72" s="2" t="s">
        <v>107</v>
      </c>
      <c r="D72" s="2" t="s">
        <v>106</v>
      </c>
      <c r="E72" s="2" t="s">
        <v>106</v>
      </c>
      <c r="F72" s="2" t="s">
        <v>446</v>
      </c>
      <c r="G72" s="2" t="s">
        <v>446</v>
      </c>
      <c r="H72" s="2" t="s">
        <v>446</v>
      </c>
      <c r="I72" s="2" t="s">
        <v>453</v>
      </c>
      <c r="J72" s="2" t="s">
        <v>135</v>
      </c>
      <c r="K72" s="2" t="s">
        <v>176</v>
      </c>
      <c r="L72" s="3">
        <v>211.98</v>
      </c>
      <c r="M72" s="3">
        <v>222.58</v>
      </c>
      <c r="N72" s="3">
        <v>474.99</v>
      </c>
      <c r="O72" s="2" t="s">
        <v>114</v>
      </c>
      <c r="P72" s="2" t="s">
        <v>115</v>
      </c>
      <c r="Q72" s="2" t="s">
        <v>116</v>
      </c>
      <c r="R72" s="2" t="s">
        <v>117</v>
      </c>
      <c r="S72" s="2" t="s">
        <v>454</v>
      </c>
      <c r="T72" s="2" t="s">
        <v>117</v>
      </c>
      <c r="U72" s="2" t="s">
        <v>119</v>
      </c>
      <c r="V72" s="2" t="s">
        <v>253</v>
      </c>
      <c r="W72" s="2" t="s">
        <v>330</v>
      </c>
      <c r="X72" s="2" t="s">
        <v>117</v>
      </c>
      <c r="Y72" s="2" t="s">
        <v>122</v>
      </c>
      <c r="Z72" s="4">
        <v>99</v>
      </c>
      <c r="AA72" s="4">
        <f>=ROUNDDOWN(495,0)</f>
      </c>
      <c r="AB72" s="5">
        <v>0.2</v>
      </c>
      <c r="AC72" s="2" t="s">
        <v>117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117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117</v>
      </c>
      <c r="AW72" s="8" t="s">
        <v>117</v>
      </c>
      <c r="AX72" s="4" t="s">
        <v>117</v>
      </c>
      <c r="AY72" s="8" t="s">
        <v>117</v>
      </c>
      <c r="AZ72" s="7" t="s">
        <v>117</v>
      </c>
      <c r="BA72" s="7" t="s">
        <v>117</v>
      </c>
      <c r="BB72" s="7"/>
      <c r="BC72" s="4" t="s">
        <v>117</v>
      </c>
      <c r="BD72" s="8" t="s">
        <v>117</v>
      </c>
      <c r="BE72" s="4" t="s">
        <v>117</v>
      </c>
      <c r="BF72" s="8" t="s">
        <v>117</v>
      </c>
      <c r="BG72" s="7" t="s">
        <v>117</v>
      </c>
      <c r="BH72" s="7" t="s">
        <v>117</v>
      </c>
      <c r="BI72" s="7"/>
      <c r="BJ72" s="4"/>
      <c r="BK72" s="8"/>
      <c r="BL72" s="2" t="s">
        <v>117</v>
      </c>
      <c r="BM72" s="7"/>
      <c r="BN72" s="7"/>
      <c r="BO72" s="4"/>
      <c r="BP72" s="8"/>
      <c r="BQ72" s="4"/>
      <c r="BR72" s="8"/>
      <c r="BS72" s="7"/>
      <c r="BT72" s="7"/>
      <c r="BU72" s="2" t="s">
        <v>462</v>
      </c>
      <c r="BV72" s="2" t="s">
        <v>117</v>
      </c>
      <c r="BW72" s="2" t="s">
        <v>117</v>
      </c>
      <c r="BX72" s="2" t="s">
        <v>124</v>
      </c>
      <c r="BY72" s="2" t="s">
        <v>125</v>
      </c>
      <c r="BZ72" s="2" t="s">
        <v>126</v>
      </c>
      <c r="CA72" s="2" t="s">
        <v>127</v>
      </c>
      <c r="CB72" s="2" t="s">
        <v>117</v>
      </c>
      <c r="CC72" s="2" t="s">
        <v>128</v>
      </c>
      <c r="CD72" s="2" t="s">
        <v>117</v>
      </c>
      <c r="CE72" s="4"/>
      <c r="CF72" s="4">
        <v>99</v>
      </c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>
      <c r="A73" s="16" t="s">
        <v>463</v>
      </c>
      <c r="B73" s="9" t="s">
        <v>117</v>
      </c>
      <c r="C73" s="9" t="s">
        <v>117</v>
      </c>
      <c r="D73" s="9" t="s">
        <v>117</v>
      </c>
      <c r="E73" s="9" t="s">
        <v>117</v>
      </c>
      <c r="F73" s="9" t="s">
        <v>117</v>
      </c>
      <c r="G73" s="9" t="s">
        <v>117</v>
      </c>
      <c r="H73" s="9" t="s">
        <v>117</v>
      </c>
      <c r="I73" s="9" t="s">
        <v>117</v>
      </c>
      <c r="J73" s="9" t="s">
        <v>117</v>
      </c>
      <c r="K73" s="9" t="s">
        <v>117</v>
      </c>
      <c r="L73" s="10"/>
      <c r="M73" s="10"/>
      <c r="N73" s="10"/>
      <c r="O73" s="9" t="s">
        <v>117</v>
      </c>
      <c r="P73" s="9" t="s">
        <v>117</v>
      </c>
      <c r="Q73" s="9" t="s">
        <v>117</v>
      </c>
      <c r="R73" s="9" t="s">
        <v>117</v>
      </c>
      <c r="S73" s="9" t="s">
        <v>117</v>
      </c>
      <c r="T73" s="9" t="s">
        <v>117</v>
      </c>
      <c r="U73" s="9" t="s">
        <v>117</v>
      </c>
      <c r="V73" s="9" t="s">
        <v>117</v>
      </c>
      <c r="W73" s="9" t="s">
        <v>117</v>
      </c>
      <c r="X73" s="9" t="s">
        <v>117</v>
      </c>
      <c r="Y73" s="9" t="s">
        <v>117</v>
      </c>
      <c r="Z73" s="11">
        <v>7463</v>
      </c>
      <c r="AA73" s="11">
        <f>=ROUNDDOWN({0},0)</f>
      </c>
      <c r="AB73" s="12">
        <v>31.9</v>
      </c>
      <c r="AC73" s="9" t="s">
        <v>117</v>
      </c>
      <c r="AD73" s="11"/>
      <c r="AE73" s="11"/>
      <c r="AF73" s="13"/>
      <c r="AG73" s="13"/>
      <c r="AH73" s="14"/>
      <c r="AI73" s="11"/>
      <c r="AJ73" s="11">
        <f>=ROUNDDOWN({0},0)</f>
      </c>
      <c r="AK73" s="12"/>
      <c r="AL73" s="9" t="s">
        <v>117</v>
      </c>
      <c r="AM73" s="11"/>
      <c r="AN73" s="11"/>
      <c r="AO73" s="14"/>
      <c r="AP73" s="11">
        <v>4</v>
      </c>
      <c r="AQ73" s="15">
        <v>355.7</v>
      </c>
      <c r="AR73" s="11"/>
      <c r="AS73" s="15"/>
      <c r="AT73" s="14"/>
      <c r="AU73" s="14"/>
      <c r="AV73" s="11">
        <v>4</v>
      </c>
      <c r="AW73" s="15">
        <v>355.7</v>
      </c>
      <c r="AX73" s="11"/>
      <c r="AY73" s="15"/>
      <c r="AZ73" s="14"/>
      <c r="BA73" s="14"/>
      <c r="BB73" s="14"/>
      <c r="BC73" s="11">
        <v>4</v>
      </c>
      <c r="BD73" s="15">
        <v>355.7</v>
      </c>
      <c r="BE73" s="11"/>
      <c r="BF73" s="15"/>
      <c r="BG73" s="14"/>
      <c r="BH73" s="14"/>
      <c r="BI73" s="14"/>
      <c r="BJ73" s="11"/>
      <c r="BK73" s="15"/>
      <c r="BL73" s="9" t="s">
        <v>117</v>
      </c>
      <c r="BM73" s="14"/>
      <c r="BN73" s="14"/>
      <c r="BO73" s="11">
        <v>4</v>
      </c>
      <c r="BP73" s="15">
        <v>355.7</v>
      </c>
      <c r="BQ73" s="11"/>
      <c r="BR73" s="15"/>
      <c r="BS73" s="14"/>
      <c r="BT73" s="14"/>
      <c r="BU73" s="9" t="s">
        <v>117</v>
      </c>
      <c r="BV73" s="9" t="s">
        <v>117</v>
      </c>
      <c r="BW73" s="9" t="s">
        <v>117</v>
      </c>
      <c r="BX73" s="9" t="s">
        <v>117</v>
      </c>
      <c r="BY73" s="9" t="s">
        <v>117</v>
      </c>
      <c r="BZ73" s="9" t="s">
        <v>117</v>
      </c>
      <c r="CA73" s="9" t="s">
        <v>117</v>
      </c>
      <c r="CB73" s="9" t="s">
        <v>117</v>
      </c>
      <c r="CC73" s="9" t="s">
        <v>117</v>
      </c>
      <c r="CD73" s="9" t="s">
        <v>117</v>
      </c>
      <c r="CE73" s="11"/>
      <c r="CF73" s="11">
        <v>7463</v>
      </c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5"/>
    <mergeCell ref="BD19:BD25"/>
    <mergeCell ref="BE19:BE25"/>
    <mergeCell ref="BF19:BF25"/>
    <mergeCell ref="BG19:BG25"/>
    <mergeCell ref="BH19:BH25"/>
    <mergeCell ref="BC26:BC27"/>
    <mergeCell ref="BD26:BD27"/>
    <mergeCell ref="BE26:BE27"/>
    <mergeCell ref="BF26:BF27"/>
    <mergeCell ref="BG26:BG27"/>
    <mergeCell ref="BH26:BH27"/>
    <mergeCell ref="BC30:BC31"/>
    <mergeCell ref="BD30:BD31"/>
    <mergeCell ref="BE30:BE31"/>
    <mergeCell ref="BF30:BF31"/>
    <mergeCell ref="BG30:BG31"/>
    <mergeCell ref="BH30:BH31"/>
    <mergeCell ref="BC32:BC39"/>
    <mergeCell ref="BD32:BD39"/>
    <mergeCell ref="BE32:BE39"/>
    <mergeCell ref="BF32:BF39"/>
    <mergeCell ref="BG32:BG39"/>
    <mergeCell ref="BH32:BH39"/>
    <mergeCell ref="BC40:BC43"/>
    <mergeCell ref="BD40:BD43"/>
    <mergeCell ref="BE40:BE43"/>
    <mergeCell ref="BF40:BF43"/>
    <mergeCell ref="BG40:BG43"/>
    <mergeCell ref="BH40:BH43"/>
    <mergeCell ref="BC44:BC48"/>
    <mergeCell ref="BD44:BD48"/>
    <mergeCell ref="BE44:BE48"/>
    <mergeCell ref="BF44:BF48"/>
    <mergeCell ref="BG44:BG48"/>
    <mergeCell ref="BH44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8"/>
    <mergeCell ref="AW15:AW18"/>
    <mergeCell ref="AX15:AX18"/>
    <mergeCell ref="AY15:AY18"/>
    <mergeCell ref="AZ15:AZ18"/>
    <mergeCell ref="BA15:BA18"/>
    <mergeCell ref="BI15:BI18"/>
    <mergeCell ref="AV19:AV21"/>
    <mergeCell ref="AW19:AW21"/>
    <mergeCell ref="AX19:AX21"/>
    <mergeCell ref="AY19:AY21"/>
    <mergeCell ref="AZ19:AZ21"/>
    <mergeCell ref="BA19:BA21"/>
    <mergeCell ref="BI19:BI21"/>
    <mergeCell ref="AV22:AV25"/>
    <mergeCell ref="AW22:AW25"/>
    <mergeCell ref="AX22:AX25"/>
    <mergeCell ref="AY22:AY25"/>
    <mergeCell ref="AZ22:AZ25"/>
    <mergeCell ref="BA22:BA25"/>
    <mergeCell ref="BI22:BI25"/>
    <mergeCell ref="AV26:AV27"/>
    <mergeCell ref="AW26:AW27"/>
    <mergeCell ref="AX26:AX27"/>
    <mergeCell ref="AY26:AY27"/>
    <mergeCell ref="AZ26:AZ27"/>
    <mergeCell ref="BA26:BA27"/>
    <mergeCell ref="AV30:AV31"/>
    <mergeCell ref="AW30:AW31"/>
    <mergeCell ref="AX30:AX31"/>
    <mergeCell ref="AY30:AY31"/>
    <mergeCell ref="AZ30:AZ31"/>
    <mergeCell ref="BA30:BA31"/>
    <mergeCell ref="AV32:AV35"/>
    <mergeCell ref="AW32:AW35"/>
    <mergeCell ref="AX32:AX35"/>
    <mergeCell ref="AY32:AY35"/>
    <mergeCell ref="AZ32:AZ35"/>
    <mergeCell ref="BA32:BA35"/>
    <mergeCell ref="AV36:AV39"/>
    <mergeCell ref="AW36:AW39"/>
    <mergeCell ref="AX36:AX39"/>
    <mergeCell ref="AY36:AY39"/>
    <mergeCell ref="AZ36:AZ39"/>
    <mergeCell ref="BA36:BA39"/>
    <mergeCell ref="AV40:AV43"/>
    <mergeCell ref="AW40:AW43"/>
    <mergeCell ref="AX40:AX43"/>
    <mergeCell ref="AY40:AY43"/>
    <mergeCell ref="AZ40:AZ43"/>
    <mergeCell ref="BA40:BA43"/>
    <mergeCell ref="AV44:AV46"/>
    <mergeCell ref="AW44:AW46"/>
    <mergeCell ref="AX44:AX46"/>
    <mergeCell ref="AY44:AY46"/>
    <mergeCell ref="AZ44:AZ46"/>
    <mergeCell ref="BA44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5"/>
    <mergeCell ref="AW53:AW55"/>
    <mergeCell ref="AX53:AX55"/>
    <mergeCell ref="AY53:AY55"/>
    <mergeCell ref="AZ53:AZ55"/>
    <mergeCell ref="BA53:BA55"/>
    <mergeCell ref="AV56:AV57"/>
    <mergeCell ref="AW56:AW57"/>
    <mergeCell ref="AX56:AX57"/>
    <mergeCell ref="AY56:AY57"/>
    <mergeCell ref="AZ56:AZ57"/>
    <mergeCell ref="BA56:BA57"/>
    <mergeCell ref="AV58:AV60"/>
    <mergeCell ref="AW58:AW60"/>
    <mergeCell ref="AX58:AX60"/>
    <mergeCell ref="AY58:AY60"/>
    <mergeCell ref="AZ58:AZ60"/>
    <mergeCell ref="BA58:BA60"/>
    <mergeCell ref="AV63:AV65"/>
    <mergeCell ref="AW63:AW65"/>
    <mergeCell ref="AX63:AX65"/>
    <mergeCell ref="AY63:AY65"/>
    <mergeCell ref="AZ63:AZ65"/>
    <mergeCell ref="BA63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2"/>
    <mergeCell ref="AW70:AW72"/>
    <mergeCell ref="AX70:AX72"/>
    <mergeCell ref="AY70:AY72"/>
    <mergeCell ref="AZ70:AZ72"/>
    <mergeCell ref="BA70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464</v>
      </c>
      <c r="C2" s="0" t="s">
        <v>465</v>
      </c>
      <c r="D2" s="0" t="s">
        <v>466</v>
      </c>
      <c r="E2" s="0" t="s">
        <v>57</v>
      </c>
    </row>
    <row r="3">
      <c r="A3" s="1" t="s">
        <v>57</v>
      </c>
      <c r="B3" s="1" t="s">
        <v>58</v>
      </c>
      <c r="C3" s="1" t="s">
        <v>59</v>
      </c>
      <c r="D3" s="1" t="s">
        <v>60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57</v>
      </c>
      <c r="B4" s="1" t="s">
        <v>58</v>
      </c>
      <c r="C4" s="1" t="s">
        <v>59</v>
      </c>
      <c r="D4" s="1" t="s">
        <v>60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467</v>
      </c>
      <c r="J4" s="1" t="s">
        <v>468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469</v>
      </c>
      <c r="P4" s="1" t="s">
        <v>470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471</v>
      </c>
      <c r="F5" s="1" t="s">
        <v>472</v>
      </c>
      <c r="G5" s="1" t="s">
        <v>471</v>
      </c>
      <c r="H5" s="1" t="s">
        <v>472</v>
      </c>
      <c r="I5" s="1" t="s">
        <v>467</v>
      </c>
      <c r="J5" s="1" t="s">
        <v>468</v>
      </c>
      <c r="K5" s="1" t="s">
        <v>473</v>
      </c>
      <c r="L5" s="1" t="s">
        <v>474</v>
      </c>
      <c r="M5" s="1" t="s">
        <v>473</v>
      </c>
      <c r="N5" s="1" t="s">
        <v>474</v>
      </c>
      <c r="O5" s="1" t="s">
        <v>469</v>
      </c>
      <c r="P5" s="1" t="s">
        <v>470</v>
      </c>
    </row>
    <row r="6">
      <c r="A6" s="2" t="s">
        <v>106</v>
      </c>
      <c r="B6" s="2" t="s">
        <v>107</v>
      </c>
      <c r="C6" s="2" t="s">
        <v>106</v>
      </c>
      <c r="D6" s="2" t="s">
        <v>106</v>
      </c>
      <c r="E6" s="4">
        <v>4</v>
      </c>
      <c r="F6" s="8">
        <v>355.7</v>
      </c>
      <c r="G6" s="4"/>
      <c r="H6" s="8"/>
      <c r="I6" s="7"/>
      <c r="J6" s="7"/>
      <c r="K6" s="4">
        <v>4</v>
      </c>
      <c r="L6" s="8">
        <v>355.7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464</v>
      </c>
      <c r="C2" s="0" t="s">
        <v>465</v>
      </c>
      <c r="D2" s="0" t="s">
        <v>466</v>
      </c>
      <c r="E2" s="0" t="s">
        <v>57</v>
      </c>
    </row>
    <row r="3">
      <c r="A3" s="1" t="s">
        <v>57</v>
      </c>
      <c r="B3" s="1" t="s">
        <v>59</v>
      </c>
      <c r="C3" s="1" t="s">
        <v>60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57</v>
      </c>
      <c r="B4" s="1" t="s">
        <v>59</v>
      </c>
      <c r="C4" s="1" t="s">
        <v>60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467</v>
      </c>
      <c r="I4" s="1" t="s">
        <v>468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469</v>
      </c>
      <c r="O4" s="1" t="s">
        <v>470</v>
      </c>
    </row>
    <row r="5">
      <c r="A5" s="1" t="s">
        <v>57</v>
      </c>
      <c r="B5" s="1" t="s">
        <v>59</v>
      </c>
      <c r="C5" s="1" t="s">
        <v>60</v>
      </c>
      <c r="D5" s="1" t="s">
        <v>471</v>
      </c>
      <c r="E5" s="1" t="s">
        <v>472</v>
      </c>
      <c r="F5" s="1" t="s">
        <v>471</v>
      </c>
      <c r="G5" s="1" t="s">
        <v>472</v>
      </c>
      <c r="H5" s="1" t="s">
        <v>467</v>
      </c>
      <c r="I5" s="1" t="s">
        <v>468</v>
      </c>
      <c r="J5" s="1" t="s">
        <v>473</v>
      </c>
      <c r="K5" s="1" t="s">
        <v>474</v>
      </c>
      <c r="L5" s="1" t="s">
        <v>473</v>
      </c>
      <c r="M5" s="1" t="s">
        <v>474</v>
      </c>
      <c r="N5" s="1" t="s">
        <v>469</v>
      </c>
      <c r="O5" s="1" t="s">
        <v>470</v>
      </c>
    </row>
    <row r="6">
      <c r="A6" s="2" t="s">
        <v>106</v>
      </c>
      <c r="B6" s="2" t="s">
        <v>106</v>
      </c>
      <c r="C6" s="2" t="s">
        <v>106</v>
      </c>
      <c r="D6" s="4">
        <v>4</v>
      </c>
      <c r="E6" s="8">
        <v>355.7</v>
      </c>
      <c r="F6" s="4"/>
      <c r="G6" s="8"/>
      <c r="H6" s="7"/>
      <c r="I6" s="7"/>
      <c r="J6" s="4">
        <v>4</v>
      </c>
      <c r="K6" s="8">
        <v>355.7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