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<sst xmlns="http://schemas.openxmlformats.org/spreadsheetml/2006/main" count="53" uniqueCount="53">
  <si>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</si>
  <si>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</si>
  <si>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</si>
  <si>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09/01/2024</t>
  </si>
  <si>
    <t>End Date:</t>
  </si>
  <si>
    <t>09/15/2024</t>
  </si>
  <si>
    <t>Report Run Date:</t>
  </si>
  <si>
    <t>09/16/2024</t>
  </si>
  <si>
    <t>Division</t>
  </si>
  <si>
    <t>Current And Future Inventory</t>
  </si>
  <si>
    <t>Current And History Sales Comparison</t>
  </si>
  <si>
    <t>ASHFURNDS</t>
  </si>
  <si>
    <t>AMERSIGNDS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</si>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</sst>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582013</v>
      </c>
      <c r="C5" s="11">
        <f>=ROUNDDOWN(26.5116543904961,0)</f>
      </c>
      <c r="D5" s="11">
        <v>440926</v>
      </c>
      <c r="E5" s="12">
        <v>0.9862</v>
      </c>
      <c r="F5" s="11"/>
      <c r="G5" s="11">
        <f>=ROUNDDOWN({0},0)</f>
      </c>
      <c r="H5" s="11">
        <v>940</v>
      </c>
      <c r="I5" s="12">
        <v>0.2292</v>
      </c>
      <c r="J5" s="11">
        <v>279</v>
      </c>
      <c r="K5" s="13">
        <v>20302.75</v>
      </c>
      <c r="L5" s="11">
        <v>1693</v>
      </c>
      <c r="M5" s="14">
        <v>11.99</v>
      </c>
      <c r="N5" s="11">
        <v>273</v>
      </c>
      <c r="O5" s="13">
        <v>21723.11</v>
      </c>
      <c r="P5" s="11">
        <v>1881</v>
      </c>
      <c r="Q5" s="14">
        <v>11.55</v>
      </c>
      <c r="R5" s="12">
        <v>0.022</v>
      </c>
      <c r="S5" s="12">
        <v>-0.0654</v>
      </c>
      <c r="T5" s="12">
        <v>-0.0999</v>
      </c>
      <c r="U5" s="12">
        <v>0.0381</v>
      </c>
      <c r="V5" s="11">
        <v>125</v>
      </c>
      <c r="W5" s="13">
        <v>8056.42</v>
      </c>
      <c r="X5" s="11">
        <v>612</v>
      </c>
      <c r="Y5" s="11">
        <v>78</v>
      </c>
      <c r="Z5" s="13">
        <v>5408.85</v>
      </c>
      <c r="AA5" s="11">
        <v>529</v>
      </c>
      <c r="AB5" s="12">
        <v>0.6026</v>
      </c>
      <c r="AC5" s="12">
        <v>0.4895</v>
      </c>
      <c r="AD5" s="11">
        <v>39</v>
      </c>
      <c r="AE5" s="13">
        <v>3876.73</v>
      </c>
      <c r="AF5" s="11">
        <v>253</v>
      </c>
      <c r="AG5" s="11">
        <v>49</v>
      </c>
      <c r="AH5" s="13">
        <v>5327.99</v>
      </c>
      <c r="AI5" s="11">
        <v>192</v>
      </c>
      <c r="AJ5" s="12">
        <v>-0.2041</v>
      </c>
      <c r="AK5" s="12">
        <v>-0.2724</v>
      </c>
      <c r="AL5" s="11">
        <v>51</v>
      </c>
      <c r="AM5" s="13">
        <v>3554.8</v>
      </c>
      <c r="AN5" s="11">
        <v>239</v>
      </c>
      <c r="AO5" s="11">
        <v>63</v>
      </c>
      <c r="AP5" s="13">
        <v>4322.41</v>
      </c>
      <c r="AQ5" s="11">
        <v>295</v>
      </c>
      <c r="AR5" s="12">
        <v>-0.1905</v>
      </c>
      <c r="AS5" s="12">
        <v>-0.1776</v>
      </c>
      <c r="AT5" s="11">
        <v>57</v>
      </c>
      <c r="AU5" s="13">
        <v>4087.64</v>
      </c>
      <c r="AV5" s="11">
        <v>489</v>
      </c>
      <c r="AW5" s="11">
        <v>81</v>
      </c>
      <c r="AX5" s="13">
        <v>6498.29</v>
      </c>
      <c r="AY5" s="11">
        <v>451</v>
      </c>
      <c r="AZ5" s="12">
        <v>-0.2963</v>
      </c>
      <c r="BA5" s="12">
        <v>-0.371</v>
      </c>
      <c r="BB5" s="11">
        <v>7</v>
      </c>
      <c r="BC5" s="13">
        <v>727.16</v>
      </c>
      <c r="BD5" s="11">
        <v>187</v>
      </c>
      <c r="BE5" s="11">
        <v>2</v>
      </c>
      <c r="BF5" s="13">
        <v>165.57</v>
      </c>
      <c r="BG5" s="11">
        <v>198</v>
      </c>
      <c r="BH5" s="12">
        <v>2.5</v>
      </c>
      <c r="BI5" s="12">
        <v>3.3919</v>
      </c>
    </row>
    <row r="6">
      <c r="A6" s="10" t="s">
        <v>37</v>
      </c>
      <c r="B6" s="11">
        <v>18387</v>
      </c>
      <c r="C6" s="11">
        <f>=ROUNDDOWN(1686.88073394495,0)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42</v>
      </c>
      <c r="M6" s="14"/>
      <c r="N6" s="11"/>
      <c r="O6" s="13"/>
      <c r="P6" s="11">
        <v>154</v>
      </c>
      <c r="Q6" s="14"/>
      <c r="R6" s="12"/>
      <c r="S6" s="12"/>
      <c r="T6" s="12">
        <v>-0.7273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24979</v>
      </c>
      <c r="C7" s="11">
        <f>=ROUNDDOWN(17.1406024840458,0)</f>
      </c>
      <c r="D7" s="11">
        <v>21755</v>
      </c>
      <c r="E7" s="12">
        <v>0.9758</v>
      </c>
      <c r="F7" s="11"/>
      <c r="G7" s="11">
        <f>=ROUNDDOWN({0},0)</f>
      </c>
      <c r="H7" s="11"/>
      <c r="I7" s="12"/>
      <c r="J7" s="11">
        <v>177</v>
      </c>
      <c r="K7" s="13">
        <v>8981.03</v>
      </c>
      <c r="L7" s="11">
        <v>185</v>
      </c>
      <c r="M7" s="14">
        <v>48.55</v>
      </c>
      <c r="N7" s="11">
        <v>180</v>
      </c>
      <c r="O7" s="13">
        <v>9183.73</v>
      </c>
      <c r="P7" s="11">
        <v>180</v>
      </c>
      <c r="Q7" s="14">
        <v>51.02</v>
      </c>
      <c r="R7" s="12">
        <v>-0.0167</v>
      </c>
      <c r="S7" s="12">
        <v>-0.0221</v>
      </c>
      <c r="T7" s="12">
        <v>0.0278</v>
      </c>
      <c r="U7" s="12">
        <v>-0.0484</v>
      </c>
      <c r="V7" s="11">
        <v>29</v>
      </c>
      <c r="W7" s="13">
        <v>1283.98</v>
      </c>
      <c r="X7" s="11">
        <v>104</v>
      </c>
      <c r="Y7" s="11">
        <v>16</v>
      </c>
      <c r="Z7" s="13">
        <v>773.29</v>
      </c>
      <c r="AA7" s="11">
        <v>143</v>
      </c>
      <c r="AB7" s="12">
        <v>0.8125</v>
      </c>
      <c r="AC7" s="12">
        <v>0.6604</v>
      </c>
      <c r="AD7" s="11">
        <v>49</v>
      </c>
      <c r="AE7" s="13">
        <v>2695.58</v>
      </c>
      <c r="AF7" s="11">
        <v>93</v>
      </c>
      <c r="AG7" s="11">
        <v>53</v>
      </c>
      <c r="AH7" s="13">
        <v>2860.21</v>
      </c>
      <c r="AI7" s="11">
        <v>103</v>
      </c>
      <c r="AJ7" s="12">
        <v>-0.0755</v>
      </c>
      <c r="AK7" s="12">
        <v>-0.0576</v>
      </c>
      <c r="AL7" s="11">
        <v>20</v>
      </c>
      <c r="AM7" s="13">
        <v>708.59</v>
      </c>
      <c r="AN7" s="11">
        <v>56</v>
      </c>
      <c r="AO7" s="11">
        <v>41</v>
      </c>
      <c r="AP7" s="13">
        <v>1672.93</v>
      </c>
      <c r="AQ7" s="11">
        <v>64</v>
      </c>
      <c r="AR7" s="12">
        <v>-0.5122</v>
      </c>
      <c r="AS7" s="12">
        <v>-0.5764</v>
      </c>
      <c r="AT7" s="11">
        <v>28</v>
      </c>
      <c r="AU7" s="13">
        <v>1293.73</v>
      </c>
      <c r="AV7" s="11">
        <v>152</v>
      </c>
      <c r="AW7" s="11">
        <v>61</v>
      </c>
      <c r="AX7" s="13">
        <v>3380.43</v>
      </c>
      <c r="AY7" s="11">
        <v>106</v>
      </c>
      <c r="AZ7" s="12">
        <v>-0.541</v>
      </c>
      <c r="BA7" s="12">
        <v>-0.6173</v>
      </c>
      <c r="BB7" s="11">
        <v>51</v>
      </c>
      <c r="BC7" s="13">
        <v>2999.15</v>
      </c>
      <c r="BD7" s="11">
        <v>155</v>
      </c>
      <c r="BE7" s="11">
        <v>9</v>
      </c>
      <c r="BF7" s="13">
        <v>496.87</v>
      </c>
      <c r="BG7" s="11">
        <v>149</v>
      </c>
      <c r="BH7" s="12">
        <v>4.6667</v>
      </c>
      <c r="BI7" s="12">
        <v>5.0361</v>
      </c>
    </row>
    <row r="8">
      <c r="A8" s="10" t="s">
        <v>39</v>
      </c>
      <c r="B8" s="11">
        <v>111355</v>
      </c>
      <c r="C8" s="11">
        <f>=ROUNDDOWN(18.169135883044,0)</f>
      </c>
      <c r="D8" s="11">
        <v>126209</v>
      </c>
      <c r="E8" s="12">
        <v>0.9657</v>
      </c>
      <c r="F8" s="11"/>
      <c r="G8" s="11">
        <f>=ROUNDDOWN({0},0)</f>
      </c>
      <c r="H8" s="11"/>
      <c r="I8" s="12"/>
      <c r="J8" s="11">
        <v>64</v>
      </c>
      <c r="K8" s="13">
        <v>2833.53</v>
      </c>
      <c r="L8" s="11">
        <v>289</v>
      </c>
      <c r="M8" s="14">
        <v>9.8</v>
      </c>
      <c r="N8" s="11">
        <v>55</v>
      </c>
      <c r="O8" s="13">
        <v>2729.71</v>
      </c>
      <c r="P8" s="11">
        <v>262</v>
      </c>
      <c r="Q8" s="14">
        <v>10.42</v>
      </c>
      <c r="R8" s="12">
        <v>0.1636</v>
      </c>
      <c r="S8" s="12">
        <v>0.038</v>
      </c>
      <c r="T8" s="12">
        <v>0.1031</v>
      </c>
      <c r="U8" s="12">
        <v>-0.0595</v>
      </c>
      <c r="V8" s="11"/>
      <c r="W8" s="13"/>
      <c r="X8" s="11"/>
      <c r="Y8" s="11"/>
      <c r="Z8" s="13"/>
      <c r="AA8" s="11"/>
      <c r="AB8" s="12"/>
      <c r="AC8" s="12"/>
      <c r="AD8" s="11">
        <v>2</v>
      </c>
      <c r="AE8" s="13">
        <v>86.66</v>
      </c>
      <c r="AF8" s="11">
        <v>2</v>
      </c>
      <c r="AG8" s="11"/>
      <c r="AH8" s="13"/>
      <c r="AI8" s="11">
        <v>2</v>
      </c>
      <c r="AJ8" s="12"/>
      <c r="AK8" s="12"/>
      <c r="AL8" s="11">
        <v>62</v>
      </c>
      <c r="AM8" s="13">
        <v>2746.87</v>
      </c>
      <c r="AN8" s="11">
        <v>75</v>
      </c>
      <c r="AO8" s="11">
        <v>55</v>
      </c>
      <c r="AP8" s="13">
        <v>2729.71</v>
      </c>
      <c r="AQ8" s="11">
        <v>95</v>
      </c>
      <c r="AR8" s="12">
        <v>0.1273</v>
      </c>
      <c r="AS8" s="12">
        <v>0.0063</v>
      </c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135666</v>
      </c>
      <c r="C9" s="11">
        <f>=ROUNDDOWN(12.4191909482877,0)</f>
      </c>
      <c r="D9" s="11">
        <v>280550</v>
      </c>
      <c r="E9" s="12">
        <v>0.9505</v>
      </c>
      <c r="F9" s="11"/>
      <c r="G9" s="11">
        <f>=ROUNDDOWN({0},0)</f>
      </c>
      <c r="H9" s="11"/>
      <c r="I9" s="12"/>
      <c r="J9" s="11">
        <v>42</v>
      </c>
      <c r="K9" s="13">
        <v>983.87</v>
      </c>
      <c r="L9" s="11">
        <v>262</v>
      </c>
      <c r="M9" s="14">
        <v>3.76</v>
      </c>
      <c r="N9" s="11">
        <v>42</v>
      </c>
      <c r="O9" s="13">
        <v>875.32</v>
      </c>
      <c r="P9" s="11">
        <v>267</v>
      </c>
      <c r="Q9" s="14">
        <v>3.28</v>
      </c>
      <c r="R9" s="12"/>
      <c r="S9" s="12">
        <v>0.124</v>
      </c>
      <c r="T9" s="12">
        <v>-0.0187</v>
      </c>
      <c r="U9" s="12">
        <v>0.1463</v>
      </c>
      <c r="V9" s="11"/>
      <c r="W9" s="13"/>
      <c r="X9" s="11"/>
      <c r="Y9" s="11"/>
      <c r="Z9" s="13"/>
      <c r="AA9" s="11">
        <v>205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42</v>
      </c>
      <c r="AM9" s="13">
        <v>983.87</v>
      </c>
      <c r="AN9" s="11">
        <v>92</v>
      </c>
      <c r="AO9" s="11">
        <v>42</v>
      </c>
      <c r="AP9" s="13">
        <v>875.32</v>
      </c>
      <c r="AQ9" s="11">
        <v>58</v>
      </c>
      <c r="AR9" s="12"/>
      <c r="AS9" s="12">
        <v>0.124</v>
      </c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457376</v>
      </c>
      <c r="C10" s="11">
        <f>=ROUNDDOWN(22.4060039876354,0)</f>
      </c>
      <c r="D10" s="11">
        <v>571350</v>
      </c>
      <c r="E10" s="12">
        <v>0.9919</v>
      </c>
      <c r="F10" s="11"/>
      <c r="G10" s="11">
        <f>=ROUNDDOWN({0},0)</f>
      </c>
      <c r="H10" s="11"/>
      <c r="I10" s="12"/>
      <c r="J10" s="11">
        <v>252</v>
      </c>
      <c r="K10" s="13">
        <v>8861.04</v>
      </c>
      <c r="L10" s="11">
        <v>1154</v>
      </c>
      <c r="M10" s="14">
        <v>7.68</v>
      </c>
      <c r="N10" s="11">
        <v>228</v>
      </c>
      <c r="O10" s="13">
        <v>7893.15</v>
      </c>
      <c r="P10" s="11">
        <v>1218</v>
      </c>
      <c r="Q10" s="14">
        <v>6.48</v>
      </c>
      <c r="R10" s="12">
        <v>0.1053</v>
      </c>
      <c r="S10" s="12">
        <v>0.1226</v>
      </c>
      <c r="T10" s="12">
        <v>-0.0525</v>
      </c>
      <c r="U10" s="12">
        <v>0.1852</v>
      </c>
      <c r="V10" s="11">
        <v>115</v>
      </c>
      <c r="W10" s="13">
        <v>3518.25</v>
      </c>
      <c r="X10" s="11">
        <v>496</v>
      </c>
      <c r="Y10" s="11">
        <v>109</v>
      </c>
      <c r="Z10" s="13">
        <v>3997.05</v>
      </c>
      <c r="AA10" s="11">
        <v>642</v>
      </c>
      <c r="AB10" s="12">
        <v>0.055</v>
      </c>
      <c r="AC10" s="12">
        <v>-0.1198</v>
      </c>
      <c r="AD10" s="11">
        <v>22</v>
      </c>
      <c r="AE10" s="13">
        <v>463.09</v>
      </c>
      <c r="AF10" s="11">
        <v>9</v>
      </c>
      <c r="AG10" s="11">
        <v>17</v>
      </c>
      <c r="AH10" s="13">
        <v>385.19</v>
      </c>
      <c r="AI10" s="11">
        <v>13</v>
      </c>
      <c r="AJ10" s="12">
        <v>0.2941</v>
      </c>
      <c r="AK10" s="12">
        <v>0.2022</v>
      </c>
      <c r="AL10" s="11">
        <v>115</v>
      </c>
      <c r="AM10" s="13">
        <v>4879.7</v>
      </c>
      <c r="AN10" s="11">
        <v>114</v>
      </c>
      <c r="AO10" s="11">
        <v>102</v>
      </c>
      <c r="AP10" s="13">
        <v>3510.91</v>
      </c>
      <c r="AQ10" s="11">
        <v>121</v>
      </c>
      <c r="AR10" s="12">
        <v>0.1275</v>
      </c>
      <c r="AS10" s="12">
        <v>0.3899</v>
      </c>
      <c r="AT10" s="11"/>
      <c r="AU10" s="13"/>
      <c r="AV10" s="11"/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2004</v>
      </c>
      <c r="C11" s="11">
        <f>=ROUNDDOWN(183.853211009174,0)</f>
      </c>
      <c r="D11" s="11">
        <v>50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32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22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111374</v>
      </c>
      <c r="C12" s="11">
        <f>=ROUNDDOWN(23.8289223132716,0)</f>
      </c>
      <c r="D12" s="11">
        <v>78668</v>
      </c>
      <c r="E12" s="12">
        <v>0.9278</v>
      </c>
      <c r="F12" s="11"/>
      <c r="G12" s="11">
        <f>=ROUNDDOWN({0},0)</f>
      </c>
      <c r="H12" s="11">
        <v>360</v>
      </c>
      <c r="I12" s="12">
        <v>0.9141</v>
      </c>
      <c r="J12" s="11">
        <v>1291</v>
      </c>
      <c r="K12" s="13">
        <v>213426.8</v>
      </c>
      <c r="L12" s="11">
        <v>644</v>
      </c>
      <c r="M12" s="14">
        <v>331.41</v>
      </c>
      <c r="N12" s="11">
        <v>940</v>
      </c>
      <c r="O12" s="13">
        <v>119412.31</v>
      </c>
      <c r="P12" s="11">
        <v>726</v>
      </c>
      <c r="Q12" s="14">
        <v>164.48</v>
      </c>
      <c r="R12" s="12">
        <v>0.3734</v>
      </c>
      <c r="S12" s="12">
        <v>0.7873</v>
      </c>
      <c r="T12" s="12">
        <v>-0.1129</v>
      </c>
      <c r="U12" s="12">
        <v>1.0149</v>
      </c>
      <c r="V12" s="11">
        <v>913</v>
      </c>
      <c r="W12" s="13">
        <v>164394.46</v>
      </c>
      <c r="X12" s="11">
        <v>206</v>
      </c>
      <c r="Y12" s="11">
        <v>221</v>
      </c>
      <c r="Z12" s="13">
        <v>32326.23</v>
      </c>
      <c r="AA12" s="11">
        <v>391</v>
      </c>
      <c r="AB12" s="12">
        <v>3.1312</v>
      </c>
      <c r="AC12" s="12">
        <v>4.0855</v>
      </c>
      <c r="AD12" s="11">
        <v>144</v>
      </c>
      <c r="AE12" s="13">
        <v>20460.87</v>
      </c>
      <c r="AF12" s="11">
        <v>319</v>
      </c>
      <c r="AG12" s="11">
        <v>253</v>
      </c>
      <c r="AH12" s="13">
        <v>31687.25</v>
      </c>
      <c r="AI12" s="11">
        <v>361</v>
      </c>
      <c r="AJ12" s="12">
        <v>-0.4308</v>
      </c>
      <c r="AK12" s="12">
        <v>-0.3543</v>
      </c>
      <c r="AL12" s="11">
        <v>52</v>
      </c>
      <c r="AM12" s="13">
        <v>6537.2</v>
      </c>
      <c r="AN12" s="11">
        <v>206</v>
      </c>
      <c r="AO12" s="11">
        <v>55</v>
      </c>
      <c r="AP12" s="13">
        <v>6350.04</v>
      </c>
      <c r="AQ12" s="11">
        <v>240</v>
      </c>
      <c r="AR12" s="12">
        <v>-0.0545</v>
      </c>
      <c r="AS12" s="12">
        <v>0.0295</v>
      </c>
      <c r="AT12" s="11">
        <v>122</v>
      </c>
      <c r="AU12" s="13">
        <v>13474.79</v>
      </c>
      <c r="AV12" s="11">
        <v>316</v>
      </c>
      <c r="AW12" s="11">
        <v>291</v>
      </c>
      <c r="AX12" s="13">
        <v>31620.08</v>
      </c>
      <c r="AY12" s="11">
        <v>361</v>
      </c>
      <c r="AZ12" s="12">
        <v>-0.5808</v>
      </c>
      <c r="BA12" s="12">
        <v>-0.5739</v>
      </c>
      <c r="BB12" s="11">
        <v>60</v>
      </c>
      <c r="BC12" s="13">
        <v>8559.48</v>
      </c>
      <c r="BD12" s="11">
        <v>476</v>
      </c>
      <c r="BE12" s="11">
        <v>120</v>
      </c>
      <c r="BF12" s="13">
        <v>17428.71</v>
      </c>
      <c r="BG12" s="11">
        <v>481</v>
      </c>
      <c r="BH12" s="12">
        <v>-0.5</v>
      </c>
      <c r="BI12" s="12">
        <v>-0.5089</v>
      </c>
    </row>
    <row r="13">
      <c r="A13" s="10" t="s">
        <v>44</v>
      </c>
      <c r="B13" s="11">
        <v>19830</v>
      </c>
      <c r="C13" s="11">
        <f>=ROUNDDOWN(33.3389374579691,0)</f>
      </c>
      <c r="D13" s="11">
        <v>3996</v>
      </c>
      <c r="E13" s="12">
        <v>0.9945</v>
      </c>
      <c r="F13" s="11"/>
      <c r="G13" s="11">
        <f>=ROUNDDOWN({0},0)</f>
      </c>
      <c r="H13" s="11"/>
      <c r="I13" s="12">
        <v>1</v>
      </c>
      <c r="J13" s="11">
        <v>106</v>
      </c>
      <c r="K13" s="13">
        <v>8115.7</v>
      </c>
      <c r="L13" s="11">
        <v>151</v>
      </c>
      <c r="M13" s="14">
        <v>53.75</v>
      </c>
      <c r="N13" s="11">
        <v>115</v>
      </c>
      <c r="O13" s="13">
        <v>9552.84</v>
      </c>
      <c r="P13" s="11">
        <v>116</v>
      </c>
      <c r="Q13" s="14">
        <v>82.35</v>
      </c>
      <c r="R13" s="12">
        <v>-0.0783</v>
      </c>
      <c r="S13" s="12">
        <v>-0.1504</v>
      </c>
      <c r="T13" s="12">
        <v>0.3017</v>
      </c>
      <c r="U13" s="12">
        <v>-0.3473</v>
      </c>
      <c r="V13" s="11"/>
      <c r="W13" s="13"/>
      <c r="X13" s="11">
        <v>9</v>
      </c>
      <c r="Y13" s="11">
        <v>3</v>
      </c>
      <c r="Z13" s="13">
        <v>262.86</v>
      </c>
      <c r="AA13" s="11">
        <v>16</v>
      </c>
      <c r="AB13" s="12"/>
      <c r="AC13" s="12"/>
      <c r="AD13" s="11">
        <v>26</v>
      </c>
      <c r="AE13" s="13">
        <v>2376.54</v>
      </c>
      <c r="AF13" s="11">
        <v>71</v>
      </c>
      <c r="AG13" s="11">
        <v>41</v>
      </c>
      <c r="AH13" s="13">
        <v>3688.63</v>
      </c>
      <c r="AI13" s="11">
        <v>47</v>
      </c>
      <c r="AJ13" s="12">
        <v>-0.3659</v>
      </c>
      <c r="AK13" s="12">
        <v>-0.3557</v>
      </c>
      <c r="AL13" s="11">
        <v>21</v>
      </c>
      <c r="AM13" s="13">
        <v>1413.19</v>
      </c>
      <c r="AN13" s="11">
        <v>48</v>
      </c>
      <c r="AO13" s="11">
        <v>16</v>
      </c>
      <c r="AP13" s="13">
        <v>1168.82</v>
      </c>
      <c r="AQ13" s="11">
        <v>47</v>
      </c>
      <c r="AR13" s="12">
        <v>0.3125</v>
      </c>
      <c r="AS13" s="12">
        <v>0.2091</v>
      </c>
      <c r="AT13" s="11">
        <v>40</v>
      </c>
      <c r="AU13" s="13">
        <v>2343.78</v>
      </c>
      <c r="AV13" s="11">
        <v>95</v>
      </c>
      <c r="AW13" s="11">
        <v>18</v>
      </c>
      <c r="AX13" s="13">
        <v>949.05</v>
      </c>
      <c r="AY13" s="11">
        <v>80</v>
      </c>
      <c r="AZ13" s="12">
        <v>1.2222</v>
      </c>
      <c r="BA13" s="12">
        <v>1.4696</v>
      </c>
      <c r="BB13" s="11">
        <v>19</v>
      </c>
      <c r="BC13" s="13">
        <v>1982.19</v>
      </c>
      <c r="BD13" s="11">
        <v>26</v>
      </c>
      <c r="BE13" s="11">
        <v>37</v>
      </c>
      <c r="BF13" s="13">
        <v>3483.48</v>
      </c>
      <c r="BG13" s="11">
        <v>12</v>
      </c>
      <c r="BH13" s="12">
        <v>-0.4865</v>
      </c>
      <c r="BI13" s="12">
        <v>-0.431</v>
      </c>
    </row>
    <row r="14">
      <c r="A14" s="10" t="s">
        <v>45</v>
      </c>
      <c r="B14" s="11">
        <v>5609</v>
      </c>
      <c r="C14" s="11">
        <f>=ROUNDDOWN(61.569703622393,0)</f>
      </c>
      <c r="D14" s="11">
        <v>2400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18</v>
      </c>
      <c r="Q14" s="14"/>
      <c r="R14" s="12"/>
      <c r="S14" s="12"/>
      <c r="T14" s="12">
        <v>0.2222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33246</v>
      </c>
      <c r="C15" s="11">
        <f>=ROUNDDOWN(66.6653298576298,0)</f>
      </c>
      <c r="D15" s="11">
        <v>7280</v>
      </c>
      <c r="E15" s="12">
        <v>0.9778</v>
      </c>
      <c r="F15" s="11"/>
      <c r="G15" s="11">
        <f>=ROUNDDOWN({0},0)</f>
      </c>
      <c r="H15" s="11"/>
      <c r="I15" s="12"/>
      <c r="J15" s="11"/>
      <c r="K15" s="13"/>
      <c r="L15" s="11">
        <v>96</v>
      </c>
      <c r="M15" s="14"/>
      <c r="N15" s="11"/>
      <c r="O15" s="13"/>
      <c r="P15" s="11">
        <v>119</v>
      </c>
      <c r="Q15" s="14"/>
      <c r="R15" s="12"/>
      <c r="S15" s="12"/>
      <c r="T15" s="12">
        <v>-0.1933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7481</v>
      </c>
      <c r="C16" s="11">
        <f>=ROUNDDOWN(186.558603491272,0)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54</v>
      </c>
      <c r="M16" s="14"/>
      <c r="N16" s="11"/>
      <c r="O16" s="13"/>
      <c r="P16" s="11">
        <v>114</v>
      </c>
      <c r="Q16" s="14"/>
      <c r="R16" s="12"/>
      <c r="S16" s="12"/>
      <c r="T16" s="12">
        <v>-0.5263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382031</v>
      </c>
      <c r="C17" s="11">
        <f>=ROUNDDOWN(18.2342384482109,0)</f>
      </c>
      <c r="D17" s="11">
        <v>566433</v>
      </c>
      <c r="E17" s="12">
        <v>0.9457</v>
      </c>
      <c r="F17" s="11"/>
      <c r="G17" s="11">
        <f>=ROUNDDOWN({0},0)</f>
      </c>
      <c r="H17" s="11"/>
      <c r="I17" s="12"/>
      <c r="J17" s="11">
        <v>69</v>
      </c>
      <c r="K17" s="13">
        <v>1836.87</v>
      </c>
      <c r="L17" s="11">
        <v>1051</v>
      </c>
      <c r="M17" s="14">
        <v>1.75</v>
      </c>
      <c r="N17" s="11">
        <v>85</v>
      </c>
      <c r="O17" s="13">
        <v>2539.13</v>
      </c>
      <c r="P17" s="11">
        <v>1131</v>
      </c>
      <c r="Q17" s="14">
        <v>2.25</v>
      </c>
      <c r="R17" s="12">
        <v>-0.1882</v>
      </c>
      <c r="S17" s="12">
        <v>-0.2766</v>
      </c>
      <c r="T17" s="12">
        <v>-0.0707</v>
      </c>
      <c r="U17" s="12">
        <v>-0.2222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69</v>
      </c>
      <c r="AM17" s="13">
        <v>1836.87</v>
      </c>
      <c r="AN17" s="11">
        <v>30</v>
      </c>
      <c r="AO17" s="11">
        <v>85</v>
      </c>
      <c r="AP17" s="13">
        <v>2539.13</v>
      </c>
      <c r="AQ17" s="11">
        <v>42</v>
      </c>
      <c r="AR17" s="12">
        <v>-0.1882</v>
      </c>
      <c r="AS17" s="12">
        <v>-0.2766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72662</v>
      </c>
      <c r="C18" s="11">
        <f>=ROUNDDOWN(17.761861693026,0)</f>
      </c>
      <c r="D18" s="11">
        <v>119532</v>
      </c>
      <c r="E18" s="12">
        <v>0.8994</v>
      </c>
      <c r="F18" s="11"/>
      <c r="G18" s="11">
        <f>=ROUNDDOWN({0},0)</f>
      </c>
      <c r="H18" s="11"/>
      <c r="I18" s="12"/>
      <c r="J18" s="11">
        <v>245</v>
      </c>
      <c r="K18" s="13">
        <v>8156.58</v>
      </c>
      <c r="L18" s="11">
        <v>130</v>
      </c>
      <c r="M18" s="14">
        <v>62.74</v>
      </c>
      <c r="N18" s="11">
        <v>213</v>
      </c>
      <c r="O18" s="13">
        <v>7486.21</v>
      </c>
      <c r="P18" s="11">
        <v>124</v>
      </c>
      <c r="Q18" s="14">
        <v>60.37</v>
      </c>
      <c r="R18" s="12">
        <v>0.1502</v>
      </c>
      <c r="S18" s="12">
        <v>0.0895</v>
      </c>
      <c r="T18" s="12">
        <v>0.0484</v>
      </c>
      <c r="U18" s="12">
        <v>0.0393</v>
      </c>
      <c r="V18" s="11"/>
      <c r="W18" s="13"/>
      <c r="X18" s="11"/>
      <c r="Y18" s="11"/>
      <c r="Z18" s="13"/>
      <c r="AA18" s="11">
        <v>92</v>
      </c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245</v>
      </c>
      <c r="AM18" s="13">
        <v>8156.58</v>
      </c>
      <c r="AN18" s="11">
        <v>92</v>
      </c>
      <c r="AO18" s="11">
        <v>213</v>
      </c>
      <c r="AP18" s="13">
        <v>7486.21</v>
      </c>
      <c r="AQ18" s="11">
        <v>71</v>
      </c>
      <c r="AR18" s="12">
        <v>0.1502</v>
      </c>
      <c r="AS18" s="12">
        <v>0.0895</v>
      </c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247693</v>
      </c>
      <c r="C19" s="11">
        <f>=ROUNDDOWN(20.8441399971388,0)</f>
      </c>
      <c r="D19" s="11">
        <v>218810</v>
      </c>
      <c r="E19" s="12">
        <v>0.98</v>
      </c>
      <c r="F19" s="11"/>
      <c r="G19" s="11">
        <f>=ROUNDDOWN({0},0)</f>
      </c>
      <c r="H19" s="11"/>
      <c r="I19" s="12">
        <v>0.1667</v>
      </c>
      <c r="J19" s="11">
        <v>224</v>
      </c>
      <c r="K19" s="13">
        <v>4756.78</v>
      </c>
      <c r="L19" s="11">
        <v>572</v>
      </c>
      <c r="M19" s="14">
        <v>8.32</v>
      </c>
      <c r="N19" s="11">
        <v>164</v>
      </c>
      <c r="O19" s="13">
        <v>3798.28</v>
      </c>
      <c r="P19" s="11">
        <v>676</v>
      </c>
      <c r="Q19" s="14">
        <v>5.62</v>
      </c>
      <c r="R19" s="12">
        <v>0.3659</v>
      </c>
      <c r="S19" s="12">
        <v>0.2524</v>
      </c>
      <c r="T19" s="12">
        <v>-0.1538</v>
      </c>
      <c r="U19" s="12">
        <v>0.4804</v>
      </c>
      <c r="V19" s="11">
        <v>188</v>
      </c>
      <c r="W19" s="13">
        <v>4050.62</v>
      </c>
      <c r="X19" s="11">
        <v>237</v>
      </c>
      <c r="Y19" s="11">
        <v>131</v>
      </c>
      <c r="Z19" s="13">
        <v>3074.17</v>
      </c>
      <c r="AA19" s="11">
        <v>475</v>
      </c>
      <c r="AB19" s="12">
        <v>0.4351</v>
      </c>
      <c r="AC19" s="12">
        <v>0.3176</v>
      </c>
      <c r="AD19" s="11">
        <v>36</v>
      </c>
      <c r="AE19" s="13">
        <v>706.16</v>
      </c>
      <c r="AF19" s="11">
        <v>69</v>
      </c>
      <c r="AG19" s="11">
        <v>33</v>
      </c>
      <c r="AH19" s="13">
        <v>724.11</v>
      </c>
      <c r="AI19" s="11">
        <v>131</v>
      </c>
      <c r="AJ19" s="12">
        <v>0.0909</v>
      </c>
      <c r="AK19" s="12">
        <v>-0.0248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191902</v>
      </c>
      <c r="C20" s="11">
        <f>=ROUNDDOWN(35.9407424055137,0)</f>
      </c>
      <c r="D20" s="11">
        <v>97239</v>
      </c>
      <c r="E20" s="12">
        <v>0.9799</v>
      </c>
      <c r="F20" s="11"/>
      <c r="G20" s="11">
        <f>=ROUNDDOWN({0},0)</f>
      </c>
      <c r="H20" s="11"/>
      <c r="I20" s="12"/>
      <c r="J20" s="11">
        <v>51</v>
      </c>
      <c r="K20" s="13">
        <v>2305.76</v>
      </c>
      <c r="L20" s="11">
        <v>591</v>
      </c>
      <c r="M20" s="14">
        <v>3.9</v>
      </c>
      <c r="N20" s="11">
        <v>59</v>
      </c>
      <c r="O20" s="13">
        <v>2928.69</v>
      </c>
      <c r="P20" s="11">
        <v>578</v>
      </c>
      <c r="Q20" s="14">
        <v>5.07</v>
      </c>
      <c r="R20" s="12">
        <v>-0.1356</v>
      </c>
      <c r="S20" s="12">
        <v>-0.2127</v>
      </c>
      <c r="T20" s="12">
        <v>0.0225</v>
      </c>
      <c r="U20" s="12">
        <v>-0.2308</v>
      </c>
      <c r="V20" s="11">
        <v>5</v>
      </c>
      <c r="W20" s="13">
        <v>229.52</v>
      </c>
      <c r="X20" s="11">
        <v>79</v>
      </c>
      <c r="Y20" s="11">
        <v>11</v>
      </c>
      <c r="Z20" s="13">
        <v>475.48</v>
      </c>
      <c r="AA20" s="11">
        <v>346</v>
      </c>
      <c r="AB20" s="12">
        <v>-0.5455</v>
      </c>
      <c r="AC20" s="12">
        <v>-0.5173</v>
      </c>
      <c r="AD20" s="11">
        <v>17</v>
      </c>
      <c r="AE20" s="13">
        <v>742.32</v>
      </c>
      <c r="AF20" s="11">
        <v>125</v>
      </c>
      <c r="AG20" s="11">
        <v>15</v>
      </c>
      <c r="AH20" s="13">
        <v>704.47</v>
      </c>
      <c r="AI20" s="11">
        <v>126</v>
      </c>
      <c r="AJ20" s="12">
        <v>0.1333</v>
      </c>
      <c r="AK20" s="12">
        <v>0.0537</v>
      </c>
      <c r="AL20" s="11">
        <v>2</v>
      </c>
      <c r="AM20" s="13">
        <v>161.66</v>
      </c>
      <c r="AN20" s="11">
        <v>18</v>
      </c>
      <c r="AO20" s="11">
        <v>6</v>
      </c>
      <c r="AP20" s="13">
        <v>357.23</v>
      </c>
      <c r="AQ20" s="11">
        <v>36</v>
      </c>
      <c r="AR20" s="12">
        <v>-0.6667</v>
      </c>
      <c r="AS20" s="12">
        <v>-0.5475</v>
      </c>
      <c r="AT20" s="11">
        <v>27</v>
      </c>
      <c r="AU20" s="13">
        <v>1172.26</v>
      </c>
      <c r="AV20" s="11">
        <v>230</v>
      </c>
      <c r="AW20" s="11">
        <v>27</v>
      </c>
      <c r="AX20" s="13">
        <v>1391.51</v>
      </c>
      <c r="AY20" s="11">
        <v>109</v>
      </c>
      <c r="AZ20" s="12"/>
      <c r="BA20" s="12">
        <v>-0.1576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2800</v>
      </c>
      <c r="K21" s="17">
        <v>280560.71</v>
      </c>
      <c r="L21" s="15">
        <v>6968</v>
      </c>
      <c r="M21" s="18">
        <v>40.26</v>
      </c>
      <c r="N21" s="15">
        <v>2354</v>
      </c>
      <c r="O21" s="17">
        <v>188122.48</v>
      </c>
      <c r="P21" s="15">
        <v>7564</v>
      </c>
      <c r="Q21" s="18">
        <v>24.87</v>
      </c>
      <c r="R21" s="16">
        <v>0.1895</v>
      </c>
      <c r="S21" s="16">
        <v>0.4914</v>
      </c>
      <c r="T21" s="16">
        <v>-0.0788</v>
      </c>
      <c r="U21" s="16">
        <v>0.6188</v>
      </c>
      <c r="V21" s="15">
        <v>1375</v>
      </c>
      <c r="W21" s="17">
        <v>181533.25</v>
      </c>
      <c r="X21" s="15">
        <v>1743</v>
      </c>
      <c r="Y21" s="15">
        <v>569</v>
      </c>
      <c r="Z21" s="17">
        <v>46317.93</v>
      </c>
      <c r="AA21" s="15">
        <v>2839</v>
      </c>
      <c r="AB21" s="16">
        <v>1.4165</v>
      </c>
      <c r="AC21" s="16">
        <v>2.9193</v>
      </c>
      <c r="AD21" s="15">
        <v>335</v>
      </c>
      <c r="AE21" s="17">
        <v>31407.95</v>
      </c>
      <c r="AF21" s="15">
        <v>941</v>
      </c>
      <c r="AG21" s="15">
        <v>461</v>
      </c>
      <c r="AH21" s="17">
        <v>45377.85</v>
      </c>
      <c r="AI21" s="15">
        <v>975</v>
      </c>
      <c r="AJ21" s="16">
        <v>-0.2733</v>
      </c>
      <c r="AK21" s="16">
        <v>-0.3079</v>
      </c>
      <c r="AL21" s="15">
        <v>679</v>
      </c>
      <c r="AM21" s="17">
        <v>30979.33</v>
      </c>
      <c r="AN21" s="15">
        <v>970</v>
      </c>
      <c r="AO21" s="15">
        <v>678</v>
      </c>
      <c r="AP21" s="17">
        <v>31012.71</v>
      </c>
      <c r="AQ21" s="15">
        <v>1069</v>
      </c>
      <c r="AR21" s="16">
        <v>0.0015</v>
      </c>
      <c r="AS21" s="16">
        <v>-0.0011</v>
      </c>
      <c r="AT21" s="15">
        <v>274</v>
      </c>
      <c r="AU21" s="17">
        <v>22372.2</v>
      </c>
      <c r="AV21" s="15">
        <v>1304</v>
      </c>
      <c r="AW21" s="15">
        <v>478</v>
      </c>
      <c r="AX21" s="17">
        <v>43839.36</v>
      </c>
      <c r="AY21" s="15">
        <v>1107</v>
      </c>
      <c r="AZ21" s="16">
        <v>-0.4268</v>
      </c>
      <c r="BA21" s="16">
        <v>-0.4897</v>
      </c>
      <c r="BB21" s="15">
        <v>137</v>
      </c>
      <c r="BC21" s="17">
        <v>14267.98</v>
      </c>
      <c r="BD21" s="15">
        <v>844</v>
      </c>
      <c r="BE21" s="15">
        <v>168</v>
      </c>
      <c r="BF21" s="17">
        <v>21574.63</v>
      </c>
      <c r="BG21" s="15">
        <v>840</v>
      </c>
      <c r="BH21" s="16">
        <v>-0.1845</v>
      </c>
      <c r="BI21" s="16">
        <v>-0.3387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