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<sst xmlns="http://schemas.openxmlformats.org/spreadsheetml/2006/main" count="620" uniqueCount="620">
  <si>
    <t>Date Type:</t>
  </si>
  <si>
    <t>Shipped Date</t>
  </si>
  <si>
    <t>Start Date:</t>
  </si>
  <si>
    <t>08/01/2024</t>
  </si>
  <si>
    <t>End Date:</t>
  </si>
  <si>
    <t>09/08/2024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</si>
  <si>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</si>
  <si>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</si>
  <si>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</si>
  <si>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</si>
  <si>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</si>
  <si>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</si>
  <si>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</si>
  <si>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</si>
  <si>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</si>
  <si>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</si>
  <si>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</si>
  <si>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</si>
  <si>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</si>
  <si>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</si>
  <si>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</si>
  <si>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</si>
  <si>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</si>
  <si>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</si>
  <si>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</si>
  <si>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</si>
  <si>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</si>
  <si>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</si>
  <si>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</si>
  <si>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</si>
  <si>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</si>
  <si>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</si>
  <si>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</si>
  <si>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</si>
  <si>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</si>
  <si>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</si>
  <si>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</si>
  <si>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</si>
  <si>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</si>
  <si>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</si>
  <si>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</si>
  <si>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</si>
  <si>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</si>
  <si>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</si>
  <si>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</si>
  <si>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</si>
  <si>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</si>
  <si>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</si>
  <si>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</si>
  <si>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</si>
  <si>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</si>
  <si>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</si>
  <si>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</si>
  <si>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</si>
  <si>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</si>
  <si>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</si>
  <si>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</si>
  <si>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</si>
  <si>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</si>
  <si>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</si>
  <si>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</si>
  <si>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</si>
  <si>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</si>
  <si>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</si>
  <si>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</si>
  <si>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</si>
  <si>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</si>
  <si>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</si>
  <si>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</si>
  <si>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</si>
  <si>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</si>
  <si>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</si>
  <si>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</si>
  <si>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</si>
  <si>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</si>
  <si>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</si>
  <si>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</si>
  <si>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</si>
  <si>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</si>
  <si>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</si>
  <si>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</si>
  <si>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</si>
  <si>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</si>
  <si>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</si>
  <si>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</si>
  <si>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</si>
  <si>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II30-549</t>
  </si>
  <si>
    <t>ADUL</t>
  </si>
  <si>
    <t>INK+IVY</t>
  </si>
  <si>
    <t>NORMAL PILLOW</t>
  </si>
  <si>
    <t>Other Pillows</t>
  </si>
  <si>
    <t>Fleur</t>
  </si>
  <si>
    <t/>
  </si>
  <si>
    <t>Embroidered Square Pillow</t>
  </si>
  <si>
    <t>18x18"</t>
  </si>
  <si>
    <t>Navy</t>
  </si>
  <si>
    <t>Active</t>
  </si>
  <si>
    <t>C</t>
  </si>
  <si>
    <t>NO</t>
  </si>
  <si>
    <t>PF003356;PP000486</t>
  </si>
  <si>
    <t>Medallion</t>
  </si>
  <si>
    <t>Casual</t>
  </si>
  <si>
    <t>Global Inspired|Mid-Century</t>
  </si>
  <si>
    <t>4/2/2017</t>
  </si>
  <si>
    <t>AMAZONDS,BLK01,DESINC,JCPENNEY01,KOHLDSN,MACY02</t>
  </si>
  <si>
    <t>Setup</t>
  </si>
  <si>
    <t>7/30/2016</t>
  </si>
  <si>
    <t>9/1/2015</t>
  </si>
  <si>
    <t>No</t>
  </si>
  <si>
    <t>II30-1086</t>
  </si>
  <si>
    <t>Daria</t>
  </si>
  <si>
    <t>Cotton Oblong Pillow</t>
  </si>
  <si>
    <t>Oblong</t>
  </si>
  <si>
    <t>Ivory</t>
  </si>
  <si>
    <t>PP001463</t>
  </si>
  <si>
    <t>Cotton</t>
  </si>
  <si>
    <t>1</t>
  </si>
  <si>
    <t>Solid</t>
  </si>
  <si>
    <t>Farm House</t>
  </si>
  <si>
    <t>2/18/2020</t>
  </si>
  <si>
    <t>AMAZON,BLK01,CSNSTORES,DESINC,HDDS,JCPENNEY01,KOHLDSN,MACY02,OLLIIX,TGTDVS</t>
  </si>
  <si>
    <t>5/8/2020</t>
  </si>
  <si>
    <t>II30-998</t>
  </si>
  <si>
    <t>Bea</t>
  </si>
  <si>
    <t>Embroidered Cotton Oblong Pillow with Tassels</t>
  </si>
  <si>
    <t>Geometric</t>
  </si>
  <si>
    <t>Global Inspired</t>
  </si>
  <si>
    <t>Casual|Farm House</t>
  </si>
  <si>
    <t>1/6/2018</t>
  </si>
  <si>
    <t>AMAZON,BLK01,KOHLDSN,MACY02,OLLIIX,OVERSTOCK01,TGTDVS</t>
  </si>
  <si>
    <t>11/9/2017</t>
  </si>
  <si>
    <t>4/22/2018</t>
  </si>
  <si>
    <t>II30-221</t>
  </si>
  <si>
    <t>Cario</t>
  </si>
  <si>
    <t>Taupe</t>
  </si>
  <si>
    <t>Close-out</t>
  </si>
  <si>
    <t>PF003342;PP000371;PP000454;PP000478</t>
  </si>
  <si>
    <t>Mid-Century</t>
  </si>
  <si>
    <t>AMAZONDS,BLK01,KOHLDSN,MACY02,OLLIIX,TGTDVS</t>
  </si>
  <si>
    <t>6/3/2015</t>
  </si>
  <si>
    <t>II30-1085</t>
  </si>
  <si>
    <t>Kerala</t>
  </si>
  <si>
    <t>Cotton Square Pillow</t>
  </si>
  <si>
    <t>20x20"</t>
  </si>
  <si>
    <t>PP001462</t>
  </si>
  <si>
    <t>AMAZONDS,CSNSTORES,JCPENNEY01,MACY02,OLLIIX,TGTDVS</t>
  </si>
  <si>
    <t>9/16/2020</t>
  </si>
  <si>
    <t>II30-208</t>
  </si>
  <si>
    <t>Kiran</t>
  </si>
  <si>
    <t>Cotton Oblong Pillow with Chain Stitch</t>
  </si>
  <si>
    <t>12x18"</t>
  </si>
  <si>
    <t>Aqua</t>
  </si>
  <si>
    <t>PF003341;PP000460;PP000478</t>
  </si>
  <si>
    <t>Global</t>
  </si>
  <si>
    <t>AMAZONDS,BLK01,CSNSTORES,HOUZZ,KOHLDSN,MACY02,OLLIIX,TGTDVS</t>
  </si>
  <si>
    <t>4/12/2015</t>
  </si>
  <si>
    <t>II30-1283</t>
  </si>
  <si>
    <t>Reva</t>
  </si>
  <si>
    <t>Cotton Oblong Pillow with tassels</t>
  </si>
  <si>
    <t>Off White/Blue</t>
  </si>
  <si>
    <t>PP001809;PF005804</t>
  </si>
  <si>
    <t>9/6/2022</t>
  </si>
  <si>
    <t>MACY02,OLLIIX</t>
  </si>
  <si>
    <t>9/13/2022</t>
  </si>
  <si>
    <t>II30-1078</t>
  </si>
  <si>
    <t>Riko</t>
  </si>
  <si>
    <t>Cotton Embroidered Square Pillow</t>
  </si>
  <si>
    <t>PP001094;PP001321;PP001341;PF004816</t>
  </si>
  <si>
    <t>8/15/2019</t>
  </si>
  <si>
    <t>AMAZON,AMAZONDS,BLK01,CSNSTORES,KOHLDSN,MACY02,OLLIIX,TGTDVS</t>
  </si>
  <si>
    <t>1/28/2020</t>
  </si>
  <si>
    <t>II30-609</t>
  </si>
  <si>
    <t>Sofia</t>
  </si>
  <si>
    <t>Cotton Embroidered Decorative Square Pillow</t>
  </si>
  <si>
    <t>Grey</t>
  </si>
  <si>
    <t>A</t>
  </si>
  <si>
    <t>PF003362;PP000451;PP000464;PF005628</t>
  </si>
  <si>
    <t>8/21/2024</t>
  </si>
  <si>
    <t>AMAZON,AMAZONDS,BEALLSDS,CSNSTORES,KIRKLANDDS,KOHLDSN,MACY02,OLLIIX,OVERSTOCK01,TGTDVS</t>
  </si>
  <si>
    <t>3/16/2016</t>
  </si>
  <si>
    <t>II30-904</t>
  </si>
  <si>
    <t>Stella Dot</t>
  </si>
  <si>
    <t>12x20"</t>
  </si>
  <si>
    <t>Copper</t>
  </si>
  <si>
    <t>PF001709</t>
  </si>
  <si>
    <t>Ikat</t>
  </si>
  <si>
    <t>Modern/Contemporary</t>
  </si>
  <si>
    <t>Transitional</t>
  </si>
  <si>
    <t>8/25/2017</t>
  </si>
  <si>
    <t>BLK01,CSNSTORES,JCPENNEY01,MACY02,OLLIIX,TGTDVS</t>
  </si>
  <si>
    <t>5/5/2017</t>
  </si>
  <si>
    <t>9/11/2017</t>
  </si>
  <si>
    <t>HH30-708A</t>
  </si>
  <si>
    <t>Harbor House</t>
  </si>
  <si>
    <t>Crystal Beach</t>
  </si>
  <si>
    <t>Embroidered Oblong Pillow</t>
  </si>
  <si>
    <t>White</t>
  </si>
  <si>
    <t>B+</t>
  </si>
  <si>
    <t>PF003321</t>
  </si>
  <si>
    <t>Coastal</t>
  </si>
  <si>
    <t>Cottage/Country</t>
  </si>
  <si>
    <t>10/2/2024</t>
  </si>
  <si>
    <t>AMAZONDS,CSNSTORES,HDDS,JCPENNEY01,KOHLDSN,OVERSTOCK01</t>
  </si>
  <si>
    <t>1/26/2015</t>
  </si>
  <si>
    <t>HH30-706A</t>
  </si>
  <si>
    <t>Pieced Square Pillow</t>
  </si>
  <si>
    <t>Stripe</t>
  </si>
  <si>
    <t>AMAZON,CSNSTORES,DESINC,JCPENNEY01,MACY02,OLLIIX,OVERSTOCK01</t>
  </si>
  <si>
    <t>1/13/2015</t>
  </si>
  <si>
    <t>HH30-709A</t>
  </si>
  <si>
    <t>Quilted Bolster Pillow</t>
  </si>
  <si>
    <t>D7x18"</t>
  </si>
  <si>
    <t>Blue</t>
  </si>
  <si>
    <t>AMAZON,AMAZONDS,CSNSTORES,HDDS,JCPENNEY01,OVERSTOCK01</t>
  </si>
  <si>
    <t>4/3/2015</t>
  </si>
  <si>
    <t>HH30-1694</t>
  </si>
  <si>
    <t>Anslee</t>
  </si>
  <si>
    <t>Embroidered Cotton Oblong Decorative Pillow</t>
  </si>
  <si>
    <t>A+</t>
  </si>
  <si>
    <t>PP000875</t>
  </si>
  <si>
    <t>Border</t>
  </si>
  <si>
    <t>12/14/2017</t>
  </si>
  <si>
    <t>8/22/2024</t>
  </si>
  <si>
    <t>AMAZON,BEALLSDS,BLK01,CSNSTORES,JCPENNEY01,MACY02,NRTPORT,OLLIIX,OVERSTOCK01</t>
  </si>
  <si>
    <t>11/30/2017</t>
  </si>
  <si>
    <t>5/7/2019</t>
  </si>
  <si>
    <t>HH30-1693</t>
  </si>
  <si>
    <t>Embroidered Cotton Square Decorative Pillow</t>
  </si>
  <si>
    <t>10/14/2024</t>
  </si>
  <si>
    <t>AMAZON,CSNSTORES,JCPENNEY01,MACY02,NRTPORT,OLLIIX,OVERSCONSIGN,OVERSTOCK01</t>
  </si>
  <si>
    <t>3/5/2019</t>
  </si>
  <si>
    <t>HH30-106</t>
  </si>
  <si>
    <t>Beach House</t>
  </si>
  <si>
    <t>Oblong Pillow</t>
  </si>
  <si>
    <t>PF003326</t>
  </si>
  <si>
    <t>BLK01,CSNSTORES,MACY02,OLLIIX,OVERSTOCK01</t>
  </si>
  <si>
    <t>1/2/2015</t>
  </si>
  <si>
    <t>HH30-272</t>
  </si>
  <si>
    <t>Decorative Pillow</t>
  </si>
  <si>
    <t>CSNSTORES,KOHLDSN,MACY02,OLLIIX,OVERSTOCK01,ROOMECOM</t>
  </si>
  <si>
    <t>7/22/2015</t>
  </si>
  <si>
    <t>HH30-255</t>
  </si>
  <si>
    <t>Chelsea</t>
  </si>
  <si>
    <t>PF003320</t>
  </si>
  <si>
    <t>Paisley</t>
  </si>
  <si>
    <t>Traditional</t>
  </si>
  <si>
    <t>9/4/2024</t>
  </si>
  <si>
    <t>AMAZON,BLK01,CSNSTORES,KOHLDSN,MACY02,OLLIIX</t>
  </si>
  <si>
    <t>1/11/2016</t>
  </si>
  <si>
    <t>HH30-497</t>
  </si>
  <si>
    <t>16x16"</t>
  </si>
  <si>
    <t>AMAZON,CSNSTORES</t>
  </si>
  <si>
    <t>1/12/2015</t>
  </si>
  <si>
    <t>HH30-402A</t>
  </si>
  <si>
    <t>Coastline</t>
  </si>
  <si>
    <t>12x16"</t>
  </si>
  <si>
    <t>PF003317</t>
  </si>
  <si>
    <t>10/30/2024</t>
  </si>
  <si>
    <t>AMAZON,BEALLSDS,BLK01,CSNSTORES,HDDS,MACY02,OVERSTOCK01</t>
  </si>
  <si>
    <t>1/5/2015</t>
  </si>
  <si>
    <t>HH30-401A</t>
  </si>
  <si>
    <t>Square Pillow</t>
  </si>
  <si>
    <t>BLK01,CSNSTORES,HDDS,KOHLDSN,MACY02,OVERSTOCK01</t>
  </si>
  <si>
    <t>1/6/2015</t>
  </si>
  <si>
    <t>HH30-1230A</t>
  </si>
  <si>
    <t>Maya Bay</t>
  </si>
  <si>
    <t>PF003324</t>
  </si>
  <si>
    <t>9/28/2024</t>
  </si>
  <si>
    <t>AMAZON,CSNSTORES,MACY02,OLLIIX,OVERSTOCK01</t>
  </si>
  <si>
    <t>1/14/2015</t>
  </si>
  <si>
    <t>HH30-1229A</t>
  </si>
  <si>
    <t>AMAZON,AMAZONDS,CSNSTORES,JCPENNEY01,MACY02,NRTPORT,OLLIIX,OVERSTOCK01</t>
  </si>
  <si>
    <t>HH30-1650</t>
  </si>
  <si>
    <t>Suzanna</t>
  </si>
  <si>
    <t>B</t>
  </si>
  <si>
    <t>PP000337</t>
  </si>
  <si>
    <t>Shabby Chic</t>
  </si>
  <si>
    <t>10/5/2017</t>
  </si>
  <si>
    <t>11/20/2024</t>
  </si>
  <si>
    <t>AMAZON,CSNSTORES,JCPENNEY01,KOHLDSN,MACY02,OVERSTOCK01</t>
  </si>
  <si>
    <t>7/31/2017</t>
  </si>
  <si>
    <t>10/11/2017</t>
  </si>
  <si>
    <t>HH30-1651</t>
  </si>
  <si>
    <t>10/12/2017</t>
  </si>
  <si>
    <t>AMAZON,AMAZONDS,CSNSTORES,JCPENNEY01,KOHLDSN,MACY02,OVERSTOCK01</t>
  </si>
  <si>
    <t>2/28/2018</t>
  </si>
  <si>
    <t>HH30-1025</t>
  </si>
  <si>
    <t>N/A</t>
  </si>
  <si>
    <t>Castle Hill</t>
  </si>
  <si>
    <t>Cashew</t>
  </si>
  <si>
    <t>Inactive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</si>
  <si>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</si>
  <si>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</si>
  <si>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</si>
  <si>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</si>
  <si>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</si>
  <si>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</si>
  <si>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</si>
  <si>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</si>
  <si>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</si>
  <si>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</si>
  <si>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</si>
  <si>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</si>
  <si>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</si>
  <si>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</si>
  <si>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</si>
  <si>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</si>
  <si>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</si>
  <si>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BH14-010-199-23</t>
  </si>
  <si>
    <t>Better Home and Gardens</t>
  </si>
  <si>
    <t>BHG Butterfly</t>
  </si>
  <si>
    <t>14x20"</t>
  </si>
  <si>
    <t>Multi</t>
  </si>
  <si>
    <t>BH14-010-199-19</t>
  </si>
  <si>
    <t>BHG Exploded Floral</t>
  </si>
  <si>
    <t>BH14-010-199-20</t>
  </si>
  <si>
    <t>BHG Paisley</t>
  </si>
  <si>
    <t>BH15-001-799-29</t>
  </si>
  <si>
    <t>Cooper</t>
  </si>
  <si>
    <t>Oblong: 12x18"</t>
  </si>
  <si>
    <t>Brown/Red</t>
  </si>
  <si>
    <t>CCA30-0013</t>
  </si>
  <si>
    <t>Croscill Casual</t>
  </si>
  <si>
    <t>Normal Pillow</t>
  </si>
  <si>
    <t>Sedona Boucle</t>
  </si>
  <si>
    <t>Boucle Oblong Decor Pillow</t>
  </si>
  <si>
    <t>12x24"</t>
  </si>
  <si>
    <t>10/20/2022</t>
  </si>
  <si>
    <t>CSNSTORES,JCPENNEY01,MACY02,OVERSTOCK01</t>
  </si>
  <si>
    <t>4/27/2023</t>
  </si>
  <si>
    <t>CCL30-0029</t>
  </si>
  <si>
    <t>Croscill Classics</t>
  </si>
  <si>
    <t>Aumont</t>
  </si>
  <si>
    <t>Oblong Decor Pillow</t>
  </si>
  <si>
    <t>22x15"</t>
  </si>
  <si>
    <t>Brown</t>
  </si>
  <si>
    <t>C+</t>
  </si>
  <si>
    <t>Vintage</t>
  </si>
  <si>
    <t>10/26/2022</t>
  </si>
  <si>
    <t>AMAZON,AMAZONDS,CSNSTORES,JCPENNEY01,KOHLDSN,MACY02</t>
  </si>
  <si>
    <t>CCL30-0028</t>
  </si>
  <si>
    <t>Burgundy</t>
  </si>
  <si>
    <t>10/24/2022</t>
  </si>
  <si>
    <t>AMAZON,AMAZONDS,CSNSTORES,DLCROSCILL,JCPENNEY01,KOHLDSN</t>
  </si>
  <si>
    <t>CCL30-0027</t>
  </si>
  <si>
    <t>Gold</t>
  </si>
  <si>
    <t>B-</t>
  </si>
  <si>
    <t>AMAZON,CSNSTORES,DLCROSCILL</t>
  </si>
  <si>
    <t>CCL30-0061</t>
  </si>
  <si>
    <t>AMAZONDS,DLCROSCILL,JCPENNEY01,MACY02</t>
  </si>
  <si>
    <t>CCL30-0026</t>
  </si>
  <si>
    <t>Silver</t>
  </si>
  <si>
    <t>CSNSTORES,JCPENNEY01</t>
  </si>
  <si>
    <t>CCL30-0033</t>
  </si>
  <si>
    <t>Biron</t>
  </si>
  <si>
    <t>Square Decor Pillow</t>
  </si>
  <si>
    <t>AMAZON,AMAZONDS,CSNSTORES,JCPENNEY01,MACY02</t>
  </si>
  <si>
    <t>CCL30-0032</t>
  </si>
  <si>
    <t>AMAZON,CSNSTORES,DLCROSCILL,JCPENNEY01,KOHLDSN,MACY02</t>
  </si>
  <si>
    <t>CCL30-0031</t>
  </si>
  <si>
    <t>CSNSTORES,DLCROSCILL,JCPENNEY01,MACY02,OVERSTOCK01</t>
  </si>
  <si>
    <t>5/22/2024</t>
  </si>
  <si>
    <t>CCL30-0030</t>
  </si>
  <si>
    <t>AMAZONDS,CSNSTORES,DLCROSCILL,MACY02</t>
  </si>
  <si>
    <t>CCL30-0038</t>
  </si>
  <si>
    <t>Winchester</t>
  </si>
  <si>
    <t>AMAZON,DLCROSCILL,KOHLDSN</t>
  </si>
  <si>
    <t>CCL30-0037</t>
  </si>
  <si>
    <t>AMAZON,AMAZONDS,CSNSTORES,DLCROSCILL,JCPENNEY01,MACY02,OLLIIX,OVERSTOCK01</t>
  </si>
  <si>
    <t>CCL30-0036</t>
  </si>
  <si>
    <t>AMAZON,CSNSTORES,KOHLDSN,MACY02,OVERSTOCK01</t>
  </si>
  <si>
    <t>CCL30-0035</t>
  </si>
  <si>
    <t>AMAZON,MACY02</t>
  </si>
  <si>
    <t>CCL30-0034</t>
  </si>
  <si>
    <t>CSNSTORES,DLCROSCILL,JCPENNEY01,MACY02</t>
  </si>
  <si>
    <t>CHM30-0013</t>
  </si>
  <si>
    <t>Croscill Home</t>
  </si>
  <si>
    <t>Canova</t>
  </si>
  <si>
    <t>CSNSTORES,MACY02</t>
  </si>
  <si>
    <t>CHM30-0014</t>
  </si>
  <si>
    <t>Florio</t>
  </si>
  <si>
    <t>Linen</t>
  </si>
  <si>
    <t>Figurative</t>
  </si>
  <si>
    <t>12/6/2022</t>
  </si>
  <si>
    <t>CSNSTORES,DLCROSCILL,JCPENNEY01,OVERSTOCK01</t>
  </si>
  <si>
    <t>CHM30-0015</t>
  </si>
  <si>
    <t>Melodia</t>
  </si>
  <si>
    <t>Botanical</t>
  </si>
  <si>
    <t>CSNSTORES,JCPENNEY01,MACY02,NRTPORT</t>
  </si>
  <si>
    <t>CHM30-0019</t>
  </si>
  <si>
    <t>Tan</t>
  </si>
  <si>
    <t>CSNSTORES,JCPENNEY01,MACY02</t>
  </si>
  <si>
    <t>EO30-1695</t>
  </si>
  <si>
    <t>Echo Design</t>
  </si>
  <si>
    <t>Crete White</t>
  </si>
  <si>
    <t>EO30-1694</t>
  </si>
  <si>
    <t>EO30-1626</t>
  </si>
  <si>
    <t>Juneau</t>
  </si>
  <si>
    <t>EO30-1660</t>
  </si>
  <si>
    <t>Madira Grey</t>
  </si>
  <si>
    <t>EO30-1662</t>
  </si>
  <si>
    <t>Yellow</t>
  </si>
  <si>
    <t>EO30-548A</t>
  </si>
  <si>
    <t>Odyssey</t>
  </si>
  <si>
    <t>EO30-550A</t>
  </si>
  <si>
    <t>10x20"</t>
  </si>
  <si>
    <t>Stone</t>
  </si>
  <si>
    <t>NS30-3729</t>
  </si>
  <si>
    <t>N Natori</t>
  </si>
  <si>
    <t>Origami</t>
  </si>
  <si>
    <t>Knit Quilted Top Decorative Square Pillow 18x18"</t>
  </si>
  <si>
    <t>Donation</t>
  </si>
  <si>
    <t>PP001768;PF005709</t>
  </si>
  <si>
    <t>Global Inspired|Casual</t>
  </si>
  <si>
    <t>8/16/2022</t>
  </si>
  <si>
    <t>8/17/2022</t>
  </si>
  <si>
    <t>NS30-1827A</t>
  </si>
  <si>
    <t>Cherry Blossom</t>
  </si>
  <si>
    <t>12x22"</t>
  </si>
  <si>
    <t>PF002592</t>
  </si>
  <si>
    <t>AMAZON,CSNSTORES,KOHLDSN,MACY02</t>
  </si>
  <si>
    <t>1/9/2015</t>
  </si>
  <si>
    <t>NS30-1826A</t>
  </si>
  <si>
    <t>Red</t>
  </si>
  <si>
    <t>PF002591</t>
  </si>
  <si>
    <t>Floral</t>
  </si>
  <si>
    <t>AMAZON,CSNSTORES,MACY02</t>
  </si>
  <si>
    <t>NS30-3254</t>
  </si>
  <si>
    <t>Hanae</t>
  </si>
  <si>
    <t>PP000991</t>
  </si>
  <si>
    <t>9/30/2018</t>
  </si>
  <si>
    <t>AMAZONDS,BLK01,MACY02,OLLIIX,OVERSTOCK01</t>
  </si>
  <si>
    <t>6/25/2018</t>
  </si>
  <si>
    <t>10/30/2018</t>
  </si>
  <si>
    <t>NS30-3248</t>
  </si>
  <si>
    <t>Glam/Luxury</t>
  </si>
  <si>
    <t>10/22/2024</t>
  </si>
  <si>
    <t>CSNSTORES,JCPENNEY01,MACY02,NRTPORT,OLLIIX,OVERSTOCK01</t>
  </si>
  <si>
    <t>10/26/2018</t>
  </si>
  <si>
    <t>NS30-3259</t>
  </si>
  <si>
    <t>Sakura Blossom</t>
  </si>
  <si>
    <t>Lilac</t>
  </si>
  <si>
    <t>PP000992;PF004458</t>
  </si>
  <si>
    <t>9/28/2018</t>
  </si>
  <si>
    <t>AMAZON,AMAZONDS,CSNSTORES,JCPENNEY01,MACY02,NRTPORT,OVERSTOCK01</t>
  </si>
  <si>
    <t>11/5/2018</t>
  </si>
  <si>
    <t>BB30-755</t>
  </si>
  <si>
    <t>B.Smith Bakari</t>
  </si>
  <si>
    <t>8x20"</t>
  </si>
  <si>
    <t>Coral</t>
  </si>
  <si>
    <t>DL30-472</t>
  </si>
  <si>
    <t>Classic Denim</t>
  </si>
  <si>
    <t>DL30-449</t>
  </si>
  <si>
    <t>Classic Twill</t>
  </si>
  <si>
    <t>14x20+1"</t>
  </si>
  <si>
    <t>Black</t>
  </si>
  <si>
    <t>DL30-459</t>
  </si>
  <si>
    <t>DL30-448</t>
  </si>
  <si>
    <t>18x18+1"</t>
  </si>
  <si>
    <t>DL30-436</t>
  </si>
  <si>
    <t>DL30-457</t>
  </si>
  <si>
    <t>DL30-435</t>
  </si>
  <si>
    <t>BH43-010-199-48</t>
  </si>
  <si>
    <t>Keltic Jacquard</t>
  </si>
  <si>
    <t>Black/Ivory</t>
  </si>
  <si>
    <t>RA30-014</t>
  </si>
  <si>
    <t>Sebastian</t>
  </si>
  <si>
    <t>Slate</t>
  </si>
  <si>
    <t>WR30-423A</t>
  </si>
  <si>
    <t>Woolrich</t>
  </si>
  <si>
    <t>Hadley Plaid</t>
  </si>
  <si>
    <t>WR30-468A</t>
  </si>
  <si>
    <t>Williamsport Plaid</t>
  </si>
  <si>
    <t>WR30-467A</t>
  </si>
  <si>
    <t>WR30-2189</t>
  </si>
  <si>
    <t>Bear</t>
  </si>
  <si>
    <t>Square Berber Pillow</t>
  </si>
  <si>
    <t>Animal</t>
  </si>
  <si>
    <t>Lodge/Cabin</t>
  </si>
  <si>
    <t>10/4/2017</t>
  </si>
  <si>
    <t>10/29/2024</t>
  </si>
  <si>
    <t>BLK01,CSNSTORES,HDDS,KOHLDSN,MACY02,OLLIIX,OVERSTOCK01,TGTDVS</t>
  </si>
  <si>
    <t>6/29/2017</t>
  </si>
  <si>
    <t>11/3/2017</t>
  </si>
  <si>
    <t>WR30-425</t>
  </si>
  <si>
    <t>Pieced Oblong Pillow</t>
  </si>
  <si>
    <t>PF003305</t>
  </si>
  <si>
    <t>Pieced</t>
  </si>
  <si>
    <t>9/7/2024</t>
  </si>
  <si>
    <t>AMAZON,AMAZONDS,BLK01,CSNSTORES,HDDS,KOHLDSN,OLLIIX,OVERSTOCK01</t>
  </si>
  <si>
    <t>8/26/2015</t>
  </si>
  <si>
    <t>CC30-0033</t>
  </si>
  <si>
    <t>BLK</t>
  </si>
  <si>
    <t>Croscill</t>
  </si>
  <si>
    <t>Sable</t>
  </si>
  <si>
    <t>Solid Faux Fur Square Decor Pillow</t>
  </si>
  <si>
    <t>Faux Fur</t>
  </si>
  <si>
    <t>11/10/2022</t>
  </si>
  <si>
    <t>AMAZON,CSNSTORES,HDDS,MACY02</t>
  </si>
  <si>
    <t>CC30-0032</t>
  </si>
  <si>
    <t>Golden</t>
  </si>
  <si>
    <t>MACY02,NRTPORT</t>
  </si>
  <si>
    <t>CC30-0031</t>
  </si>
  <si>
    <t>JCPENNEY01,MACY02</t>
  </si>
  <si>
    <t>CC30-0030</t>
  </si>
  <si>
    <t>JCPENNEY01</t>
  </si>
  <si>
    <t>4/10/2023</t>
  </si>
  <si>
    <t>MP30-2997</t>
  </si>
  <si>
    <t>Madison Park</t>
  </si>
  <si>
    <t>Duke</t>
  </si>
  <si>
    <t>York</t>
  </si>
  <si>
    <t>Faux Fur Square Pillow</t>
  </si>
  <si>
    <t>PF003536;PP000412</t>
  </si>
  <si>
    <t>8/16/2024</t>
  </si>
  <si>
    <t>CSNSTORES,FINGERHUTDS,JCPENNEY01,KOHLDSN,MACY02,OVERSCONSIGN,TGTDVS</t>
  </si>
  <si>
    <t>6/24/2016</t>
  </si>
  <si>
    <t>MP30-5785</t>
  </si>
  <si>
    <t>Faux Fur Squre Pillow</t>
  </si>
  <si>
    <t>PP000412;PF004332</t>
  </si>
  <si>
    <t>5/8/2018</t>
  </si>
  <si>
    <t>10/25/2024</t>
  </si>
  <si>
    <t>CSNSTORES,JCPENNEY01,KOHLDSN,MACY02,TGTDVS</t>
  </si>
  <si>
    <t>2/22/2018</t>
  </si>
  <si>
    <t>5/17/2018</t>
  </si>
  <si>
    <t>MP30-4963</t>
  </si>
  <si>
    <t>Blush</t>
  </si>
  <si>
    <t>PF003568</t>
  </si>
  <si>
    <t>8/18/2017</t>
  </si>
  <si>
    <t>ASHFURNDS,CSNSTORES,JCPENNEY01,KOHLDSN,MACY02,OLLIIX,OVERSTOCK01,TGTDVS</t>
  </si>
  <si>
    <t>5/10/2017</t>
  </si>
  <si>
    <t>8/22/2017</t>
  </si>
  <si>
    <t>MP30-2999</t>
  </si>
  <si>
    <t>PF003558;PP000412</t>
  </si>
  <si>
    <t>12/11/2024</t>
  </si>
  <si>
    <t>JCPENNEY01,KOHLDSN,MACY02,TGTDVS</t>
  </si>
  <si>
    <t>8/1/2016</t>
  </si>
  <si>
    <t>MP30-3000</t>
  </si>
  <si>
    <t>PF003567;PP000412</t>
  </si>
  <si>
    <t>11/27/2024</t>
  </si>
  <si>
    <t>ASHFURNDS,FINGERHUTDS,JCPENNEY01,KOHLDSN,MACY02,OLLIIX,TGTDVS,WALMARTDS</t>
  </si>
  <si>
    <t>9/13/2016</t>
  </si>
  <si>
    <t>MP30-2998</t>
  </si>
  <si>
    <t>PF003547;PP000412</t>
  </si>
  <si>
    <t>CSNSTORES,FINGERHUTDS,HOUZZ,JCPENNEY01,KOHLDSN,MACY02,OVERSTOCK01,TGTDVS</t>
  </si>
  <si>
    <t>7/17/2016</t>
  </si>
  <si>
    <t>MP30-4828</t>
  </si>
  <si>
    <t>Edina</t>
  </si>
  <si>
    <t>Adelaide</t>
  </si>
  <si>
    <t>PF003538</t>
  </si>
  <si>
    <t>8/29/2017</t>
  </si>
  <si>
    <t>CSNSTORES,JCPENNEY01,MACY02,OLLIIX</t>
  </si>
  <si>
    <t>6/11/2017</t>
  </si>
  <si>
    <t>11/29/2017</t>
  </si>
  <si>
    <t>MP30-4831</t>
  </si>
  <si>
    <t>PF003541</t>
  </si>
  <si>
    <t>CSNSTORES,MACY02,OLLIIX</t>
  </si>
  <si>
    <t>MP30-4830</t>
  </si>
  <si>
    <t>PF003540</t>
  </si>
  <si>
    <t>CSNSTORES,KOHLDSN,MACY02,OLLIIX</t>
  </si>
  <si>
    <t>MP30-4829</t>
  </si>
  <si>
    <t>Natural</t>
  </si>
  <si>
    <t>PF003539</t>
  </si>
  <si>
    <t>CSNSTORES,KOHLDSN,MACY02,OLLIIX,OVERSTOCK01</t>
  </si>
  <si>
    <t>6/13/2018</t>
  </si>
  <si>
    <t>MP30-6236</t>
  </si>
  <si>
    <t>Zuri</t>
  </si>
  <si>
    <t>Marselle</t>
  </si>
  <si>
    <t>Blush/Grey</t>
  </si>
  <si>
    <t>PP000539;PF004618</t>
  </si>
  <si>
    <t>3/28/2019</t>
  </si>
  <si>
    <t>10/17/2024</t>
  </si>
  <si>
    <t>CSNSTORES,JCPENNEY01,KOHLDSN,MACY02,OVERSTOCK01,TGTDVS</t>
  </si>
  <si>
    <t>4/9/2019</t>
  </si>
  <si>
    <t>4/22/2019</t>
  </si>
  <si>
    <t>MP30-1914</t>
  </si>
  <si>
    <t>PF002117;PP000539</t>
  </si>
  <si>
    <t>AMAZONDS,ASHFURNDS,FINGERHUTDS,JCPENNEY01,KOHLDSN,MACY02,OVERSTOCK01,TGTDVS</t>
  </si>
  <si>
    <t>10/21/2015</t>
  </si>
  <si>
    <t>MP30-2831</t>
  </si>
  <si>
    <t>PF002118;PP000539</t>
  </si>
  <si>
    <t>4/6/2017</t>
  </si>
  <si>
    <t>9/3/2024</t>
  </si>
  <si>
    <t>AMAZON,AMAZONDS,CSNSTORES,FINGERHUTDS,HOUZZ,JCPENNEY01,KIRKLANDDS,KOHLDSN,MACY02,OLLIIX,TGTDVS,WALMARTDS</t>
  </si>
  <si>
    <t>6/27/2016</t>
  </si>
  <si>
    <t>MP30-6706</t>
  </si>
  <si>
    <t>Leopard</t>
  </si>
  <si>
    <t>PP000539;PF004889</t>
  </si>
  <si>
    <t>9/30/2019</t>
  </si>
  <si>
    <t>AMAZON,BLK01,CSNSTORES,JCPENNEY01,KOHLDSN,MACY02,NRTPORT,TGTDVS</t>
  </si>
  <si>
    <t>12/20/2019</t>
  </si>
  <si>
    <t>MP30-4814</t>
  </si>
  <si>
    <t>Sand</t>
  </si>
  <si>
    <t>PF002119</t>
  </si>
  <si>
    <t>AMAZONDS,FINGERHUTDS,JCPENNEY01,KIRKLANDDS,KOHLDSN,MACY02,OLLIIX,OVERSTOCK01,TGTDVS</t>
  </si>
  <si>
    <t>5/4/2017</t>
  </si>
  <si>
    <t>9/4/2017</t>
  </si>
  <si>
    <t>MP30-6234</t>
  </si>
  <si>
    <t>Snow Leopard</t>
  </si>
  <si>
    <t>PP000539;PF004399</t>
  </si>
  <si>
    <t>6/17/2019</t>
  </si>
  <si>
    <t>AMAZONDS,ASHFURNDS,JCPENNEY01,KIRKLANDDS,KOHLDSN,MACY02,TGTDVS</t>
  </si>
  <si>
    <t>6/18/2019</t>
  </si>
  <si>
    <t>8/8/2019</t>
  </si>
  <si>
    <t>MP30-1913</t>
  </si>
  <si>
    <t>PF002116;PP000539</t>
  </si>
  <si>
    <t>5/9/2017</t>
  </si>
  <si>
    <t>AMAZONDS,ASHFURNDS,CSNSTORES,FINGERHUTDS,JCPENNEY01,KIRKLANDDS,KOHLDSN,MACY02,OVERSTOCK01,TGTDVS</t>
  </si>
  <si>
    <t>9/18/2015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</si>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</sst>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14.4</v>
      </c>
      <c r="M6" s="3">
        <v>15.12</v>
      </c>
      <c r="N6" s="3">
        <v>31.99</v>
      </c>
      <c r="O6" s="2" t="s">
        <v>96</v>
      </c>
      <c r="P6" s="2" t="s">
        <v>97</v>
      </c>
      <c r="Q6" s="2" t="s">
        <v>98</v>
      </c>
      <c r="R6" s="2" t="s">
        <v>92</v>
      </c>
      <c r="S6" s="2" t="s">
        <v>99</v>
      </c>
      <c r="T6" s="2" t="s">
        <v>92</v>
      </c>
      <c r="U6" s="2" t="s">
        <v>92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270</v>
      </c>
      <c r="AA6" s="4">
        <f>=ROUNDDOWN(54,0)</f>
      </c>
      <c r="AB6" s="5">
        <v>5</v>
      </c>
      <c r="AC6" s="2" t="s">
        <v>92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92</v>
      </c>
      <c r="AM6" s="4"/>
      <c r="AN6" s="4"/>
      <c r="AO6" s="7"/>
      <c r="AP6" s="4">
        <v>1</v>
      </c>
      <c r="AQ6" s="8">
        <v>31.71</v>
      </c>
      <c r="AR6" s="4"/>
      <c r="AS6" s="8"/>
      <c r="AT6" s="7"/>
      <c r="AU6" s="7"/>
      <c r="AV6" s="4">
        <v>1</v>
      </c>
      <c r="AW6" s="8">
        <v>31.71</v>
      </c>
      <c r="AX6" s="4"/>
      <c r="AY6" s="8"/>
      <c r="AZ6" s="7"/>
      <c r="BA6" s="7"/>
      <c r="BB6" s="7">
        <v>1</v>
      </c>
      <c r="BC6" s="4">
        <v>1</v>
      </c>
      <c r="BD6" s="8">
        <v>31.71</v>
      </c>
      <c r="BE6" s="4"/>
      <c r="BF6" s="8"/>
      <c r="BG6" s="7"/>
      <c r="BH6" s="7"/>
      <c r="BI6" s="7">
        <v>1</v>
      </c>
      <c r="BJ6" s="4">
        <v>17</v>
      </c>
      <c r="BK6" s="8">
        <v>258.03</v>
      </c>
      <c r="BL6" s="2" t="s">
        <v>104</v>
      </c>
      <c r="BM6" s="7">
        <v>0.0588</v>
      </c>
      <c r="BN6" s="7">
        <v>0.1229</v>
      </c>
      <c r="BO6" s="4">
        <v>1</v>
      </c>
      <c r="BP6" s="8">
        <v>31.71</v>
      </c>
      <c r="BQ6" s="4"/>
      <c r="BR6" s="8"/>
      <c r="BS6" s="7"/>
      <c r="BT6" s="7"/>
      <c r="BU6" s="2" t="s">
        <v>105</v>
      </c>
      <c r="BV6" s="2" t="s">
        <v>96</v>
      </c>
      <c r="BW6" s="2" t="s">
        <v>106</v>
      </c>
      <c r="BX6" s="2" t="s">
        <v>107</v>
      </c>
      <c r="BY6" s="2" t="s">
        <v>108</v>
      </c>
      <c r="BZ6" s="2" t="s">
        <v>92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112</v>
      </c>
      <c r="K7" s="2" t="s">
        <v>113</v>
      </c>
      <c r="L7" s="3">
        <v>11.88</v>
      </c>
      <c r="M7" s="3">
        <v>12.47</v>
      </c>
      <c r="N7" s="3">
        <v>26.99</v>
      </c>
      <c r="O7" s="2" t="s">
        <v>96</v>
      </c>
      <c r="P7" s="2" t="s">
        <v>97</v>
      </c>
      <c r="Q7" s="2" t="s">
        <v>98</v>
      </c>
      <c r="R7" s="2" t="s">
        <v>92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101</v>
      </c>
      <c r="Y7" s="2" t="s">
        <v>119</v>
      </c>
      <c r="Z7" s="4">
        <v>541</v>
      </c>
      <c r="AA7" s="4">
        <f>=ROUNDDOWN(40.6766917293233,0)</f>
      </c>
      <c r="AB7" s="5">
        <v>13.3</v>
      </c>
      <c r="AC7" s="2" t="s">
        <v>92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92</v>
      </c>
      <c r="AM7" s="4"/>
      <c r="AN7" s="4"/>
      <c r="AO7" s="7"/>
      <c r="AP7" s="4">
        <v>1</v>
      </c>
      <c r="AQ7" s="8">
        <v>26.72</v>
      </c>
      <c r="AR7" s="4"/>
      <c r="AS7" s="8"/>
      <c r="AT7" s="7"/>
      <c r="AU7" s="7"/>
      <c r="AV7" s="4">
        <v>1</v>
      </c>
      <c r="AW7" s="8">
        <v>26.72</v>
      </c>
      <c r="AX7" s="4"/>
      <c r="AY7" s="8"/>
      <c r="AZ7" s="7"/>
      <c r="BA7" s="7"/>
      <c r="BB7" s="7">
        <v>1</v>
      </c>
      <c r="BC7" s="4">
        <v>1</v>
      </c>
      <c r="BD7" s="8">
        <v>26.72</v>
      </c>
      <c r="BE7" s="4"/>
      <c r="BF7" s="8"/>
      <c r="BG7" s="7"/>
      <c r="BH7" s="7"/>
      <c r="BI7" s="7">
        <v>1</v>
      </c>
      <c r="BJ7" s="4">
        <v>67</v>
      </c>
      <c r="BK7" s="8">
        <v>891.13</v>
      </c>
      <c r="BL7" s="2" t="s">
        <v>120</v>
      </c>
      <c r="BM7" s="7">
        <v>0.0149</v>
      </c>
      <c r="BN7" s="7">
        <v>0.03</v>
      </c>
      <c r="BO7" s="4">
        <v>1</v>
      </c>
      <c r="BP7" s="8">
        <v>26.72</v>
      </c>
      <c r="BQ7" s="4"/>
      <c r="BR7" s="8"/>
      <c r="BS7" s="7"/>
      <c r="BT7" s="7"/>
      <c r="BU7" s="2" t="s">
        <v>105</v>
      </c>
      <c r="BV7" s="2" t="s">
        <v>96</v>
      </c>
      <c r="BW7" s="2" t="s">
        <v>119</v>
      </c>
      <c r="BX7" s="2" t="s">
        <v>121</v>
      </c>
      <c r="BY7" s="2" t="s">
        <v>108</v>
      </c>
      <c r="BZ7" s="2" t="s">
        <v>92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112</v>
      </c>
      <c r="K8" s="2" t="s">
        <v>113</v>
      </c>
      <c r="L8" s="3">
        <v>14.4</v>
      </c>
      <c r="M8" s="3">
        <v>15.12</v>
      </c>
      <c r="N8" s="3">
        <v>31.99</v>
      </c>
      <c r="O8" s="2" t="s">
        <v>96</v>
      </c>
      <c r="P8" s="2" t="s">
        <v>97</v>
      </c>
      <c r="Q8" s="2" t="s">
        <v>98</v>
      </c>
      <c r="R8" s="2" t="s">
        <v>92</v>
      </c>
      <c r="S8" s="2" t="s">
        <v>92</v>
      </c>
      <c r="T8" s="2" t="s">
        <v>115</v>
      </c>
      <c r="U8" s="2" t="s">
        <v>116</v>
      </c>
      <c r="V8" s="2" t="s">
        <v>125</v>
      </c>
      <c r="W8" s="2" t="s">
        <v>126</v>
      </c>
      <c r="X8" s="2" t="s">
        <v>127</v>
      </c>
      <c r="Y8" s="2" t="s">
        <v>128</v>
      </c>
      <c r="Z8" s="4">
        <v>1273</v>
      </c>
      <c r="AA8" s="4">
        <f>=ROUNDDOWN(113.660714285714,0)</f>
      </c>
      <c r="AB8" s="5">
        <v>11.2</v>
      </c>
      <c r="AC8" s="2" t="s">
        <v>92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92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51</v>
      </c>
      <c r="BK8" s="8">
        <v>774.19</v>
      </c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96</v>
      </c>
      <c r="BW8" s="2" t="s">
        <v>130</v>
      </c>
      <c r="BX8" s="2" t="s">
        <v>131</v>
      </c>
      <c r="BY8" s="2" t="s">
        <v>108</v>
      </c>
      <c r="BZ8" s="2" t="s">
        <v>92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133</v>
      </c>
      <c r="G9" s="2" t="s">
        <v>92</v>
      </c>
      <c r="H9" s="2" t="s">
        <v>92</v>
      </c>
      <c r="I9" s="2" t="s">
        <v>93</v>
      </c>
      <c r="J9" s="2" t="s">
        <v>94</v>
      </c>
      <c r="K9" s="2" t="s">
        <v>134</v>
      </c>
      <c r="L9" s="3">
        <v>14.4</v>
      </c>
      <c r="M9" s="3">
        <v>15.12</v>
      </c>
      <c r="N9" s="3">
        <v>34.99</v>
      </c>
      <c r="O9" s="2" t="s">
        <v>135</v>
      </c>
      <c r="P9" s="2" t="s">
        <v>97</v>
      </c>
      <c r="Q9" s="2" t="s">
        <v>98</v>
      </c>
      <c r="R9" s="2" t="s">
        <v>92</v>
      </c>
      <c r="S9" s="2" t="s">
        <v>136</v>
      </c>
      <c r="T9" s="2" t="s">
        <v>92</v>
      </c>
      <c r="U9" s="2" t="s">
        <v>92</v>
      </c>
      <c r="V9" s="2" t="s">
        <v>125</v>
      </c>
      <c r="W9" s="2" t="s">
        <v>101</v>
      </c>
      <c r="X9" s="2" t="s">
        <v>137</v>
      </c>
      <c r="Y9" s="2" t="s">
        <v>103</v>
      </c>
      <c r="Z9" s="4">
        <v>144</v>
      </c>
      <c r="AA9" s="4">
        <f>=ROUNDDOWN(19.4594594594595,0)</f>
      </c>
      <c r="AB9" s="5">
        <v>7.4</v>
      </c>
      <c r="AC9" s="2" t="s">
        <v>92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92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28</v>
      </c>
      <c r="BK9" s="8">
        <v>380.05</v>
      </c>
      <c r="BL9" s="2" t="s">
        <v>138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96</v>
      </c>
      <c r="BW9" s="2" t="s">
        <v>106</v>
      </c>
      <c r="BX9" s="2" t="s">
        <v>139</v>
      </c>
      <c r="BY9" s="2" t="s">
        <v>108</v>
      </c>
      <c r="BZ9" s="2" t="s">
        <v>92</v>
      </c>
    </row>
    <row r="10">
      <c r="A10" s="2" t="s">
        <v>140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134</v>
      </c>
      <c r="L10" s="3">
        <v>17.28</v>
      </c>
      <c r="M10" s="3">
        <v>18.14</v>
      </c>
      <c r="N10" s="3">
        <v>35.99</v>
      </c>
      <c r="O10" s="2" t="s">
        <v>135</v>
      </c>
      <c r="P10" s="2" t="s">
        <v>97</v>
      </c>
      <c r="Q10" s="2" t="s">
        <v>98</v>
      </c>
      <c r="R10" s="2" t="s">
        <v>92</v>
      </c>
      <c r="S10" s="2" t="s">
        <v>144</v>
      </c>
      <c r="T10" s="2" t="s">
        <v>115</v>
      </c>
      <c r="U10" s="2" t="s">
        <v>116</v>
      </c>
      <c r="V10" s="2" t="s">
        <v>117</v>
      </c>
      <c r="W10" s="2" t="s">
        <v>101</v>
      </c>
      <c r="X10" s="2" t="s">
        <v>118</v>
      </c>
      <c r="Y10" s="2" t="s">
        <v>119</v>
      </c>
      <c r="Z10" s="4">
        <v>267</v>
      </c>
      <c r="AA10" s="4">
        <f>=ROUNDDOWN(66.75,0)</f>
      </c>
      <c r="AB10" s="5">
        <v>4</v>
      </c>
      <c r="AC10" s="2" t="s">
        <v>92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92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25</v>
      </c>
      <c r="BK10" s="8">
        <v>432.85</v>
      </c>
      <c r="BL10" s="2" t="s">
        <v>145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96</v>
      </c>
      <c r="BW10" s="2" t="s">
        <v>119</v>
      </c>
      <c r="BX10" s="2" t="s">
        <v>146</v>
      </c>
      <c r="BY10" s="2" t="s">
        <v>108</v>
      </c>
      <c r="BZ10" s="2" t="s">
        <v>92</v>
      </c>
    </row>
    <row r="11">
      <c r="A11" s="2" t="s">
        <v>147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148</v>
      </c>
      <c r="G11" s="2" t="s">
        <v>92</v>
      </c>
      <c r="H11" s="2" t="s">
        <v>92</v>
      </c>
      <c r="I11" s="2" t="s">
        <v>149</v>
      </c>
      <c r="J11" s="2" t="s">
        <v>150</v>
      </c>
      <c r="K11" s="2" t="s">
        <v>151</v>
      </c>
      <c r="L11" s="3">
        <v>14.4</v>
      </c>
      <c r="M11" s="3">
        <v>15.12</v>
      </c>
      <c r="N11" s="3">
        <v>31.99</v>
      </c>
      <c r="O11" s="2" t="s">
        <v>96</v>
      </c>
      <c r="P11" s="2" t="s">
        <v>97</v>
      </c>
      <c r="Q11" s="2" t="s">
        <v>98</v>
      </c>
      <c r="R11" s="2" t="s">
        <v>92</v>
      </c>
      <c r="S11" s="2" t="s">
        <v>152</v>
      </c>
      <c r="T11" s="2" t="s">
        <v>92</v>
      </c>
      <c r="U11" s="2" t="s">
        <v>92</v>
      </c>
      <c r="V11" s="2" t="s">
        <v>153</v>
      </c>
      <c r="W11" s="2" t="s">
        <v>126</v>
      </c>
      <c r="X11" s="2" t="s">
        <v>92</v>
      </c>
      <c r="Y11" s="2" t="s">
        <v>103</v>
      </c>
      <c r="Z11" s="4">
        <v>27</v>
      </c>
      <c r="AA11" s="4">
        <f>=ROUNDDOWN(2.25,0)</f>
      </c>
      <c r="AB11" s="5">
        <v>12</v>
      </c>
      <c r="AC11" s="2" t="s">
        <v>92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92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45</v>
      </c>
      <c r="BK11" s="8">
        <v>538</v>
      </c>
      <c r="BL11" s="2" t="s">
        <v>154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96</v>
      </c>
      <c r="BW11" s="2" t="s">
        <v>106</v>
      </c>
      <c r="BX11" s="2" t="s">
        <v>155</v>
      </c>
      <c r="BY11" s="2" t="s">
        <v>108</v>
      </c>
      <c r="BZ11" s="2" t="s">
        <v>92</v>
      </c>
    </row>
    <row r="12">
      <c r="A12" s="2" t="s">
        <v>156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112</v>
      </c>
      <c r="K12" s="2" t="s">
        <v>159</v>
      </c>
      <c r="L12" s="3">
        <v>13.5</v>
      </c>
      <c r="M12" s="3">
        <v>14.17</v>
      </c>
      <c r="N12" s="3">
        <v>29.99</v>
      </c>
      <c r="O12" s="2" t="s">
        <v>96</v>
      </c>
      <c r="P12" s="2" t="s">
        <v>97</v>
      </c>
      <c r="Q12" s="2" t="s">
        <v>98</v>
      </c>
      <c r="R12" s="2" t="s">
        <v>92</v>
      </c>
      <c r="S12" s="2" t="s">
        <v>160</v>
      </c>
      <c r="T12" s="2" t="s">
        <v>115</v>
      </c>
      <c r="U12" s="2" t="s">
        <v>116</v>
      </c>
      <c r="V12" s="2" t="s">
        <v>153</v>
      </c>
      <c r="W12" s="2" t="s">
        <v>126</v>
      </c>
      <c r="X12" s="2" t="s">
        <v>101</v>
      </c>
      <c r="Y12" s="2" t="s">
        <v>161</v>
      </c>
      <c r="Z12" s="4">
        <v>63</v>
      </c>
      <c r="AA12" s="4">
        <f>=ROUNDDOWN(63,0)</f>
      </c>
      <c r="AB12" s="5">
        <v>1</v>
      </c>
      <c r="AC12" s="2" t="s">
        <v>92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92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5</v>
      </c>
      <c r="BK12" s="8">
        <v>75.36</v>
      </c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96</v>
      </c>
      <c r="BW12" s="2" t="s">
        <v>163</v>
      </c>
      <c r="BX12" s="2" t="s">
        <v>92</v>
      </c>
      <c r="BY12" s="2" t="s">
        <v>108</v>
      </c>
      <c r="BZ12" s="2" t="s">
        <v>92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143</v>
      </c>
      <c r="K13" s="2" t="s">
        <v>95</v>
      </c>
      <c r="L13" s="3">
        <v>15.2</v>
      </c>
      <c r="M13" s="3">
        <v>15.96</v>
      </c>
      <c r="N13" s="3">
        <v>39.99</v>
      </c>
      <c r="O13" s="2" t="s">
        <v>96</v>
      </c>
      <c r="P13" s="2" t="s">
        <v>97</v>
      </c>
      <c r="Q13" s="2" t="s">
        <v>98</v>
      </c>
      <c r="R13" s="2" t="s">
        <v>92</v>
      </c>
      <c r="S13" s="2" t="s">
        <v>167</v>
      </c>
      <c r="T13" s="2" t="s">
        <v>115</v>
      </c>
      <c r="U13" s="2" t="s">
        <v>116</v>
      </c>
      <c r="V13" s="2" t="s">
        <v>125</v>
      </c>
      <c r="W13" s="2" t="s">
        <v>118</v>
      </c>
      <c r="X13" s="2" t="s">
        <v>126</v>
      </c>
      <c r="Y13" s="2" t="s">
        <v>168</v>
      </c>
      <c r="Z13" s="4">
        <v>141</v>
      </c>
      <c r="AA13" s="4">
        <f>=ROUNDDOWN(23.5,0)</f>
      </c>
      <c r="AB13" s="5">
        <v>6</v>
      </c>
      <c r="AC13" s="2" t="s">
        <v>92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92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28</v>
      </c>
      <c r="BK13" s="8">
        <v>422</v>
      </c>
      <c r="BL13" s="2" t="s">
        <v>169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96</v>
      </c>
      <c r="BW13" s="2" t="s">
        <v>168</v>
      </c>
      <c r="BX13" s="2" t="s">
        <v>170</v>
      </c>
      <c r="BY13" s="2" t="s">
        <v>108</v>
      </c>
      <c r="BZ13" s="2" t="s">
        <v>92</v>
      </c>
    </row>
    <row r="14">
      <c r="A14" s="2" t="s">
        <v>171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172</v>
      </c>
      <c r="G14" s="2" t="s">
        <v>172</v>
      </c>
      <c r="H14" s="2" t="s">
        <v>92</v>
      </c>
      <c r="I14" s="2" t="s">
        <v>173</v>
      </c>
      <c r="J14" s="2" t="s">
        <v>143</v>
      </c>
      <c r="K14" s="2" t="s">
        <v>174</v>
      </c>
      <c r="L14" s="3">
        <v>15.2</v>
      </c>
      <c r="M14" s="3">
        <v>15.96</v>
      </c>
      <c r="N14" s="3">
        <v>36.99</v>
      </c>
      <c r="O14" s="2" t="s">
        <v>96</v>
      </c>
      <c r="P14" s="2" t="s">
        <v>175</v>
      </c>
      <c r="Q14" s="2" t="s">
        <v>98</v>
      </c>
      <c r="R14" s="2" t="s">
        <v>92</v>
      </c>
      <c r="S14" s="2" t="s">
        <v>176</v>
      </c>
      <c r="T14" s="2" t="s">
        <v>115</v>
      </c>
      <c r="U14" s="2" t="s">
        <v>116</v>
      </c>
      <c r="V14" s="2" t="s">
        <v>100</v>
      </c>
      <c r="W14" s="2" t="s">
        <v>137</v>
      </c>
      <c r="X14" s="2" t="s">
        <v>101</v>
      </c>
      <c r="Y14" s="2" t="s">
        <v>103</v>
      </c>
      <c r="Z14" s="4">
        <v>1209</v>
      </c>
      <c r="AA14" s="4">
        <f>=ROUNDDOWN(31.984126984127,0)</f>
      </c>
      <c r="AB14" s="5">
        <v>37.8</v>
      </c>
      <c r="AC14" s="2" t="s">
        <v>177</v>
      </c>
      <c r="AD14" s="4">
        <v>516</v>
      </c>
      <c r="AE14" s="4">
        <v>1410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92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177</v>
      </c>
      <c r="BK14" s="8">
        <v>3041.64</v>
      </c>
      <c r="BL14" s="2" t="s">
        <v>178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96</v>
      </c>
      <c r="BW14" s="2" t="s">
        <v>106</v>
      </c>
      <c r="BX14" s="2" t="s">
        <v>179</v>
      </c>
      <c r="BY14" s="2" t="s">
        <v>108</v>
      </c>
      <c r="BZ14" s="2" t="s">
        <v>92</v>
      </c>
    </row>
    <row r="15">
      <c r="A15" s="2" t="s">
        <v>180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181</v>
      </c>
      <c r="G15" s="2" t="s">
        <v>181</v>
      </c>
      <c r="H15" s="2" t="s">
        <v>181</v>
      </c>
      <c r="I15" s="2" t="s">
        <v>111</v>
      </c>
      <c r="J15" s="2" t="s">
        <v>182</v>
      </c>
      <c r="K15" s="2" t="s">
        <v>183</v>
      </c>
      <c r="L15" s="3">
        <v>11.88</v>
      </c>
      <c r="M15" s="3">
        <v>12.47</v>
      </c>
      <c r="N15" s="3">
        <v>26.99</v>
      </c>
      <c r="O15" s="2" t="s">
        <v>135</v>
      </c>
      <c r="P15" s="2" t="s">
        <v>97</v>
      </c>
      <c r="Q15" s="2" t="s">
        <v>98</v>
      </c>
      <c r="R15" s="2" t="s">
        <v>92</v>
      </c>
      <c r="S15" s="2" t="s">
        <v>184</v>
      </c>
      <c r="T15" s="2" t="s">
        <v>92</v>
      </c>
      <c r="U15" s="2" t="s">
        <v>92</v>
      </c>
      <c r="V15" s="2" t="s">
        <v>185</v>
      </c>
      <c r="W15" s="2" t="s">
        <v>186</v>
      </c>
      <c r="X15" s="2" t="s">
        <v>187</v>
      </c>
      <c r="Y15" s="2" t="s">
        <v>188</v>
      </c>
      <c r="Z15" s="4">
        <v>52</v>
      </c>
      <c r="AA15" s="4">
        <f>=ROUNDDOWN(9.62962962962963,0)</f>
      </c>
      <c r="AB15" s="5">
        <v>5.4</v>
      </c>
      <c r="AC15" s="2" t="s">
        <v>92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92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12</v>
      </c>
      <c r="BK15" s="8">
        <v>151.74</v>
      </c>
      <c r="BL15" s="2" t="s">
        <v>189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96</v>
      </c>
      <c r="BW15" s="2" t="s">
        <v>190</v>
      </c>
      <c r="BX15" s="2" t="s">
        <v>191</v>
      </c>
      <c r="BY15" s="2" t="s">
        <v>108</v>
      </c>
      <c r="BZ15" s="2" t="s">
        <v>92</v>
      </c>
    </row>
    <row r="16">
      <c r="A16" s="2" t="s">
        <v>192</v>
      </c>
      <c r="B16" s="2" t="s">
        <v>87</v>
      </c>
      <c r="C16" s="2" t="s">
        <v>193</v>
      </c>
      <c r="D16" s="2" t="s">
        <v>89</v>
      </c>
      <c r="E16" s="2" t="s">
        <v>90</v>
      </c>
      <c r="F16" s="2" t="s">
        <v>194</v>
      </c>
      <c r="G16" s="2" t="s">
        <v>194</v>
      </c>
      <c r="H16" s="2" t="s">
        <v>194</v>
      </c>
      <c r="I16" s="2" t="s">
        <v>195</v>
      </c>
      <c r="J16" s="2" t="s">
        <v>182</v>
      </c>
      <c r="K16" s="2" t="s">
        <v>196</v>
      </c>
      <c r="L16" s="3">
        <v>22.5</v>
      </c>
      <c r="M16" s="3">
        <v>23.62</v>
      </c>
      <c r="N16" s="3">
        <v>49.99</v>
      </c>
      <c r="O16" s="2" t="s">
        <v>96</v>
      </c>
      <c r="P16" s="2" t="s">
        <v>197</v>
      </c>
      <c r="Q16" s="2" t="s">
        <v>98</v>
      </c>
      <c r="R16" s="2" t="s">
        <v>92</v>
      </c>
      <c r="S16" s="2" t="s">
        <v>198</v>
      </c>
      <c r="T16" s="2" t="s">
        <v>92</v>
      </c>
      <c r="U16" s="2" t="s">
        <v>92</v>
      </c>
      <c r="V16" s="2" t="s">
        <v>199</v>
      </c>
      <c r="W16" s="2" t="s">
        <v>199</v>
      </c>
      <c r="X16" s="2" t="s">
        <v>200</v>
      </c>
      <c r="Y16" s="2" t="s">
        <v>103</v>
      </c>
      <c r="Z16" s="4">
        <v>243</v>
      </c>
      <c r="AA16" s="4">
        <f>=ROUNDDOWN(25.8510638297872,0)</f>
      </c>
      <c r="AB16" s="5">
        <v>9.4</v>
      </c>
      <c r="AC16" s="2" t="s">
        <v>201</v>
      </c>
      <c r="AD16" s="4">
        <v>84</v>
      </c>
      <c r="AE16" s="4">
        <v>84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92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1</v>
      </c>
      <c r="AW16" s="8">
        <v>39.59</v>
      </c>
      <c r="AX16" s="4" t="s">
        <v>92</v>
      </c>
      <c r="AY16" s="8" t="s">
        <v>92</v>
      </c>
      <c r="AZ16" s="7" t="s">
        <v>92</v>
      </c>
      <c r="BA16" s="7" t="s">
        <v>92</v>
      </c>
      <c r="BB16" s="7"/>
      <c r="BC16" s="4">
        <v>1</v>
      </c>
      <c r="BD16" s="8">
        <v>39.59</v>
      </c>
      <c r="BE16" s="4" t="s">
        <v>92</v>
      </c>
      <c r="BF16" s="8" t="s">
        <v>92</v>
      </c>
      <c r="BG16" s="7" t="s">
        <v>92</v>
      </c>
      <c r="BH16" s="7" t="s">
        <v>92</v>
      </c>
      <c r="BI16" s="7">
        <v>1</v>
      </c>
      <c r="BJ16" s="4">
        <v>39</v>
      </c>
      <c r="BK16" s="8">
        <v>854.2</v>
      </c>
      <c r="BL16" s="2" t="s">
        <v>202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96</v>
      </c>
      <c r="BW16" s="2" t="s">
        <v>106</v>
      </c>
      <c r="BX16" s="2" t="s">
        <v>203</v>
      </c>
      <c r="BY16" s="2" t="s">
        <v>108</v>
      </c>
      <c r="BZ16" s="2" t="s">
        <v>92</v>
      </c>
    </row>
    <row r="17">
      <c r="A17" s="2" t="s">
        <v>204</v>
      </c>
      <c r="B17" s="2" t="s">
        <v>87</v>
      </c>
      <c r="C17" s="2" t="s">
        <v>193</v>
      </c>
      <c r="D17" s="2" t="s">
        <v>89</v>
      </c>
      <c r="E17" s="2" t="s">
        <v>90</v>
      </c>
      <c r="F17" s="2" t="s">
        <v>194</v>
      </c>
      <c r="G17" s="2" t="s">
        <v>194</v>
      </c>
      <c r="H17" s="2" t="s">
        <v>194</v>
      </c>
      <c r="I17" s="2" t="s">
        <v>205</v>
      </c>
      <c r="J17" s="2" t="s">
        <v>94</v>
      </c>
      <c r="K17" s="2" t="s">
        <v>196</v>
      </c>
      <c r="L17" s="3">
        <v>17.49</v>
      </c>
      <c r="M17" s="3">
        <v>18.37</v>
      </c>
      <c r="N17" s="3">
        <v>39.99</v>
      </c>
      <c r="O17" s="2" t="s">
        <v>96</v>
      </c>
      <c r="P17" s="2" t="s">
        <v>197</v>
      </c>
      <c r="Q17" s="2" t="s">
        <v>98</v>
      </c>
      <c r="R17" s="2" t="s">
        <v>92</v>
      </c>
      <c r="S17" s="2" t="s">
        <v>198</v>
      </c>
      <c r="T17" s="2" t="s">
        <v>92</v>
      </c>
      <c r="U17" s="2" t="s">
        <v>92</v>
      </c>
      <c r="V17" s="2" t="s">
        <v>206</v>
      </c>
      <c r="W17" s="2" t="s">
        <v>199</v>
      </c>
      <c r="X17" s="2" t="s">
        <v>200</v>
      </c>
      <c r="Y17" s="2" t="s">
        <v>103</v>
      </c>
      <c r="Z17" s="4">
        <v>242</v>
      </c>
      <c r="AA17" s="4">
        <f>=ROUNDDOWN(25.2083333333333,0)</f>
      </c>
      <c r="AB17" s="5">
        <v>9.6</v>
      </c>
      <c r="AC17" s="2" t="s">
        <v>201</v>
      </c>
      <c r="AD17" s="4">
        <v>80</v>
      </c>
      <c r="AE17" s="4">
        <v>80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92</v>
      </c>
      <c r="AM17" s="4"/>
      <c r="AN17" s="4"/>
      <c r="AO17" s="7"/>
      <c r="AP17" s="4">
        <v>1</v>
      </c>
      <c r="AQ17" s="8">
        <v>39.59</v>
      </c>
      <c r="AR17" s="4"/>
      <c r="AS17" s="8"/>
      <c r="AT17" s="7"/>
      <c r="AU17" s="7"/>
      <c r="AV17" s="4" t="s">
        <v>92</v>
      </c>
      <c r="AW17" s="8" t="s">
        <v>92</v>
      </c>
      <c r="AX17" s="4" t="s">
        <v>92</v>
      </c>
      <c r="AY17" s="8" t="s">
        <v>92</v>
      </c>
      <c r="AZ17" s="7" t="s">
        <v>92</v>
      </c>
      <c r="BA17" s="7" t="s">
        <v>92</v>
      </c>
      <c r="BB17" s="7">
        <v>1</v>
      </c>
      <c r="BC17" s="4" t="s">
        <v>92</v>
      </c>
      <c r="BD17" s="8" t="s">
        <v>92</v>
      </c>
      <c r="BE17" s="4" t="s">
        <v>92</v>
      </c>
      <c r="BF17" s="8" t="s">
        <v>92</v>
      </c>
      <c r="BG17" s="7" t="s">
        <v>92</v>
      </c>
      <c r="BH17" s="7" t="s">
        <v>92</v>
      </c>
      <c r="BI17" s="7" t="s">
        <v>92</v>
      </c>
      <c r="BJ17" s="4">
        <v>45</v>
      </c>
      <c r="BK17" s="8">
        <v>808.89</v>
      </c>
      <c r="BL17" s="2" t="s">
        <v>207</v>
      </c>
      <c r="BM17" s="7">
        <v>0.0222</v>
      </c>
      <c r="BN17" s="7">
        <v>0.0489</v>
      </c>
      <c r="BO17" s="4">
        <v>1</v>
      </c>
      <c r="BP17" s="8">
        <v>39.59</v>
      </c>
      <c r="BQ17" s="4"/>
      <c r="BR17" s="8"/>
      <c r="BS17" s="7"/>
      <c r="BT17" s="7"/>
      <c r="BU17" s="2" t="s">
        <v>105</v>
      </c>
      <c r="BV17" s="2" t="s">
        <v>96</v>
      </c>
      <c r="BW17" s="2" t="s">
        <v>106</v>
      </c>
      <c r="BX17" s="2" t="s">
        <v>208</v>
      </c>
      <c r="BY17" s="2" t="s">
        <v>108</v>
      </c>
      <c r="BZ17" s="2" t="s">
        <v>92</v>
      </c>
    </row>
    <row r="18">
      <c r="A18" s="2" t="s">
        <v>209</v>
      </c>
      <c r="B18" s="2" t="s">
        <v>87</v>
      </c>
      <c r="C18" s="2" t="s">
        <v>193</v>
      </c>
      <c r="D18" s="2" t="s">
        <v>89</v>
      </c>
      <c r="E18" s="2" t="s">
        <v>90</v>
      </c>
      <c r="F18" s="2" t="s">
        <v>194</v>
      </c>
      <c r="G18" s="2" t="s">
        <v>194</v>
      </c>
      <c r="H18" s="2" t="s">
        <v>194</v>
      </c>
      <c r="I18" s="2" t="s">
        <v>210</v>
      </c>
      <c r="J18" s="2" t="s">
        <v>211</v>
      </c>
      <c r="K18" s="2" t="s">
        <v>212</v>
      </c>
      <c r="L18" s="3">
        <v>22.5</v>
      </c>
      <c r="M18" s="3">
        <v>23.62</v>
      </c>
      <c r="N18" s="3">
        <v>49.99</v>
      </c>
      <c r="O18" s="2" t="s">
        <v>96</v>
      </c>
      <c r="P18" s="2" t="s">
        <v>197</v>
      </c>
      <c r="Q18" s="2" t="s">
        <v>98</v>
      </c>
      <c r="R18" s="2" t="s">
        <v>92</v>
      </c>
      <c r="S18" s="2" t="s">
        <v>198</v>
      </c>
      <c r="T18" s="2" t="s">
        <v>92</v>
      </c>
      <c r="U18" s="2" t="s">
        <v>92</v>
      </c>
      <c r="V18" s="2" t="s">
        <v>199</v>
      </c>
      <c r="W18" s="2" t="s">
        <v>199</v>
      </c>
      <c r="X18" s="2" t="s">
        <v>200</v>
      </c>
      <c r="Y18" s="2" t="s">
        <v>103</v>
      </c>
      <c r="Z18" s="4">
        <v>295</v>
      </c>
      <c r="AA18" s="4">
        <f>=ROUNDDOWN(34.3023255813954,0)</f>
      </c>
      <c r="AB18" s="5">
        <v>8.6</v>
      </c>
      <c r="AC18" s="2" t="s">
        <v>201</v>
      </c>
      <c r="AD18" s="4">
        <v>70</v>
      </c>
      <c r="AE18" s="4">
        <v>70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92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92</v>
      </c>
      <c r="BD18" s="8" t="s">
        <v>92</v>
      </c>
      <c r="BE18" s="4" t="s">
        <v>92</v>
      </c>
      <c r="BF18" s="8" t="s">
        <v>92</v>
      </c>
      <c r="BG18" s="7" t="s">
        <v>92</v>
      </c>
      <c r="BH18" s="7" t="s">
        <v>92</v>
      </c>
      <c r="BI18" s="7"/>
      <c r="BJ18" s="4">
        <v>58</v>
      </c>
      <c r="BK18" s="8">
        <v>1290.06</v>
      </c>
      <c r="BL18" s="2" t="s">
        <v>213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96</v>
      </c>
      <c r="BW18" s="2" t="s">
        <v>106</v>
      </c>
      <c r="BX18" s="2" t="s">
        <v>214</v>
      </c>
      <c r="BY18" s="2" t="s">
        <v>108</v>
      </c>
      <c r="BZ18" s="2" t="s">
        <v>92</v>
      </c>
    </row>
    <row r="19">
      <c r="A19" s="2" t="s">
        <v>215</v>
      </c>
      <c r="B19" s="2" t="s">
        <v>87</v>
      </c>
      <c r="C19" s="2" t="s">
        <v>193</v>
      </c>
      <c r="D19" s="2" t="s">
        <v>89</v>
      </c>
      <c r="E19" s="2" t="s">
        <v>90</v>
      </c>
      <c r="F19" s="2" t="s">
        <v>216</v>
      </c>
      <c r="G19" s="2" t="s">
        <v>216</v>
      </c>
      <c r="H19" s="2" t="s">
        <v>216</v>
      </c>
      <c r="I19" s="2" t="s">
        <v>217</v>
      </c>
      <c r="J19" s="2" t="s">
        <v>182</v>
      </c>
      <c r="K19" s="2" t="s">
        <v>134</v>
      </c>
      <c r="L19" s="3">
        <v>15.75</v>
      </c>
      <c r="M19" s="3">
        <v>16.53</v>
      </c>
      <c r="N19" s="3">
        <v>34.99</v>
      </c>
      <c r="O19" s="2" t="s">
        <v>96</v>
      </c>
      <c r="P19" s="2" t="s">
        <v>218</v>
      </c>
      <c r="Q19" s="2" t="s">
        <v>98</v>
      </c>
      <c r="R19" s="2" t="s">
        <v>92</v>
      </c>
      <c r="S19" s="2" t="s">
        <v>219</v>
      </c>
      <c r="T19" s="2" t="s">
        <v>92</v>
      </c>
      <c r="U19" s="2" t="s">
        <v>92</v>
      </c>
      <c r="V19" s="2" t="s">
        <v>220</v>
      </c>
      <c r="W19" s="2" t="s">
        <v>200</v>
      </c>
      <c r="X19" s="2" t="s">
        <v>199</v>
      </c>
      <c r="Y19" s="2" t="s">
        <v>221</v>
      </c>
      <c r="Z19" s="4">
        <v>31</v>
      </c>
      <c r="AA19" s="4">
        <f>=ROUNDDOWN(2.06666666666667,0)</f>
      </c>
      <c r="AB19" s="5">
        <v>15</v>
      </c>
      <c r="AC19" s="2" t="s">
        <v>222</v>
      </c>
      <c r="AD19" s="4">
        <v>200</v>
      </c>
      <c r="AE19" s="4">
        <v>250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92</v>
      </c>
      <c r="AW19" s="8" t="s">
        <v>92</v>
      </c>
      <c r="AX19" s="4" t="s">
        <v>92</v>
      </c>
      <c r="AY19" s="8" t="s">
        <v>92</v>
      </c>
      <c r="AZ19" s="7" t="s">
        <v>92</v>
      </c>
      <c r="BA19" s="7" t="s">
        <v>92</v>
      </c>
      <c r="BB19" s="7"/>
      <c r="BC19" s="4" t="s">
        <v>92</v>
      </c>
      <c r="BD19" s="8" t="s">
        <v>92</v>
      </c>
      <c r="BE19" s="4" t="s">
        <v>92</v>
      </c>
      <c r="BF19" s="8" t="s">
        <v>92</v>
      </c>
      <c r="BG19" s="7" t="s">
        <v>92</v>
      </c>
      <c r="BH19" s="7" t="s">
        <v>92</v>
      </c>
      <c r="BI19" s="7"/>
      <c r="BJ19" s="4">
        <v>57</v>
      </c>
      <c r="BK19" s="8">
        <v>978.35</v>
      </c>
      <c r="BL19" s="2" t="s">
        <v>223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96</v>
      </c>
      <c r="BW19" s="2" t="s">
        <v>224</v>
      </c>
      <c r="BX19" s="2" t="s">
        <v>225</v>
      </c>
      <c r="BY19" s="2" t="s">
        <v>108</v>
      </c>
      <c r="BZ19" s="2" t="s">
        <v>92</v>
      </c>
    </row>
    <row r="20">
      <c r="A20" s="2" t="s">
        <v>226</v>
      </c>
      <c r="B20" s="2" t="s">
        <v>87</v>
      </c>
      <c r="C20" s="2" t="s">
        <v>193</v>
      </c>
      <c r="D20" s="2" t="s">
        <v>89</v>
      </c>
      <c r="E20" s="2" t="s">
        <v>90</v>
      </c>
      <c r="F20" s="2" t="s">
        <v>216</v>
      </c>
      <c r="G20" s="2" t="s">
        <v>216</v>
      </c>
      <c r="H20" s="2" t="s">
        <v>216</v>
      </c>
      <c r="I20" s="2" t="s">
        <v>227</v>
      </c>
      <c r="J20" s="2" t="s">
        <v>94</v>
      </c>
      <c r="K20" s="2" t="s">
        <v>134</v>
      </c>
      <c r="L20" s="3">
        <v>18.8</v>
      </c>
      <c r="M20" s="3">
        <v>19.74</v>
      </c>
      <c r="N20" s="3">
        <v>39.99</v>
      </c>
      <c r="O20" s="2" t="s">
        <v>96</v>
      </c>
      <c r="P20" s="2" t="s">
        <v>218</v>
      </c>
      <c r="Q20" s="2" t="s">
        <v>98</v>
      </c>
      <c r="R20" s="2" t="s">
        <v>92</v>
      </c>
      <c r="S20" s="2" t="s">
        <v>219</v>
      </c>
      <c r="T20" s="2" t="s">
        <v>92</v>
      </c>
      <c r="U20" s="2" t="s">
        <v>92</v>
      </c>
      <c r="V20" s="2" t="s">
        <v>125</v>
      </c>
      <c r="W20" s="2" t="s">
        <v>200</v>
      </c>
      <c r="X20" s="2" t="s">
        <v>199</v>
      </c>
      <c r="Y20" s="2" t="s">
        <v>221</v>
      </c>
      <c r="Z20" s="4">
        <v>215</v>
      </c>
      <c r="AA20" s="4">
        <f>=ROUNDDOWN(26.875,0)</f>
      </c>
      <c r="AB20" s="5">
        <v>8</v>
      </c>
      <c r="AC20" s="2" t="s">
        <v>228</v>
      </c>
      <c r="AD20" s="4">
        <v>80</v>
      </c>
      <c r="AE20" s="4">
        <v>80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92</v>
      </c>
      <c r="AW20" s="8" t="s">
        <v>92</v>
      </c>
      <c r="AX20" s="4" t="s">
        <v>92</v>
      </c>
      <c r="AY20" s="8" t="s">
        <v>92</v>
      </c>
      <c r="AZ20" s="7" t="s">
        <v>92</v>
      </c>
      <c r="BA20" s="7" t="s">
        <v>92</v>
      </c>
      <c r="BB20" s="7"/>
      <c r="BC20" s="4" t="s">
        <v>92</v>
      </c>
      <c r="BD20" s="8" t="s">
        <v>92</v>
      </c>
      <c r="BE20" s="4" t="s">
        <v>92</v>
      </c>
      <c r="BF20" s="8" t="s">
        <v>92</v>
      </c>
      <c r="BG20" s="7" t="s">
        <v>92</v>
      </c>
      <c r="BH20" s="7" t="s">
        <v>92</v>
      </c>
      <c r="BI20" s="7"/>
      <c r="BJ20" s="4">
        <v>26</v>
      </c>
      <c r="BK20" s="8">
        <v>561.78</v>
      </c>
      <c r="BL20" s="2" t="s">
        <v>229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96</v>
      </c>
      <c r="BW20" s="2" t="s">
        <v>224</v>
      </c>
      <c r="BX20" s="2" t="s">
        <v>230</v>
      </c>
      <c r="BY20" s="2" t="s">
        <v>108</v>
      </c>
      <c r="BZ20" s="2" t="s">
        <v>92</v>
      </c>
    </row>
    <row r="21">
      <c r="A21" s="2" t="s">
        <v>231</v>
      </c>
      <c r="B21" s="2" t="s">
        <v>87</v>
      </c>
      <c r="C21" s="2" t="s">
        <v>193</v>
      </c>
      <c r="D21" s="2" t="s">
        <v>89</v>
      </c>
      <c r="E21" s="2" t="s">
        <v>90</v>
      </c>
      <c r="F21" s="2" t="s">
        <v>232</v>
      </c>
      <c r="G21" s="2" t="s">
        <v>92</v>
      </c>
      <c r="H21" s="2" t="s">
        <v>92</v>
      </c>
      <c r="I21" s="2" t="s">
        <v>233</v>
      </c>
      <c r="J21" s="2" t="s">
        <v>182</v>
      </c>
      <c r="K21" s="2" t="s">
        <v>212</v>
      </c>
      <c r="L21" s="3">
        <v>11.4</v>
      </c>
      <c r="M21" s="3">
        <v>11.97</v>
      </c>
      <c r="N21" s="3">
        <v>32.99</v>
      </c>
      <c r="O21" s="2" t="s">
        <v>96</v>
      </c>
      <c r="P21" s="2" t="s">
        <v>97</v>
      </c>
      <c r="Q21" s="2" t="s">
        <v>98</v>
      </c>
      <c r="R21" s="2" t="s">
        <v>92</v>
      </c>
      <c r="S21" s="2" t="s">
        <v>234</v>
      </c>
      <c r="T21" s="2" t="s">
        <v>92</v>
      </c>
      <c r="U21" s="2" t="s">
        <v>92</v>
      </c>
      <c r="V21" s="2" t="s">
        <v>199</v>
      </c>
      <c r="W21" s="2" t="s">
        <v>199</v>
      </c>
      <c r="X21" s="2" t="s">
        <v>200</v>
      </c>
      <c r="Y21" s="2" t="s">
        <v>103</v>
      </c>
      <c r="Z21" s="4">
        <v>141</v>
      </c>
      <c r="AA21" s="4">
        <f>=ROUNDDOWN(35.25,0)</f>
      </c>
      <c r="AB21" s="5">
        <v>4</v>
      </c>
      <c r="AC21" s="2" t="s">
        <v>92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92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92</v>
      </c>
      <c r="AW21" s="8" t="s">
        <v>92</v>
      </c>
      <c r="AX21" s="4" t="s">
        <v>92</v>
      </c>
      <c r="AY21" s="8" t="s">
        <v>92</v>
      </c>
      <c r="AZ21" s="7" t="s">
        <v>92</v>
      </c>
      <c r="BA21" s="7" t="s">
        <v>92</v>
      </c>
      <c r="BB21" s="7"/>
      <c r="BC21" s="4" t="s">
        <v>92</v>
      </c>
      <c r="BD21" s="8" t="s">
        <v>92</v>
      </c>
      <c r="BE21" s="4" t="s">
        <v>92</v>
      </c>
      <c r="BF21" s="8" t="s">
        <v>92</v>
      </c>
      <c r="BG21" s="7" t="s">
        <v>92</v>
      </c>
      <c r="BH21" s="7" t="s">
        <v>92</v>
      </c>
      <c r="BI21" s="7"/>
      <c r="BJ21" s="4">
        <v>18</v>
      </c>
      <c r="BK21" s="8">
        <v>204.93</v>
      </c>
      <c r="BL21" s="2" t="s">
        <v>235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96</v>
      </c>
      <c r="BW21" s="2" t="s">
        <v>106</v>
      </c>
      <c r="BX21" s="2" t="s">
        <v>236</v>
      </c>
      <c r="BY21" s="2" t="s">
        <v>108</v>
      </c>
      <c r="BZ21" s="2" t="s">
        <v>92</v>
      </c>
    </row>
    <row r="22">
      <c r="A22" s="2" t="s">
        <v>237</v>
      </c>
      <c r="B22" s="2" t="s">
        <v>87</v>
      </c>
      <c r="C22" s="2" t="s">
        <v>193</v>
      </c>
      <c r="D22" s="2" t="s">
        <v>89</v>
      </c>
      <c r="E22" s="2" t="s">
        <v>90</v>
      </c>
      <c r="F22" s="2" t="s">
        <v>232</v>
      </c>
      <c r="G22" s="2" t="s">
        <v>92</v>
      </c>
      <c r="H22" s="2" t="s">
        <v>92</v>
      </c>
      <c r="I22" s="2" t="s">
        <v>238</v>
      </c>
      <c r="J22" s="2" t="s">
        <v>94</v>
      </c>
      <c r="K22" s="2" t="s">
        <v>212</v>
      </c>
      <c r="L22" s="3">
        <v>24.29</v>
      </c>
      <c r="M22" s="3">
        <v>25.5</v>
      </c>
      <c r="N22" s="3">
        <v>49.99</v>
      </c>
      <c r="O22" s="2" t="s">
        <v>96</v>
      </c>
      <c r="P22" s="2" t="s">
        <v>97</v>
      </c>
      <c r="Q22" s="2" t="s">
        <v>98</v>
      </c>
      <c r="R22" s="2" t="s">
        <v>92</v>
      </c>
      <c r="S22" s="2" t="s">
        <v>234</v>
      </c>
      <c r="T22" s="2" t="s">
        <v>92</v>
      </c>
      <c r="U22" s="2" t="s">
        <v>92</v>
      </c>
      <c r="V22" s="2" t="s">
        <v>199</v>
      </c>
      <c r="W22" s="2" t="s">
        <v>199</v>
      </c>
      <c r="X22" s="2" t="s">
        <v>200</v>
      </c>
      <c r="Y22" s="2" t="s">
        <v>103</v>
      </c>
      <c r="Z22" s="4">
        <v>325</v>
      </c>
      <c r="AA22" s="4">
        <f>=ROUNDDOWN(46.4285714285714,0)</f>
      </c>
      <c r="AB22" s="5">
        <v>7</v>
      </c>
      <c r="AC22" s="2" t="s">
        <v>92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92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92</v>
      </c>
      <c r="AW22" s="8" t="s">
        <v>92</v>
      </c>
      <c r="AX22" s="4" t="s">
        <v>92</v>
      </c>
      <c r="AY22" s="8" t="s">
        <v>92</v>
      </c>
      <c r="AZ22" s="7" t="s">
        <v>92</v>
      </c>
      <c r="BA22" s="7" t="s">
        <v>92</v>
      </c>
      <c r="BB22" s="7"/>
      <c r="BC22" s="4" t="s">
        <v>92</v>
      </c>
      <c r="BD22" s="8" t="s">
        <v>92</v>
      </c>
      <c r="BE22" s="4" t="s">
        <v>92</v>
      </c>
      <c r="BF22" s="8" t="s">
        <v>92</v>
      </c>
      <c r="BG22" s="7" t="s">
        <v>92</v>
      </c>
      <c r="BH22" s="7" t="s">
        <v>92</v>
      </c>
      <c r="BI22" s="7"/>
      <c r="BJ22" s="4">
        <v>31</v>
      </c>
      <c r="BK22" s="8">
        <v>720.31</v>
      </c>
      <c r="BL22" s="2" t="s">
        <v>239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96</v>
      </c>
      <c r="BW22" s="2" t="s">
        <v>106</v>
      </c>
      <c r="BX22" s="2" t="s">
        <v>240</v>
      </c>
      <c r="BY22" s="2" t="s">
        <v>108</v>
      </c>
      <c r="BZ22" s="2" t="s">
        <v>92</v>
      </c>
    </row>
    <row r="23">
      <c r="A23" s="2" t="s">
        <v>241</v>
      </c>
      <c r="B23" s="2" t="s">
        <v>87</v>
      </c>
      <c r="C23" s="2" t="s">
        <v>193</v>
      </c>
      <c r="D23" s="2" t="s">
        <v>89</v>
      </c>
      <c r="E23" s="2" t="s">
        <v>90</v>
      </c>
      <c r="F23" s="2" t="s">
        <v>242</v>
      </c>
      <c r="G23" s="2" t="s">
        <v>242</v>
      </c>
      <c r="H23" s="2" t="s">
        <v>242</v>
      </c>
      <c r="I23" s="2" t="s">
        <v>111</v>
      </c>
      <c r="J23" s="2" t="s">
        <v>150</v>
      </c>
      <c r="K23" s="2" t="s">
        <v>212</v>
      </c>
      <c r="L23" s="3">
        <v>13.65</v>
      </c>
      <c r="M23" s="3">
        <v>14.33</v>
      </c>
      <c r="N23" s="3">
        <v>32.99</v>
      </c>
      <c r="O23" s="2" t="s">
        <v>96</v>
      </c>
      <c r="P23" s="2" t="s">
        <v>97</v>
      </c>
      <c r="Q23" s="2" t="s">
        <v>98</v>
      </c>
      <c r="R23" s="2" t="s">
        <v>92</v>
      </c>
      <c r="S23" s="2" t="s">
        <v>243</v>
      </c>
      <c r="T23" s="2" t="s">
        <v>92</v>
      </c>
      <c r="U23" s="2" t="s">
        <v>92</v>
      </c>
      <c r="V23" s="2" t="s">
        <v>244</v>
      </c>
      <c r="W23" s="2" t="s">
        <v>245</v>
      </c>
      <c r="X23" s="2" t="s">
        <v>200</v>
      </c>
      <c r="Y23" s="2" t="s">
        <v>103</v>
      </c>
      <c r="Z23" s="4">
        <v>66</v>
      </c>
      <c r="AA23" s="4">
        <f>=ROUNDDOWN(22,0)</f>
      </c>
      <c r="AB23" s="5">
        <v>3</v>
      </c>
      <c r="AC23" s="2" t="s">
        <v>246</v>
      </c>
      <c r="AD23" s="4">
        <v>75</v>
      </c>
      <c r="AE23" s="4">
        <v>75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92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92</v>
      </c>
      <c r="BD23" s="8" t="s">
        <v>92</v>
      </c>
      <c r="BE23" s="4" t="s">
        <v>92</v>
      </c>
      <c r="BF23" s="8" t="s">
        <v>92</v>
      </c>
      <c r="BG23" s="7" t="s">
        <v>92</v>
      </c>
      <c r="BH23" s="7" t="s">
        <v>92</v>
      </c>
      <c r="BI23" s="7"/>
      <c r="BJ23" s="4">
        <v>19</v>
      </c>
      <c r="BK23" s="8">
        <v>246.25</v>
      </c>
      <c r="BL23" s="2" t="s">
        <v>247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96</v>
      </c>
      <c r="BW23" s="2" t="s">
        <v>106</v>
      </c>
      <c r="BX23" s="2" t="s">
        <v>248</v>
      </c>
      <c r="BY23" s="2" t="s">
        <v>108</v>
      </c>
      <c r="BZ23" s="2" t="s">
        <v>92</v>
      </c>
    </row>
    <row r="24">
      <c r="A24" s="2" t="s">
        <v>249</v>
      </c>
      <c r="B24" s="2" t="s">
        <v>87</v>
      </c>
      <c r="C24" s="2" t="s">
        <v>193</v>
      </c>
      <c r="D24" s="2" t="s">
        <v>89</v>
      </c>
      <c r="E24" s="2" t="s">
        <v>90</v>
      </c>
      <c r="F24" s="2" t="s">
        <v>242</v>
      </c>
      <c r="G24" s="2" t="s">
        <v>242</v>
      </c>
      <c r="H24" s="2" t="s">
        <v>242</v>
      </c>
      <c r="I24" s="2" t="s">
        <v>142</v>
      </c>
      <c r="J24" s="2" t="s">
        <v>250</v>
      </c>
      <c r="K24" s="2" t="s">
        <v>113</v>
      </c>
      <c r="L24" s="3">
        <v>13.65</v>
      </c>
      <c r="M24" s="3">
        <v>14.33</v>
      </c>
      <c r="N24" s="3">
        <v>32.99</v>
      </c>
      <c r="O24" s="2" t="s">
        <v>96</v>
      </c>
      <c r="P24" s="2" t="s">
        <v>97</v>
      </c>
      <c r="Q24" s="2" t="s">
        <v>98</v>
      </c>
      <c r="R24" s="2" t="s">
        <v>92</v>
      </c>
      <c r="S24" s="2" t="s">
        <v>243</v>
      </c>
      <c r="T24" s="2" t="s">
        <v>92</v>
      </c>
      <c r="U24" s="2" t="s">
        <v>92</v>
      </c>
      <c r="V24" s="2" t="s">
        <v>220</v>
      </c>
      <c r="W24" s="2" t="s">
        <v>245</v>
      </c>
      <c r="X24" s="2" t="s">
        <v>200</v>
      </c>
      <c r="Y24" s="2" t="s">
        <v>103</v>
      </c>
      <c r="Z24" s="4">
        <v>99</v>
      </c>
      <c r="AA24" s="4">
        <f>=ROUNDDOWN(24.75,0)</f>
      </c>
      <c r="AB24" s="5">
        <v>4</v>
      </c>
      <c r="AC24" s="2" t="s">
        <v>246</v>
      </c>
      <c r="AD24" s="4">
        <v>60</v>
      </c>
      <c r="AE24" s="4">
        <v>60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92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92</v>
      </c>
      <c r="BD24" s="8" t="s">
        <v>92</v>
      </c>
      <c r="BE24" s="4" t="s">
        <v>92</v>
      </c>
      <c r="BF24" s="8" t="s">
        <v>92</v>
      </c>
      <c r="BG24" s="7" t="s">
        <v>92</v>
      </c>
      <c r="BH24" s="7" t="s">
        <v>92</v>
      </c>
      <c r="BI24" s="7"/>
      <c r="BJ24" s="4">
        <v>3</v>
      </c>
      <c r="BK24" s="8">
        <v>40.02</v>
      </c>
      <c r="BL24" s="2" t="s">
        <v>251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96</v>
      </c>
      <c r="BW24" s="2" t="s">
        <v>106</v>
      </c>
      <c r="BX24" s="2" t="s">
        <v>252</v>
      </c>
      <c r="BY24" s="2" t="s">
        <v>108</v>
      </c>
      <c r="BZ24" s="2" t="s">
        <v>92</v>
      </c>
    </row>
    <row r="25">
      <c r="A25" s="2" t="s">
        <v>253</v>
      </c>
      <c r="B25" s="2" t="s">
        <v>87</v>
      </c>
      <c r="C25" s="2" t="s">
        <v>193</v>
      </c>
      <c r="D25" s="2" t="s">
        <v>89</v>
      </c>
      <c r="E25" s="2" t="s">
        <v>90</v>
      </c>
      <c r="F25" s="2" t="s">
        <v>254</v>
      </c>
      <c r="G25" s="2" t="s">
        <v>254</v>
      </c>
      <c r="H25" s="2" t="s">
        <v>254</v>
      </c>
      <c r="I25" s="2" t="s">
        <v>233</v>
      </c>
      <c r="J25" s="2" t="s">
        <v>255</v>
      </c>
      <c r="K25" s="2" t="s">
        <v>151</v>
      </c>
      <c r="L25" s="3">
        <v>22.5</v>
      </c>
      <c r="M25" s="3">
        <v>23.62</v>
      </c>
      <c r="N25" s="3">
        <v>49.99</v>
      </c>
      <c r="O25" s="2" t="s">
        <v>96</v>
      </c>
      <c r="P25" s="2" t="s">
        <v>197</v>
      </c>
      <c r="Q25" s="2" t="s">
        <v>98</v>
      </c>
      <c r="R25" s="2" t="s">
        <v>92</v>
      </c>
      <c r="S25" s="2" t="s">
        <v>256</v>
      </c>
      <c r="T25" s="2" t="s">
        <v>92</v>
      </c>
      <c r="U25" s="2" t="s">
        <v>92</v>
      </c>
      <c r="V25" s="2" t="s">
        <v>199</v>
      </c>
      <c r="W25" s="2" t="s">
        <v>199</v>
      </c>
      <c r="X25" s="2" t="s">
        <v>200</v>
      </c>
      <c r="Y25" s="2" t="s">
        <v>103</v>
      </c>
      <c r="Z25" s="4">
        <v>180</v>
      </c>
      <c r="AA25" s="4">
        <f>=ROUNDDOWN(26.4705882352941,0)</f>
      </c>
      <c r="AB25" s="5">
        <v>6.8</v>
      </c>
      <c r="AC25" s="2" t="s">
        <v>257</v>
      </c>
      <c r="AD25" s="4">
        <v>110</v>
      </c>
      <c r="AE25" s="4">
        <v>110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92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92</v>
      </c>
      <c r="BD25" s="8" t="s">
        <v>92</v>
      </c>
      <c r="BE25" s="4" t="s">
        <v>92</v>
      </c>
      <c r="BF25" s="8" t="s">
        <v>92</v>
      </c>
      <c r="BG25" s="7" t="s">
        <v>92</v>
      </c>
      <c r="BH25" s="7" t="s">
        <v>92</v>
      </c>
      <c r="BI25" s="7"/>
      <c r="BJ25" s="4">
        <v>30</v>
      </c>
      <c r="BK25" s="8">
        <v>710.41</v>
      </c>
      <c r="BL25" s="2" t="s">
        <v>258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96</v>
      </c>
      <c r="BW25" s="2" t="s">
        <v>106</v>
      </c>
      <c r="BX25" s="2" t="s">
        <v>259</v>
      </c>
      <c r="BY25" s="2" t="s">
        <v>108</v>
      </c>
      <c r="BZ25" s="2" t="s">
        <v>92</v>
      </c>
    </row>
    <row r="26">
      <c r="A26" s="2" t="s">
        <v>260</v>
      </c>
      <c r="B26" s="2" t="s">
        <v>87</v>
      </c>
      <c r="C26" s="2" t="s">
        <v>193</v>
      </c>
      <c r="D26" s="2" t="s">
        <v>89</v>
      </c>
      <c r="E26" s="2" t="s">
        <v>90</v>
      </c>
      <c r="F26" s="2" t="s">
        <v>254</v>
      </c>
      <c r="G26" s="2" t="s">
        <v>254</v>
      </c>
      <c r="H26" s="2" t="s">
        <v>254</v>
      </c>
      <c r="I26" s="2" t="s">
        <v>261</v>
      </c>
      <c r="J26" s="2" t="s">
        <v>250</v>
      </c>
      <c r="K26" s="2" t="s">
        <v>113</v>
      </c>
      <c r="L26" s="3">
        <v>22.5</v>
      </c>
      <c r="M26" s="3">
        <v>23.62</v>
      </c>
      <c r="N26" s="3">
        <v>49.99</v>
      </c>
      <c r="O26" s="2" t="s">
        <v>96</v>
      </c>
      <c r="P26" s="2" t="s">
        <v>197</v>
      </c>
      <c r="Q26" s="2" t="s">
        <v>98</v>
      </c>
      <c r="R26" s="2" t="s">
        <v>92</v>
      </c>
      <c r="S26" s="2" t="s">
        <v>256</v>
      </c>
      <c r="T26" s="2" t="s">
        <v>92</v>
      </c>
      <c r="U26" s="2" t="s">
        <v>92</v>
      </c>
      <c r="V26" s="2" t="s">
        <v>199</v>
      </c>
      <c r="W26" s="2" t="s">
        <v>199</v>
      </c>
      <c r="X26" s="2" t="s">
        <v>200</v>
      </c>
      <c r="Y26" s="2" t="s">
        <v>103</v>
      </c>
      <c r="Z26" s="4">
        <v>77</v>
      </c>
      <c r="AA26" s="4">
        <f>=ROUNDDOWN(22.6470588235294,0)</f>
      </c>
      <c r="AB26" s="5">
        <v>3.4</v>
      </c>
      <c r="AC26" s="2" t="s">
        <v>257</v>
      </c>
      <c r="AD26" s="4">
        <v>78</v>
      </c>
      <c r="AE26" s="4">
        <v>78</v>
      </c>
      <c r="AF26" s="6">
        <v>68</v>
      </c>
      <c r="AG26" s="6"/>
      <c r="AH26" s="7">
        <v>1</v>
      </c>
      <c r="AI26" s="4"/>
      <c r="AJ26" s="4">
        <f>=ROUNDDOWN({0},0)</f>
      </c>
      <c r="AK26" s="5"/>
      <c r="AL26" s="2" t="s">
        <v>92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92</v>
      </c>
      <c r="BD26" s="8" t="s">
        <v>92</v>
      </c>
      <c r="BE26" s="4" t="s">
        <v>92</v>
      </c>
      <c r="BF26" s="8" t="s">
        <v>92</v>
      </c>
      <c r="BG26" s="7" t="s">
        <v>92</v>
      </c>
      <c r="BH26" s="7" t="s">
        <v>92</v>
      </c>
      <c r="BI26" s="7"/>
      <c r="BJ26" s="4">
        <v>15</v>
      </c>
      <c r="BK26" s="8">
        <v>341.54</v>
      </c>
      <c r="BL26" s="2" t="s">
        <v>262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96</v>
      </c>
      <c r="BW26" s="2" t="s">
        <v>106</v>
      </c>
      <c r="BX26" s="2" t="s">
        <v>263</v>
      </c>
      <c r="BY26" s="2" t="s">
        <v>108</v>
      </c>
      <c r="BZ26" s="2" t="s">
        <v>92</v>
      </c>
    </row>
    <row r="27">
      <c r="A27" s="2" t="s">
        <v>264</v>
      </c>
      <c r="B27" s="2" t="s">
        <v>87</v>
      </c>
      <c r="C27" s="2" t="s">
        <v>193</v>
      </c>
      <c r="D27" s="2" t="s">
        <v>89</v>
      </c>
      <c r="E27" s="2" t="s">
        <v>90</v>
      </c>
      <c r="F27" s="2" t="s">
        <v>265</v>
      </c>
      <c r="G27" s="2" t="s">
        <v>265</v>
      </c>
      <c r="H27" s="2" t="s">
        <v>265</v>
      </c>
      <c r="I27" s="2" t="s">
        <v>233</v>
      </c>
      <c r="J27" s="2" t="s">
        <v>182</v>
      </c>
      <c r="K27" s="2" t="s">
        <v>212</v>
      </c>
      <c r="L27" s="3">
        <v>16.8</v>
      </c>
      <c r="M27" s="3">
        <v>17.63</v>
      </c>
      <c r="N27" s="3">
        <v>34.99</v>
      </c>
      <c r="O27" s="2" t="s">
        <v>96</v>
      </c>
      <c r="P27" s="2" t="s">
        <v>197</v>
      </c>
      <c r="Q27" s="2" t="s">
        <v>98</v>
      </c>
      <c r="R27" s="2" t="s">
        <v>92</v>
      </c>
      <c r="S27" s="2" t="s">
        <v>266</v>
      </c>
      <c r="T27" s="2" t="s">
        <v>92</v>
      </c>
      <c r="U27" s="2" t="s">
        <v>92</v>
      </c>
      <c r="V27" s="2" t="s">
        <v>117</v>
      </c>
      <c r="W27" s="2" t="s">
        <v>199</v>
      </c>
      <c r="X27" s="2" t="s">
        <v>245</v>
      </c>
      <c r="Y27" s="2" t="s">
        <v>103</v>
      </c>
      <c r="Z27" s="4">
        <v>169</v>
      </c>
      <c r="AA27" s="4">
        <f>=ROUNDDOWN(28.1666666666667,0)</f>
      </c>
      <c r="AB27" s="5">
        <v>6</v>
      </c>
      <c r="AC27" s="2" t="s">
        <v>267</v>
      </c>
      <c r="AD27" s="4">
        <v>90</v>
      </c>
      <c r="AE27" s="4">
        <v>90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92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92</v>
      </c>
      <c r="BD27" s="8" t="s">
        <v>92</v>
      </c>
      <c r="BE27" s="4" t="s">
        <v>92</v>
      </c>
      <c r="BF27" s="8" t="s">
        <v>92</v>
      </c>
      <c r="BG27" s="7" t="s">
        <v>92</v>
      </c>
      <c r="BH27" s="7" t="s">
        <v>92</v>
      </c>
      <c r="BI27" s="7"/>
      <c r="BJ27" s="4">
        <v>20</v>
      </c>
      <c r="BK27" s="8">
        <v>334.81</v>
      </c>
      <c r="BL27" s="2" t="s">
        <v>268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96</v>
      </c>
      <c r="BW27" s="2" t="s">
        <v>106</v>
      </c>
      <c r="BX27" s="2" t="s">
        <v>269</v>
      </c>
      <c r="BY27" s="2" t="s">
        <v>108</v>
      </c>
      <c r="BZ27" s="2" t="s">
        <v>92</v>
      </c>
    </row>
    <row r="28">
      <c r="A28" s="2" t="s">
        <v>270</v>
      </c>
      <c r="B28" s="2" t="s">
        <v>87</v>
      </c>
      <c r="C28" s="2" t="s">
        <v>193</v>
      </c>
      <c r="D28" s="2" t="s">
        <v>89</v>
      </c>
      <c r="E28" s="2" t="s">
        <v>90</v>
      </c>
      <c r="F28" s="2" t="s">
        <v>265</v>
      </c>
      <c r="G28" s="2" t="s">
        <v>265</v>
      </c>
      <c r="H28" s="2" t="s">
        <v>265</v>
      </c>
      <c r="I28" s="2" t="s">
        <v>261</v>
      </c>
      <c r="J28" s="2" t="s">
        <v>250</v>
      </c>
      <c r="K28" s="2" t="s">
        <v>196</v>
      </c>
      <c r="L28" s="3">
        <v>22.5</v>
      </c>
      <c r="M28" s="3">
        <v>23.62</v>
      </c>
      <c r="N28" s="3">
        <v>44.99</v>
      </c>
      <c r="O28" s="2" t="s">
        <v>96</v>
      </c>
      <c r="P28" s="2" t="s">
        <v>197</v>
      </c>
      <c r="Q28" s="2" t="s">
        <v>98</v>
      </c>
      <c r="R28" s="2" t="s">
        <v>92</v>
      </c>
      <c r="S28" s="2" t="s">
        <v>266</v>
      </c>
      <c r="T28" s="2" t="s">
        <v>92</v>
      </c>
      <c r="U28" s="2" t="s">
        <v>92</v>
      </c>
      <c r="V28" s="2" t="s">
        <v>199</v>
      </c>
      <c r="W28" s="2" t="s">
        <v>199</v>
      </c>
      <c r="X28" s="2" t="s">
        <v>245</v>
      </c>
      <c r="Y28" s="2" t="s">
        <v>103</v>
      </c>
      <c r="Z28" s="4">
        <v>278</v>
      </c>
      <c r="AA28" s="4">
        <f>=ROUNDDOWN(21.3846153846154,0)</f>
      </c>
      <c r="AB28" s="5">
        <v>13</v>
      </c>
      <c r="AC28" s="2" t="s">
        <v>267</v>
      </c>
      <c r="AD28" s="4">
        <v>174</v>
      </c>
      <c r="AE28" s="4">
        <v>174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92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92</v>
      </c>
      <c r="BD28" s="8" t="s">
        <v>92</v>
      </c>
      <c r="BE28" s="4" t="s">
        <v>92</v>
      </c>
      <c r="BF28" s="8" t="s">
        <v>92</v>
      </c>
      <c r="BG28" s="7" t="s">
        <v>92</v>
      </c>
      <c r="BH28" s="7" t="s">
        <v>92</v>
      </c>
      <c r="BI28" s="7"/>
      <c r="BJ28" s="4">
        <v>57</v>
      </c>
      <c r="BK28" s="8">
        <v>1303.68</v>
      </c>
      <c r="BL28" s="2" t="s">
        <v>271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96</v>
      </c>
      <c r="BW28" s="2" t="s">
        <v>106</v>
      </c>
      <c r="BX28" s="2" t="s">
        <v>269</v>
      </c>
      <c r="BY28" s="2" t="s">
        <v>108</v>
      </c>
      <c r="BZ28" s="2" t="s">
        <v>92</v>
      </c>
    </row>
    <row r="29">
      <c r="A29" s="2" t="s">
        <v>272</v>
      </c>
      <c r="B29" s="2" t="s">
        <v>87</v>
      </c>
      <c r="C29" s="2" t="s">
        <v>193</v>
      </c>
      <c r="D29" s="2" t="s">
        <v>89</v>
      </c>
      <c r="E29" s="2" t="s">
        <v>90</v>
      </c>
      <c r="F29" s="2" t="s">
        <v>273</v>
      </c>
      <c r="G29" s="2" t="s">
        <v>92</v>
      </c>
      <c r="H29" s="2" t="s">
        <v>92</v>
      </c>
      <c r="I29" s="2" t="s">
        <v>261</v>
      </c>
      <c r="J29" s="2" t="s">
        <v>94</v>
      </c>
      <c r="K29" s="2" t="s">
        <v>134</v>
      </c>
      <c r="L29" s="3">
        <v>22.5</v>
      </c>
      <c r="M29" s="3">
        <v>23.62</v>
      </c>
      <c r="N29" s="3">
        <v>49.99</v>
      </c>
      <c r="O29" s="2" t="s">
        <v>96</v>
      </c>
      <c r="P29" s="2" t="s">
        <v>274</v>
      </c>
      <c r="Q29" s="2" t="s">
        <v>98</v>
      </c>
      <c r="R29" s="2" t="s">
        <v>92</v>
      </c>
      <c r="S29" s="2" t="s">
        <v>275</v>
      </c>
      <c r="T29" s="2" t="s">
        <v>92</v>
      </c>
      <c r="U29" s="2" t="s">
        <v>92</v>
      </c>
      <c r="V29" s="2" t="s">
        <v>100</v>
      </c>
      <c r="W29" s="2" t="s">
        <v>200</v>
      </c>
      <c r="X29" s="2" t="s">
        <v>276</v>
      </c>
      <c r="Y29" s="2" t="s">
        <v>277</v>
      </c>
      <c r="Z29" s="4">
        <v>201</v>
      </c>
      <c r="AA29" s="4">
        <f>=ROUNDDOWN(33.5,0)</f>
      </c>
      <c r="AB29" s="5">
        <v>6</v>
      </c>
      <c r="AC29" s="2" t="s">
        <v>278</v>
      </c>
      <c r="AD29" s="4">
        <v>200</v>
      </c>
      <c r="AE29" s="4">
        <v>200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92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92</v>
      </c>
      <c r="BD29" s="8" t="s">
        <v>92</v>
      </c>
      <c r="BE29" s="4" t="s">
        <v>92</v>
      </c>
      <c r="BF29" s="8" t="s">
        <v>92</v>
      </c>
      <c r="BG29" s="7" t="s">
        <v>92</v>
      </c>
      <c r="BH29" s="7" t="s">
        <v>92</v>
      </c>
      <c r="BI29" s="7"/>
      <c r="BJ29" s="4">
        <v>24</v>
      </c>
      <c r="BK29" s="8">
        <v>562.83</v>
      </c>
      <c r="BL29" s="2" t="s">
        <v>279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96</v>
      </c>
      <c r="BW29" s="2" t="s">
        <v>280</v>
      </c>
      <c r="BX29" s="2" t="s">
        <v>281</v>
      </c>
      <c r="BY29" s="2" t="s">
        <v>108</v>
      </c>
      <c r="BZ29" s="2" t="s">
        <v>92</v>
      </c>
    </row>
    <row r="30">
      <c r="A30" s="2" t="s">
        <v>282</v>
      </c>
      <c r="B30" s="2" t="s">
        <v>87</v>
      </c>
      <c r="C30" s="2" t="s">
        <v>193</v>
      </c>
      <c r="D30" s="2" t="s">
        <v>89</v>
      </c>
      <c r="E30" s="2" t="s">
        <v>90</v>
      </c>
      <c r="F30" s="2" t="s">
        <v>273</v>
      </c>
      <c r="G30" s="2" t="s">
        <v>92</v>
      </c>
      <c r="H30" s="2" t="s">
        <v>92</v>
      </c>
      <c r="I30" s="2" t="s">
        <v>233</v>
      </c>
      <c r="J30" s="2" t="s">
        <v>182</v>
      </c>
      <c r="K30" s="2" t="s">
        <v>196</v>
      </c>
      <c r="L30" s="3">
        <v>16.8</v>
      </c>
      <c r="M30" s="3">
        <v>17.63</v>
      </c>
      <c r="N30" s="3">
        <v>49.99</v>
      </c>
      <c r="O30" s="2" t="s">
        <v>96</v>
      </c>
      <c r="P30" s="2" t="s">
        <v>274</v>
      </c>
      <c r="Q30" s="2" t="s">
        <v>98</v>
      </c>
      <c r="R30" s="2" t="s">
        <v>92</v>
      </c>
      <c r="S30" s="2" t="s">
        <v>275</v>
      </c>
      <c r="T30" s="2" t="s">
        <v>92</v>
      </c>
      <c r="U30" s="2" t="s">
        <v>92</v>
      </c>
      <c r="V30" s="2" t="s">
        <v>100</v>
      </c>
      <c r="W30" s="2" t="s">
        <v>200</v>
      </c>
      <c r="X30" s="2" t="s">
        <v>276</v>
      </c>
      <c r="Y30" s="2" t="s">
        <v>283</v>
      </c>
      <c r="Z30" s="4">
        <v>219</v>
      </c>
      <c r="AA30" s="4">
        <f>=ROUNDDOWN(54.75,0)</f>
      </c>
      <c r="AB30" s="5">
        <v>4</v>
      </c>
      <c r="AC30" s="2" t="s">
        <v>92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92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92</v>
      </c>
      <c r="BD30" s="8" t="s">
        <v>92</v>
      </c>
      <c r="BE30" s="4" t="s">
        <v>92</v>
      </c>
      <c r="BF30" s="8" t="s">
        <v>92</v>
      </c>
      <c r="BG30" s="7" t="s">
        <v>92</v>
      </c>
      <c r="BH30" s="7" t="s">
        <v>92</v>
      </c>
      <c r="BI30" s="7"/>
      <c r="BJ30" s="4">
        <v>15</v>
      </c>
      <c r="BK30" s="8">
        <v>272.37</v>
      </c>
      <c r="BL30" s="2" t="s">
        <v>284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96</v>
      </c>
      <c r="BW30" s="2" t="s">
        <v>280</v>
      </c>
      <c r="BX30" s="2" t="s">
        <v>285</v>
      </c>
      <c r="BY30" s="2" t="s">
        <v>108</v>
      </c>
      <c r="BZ30" s="2" t="s">
        <v>92</v>
      </c>
    </row>
    <row r="31">
      <c r="A31" s="2" t="s">
        <v>286</v>
      </c>
      <c r="B31" s="2" t="s">
        <v>87</v>
      </c>
      <c r="C31" s="2" t="s">
        <v>193</v>
      </c>
      <c r="D31" s="2" t="s">
        <v>89</v>
      </c>
      <c r="E31" s="2" t="s">
        <v>287</v>
      </c>
      <c r="F31" s="2" t="s">
        <v>288</v>
      </c>
      <c r="G31" s="2" t="s">
        <v>92</v>
      </c>
      <c r="H31" s="2" t="s">
        <v>92</v>
      </c>
      <c r="I31" s="2" t="s">
        <v>92</v>
      </c>
      <c r="J31" s="2" t="s">
        <v>182</v>
      </c>
      <c r="K31" s="2" t="s">
        <v>289</v>
      </c>
      <c r="L31" s="3"/>
      <c r="M31" s="3"/>
      <c r="N31" s="3"/>
      <c r="O31" s="2" t="s">
        <v>290</v>
      </c>
      <c r="P31" s="2" t="s">
        <v>92</v>
      </c>
      <c r="Q31" s="2" t="s">
        <v>92</v>
      </c>
      <c r="R31" s="2" t="s">
        <v>16</v>
      </c>
      <c r="S31" s="2" t="s">
        <v>92</v>
      </c>
      <c r="T31" s="2" t="s">
        <v>92</v>
      </c>
      <c r="U31" s="2" t="s">
        <v>92</v>
      </c>
      <c r="V31" s="2" t="s">
        <v>92</v>
      </c>
      <c r="W31" s="2" t="s">
        <v>92</v>
      </c>
      <c r="X31" s="2" t="s">
        <v>92</v>
      </c>
      <c r="Y31" s="2" t="s">
        <v>92</v>
      </c>
      <c r="Z31" s="4"/>
      <c r="AA31" s="4">
        <f>=ROUNDDOWN({0},0)</f>
      </c>
      <c r="AB31" s="5"/>
      <c r="AC31" s="2" t="s">
        <v>92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92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92</v>
      </c>
      <c r="BD31" s="8" t="s">
        <v>92</v>
      </c>
      <c r="BE31" s="4" t="s">
        <v>92</v>
      </c>
      <c r="BF31" s="8" t="s">
        <v>92</v>
      </c>
      <c r="BG31" s="7" t="s">
        <v>92</v>
      </c>
      <c r="BH31" s="7" t="s">
        <v>92</v>
      </c>
      <c r="BI31" s="7"/>
      <c r="BJ31" s="4"/>
      <c r="BK31" s="8"/>
      <c r="BL31" s="2" t="s">
        <v>92</v>
      </c>
      <c r="BM31" s="7"/>
      <c r="BN31" s="7"/>
      <c r="BO31" s="4"/>
      <c r="BP31" s="8"/>
      <c r="BQ31" s="4"/>
      <c r="BR31" s="8"/>
      <c r="BS31" s="7"/>
      <c r="BT31" s="7"/>
      <c r="BU31" s="2" t="s">
        <v>92</v>
      </c>
      <c r="BV31" s="2" t="s">
        <v>92</v>
      </c>
      <c r="BW31" s="2" t="s">
        <v>92</v>
      </c>
      <c r="BX31" s="2" t="s">
        <v>92</v>
      </c>
      <c r="BY31" s="2" t="s">
        <v>92</v>
      </c>
      <c r="BZ31" s="2" t="s">
        <v>92</v>
      </c>
    </row>
    <row r="32">
      <c r="A32" s="2" t="s">
        <v>291</v>
      </c>
      <c r="B32" s="2" t="s">
        <v>87</v>
      </c>
      <c r="C32" s="2" t="s">
        <v>193</v>
      </c>
      <c r="D32" s="2" t="s">
        <v>89</v>
      </c>
      <c r="E32" s="2" t="s">
        <v>287</v>
      </c>
      <c r="F32" s="2" t="s">
        <v>288</v>
      </c>
      <c r="G32" s="2" t="s">
        <v>92</v>
      </c>
      <c r="H32" s="2" t="s">
        <v>92</v>
      </c>
      <c r="I32" s="2" t="s">
        <v>92</v>
      </c>
      <c r="J32" s="2" t="s">
        <v>94</v>
      </c>
      <c r="K32" s="2" t="s">
        <v>292</v>
      </c>
      <c r="L32" s="3"/>
      <c r="M32" s="3"/>
      <c r="N32" s="3"/>
      <c r="O32" s="2" t="s">
        <v>290</v>
      </c>
      <c r="P32" s="2" t="s">
        <v>92</v>
      </c>
      <c r="Q32" s="2" t="s">
        <v>92</v>
      </c>
      <c r="R32" s="2" t="s">
        <v>16</v>
      </c>
      <c r="S32" s="2" t="s">
        <v>92</v>
      </c>
      <c r="T32" s="2" t="s">
        <v>92</v>
      </c>
      <c r="U32" s="2" t="s">
        <v>92</v>
      </c>
      <c r="V32" s="2" t="s">
        <v>92</v>
      </c>
      <c r="W32" s="2" t="s">
        <v>92</v>
      </c>
      <c r="X32" s="2" t="s">
        <v>92</v>
      </c>
      <c r="Y32" s="2" t="s">
        <v>92</v>
      </c>
      <c r="Z32" s="4"/>
      <c r="AA32" s="4">
        <f>=ROUNDDOWN({0},0)</f>
      </c>
      <c r="AB32" s="5"/>
      <c r="AC32" s="2" t="s">
        <v>92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92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92</v>
      </c>
      <c r="BD32" s="8" t="s">
        <v>92</v>
      </c>
      <c r="BE32" s="4" t="s">
        <v>92</v>
      </c>
      <c r="BF32" s="8" t="s">
        <v>92</v>
      </c>
      <c r="BG32" s="7" t="s">
        <v>92</v>
      </c>
      <c r="BH32" s="7" t="s">
        <v>92</v>
      </c>
      <c r="BI32" s="7"/>
      <c r="BJ32" s="4"/>
      <c r="BK32" s="8"/>
      <c r="BL32" s="2" t="s">
        <v>92</v>
      </c>
      <c r="BM32" s="7"/>
      <c r="BN32" s="7"/>
      <c r="BO32" s="4"/>
      <c r="BP32" s="8"/>
      <c r="BQ32" s="4"/>
      <c r="BR32" s="8"/>
      <c r="BS32" s="7"/>
      <c r="BT32" s="7"/>
      <c r="BU32" s="2" t="s">
        <v>92</v>
      </c>
      <c r="BV32" s="2" t="s">
        <v>92</v>
      </c>
      <c r="BW32" s="2" t="s">
        <v>92</v>
      </c>
      <c r="BX32" s="2" t="s">
        <v>92</v>
      </c>
      <c r="BY32" s="2" t="s">
        <v>92</v>
      </c>
      <c r="BZ32" s="2" t="s">
        <v>92</v>
      </c>
    </row>
    <row r="33">
      <c r="A33" s="2" t="s">
        <v>293</v>
      </c>
      <c r="B33" s="2" t="s">
        <v>87</v>
      </c>
      <c r="C33" s="2" t="s">
        <v>193</v>
      </c>
      <c r="D33" s="2" t="s">
        <v>89</v>
      </c>
      <c r="E33" s="2" t="s">
        <v>287</v>
      </c>
      <c r="F33" s="2" t="s">
        <v>294</v>
      </c>
      <c r="G33" s="2" t="s">
        <v>92</v>
      </c>
      <c r="H33" s="2" t="s">
        <v>92</v>
      </c>
      <c r="I33" s="2" t="s">
        <v>92</v>
      </c>
      <c r="J33" s="2" t="s">
        <v>182</v>
      </c>
      <c r="K33" s="2" t="s">
        <v>295</v>
      </c>
      <c r="L33" s="3"/>
      <c r="M33" s="3"/>
      <c r="N33" s="3"/>
      <c r="O33" s="2" t="s">
        <v>290</v>
      </c>
      <c r="P33" s="2" t="s">
        <v>92</v>
      </c>
      <c r="Q33" s="2" t="s">
        <v>92</v>
      </c>
      <c r="R33" s="2" t="s">
        <v>16</v>
      </c>
      <c r="S33" s="2" t="s">
        <v>92</v>
      </c>
      <c r="T33" s="2" t="s">
        <v>92</v>
      </c>
      <c r="U33" s="2" t="s">
        <v>92</v>
      </c>
      <c r="V33" s="2" t="s">
        <v>92</v>
      </c>
      <c r="W33" s="2" t="s">
        <v>92</v>
      </c>
      <c r="X33" s="2" t="s">
        <v>92</v>
      </c>
      <c r="Y33" s="2" t="s">
        <v>92</v>
      </c>
      <c r="Z33" s="4"/>
      <c r="AA33" s="4">
        <f>=ROUNDDOWN({0},0)</f>
      </c>
      <c r="AB33" s="5"/>
      <c r="AC33" s="2" t="s">
        <v>92</v>
      </c>
      <c r="AD33" s="4"/>
      <c r="AE33" s="4"/>
      <c r="AF33" s="6"/>
      <c r="AG33" s="6"/>
      <c r="AH33" s="7"/>
      <c r="AI33" s="4"/>
      <c r="AJ33" s="4">
        <f>=ROUNDDOWN({0},0)</f>
      </c>
      <c r="AK33" s="5"/>
      <c r="AL33" s="2" t="s">
        <v>92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92</v>
      </c>
      <c r="BD33" s="8" t="s">
        <v>92</v>
      </c>
      <c r="BE33" s="4" t="s">
        <v>92</v>
      </c>
      <c r="BF33" s="8" t="s">
        <v>92</v>
      </c>
      <c r="BG33" s="7" t="s">
        <v>92</v>
      </c>
      <c r="BH33" s="7" t="s">
        <v>92</v>
      </c>
      <c r="BI33" s="7"/>
      <c r="BJ33" s="4"/>
      <c r="BK33" s="8"/>
      <c r="BL33" s="2" t="s">
        <v>92</v>
      </c>
      <c r="BM33" s="7"/>
      <c r="BN33" s="7"/>
      <c r="BO33" s="4"/>
      <c r="BP33" s="8"/>
      <c r="BQ33" s="4"/>
      <c r="BR33" s="8"/>
      <c r="BS33" s="7"/>
      <c r="BT33" s="7"/>
      <c r="BU33" s="2" t="s">
        <v>92</v>
      </c>
      <c r="BV33" s="2" t="s">
        <v>92</v>
      </c>
      <c r="BW33" s="2" t="s">
        <v>92</v>
      </c>
      <c r="BX33" s="2" t="s">
        <v>92</v>
      </c>
      <c r="BY33" s="2" t="s">
        <v>92</v>
      </c>
      <c r="BZ33" s="2" t="s">
        <v>92</v>
      </c>
    </row>
    <row r="34">
      <c r="A34" s="2" t="s">
        <v>296</v>
      </c>
      <c r="B34" s="2" t="s">
        <v>87</v>
      </c>
      <c r="C34" s="2" t="s">
        <v>193</v>
      </c>
      <c r="D34" s="2" t="s">
        <v>89</v>
      </c>
      <c r="E34" s="2" t="s">
        <v>287</v>
      </c>
      <c r="F34" s="2" t="s">
        <v>294</v>
      </c>
      <c r="G34" s="2" t="s">
        <v>92</v>
      </c>
      <c r="H34" s="2" t="s">
        <v>92</v>
      </c>
      <c r="I34" s="2" t="s">
        <v>92</v>
      </c>
      <c r="J34" s="2" t="s">
        <v>94</v>
      </c>
      <c r="K34" s="2" t="s">
        <v>297</v>
      </c>
      <c r="L34" s="3"/>
      <c r="M34" s="3"/>
      <c r="N34" s="3"/>
      <c r="O34" s="2" t="s">
        <v>290</v>
      </c>
      <c r="P34" s="2" t="s">
        <v>92</v>
      </c>
      <c r="Q34" s="2" t="s">
        <v>92</v>
      </c>
      <c r="R34" s="2" t="s">
        <v>16</v>
      </c>
      <c r="S34" s="2" t="s">
        <v>92</v>
      </c>
      <c r="T34" s="2" t="s">
        <v>92</v>
      </c>
      <c r="U34" s="2" t="s">
        <v>92</v>
      </c>
      <c r="V34" s="2" t="s">
        <v>92</v>
      </c>
      <c r="W34" s="2" t="s">
        <v>92</v>
      </c>
      <c r="X34" s="2" t="s">
        <v>92</v>
      </c>
      <c r="Y34" s="2" t="s">
        <v>92</v>
      </c>
      <c r="Z34" s="4"/>
      <c r="AA34" s="4">
        <f>=ROUNDDOWN({0},0)</f>
      </c>
      <c r="AB34" s="5"/>
      <c r="AC34" s="2" t="s">
        <v>92</v>
      </c>
      <c r="AD34" s="4"/>
      <c r="AE34" s="4"/>
      <c r="AF34" s="6"/>
      <c r="AG34" s="6"/>
      <c r="AH34" s="7"/>
      <c r="AI34" s="4"/>
      <c r="AJ34" s="4">
        <f>=ROUNDDOWN({0},0)</f>
      </c>
      <c r="AK34" s="5"/>
      <c r="AL34" s="2" t="s">
        <v>92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92</v>
      </c>
      <c r="BD34" s="8" t="s">
        <v>92</v>
      </c>
      <c r="BE34" s="4" t="s">
        <v>92</v>
      </c>
      <c r="BF34" s="8" t="s">
        <v>92</v>
      </c>
      <c r="BG34" s="7" t="s">
        <v>92</v>
      </c>
      <c r="BH34" s="7" t="s">
        <v>92</v>
      </c>
      <c r="BI34" s="7"/>
      <c r="BJ34" s="4"/>
      <c r="BK34" s="8"/>
      <c r="BL34" s="2" t="s">
        <v>92</v>
      </c>
      <c r="BM34" s="7"/>
      <c r="BN34" s="7"/>
      <c r="BO34" s="4"/>
      <c r="BP34" s="8"/>
      <c r="BQ34" s="4"/>
      <c r="BR34" s="8"/>
      <c r="BS34" s="7"/>
      <c r="BT34" s="7"/>
      <c r="BU34" s="2" t="s">
        <v>92</v>
      </c>
      <c r="BV34" s="2" t="s">
        <v>92</v>
      </c>
      <c r="BW34" s="2" t="s">
        <v>92</v>
      </c>
      <c r="BX34" s="2" t="s">
        <v>92</v>
      </c>
      <c r="BY34" s="2" t="s">
        <v>92</v>
      </c>
      <c r="BZ34" s="2" t="s">
        <v>92</v>
      </c>
    </row>
    <row r="35">
      <c r="A35" s="2" t="s">
        <v>298</v>
      </c>
      <c r="B35" s="2" t="s">
        <v>87</v>
      </c>
      <c r="C35" s="2" t="s">
        <v>193</v>
      </c>
      <c r="D35" s="2" t="s">
        <v>89</v>
      </c>
      <c r="E35" s="2" t="s">
        <v>287</v>
      </c>
      <c r="F35" s="2" t="s">
        <v>294</v>
      </c>
      <c r="G35" s="2" t="s">
        <v>92</v>
      </c>
      <c r="H35" s="2" t="s">
        <v>92</v>
      </c>
      <c r="I35" s="2" t="s">
        <v>92</v>
      </c>
      <c r="J35" s="2" t="s">
        <v>94</v>
      </c>
      <c r="K35" s="2" t="s">
        <v>299</v>
      </c>
      <c r="L35" s="3"/>
      <c r="M35" s="3"/>
      <c r="N35" s="3"/>
      <c r="O35" s="2" t="s">
        <v>290</v>
      </c>
      <c r="P35" s="2" t="s">
        <v>92</v>
      </c>
      <c r="Q35" s="2" t="s">
        <v>92</v>
      </c>
      <c r="R35" s="2" t="s">
        <v>16</v>
      </c>
      <c r="S35" s="2" t="s">
        <v>92</v>
      </c>
      <c r="T35" s="2" t="s">
        <v>92</v>
      </c>
      <c r="U35" s="2" t="s">
        <v>92</v>
      </c>
      <c r="V35" s="2" t="s">
        <v>92</v>
      </c>
      <c r="W35" s="2" t="s">
        <v>92</v>
      </c>
      <c r="X35" s="2" t="s">
        <v>92</v>
      </c>
      <c r="Y35" s="2" t="s">
        <v>92</v>
      </c>
      <c r="Z35" s="4"/>
      <c r="AA35" s="4">
        <f>=ROUNDDOWN({0},0)</f>
      </c>
      <c r="AB35" s="5"/>
      <c r="AC35" s="2" t="s">
        <v>92</v>
      </c>
      <c r="AD35" s="4"/>
      <c r="AE35" s="4"/>
      <c r="AF35" s="6"/>
      <c r="AG35" s="6"/>
      <c r="AH35" s="7"/>
      <c r="AI35" s="4"/>
      <c r="AJ35" s="4">
        <f>=ROUNDDOWN({0},0)</f>
      </c>
      <c r="AK35" s="5"/>
      <c r="AL35" s="2" t="s">
        <v>92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92</v>
      </c>
      <c r="BD35" s="8" t="s">
        <v>92</v>
      </c>
      <c r="BE35" s="4" t="s">
        <v>92</v>
      </c>
      <c r="BF35" s="8" t="s">
        <v>92</v>
      </c>
      <c r="BG35" s="7" t="s">
        <v>92</v>
      </c>
      <c r="BH35" s="7" t="s">
        <v>92</v>
      </c>
      <c r="BI35" s="7"/>
      <c r="BJ35" s="4"/>
      <c r="BK35" s="8"/>
      <c r="BL35" s="2" t="s">
        <v>92</v>
      </c>
      <c r="BM35" s="7"/>
      <c r="BN35" s="7"/>
      <c r="BO35" s="4"/>
      <c r="BP35" s="8"/>
      <c r="BQ35" s="4"/>
      <c r="BR35" s="8"/>
      <c r="BS35" s="7"/>
      <c r="BT35" s="7"/>
      <c r="BU35" s="2" t="s">
        <v>92</v>
      </c>
      <c r="BV35" s="2" t="s">
        <v>92</v>
      </c>
      <c r="BW35" s="2" t="s">
        <v>92</v>
      </c>
      <c r="BX35" s="2" t="s">
        <v>92</v>
      </c>
      <c r="BY35" s="2" t="s">
        <v>92</v>
      </c>
      <c r="BZ35" s="2" t="s">
        <v>92</v>
      </c>
    </row>
    <row r="36">
      <c r="A36" s="2" t="s">
        <v>300</v>
      </c>
      <c r="B36" s="2" t="s">
        <v>87</v>
      </c>
      <c r="C36" s="2" t="s">
        <v>193</v>
      </c>
      <c r="D36" s="2" t="s">
        <v>89</v>
      </c>
      <c r="E36" s="2" t="s">
        <v>287</v>
      </c>
      <c r="F36" s="2" t="s">
        <v>301</v>
      </c>
      <c r="G36" s="2" t="s">
        <v>92</v>
      </c>
      <c r="H36" s="2" t="s">
        <v>92</v>
      </c>
      <c r="I36" s="2" t="s">
        <v>92</v>
      </c>
      <c r="J36" s="2" t="s">
        <v>250</v>
      </c>
      <c r="K36" s="2" t="s">
        <v>196</v>
      </c>
      <c r="L36" s="3"/>
      <c r="M36" s="3"/>
      <c r="N36" s="3"/>
      <c r="O36" s="2" t="s">
        <v>290</v>
      </c>
      <c r="P36" s="2" t="s">
        <v>92</v>
      </c>
      <c r="Q36" s="2" t="s">
        <v>92</v>
      </c>
      <c r="R36" s="2" t="s">
        <v>16</v>
      </c>
      <c r="S36" s="2" t="s">
        <v>92</v>
      </c>
      <c r="T36" s="2" t="s">
        <v>92</v>
      </c>
      <c r="U36" s="2" t="s">
        <v>92</v>
      </c>
      <c r="V36" s="2" t="s">
        <v>92</v>
      </c>
      <c r="W36" s="2" t="s">
        <v>92</v>
      </c>
      <c r="X36" s="2" t="s">
        <v>92</v>
      </c>
      <c r="Y36" s="2" t="s">
        <v>92</v>
      </c>
      <c r="Z36" s="4"/>
      <c r="AA36" s="4">
        <f>=ROUNDDOWN({0},0)</f>
      </c>
      <c r="AB36" s="5"/>
      <c r="AC36" s="2" t="s">
        <v>92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92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92</v>
      </c>
      <c r="BM36" s="7"/>
      <c r="BN36" s="7"/>
      <c r="BO36" s="4"/>
      <c r="BP36" s="8"/>
      <c r="BQ36" s="4"/>
      <c r="BR36" s="8"/>
      <c r="BS36" s="7"/>
      <c r="BT36" s="7"/>
      <c r="BU36" s="2" t="s">
        <v>92</v>
      </c>
      <c r="BV36" s="2" t="s">
        <v>92</v>
      </c>
      <c r="BW36" s="2" t="s">
        <v>92</v>
      </c>
      <c r="BX36" s="2" t="s">
        <v>92</v>
      </c>
      <c r="BY36" s="2" t="s">
        <v>92</v>
      </c>
      <c r="BZ36" s="2" t="s">
        <v>92</v>
      </c>
    </row>
    <row r="37">
      <c r="A37" s="2" t="s">
        <v>302</v>
      </c>
      <c r="B37" s="2" t="s">
        <v>87</v>
      </c>
      <c r="C37" s="2" t="s">
        <v>193</v>
      </c>
      <c r="D37" s="2" t="s">
        <v>89</v>
      </c>
      <c r="E37" s="2" t="s">
        <v>287</v>
      </c>
      <c r="F37" s="2" t="s">
        <v>303</v>
      </c>
      <c r="G37" s="2" t="s">
        <v>92</v>
      </c>
      <c r="H37" s="2" t="s">
        <v>92</v>
      </c>
      <c r="I37" s="2" t="s">
        <v>92</v>
      </c>
      <c r="J37" s="2" t="s">
        <v>94</v>
      </c>
      <c r="K37" s="2" t="s">
        <v>304</v>
      </c>
      <c r="L37" s="3"/>
      <c r="M37" s="3"/>
      <c r="N37" s="3"/>
      <c r="O37" s="2" t="s">
        <v>290</v>
      </c>
      <c r="P37" s="2" t="s">
        <v>92</v>
      </c>
      <c r="Q37" s="2" t="s">
        <v>92</v>
      </c>
      <c r="R37" s="2" t="s">
        <v>16</v>
      </c>
      <c r="S37" s="2" t="s">
        <v>92</v>
      </c>
      <c r="T37" s="2" t="s">
        <v>92</v>
      </c>
      <c r="U37" s="2" t="s">
        <v>92</v>
      </c>
      <c r="V37" s="2" t="s">
        <v>92</v>
      </c>
      <c r="W37" s="2" t="s">
        <v>92</v>
      </c>
      <c r="X37" s="2" t="s">
        <v>92</v>
      </c>
      <c r="Y37" s="2" t="s">
        <v>92</v>
      </c>
      <c r="Z37" s="4"/>
      <c r="AA37" s="4">
        <f>=ROUNDDOWN({0},0)</f>
      </c>
      <c r="AB37" s="5"/>
      <c r="AC37" s="2" t="s">
        <v>92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92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92</v>
      </c>
      <c r="AW37" s="8" t="s">
        <v>92</v>
      </c>
      <c r="AX37" s="4" t="s">
        <v>92</v>
      </c>
      <c r="AY37" s="8" t="s">
        <v>92</v>
      </c>
      <c r="AZ37" s="7" t="s">
        <v>92</v>
      </c>
      <c r="BA37" s="7" t="s">
        <v>92</v>
      </c>
      <c r="BB37" s="7" t="s">
        <v>92</v>
      </c>
      <c r="BC37" s="4" t="s">
        <v>92</v>
      </c>
      <c r="BD37" s="8" t="s">
        <v>92</v>
      </c>
      <c r="BE37" s="4" t="s">
        <v>92</v>
      </c>
      <c r="BF37" s="8" t="s">
        <v>92</v>
      </c>
      <c r="BG37" s="7" t="s">
        <v>92</v>
      </c>
      <c r="BH37" s="7" t="s">
        <v>92</v>
      </c>
      <c r="BI37" s="7"/>
      <c r="BJ37" s="4"/>
      <c r="BK37" s="8"/>
      <c r="BL37" s="2" t="s">
        <v>92</v>
      </c>
      <c r="BM37" s="7"/>
      <c r="BN37" s="7"/>
      <c r="BO37" s="4"/>
      <c r="BP37" s="8"/>
      <c r="BQ37" s="4"/>
      <c r="BR37" s="8"/>
      <c r="BS37" s="7"/>
      <c r="BT37" s="7"/>
      <c r="BU37" s="2" t="s">
        <v>92</v>
      </c>
      <c r="BV37" s="2" t="s">
        <v>92</v>
      </c>
      <c r="BW37" s="2" t="s">
        <v>92</v>
      </c>
      <c r="BX37" s="2" t="s">
        <v>92</v>
      </c>
      <c r="BY37" s="2" t="s">
        <v>92</v>
      </c>
      <c r="BZ37" s="2" t="s">
        <v>92</v>
      </c>
    </row>
    <row r="38">
      <c r="A38" s="2" t="s">
        <v>305</v>
      </c>
      <c r="B38" s="2" t="s">
        <v>87</v>
      </c>
      <c r="C38" s="2" t="s">
        <v>193</v>
      </c>
      <c r="D38" s="2" t="s">
        <v>89</v>
      </c>
      <c r="E38" s="2" t="s">
        <v>287</v>
      </c>
      <c r="F38" s="2" t="s">
        <v>303</v>
      </c>
      <c r="G38" s="2" t="s">
        <v>92</v>
      </c>
      <c r="H38" s="2" t="s">
        <v>92</v>
      </c>
      <c r="I38" s="2" t="s">
        <v>92</v>
      </c>
      <c r="J38" s="2" t="s">
        <v>94</v>
      </c>
      <c r="K38" s="2" t="s">
        <v>304</v>
      </c>
      <c r="L38" s="3"/>
      <c r="M38" s="3"/>
      <c r="N38" s="3"/>
      <c r="O38" s="2" t="s">
        <v>290</v>
      </c>
      <c r="P38" s="2" t="s">
        <v>92</v>
      </c>
      <c r="Q38" s="2" t="s">
        <v>92</v>
      </c>
      <c r="R38" s="2" t="s">
        <v>16</v>
      </c>
      <c r="S38" s="2" t="s">
        <v>92</v>
      </c>
      <c r="T38" s="2" t="s">
        <v>92</v>
      </c>
      <c r="U38" s="2" t="s">
        <v>92</v>
      </c>
      <c r="V38" s="2" t="s">
        <v>92</v>
      </c>
      <c r="W38" s="2" t="s">
        <v>92</v>
      </c>
      <c r="X38" s="2" t="s">
        <v>92</v>
      </c>
      <c r="Y38" s="2" t="s">
        <v>92</v>
      </c>
      <c r="Z38" s="4"/>
      <c r="AA38" s="4">
        <f>=ROUNDDOWN({0},0)</f>
      </c>
      <c r="AB38" s="5"/>
      <c r="AC38" s="2" t="s">
        <v>92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92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92</v>
      </c>
      <c r="AW38" s="8" t="s">
        <v>92</v>
      </c>
      <c r="AX38" s="4" t="s">
        <v>92</v>
      </c>
      <c r="AY38" s="8" t="s">
        <v>92</v>
      </c>
      <c r="AZ38" s="7" t="s">
        <v>92</v>
      </c>
      <c r="BA38" s="7" t="s">
        <v>92</v>
      </c>
      <c r="BB38" s="7" t="s">
        <v>92</v>
      </c>
      <c r="BC38" s="4" t="s">
        <v>92</v>
      </c>
      <c r="BD38" s="8" t="s">
        <v>92</v>
      </c>
      <c r="BE38" s="4" t="s">
        <v>92</v>
      </c>
      <c r="BF38" s="8" t="s">
        <v>92</v>
      </c>
      <c r="BG38" s="7" t="s">
        <v>92</v>
      </c>
      <c r="BH38" s="7" t="s">
        <v>92</v>
      </c>
      <c r="BI38" s="7"/>
      <c r="BJ38" s="4"/>
      <c r="BK38" s="8"/>
      <c r="BL38" s="2" t="s">
        <v>92</v>
      </c>
      <c r="BM38" s="7"/>
      <c r="BN38" s="7"/>
      <c r="BO38" s="4"/>
      <c r="BP38" s="8"/>
      <c r="BQ38" s="4"/>
      <c r="BR38" s="8"/>
      <c r="BS38" s="7"/>
      <c r="BT38" s="7"/>
      <c r="BU38" s="2" t="s">
        <v>92</v>
      </c>
      <c r="BV38" s="2" t="s">
        <v>92</v>
      </c>
      <c r="BW38" s="2" t="s">
        <v>92</v>
      </c>
      <c r="BX38" s="2" t="s">
        <v>92</v>
      </c>
      <c r="BY38" s="2" t="s">
        <v>92</v>
      </c>
      <c r="BZ38" s="2" t="s">
        <v>92</v>
      </c>
    </row>
    <row r="39">
      <c r="A39" s="2" t="s">
        <v>306</v>
      </c>
      <c r="B39" s="2" t="s">
        <v>87</v>
      </c>
      <c r="C39" s="2" t="s">
        <v>193</v>
      </c>
      <c r="D39" s="2" t="s">
        <v>89</v>
      </c>
      <c r="E39" s="2" t="s">
        <v>287</v>
      </c>
      <c r="F39" s="2" t="s">
        <v>307</v>
      </c>
      <c r="G39" s="2" t="s">
        <v>92</v>
      </c>
      <c r="H39" s="2" t="s">
        <v>92</v>
      </c>
      <c r="I39" s="2" t="s">
        <v>92</v>
      </c>
      <c r="J39" s="2" t="s">
        <v>94</v>
      </c>
      <c r="K39" s="2" t="s">
        <v>196</v>
      </c>
      <c r="L39" s="3"/>
      <c r="M39" s="3"/>
      <c r="N39" s="3"/>
      <c r="O39" s="2" t="s">
        <v>290</v>
      </c>
      <c r="P39" s="2" t="s">
        <v>92</v>
      </c>
      <c r="Q39" s="2" t="s">
        <v>92</v>
      </c>
      <c r="R39" s="2" t="s">
        <v>16</v>
      </c>
      <c r="S39" s="2" t="s">
        <v>92</v>
      </c>
      <c r="T39" s="2" t="s">
        <v>92</v>
      </c>
      <c r="U39" s="2" t="s">
        <v>92</v>
      </c>
      <c r="V39" s="2" t="s">
        <v>92</v>
      </c>
      <c r="W39" s="2" t="s">
        <v>92</v>
      </c>
      <c r="X39" s="2" t="s">
        <v>92</v>
      </c>
      <c r="Y39" s="2" t="s">
        <v>92</v>
      </c>
      <c r="Z39" s="4"/>
      <c r="AA39" s="4">
        <f>=ROUNDDOWN({0},0)</f>
      </c>
      <c r="AB39" s="5"/>
      <c r="AC39" s="2" t="s">
        <v>92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92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92</v>
      </c>
      <c r="BM39" s="7"/>
      <c r="BN39" s="7"/>
      <c r="BO39" s="4"/>
      <c r="BP39" s="8"/>
      <c r="BQ39" s="4"/>
      <c r="BR39" s="8"/>
      <c r="BS39" s="7"/>
      <c r="BT39" s="7"/>
      <c r="BU39" s="2" t="s">
        <v>92</v>
      </c>
      <c r="BV39" s="2" t="s">
        <v>92</v>
      </c>
      <c r="BW39" s="2" t="s">
        <v>92</v>
      </c>
      <c r="BX39" s="2" t="s">
        <v>92</v>
      </c>
      <c r="BY39" s="2" t="s">
        <v>92</v>
      </c>
      <c r="BZ39" s="2" t="s">
        <v>92</v>
      </c>
    </row>
    <row r="40">
      <c r="A40" s="2" t="s">
        <v>308</v>
      </c>
      <c r="B40" s="2" t="s">
        <v>87</v>
      </c>
      <c r="C40" s="2" t="s">
        <v>309</v>
      </c>
      <c r="D40" s="2" t="s">
        <v>89</v>
      </c>
      <c r="E40" s="2" t="s">
        <v>287</v>
      </c>
      <c r="F40" s="2" t="s">
        <v>310</v>
      </c>
      <c r="G40" s="2" t="s">
        <v>92</v>
      </c>
      <c r="H40" s="2" t="s">
        <v>92</v>
      </c>
      <c r="I40" s="2" t="s">
        <v>92</v>
      </c>
      <c r="J40" s="2" t="s">
        <v>311</v>
      </c>
      <c r="K40" s="2" t="s">
        <v>312</v>
      </c>
      <c r="L40" s="3">
        <v>4.61</v>
      </c>
      <c r="M40" s="3"/>
      <c r="N40" s="3"/>
      <c r="O40" s="2" t="s">
        <v>290</v>
      </c>
      <c r="P40" s="2" t="s">
        <v>92</v>
      </c>
      <c r="Q40" s="2" t="s">
        <v>92</v>
      </c>
      <c r="R40" s="2" t="s">
        <v>16</v>
      </c>
      <c r="S40" s="2" t="s">
        <v>92</v>
      </c>
      <c r="T40" s="2" t="s">
        <v>92</v>
      </c>
      <c r="U40" s="2" t="s">
        <v>92</v>
      </c>
      <c r="V40" s="2" t="s">
        <v>92</v>
      </c>
      <c r="W40" s="2" t="s">
        <v>92</v>
      </c>
      <c r="X40" s="2" t="s">
        <v>92</v>
      </c>
      <c r="Y40" s="2" t="s">
        <v>92</v>
      </c>
      <c r="Z40" s="4"/>
      <c r="AA40" s="4">
        <f>=ROUNDDOWN({0},0)</f>
      </c>
      <c r="AB40" s="5"/>
      <c r="AC40" s="2" t="s">
        <v>92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92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92</v>
      </c>
      <c r="BM40" s="7"/>
      <c r="BN40" s="7"/>
      <c r="BO40" s="4"/>
      <c r="BP40" s="8"/>
      <c r="BQ40" s="4"/>
      <c r="BR40" s="8"/>
      <c r="BS40" s="7"/>
      <c r="BT40" s="7"/>
      <c r="BU40" s="2" t="s">
        <v>92</v>
      </c>
      <c r="BV40" s="2" t="s">
        <v>92</v>
      </c>
      <c r="BW40" s="2" t="s">
        <v>92</v>
      </c>
      <c r="BX40" s="2" t="s">
        <v>92</v>
      </c>
      <c r="BY40" s="2" t="s">
        <v>92</v>
      </c>
      <c r="BZ40" s="2" t="s">
        <v>92</v>
      </c>
    </row>
    <row r="41">
      <c r="A41" s="2" t="s">
        <v>313</v>
      </c>
      <c r="B41" s="2" t="s">
        <v>87</v>
      </c>
      <c r="C41" s="2" t="s">
        <v>309</v>
      </c>
      <c r="D41" s="2" t="s">
        <v>89</v>
      </c>
      <c r="E41" s="2" t="s">
        <v>287</v>
      </c>
      <c r="F41" s="2" t="s">
        <v>314</v>
      </c>
      <c r="G41" s="2" t="s">
        <v>92</v>
      </c>
      <c r="H41" s="2" t="s">
        <v>92</v>
      </c>
      <c r="I41" s="2" t="s">
        <v>92</v>
      </c>
      <c r="J41" s="2" t="s">
        <v>94</v>
      </c>
      <c r="K41" s="2" t="s">
        <v>312</v>
      </c>
      <c r="L41" s="3">
        <v>5.75</v>
      </c>
      <c r="M41" s="3"/>
      <c r="N41" s="3"/>
      <c r="O41" s="2" t="s">
        <v>290</v>
      </c>
      <c r="P41" s="2" t="s">
        <v>92</v>
      </c>
      <c r="Q41" s="2" t="s">
        <v>92</v>
      </c>
      <c r="R41" s="2" t="s">
        <v>16</v>
      </c>
      <c r="S41" s="2" t="s">
        <v>92</v>
      </c>
      <c r="T41" s="2" t="s">
        <v>92</v>
      </c>
      <c r="U41" s="2" t="s">
        <v>92</v>
      </c>
      <c r="V41" s="2" t="s">
        <v>92</v>
      </c>
      <c r="W41" s="2" t="s">
        <v>92</v>
      </c>
      <c r="X41" s="2" t="s">
        <v>92</v>
      </c>
      <c r="Y41" s="2" t="s">
        <v>92</v>
      </c>
      <c r="Z41" s="4"/>
      <c r="AA41" s="4">
        <f>=ROUNDDOWN({0},0)</f>
      </c>
      <c r="AB41" s="5"/>
      <c r="AC41" s="2" t="s">
        <v>92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92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92</v>
      </c>
      <c r="BM41" s="7"/>
      <c r="BN41" s="7"/>
      <c r="BO41" s="4"/>
      <c r="BP41" s="8"/>
      <c r="BQ41" s="4"/>
      <c r="BR41" s="8"/>
      <c r="BS41" s="7"/>
      <c r="BT41" s="7"/>
      <c r="BU41" s="2" t="s">
        <v>92</v>
      </c>
      <c r="BV41" s="2" t="s">
        <v>92</v>
      </c>
      <c r="BW41" s="2" t="s">
        <v>92</v>
      </c>
      <c r="BX41" s="2" t="s">
        <v>92</v>
      </c>
      <c r="BY41" s="2" t="s">
        <v>92</v>
      </c>
      <c r="BZ41" s="2" t="s">
        <v>92</v>
      </c>
    </row>
    <row r="42">
      <c r="A42" s="2" t="s">
        <v>315</v>
      </c>
      <c r="B42" s="2" t="s">
        <v>87</v>
      </c>
      <c r="C42" s="2" t="s">
        <v>309</v>
      </c>
      <c r="D42" s="2" t="s">
        <v>89</v>
      </c>
      <c r="E42" s="2" t="s">
        <v>287</v>
      </c>
      <c r="F42" s="2" t="s">
        <v>316</v>
      </c>
      <c r="G42" s="2" t="s">
        <v>92</v>
      </c>
      <c r="H42" s="2" t="s">
        <v>92</v>
      </c>
      <c r="I42" s="2" t="s">
        <v>92</v>
      </c>
      <c r="J42" s="2" t="s">
        <v>311</v>
      </c>
      <c r="K42" s="2" t="s">
        <v>312</v>
      </c>
      <c r="L42" s="3">
        <v>5.35</v>
      </c>
      <c r="M42" s="3"/>
      <c r="N42" s="3"/>
      <c r="O42" s="2" t="s">
        <v>290</v>
      </c>
      <c r="P42" s="2" t="s">
        <v>92</v>
      </c>
      <c r="Q42" s="2" t="s">
        <v>92</v>
      </c>
      <c r="R42" s="2" t="s">
        <v>16</v>
      </c>
      <c r="S42" s="2" t="s">
        <v>92</v>
      </c>
      <c r="T42" s="2" t="s">
        <v>92</v>
      </c>
      <c r="U42" s="2" t="s">
        <v>92</v>
      </c>
      <c r="V42" s="2" t="s">
        <v>92</v>
      </c>
      <c r="W42" s="2" t="s">
        <v>92</v>
      </c>
      <c r="X42" s="2" t="s">
        <v>92</v>
      </c>
      <c r="Y42" s="2" t="s">
        <v>92</v>
      </c>
      <c r="Z42" s="4"/>
      <c r="AA42" s="4">
        <f>=ROUNDDOWN({0},0)</f>
      </c>
      <c r="AB42" s="5"/>
      <c r="AC42" s="2" t="s">
        <v>92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92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92</v>
      </c>
      <c r="BM42" s="7"/>
      <c r="BN42" s="7"/>
      <c r="BO42" s="4"/>
      <c r="BP42" s="8"/>
      <c r="BQ42" s="4"/>
      <c r="BR42" s="8"/>
      <c r="BS42" s="7"/>
      <c r="BT42" s="7"/>
      <c r="BU42" s="2" t="s">
        <v>92</v>
      </c>
      <c r="BV42" s="2" t="s">
        <v>92</v>
      </c>
      <c r="BW42" s="2" t="s">
        <v>92</v>
      </c>
      <c r="BX42" s="2" t="s">
        <v>92</v>
      </c>
      <c r="BY42" s="2" t="s">
        <v>92</v>
      </c>
      <c r="BZ42" s="2" t="s">
        <v>92</v>
      </c>
    </row>
    <row r="43">
      <c r="A43" s="2" t="s">
        <v>317</v>
      </c>
      <c r="B43" s="2" t="s">
        <v>87</v>
      </c>
      <c r="C43" s="2" t="s">
        <v>309</v>
      </c>
      <c r="D43" s="2" t="s">
        <v>89</v>
      </c>
      <c r="E43" s="2" t="s">
        <v>287</v>
      </c>
      <c r="F43" s="2" t="s">
        <v>318</v>
      </c>
      <c r="G43" s="2" t="s">
        <v>92</v>
      </c>
      <c r="H43" s="2" t="s">
        <v>92</v>
      </c>
      <c r="I43" s="2" t="s">
        <v>92</v>
      </c>
      <c r="J43" s="2" t="s">
        <v>319</v>
      </c>
      <c r="K43" s="2" t="s">
        <v>320</v>
      </c>
      <c r="L43" s="3">
        <v>4.2</v>
      </c>
      <c r="M43" s="3"/>
      <c r="N43" s="3"/>
      <c r="O43" s="2" t="s">
        <v>290</v>
      </c>
      <c r="P43" s="2" t="s">
        <v>92</v>
      </c>
      <c r="Q43" s="2" t="s">
        <v>92</v>
      </c>
      <c r="R43" s="2" t="s">
        <v>16</v>
      </c>
      <c r="S43" s="2" t="s">
        <v>92</v>
      </c>
      <c r="T43" s="2" t="s">
        <v>92</v>
      </c>
      <c r="U43" s="2" t="s">
        <v>92</v>
      </c>
      <c r="V43" s="2" t="s">
        <v>92</v>
      </c>
      <c r="W43" s="2" t="s">
        <v>92</v>
      </c>
      <c r="X43" s="2" t="s">
        <v>92</v>
      </c>
      <c r="Y43" s="2" t="s">
        <v>92</v>
      </c>
      <c r="Z43" s="4"/>
      <c r="AA43" s="4">
        <f>=ROUNDDOWN({0},0)</f>
      </c>
      <c r="AB43" s="5"/>
      <c r="AC43" s="2" t="s">
        <v>92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92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92</v>
      </c>
      <c r="BM43" s="7"/>
      <c r="BN43" s="7"/>
      <c r="BO43" s="4"/>
      <c r="BP43" s="8"/>
      <c r="BQ43" s="4"/>
      <c r="BR43" s="8"/>
      <c r="BS43" s="7"/>
      <c r="BT43" s="7"/>
      <c r="BU43" s="2" t="s">
        <v>92</v>
      </c>
      <c r="BV43" s="2" t="s">
        <v>92</v>
      </c>
      <c r="BW43" s="2" t="s">
        <v>92</v>
      </c>
      <c r="BX43" s="2" t="s">
        <v>92</v>
      </c>
      <c r="BY43" s="2" t="s">
        <v>92</v>
      </c>
      <c r="BZ43" s="2" t="s">
        <v>92</v>
      </c>
    </row>
    <row r="44">
      <c r="A44" s="2" t="s">
        <v>321</v>
      </c>
      <c r="B44" s="2" t="s">
        <v>87</v>
      </c>
      <c r="C44" s="2" t="s">
        <v>322</v>
      </c>
      <c r="D44" s="2" t="s">
        <v>89</v>
      </c>
      <c r="E44" s="2" t="s">
        <v>323</v>
      </c>
      <c r="F44" s="2" t="s">
        <v>324</v>
      </c>
      <c r="G44" s="2" t="s">
        <v>324</v>
      </c>
      <c r="H44" s="2" t="s">
        <v>324</v>
      </c>
      <c r="I44" s="2" t="s">
        <v>325</v>
      </c>
      <c r="J44" s="2" t="s">
        <v>326</v>
      </c>
      <c r="K44" s="2" t="s">
        <v>196</v>
      </c>
      <c r="L44" s="3">
        <v>18.57</v>
      </c>
      <c r="M44" s="3">
        <v>19.5</v>
      </c>
      <c r="N44" s="3">
        <v>59.99</v>
      </c>
      <c r="O44" s="2" t="s">
        <v>96</v>
      </c>
      <c r="P44" s="2" t="s">
        <v>97</v>
      </c>
      <c r="Q44" s="2" t="s">
        <v>98</v>
      </c>
      <c r="R44" s="2" t="s">
        <v>92</v>
      </c>
      <c r="S44" s="2" t="s">
        <v>92</v>
      </c>
      <c r="T44" s="2" t="s">
        <v>92</v>
      </c>
      <c r="U44" s="2" t="s">
        <v>92</v>
      </c>
      <c r="V44" s="2" t="s">
        <v>117</v>
      </c>
      <c r="W44" s="2" t="s">
        <v>101</v>
      </c>
      <c r="X44" s="2" t="s">
        <v>92</v>
      </c>
      <c r="Y44" s="2" t="s">
        <v>327</v>
      </c>
      <c r="Z44" s="4">
        <v>33</v>
      </c>
      <c r="AA44" s="4">
        <f>=ROUNDDOWN(8.25,0)</f>
      </c>
      <c r="AB44" s="5">
        <v>4</v>
      </c>
      <c r="AC44" s="2" t="s">
        <v>92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40</v>
      </c>
      <c r="BK44" s="8">
        <v>734.19</v>
      </c>
      <c r="BL44" s="2" t="s">
        <v>328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96</v>
      </c>
      <c r="BW44" s="2" t="s">
        <v>329</v>
      </c>
      <c r="BX44" s="2" t="s">
        <v>92</v>
      </c>
      <c r="BY44" s="2" t="s">
        <v>108</v>
      </c>
      <c r="BZ44" s="2" t="s">
        <v>92</v>
      </c>
    </row>
    <row r="45">
      <c r="A45" s="2" t="s">
        <v>330</v>
      </c>
      <c r="B45" s="2" t="s">
        <v>87</v>
      </c>
      <c r="C45" s="2" t="s">
        <v>331</v>
      </c>
      <c r="D45" s="2" t="s">
        <v>89</v>
      </c>
      <c r="E45" s="2" t="s">
        <v>323</v>
      </c>
      <c r="F45" s="2" t="s">
        <v>332</v>
      </c>
      <c r="G45" s="2" t="s">
        <v>332</v>
      </c>
      <c r="H45" s="2" t="s">
        <v>332</v>
      </c>
      <c r="I45" s="2" t="s">
        <v>333</v>
      </c>
      <c r="J45" s="2" t="s">
        <v>334</v>
      </c>
      <c r="K45" s="2" t="s">
        <v>335</v>
      </c>
      <c r="L45" s="3">
        <v>30.95</v>
      </c>
      <c r="M45" s="3">
        <v>32.5</v>
      </c>
      <c r="N45" s="3">
        <v>99.99</v>
      </c>
      <c r="O45" s="2" t="s">
        <v>96</v>
      </c>
      <c r="P45" s="2" t="s">
        <v>336</v>
      </c>
      <c r="Q45" s="2" t="s">
        <v>98</v>
      </c>
      <c r="R45" s="2" t="s">
        <v>92</v>
      </c>
      <c r="S45" s="2" t="s">
        <v>92</v>
      </c>
      <c r="T45" s="2" t="s">
        <v>92</v>
      </c>
      <c r="U45" s="2" t="s">
        <v>116</v>
      </c>
      <c r="V45" s="2" t="s">
        <v>337</v>
      </c>
      <c r="W45" s="2" t="s">
        <v>245</v>
      </c>
      <c r="X45" s="2" t="s">
        <v>92</v>
      </c>
      <c r="Y45" s="2" t="s">
        <v>338</v>
      </c>
      <c r="Z45" s="4">
        <v>172</v>
      </c>
      <c r="AA45" s="4">
        <f>=ROUNDDOWN(57.3333333333333,0)</f>
      </c>
      <c r="AB45" s="5">
        <v>3</v>
      </c>
      <c r="AC45" s="2" t="s">
        <v>92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92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92</v>
      </c>
      <c r="BD45" s="8" t="s">
        <v>92</v>
      </c>
      <c r="BE45" s="4" t="s">
        <v>92</v>
      </c>
      <c r="BF45" s="8" t="s">
        <v>92</v>
      </c>
      <c r="BG45" s="7" t="s">
        <v>92</v>
      </c>
      <c r="BH45" s="7" t="s">
        <v>92</v>
      </c>
      <c r="BI45" s="7"/>
      <c r="BJ45" s="4">
        <v>7</v>
      </c>
      <c r="BK45" s="8">
        <v>228.15</v>
      </c>
      <c r="BL45" s="2" t="s">
        <v>339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96</v>
      </c>
      <c r="BW45" s="2" t="s">
        <v>329</v>
      </c>
      <c r="BX45" s="2" t="s">
        <v>92</v>
      </c>
      <c r="BY45" s="2" t="s">
        <v>108</v>
      </c>
      <c r="BZ45" s="2" t="s">
        <v>92</v>
      </c>
    </row>
    <row r="46">
      <c r="A46" s="2" t="s">
        <v>340</v>
      </c>
      <c r="B46" s="2" t="s">
        <v>87</v>
      </c>
      <c r="C46" s="2" t="s">
        <v>331</v>
      </c>
      <c r="D46" s="2" t="s">
        <v>89</v>
      </c>
      <c r="E46" s="2" t="s">
        <v>323</v>
      </c>
      <c r="F46" s="2" t="s">
        <v>332</v>
      </c>
      <c r="G46" s="2" t="s">
        <v>332</v>
      </c>
      <c r="H46" s="2" t="s">
        <v>332</v>
      </c>
      <c r="I46" s="2" t="s">
        <v>333</v>
      </c>
      <c r="J46" s="2" t="s">
        <v>334</v>
      </c>
      <c r="K46" s="2" t="s">
        <v>341</v>
      </c>
      <c r="L46" s="3">
        <v>30.95</v>
      </c>
      <c r="M46" s="3">
        <v>32.5</v>
      </c>
      <c r="N46" s="3">
        <v>99.99</v>
      </c>
      <c r="O46" s="2" t="s">
        <v>96</v>
      </c>
      <c r="P46" s="2" t="s">
        <v>336</v>
      </c>
      <c r="Q46" s="2" t="s">
        <v>98</v>
      </c>
      <c r="R46" s="2" t="s">
        <v>92</v>
      </c>
      <c r="S46" s="2" t="s">
        <v>92</v>
      </c>
      <c r="T46" s="2" t="s">
        <v>92</v>
      </c>
      <c r="U46" s="2" t="s">
        <v>116</v>
      </c>
      <c r="V46" s="2" t="s">
        <v>337</v>
      </c>
      <c r="W46" s="2" t="s">
        <v>245</v>
      </c>
      <c r="X46" s="2" t="s">
        <v>92</v>
      </c>
      <c r="Y46" s="2" t="s">
        <v>342</v>
      </c>
      <c r="Z46" s="4">
        <v>38</v>
      </c>
      <c r="AA46" s="4">
        <f>=ROUNDDOWN(13.1034482758621,0)</f>
      </c>
      <c r="AB46" s="5">
        <v>2.9</v>
      </c>
      <c r="AC46" s="2" t="s">
        <v>92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92</v>
      </c>
      <c r="BD46" s="8" t="s">
        <v>92</v>
      </c>
      <c r="BE46" s="4" t="s">
        <v>92</v>
      </c>
      <c r="BF46" s="8" t="s">
        <v>92</v>
      </c>
      <c r="BG46" s="7" t="s">
        <v>92</v>
      </c>
      <c r="BH46" s="7" t="s">
        <v>92</v>
      </c>
      <c r="BI46" s="7"/>
      <c r="BJ46" s="4">
        <v>15</v>
      </c>
      <c r="BK46" s="8">
        <v>583.2</v>
      </c>
      <c r="BL46" s="2" t="s">
        <v>343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96</v>
      </c>
      <c r="BW46" s="2" t="s">
        <v>329</v>
      </c>
      <c r="BX46" s="2" t="s">
        <v>92</v>
      </c>
      <c r="BY46" s="2" t="s">
        <v>108</v>
      </c>
      <c r="BZ46" s="2" t="s">
        <v>92</v>
      </c>
    </row>
    <row r="47">
      <c r="A47" s="2" t="s">
        <v>344</v>
      </c>
      <c r="B47" s="2" t="s">
        <v>87</v>
      </c>
      <c r="C47" s="2" t="s">
        <v>331</v>
      </c>
      <c r="D47" s="2" t="s">
        <v>89</v>
      </c>
      <c r="E47" s="2" t="s">
        <v>323</v>
      </c>
      <c r="F47" s="2" t="s">
        <v>332</v>
      </c>
      <c r="G47" s="2" t="s">
        <v>332</v>
      </c>
      <c r="H47" s="2" t="s">
        <v>332</v>
      </c>
      <c r="I47" s="2" t="s">
        <v>333</v>
      </c>
      <c r="J47" s="2" t="s">
        <v>334</v>
      </c>
      <c r="K47" s="2" t="s">
        <v>345</v>
      </c>
      <c r="L47" s="3">
        <v>30.95</v>
      </c>
      <c r="M47" s="3">
        <v>32.5</v>
      </c>
      <c r="N47" s="3">
        <v>99.99</v>
      </c>
      <c r="O47" s="2" t="s">
        <v>96</v>
      </c>
      <c r="P47" s="2" t="s">
        <v>346</v>
      </c>
      <c r="Q47" s="2" t="s">
        <v>98</v>
      </c>
      <c r="R47" s="2" t="s">
        <v>92</v>
      </c>
      <c r="S47" s="2" t="s">
        <v>92</v>
      </c>
      <c r="T47" s="2" t="s">
        <v>92</v>
      </c>
      <c r="U47" s="2" t="s">
        <v>116</v>
      </c>
      <c r="V47" s="2" t="s">
        <v>337</v>
      </c>
      <c r="W47" s="2" t="s">
        <v>245</v>
      </c>
      <c r="X47" s="2" t="s">
        <v>92</v>
      </c>
      <c r="Y47" s="2" t="s">
        <v>342</v>
      </c>
      <c r="Z47" s="4">
        <v>164</v>
      </c>
      <c r="AA47" s="4">
        <f>=ROUNDDOWN(234.285714285714,0)</f>
      </c>
      <c r="AB47" s="5">
        <v>0.7</v>
      </c>
      <c r="AC47" s="2" t="s">
        <v>92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92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92</v>
      </c>
      <c r="BD47" s="8" t="s">
        <v>92</v>
      </c>
      <c r="BE47" s="4" t="s">
        <v>92</v>
      </c>
      <c r="BF47" s="8" t="s">
        <v>92</v>
      </c>
      <c r="BG47" s="7" t="s">
        <v>92</v>
      </c>
      <c r="BH47" s="7" t="s">
        <v>92</v>
      </c>
      <c r="BI47" s="7"/>
      <c r="BJ47" s="4">
        <v>4</v>
      </c>
      <c r="BK47" s="8">
        <v>226.53</v>
      </c>
      <c r="BL47" s="2" t="s">
        <v>347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96</v>
      </c>
      <c r="BW47" s="2" t="s">
        <v>329</v>
      </c>
      <c r="BX47" s="2" t="s">
        <v>92</v>
      </c>
      <c r="BY47" s="2" t="s">
        <v>108</v>
      </c>
      <c r="BZ47" s="2" t="s">
        <v>92</v>
      </c>
    </row>
    <row r="48">
      <c r="A48" s="2" t="s">
        <v>348</v>
      </c>
      <c r="B48" s="2" t="s">
        <v>87</v>
      </c>
      <c r="C48" s="2" t="s">
        <v>331</v>
      </c>
      <c r="D48" s="2" t="s">
        <v>89</v>
      </c>
      <c r="E48" s="2" t="s">
        <v>323</v>
      </c>
      <c r="F48" s="2" t="s">
        <v>332</v>
      </c>
      <c r="G48" s="2" t="s">
        <v>332</v>
      </c>
      <c r="H48" s="2" t="s">
        <v>332</v>
      </c>
      <c r="I48" s="2" t="s">
        <v>333</v>
      </c>
      <c r="J48" s="2" t="s">
        <v>334</v>
      </c>
      <c r="K48" s="2" t="s">
        <v>95</v>
      </c>
      <c r="L48" s="3">
        <v>30.95</v>
      </c>
      <c r="M48" s="3">
        <v>32.5</v>
      </c>
      <c r="N48" s="3">
        <v>99.99</v>
      </c>
      <c r="O48" s="2" t="s">
        <v>96</v>
      </c>
      <c r="P48" s="2" t="s">
        <v>274</v>
      </c>
      <c r="Q48" s="2" t="s">
        <v>98</v>
      </c>
      <c r="R48" s="2" t="s">
        <v>92</v>
      </c>
      <c r="S48" s="2" t="s">
        <v>92</v>
      </c>
      <c r="T48" s="2" t="s">
        <v>92</v>
      </c>
      <c r="U48" s="2" t="s">
        <v>116</v>
      </c>
      <c r="V48" s="2" t="s">
        <v>337</v>
      </c>
      <c r="W48" s="2" t="s">
        <v>245</v>
      </c>
      <c r="X48" s="2" t="s">
        <v>92</v>
      </c>
      <c r="Y48" s="2" t="s">
        <v>338</v>
      </c>
      <c r="Z48" s="4">
        <v>265</v>
      </c>
      <c r="AA48" s="4">
        <f>=ROUNDDOWN(82.8125,0)</f>
      </c>
      <c r="AB48" s="5">
        <v>3.2</v>
      </c>
      <c r="AC48" s="2" t="s">
        <v>92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92</v>
      </c>
      <c r="BD48" s="8" t="s">
        <v>92</v>
      </c>
      <c r="BE48" s="4" t="s">
        <v>92</v>
      </c>
      <c r="BF48" s="8" t="s">
        <v>92</v>
      </c>
      <c r="BG48" s="7" t="s">
        <v>92</v>
      </c>
      <c r="BH48" s="7" t="s">
        <v>92</v>
      </c>
      <c r="BI48" s="7"/>
      <c r="BJ48" s="4">
        <v>10</v>
      </c>
      <c r="BK48" s="8">
        <v>504.4</v>
      </c>
      <c r="BL48" s="2" t="s">
        <v>349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96</v>
      </c>
      <c r="BW48" s="2" t="s">
        <v>329</v>
      </c>
      <c r="BX48" s="2" t="s">
        <v>92</v>
      </c>
      <c r="BY48" s="2" t="s">
        <v>108</v>
      </c>
      <c r="BZ48" s="2" t="s">
        <v>92</v>
      </c>
    </row>
    <row r="49">
      <c r="A49" s="2" t="s">
        <v>350</v>
      </c>
      <c r="B49" s="2" t="s">
        <v>87</v>
      </c>
      <c r="C49" s="2" t="s">
        <v>331</v>
      </c>
      <c r="D49" s="2" t="s">
        <v>89</v>
      </c>
      <c r="E49" s="2" t="s">
        <v>323</v>
      </c>
      <c r="F49" s="2" t="s">
        <v>332</v>
      </c>
      <c r="G49" s="2" t="s">
        <v>332</v>
      </c>
      <c r="H49" s="2" t="s">
        <v>332</v>
      </c>
      <c r="I49" s="2" t="s">
        <v>333</v>
      </c>
      <c r="J49" s="2" t="s">
        <v>334</v>
      </c>
      <c r="K49" s="2" t="s">
        <v>351</v>
      </c>
      <c r="L49" s="3">
        <v>30.95</v>
      </c>
      <c r="M49" s="3">
        <v>32.5</v>
      </c>
      <c r="N49" s="3">
        <v>99.99</v>
      </c>
      <c r="O49" s="2" t="s">
        <v>96</v>
      </c>
      <c r="P49" s="2" t="s">
        <v>346</v>
      </c>
      <c r="Q49" s="2" t="s">
        <v>98</v>
      </c>
      <c r="R49" s="2" t="s">
        <v>92</v>
      </c>
      <c r="S49" s="2" t="s">
        <v>92</v>
      </c>
      <c r="T49" s="2" t="s">
        <v>92</v>
      </c>
      <c r="U49" s="2" t="s">
        <v>116</v>
      </c>
      <c r="V49" s="2" t="s">
        <v>337</v>
      </c>
      <c r="W49" s="2" t="s">
        <v>245</v>
      </c>
      <c r="X49" s="2" t="s">
        <v>92</v>
      </c>
      <c r="Y49" s="2" t="s">
        <v>342</v>
      </c>
      <c r="Z49" s="4">
        <v>185</v>
      </c>
      <c r="AA49" s="4">
        <f>=ROUNDDOWN(92.5,0)</f>
      </c>
      <c r="AB49" s="5">
        <v>2</v>
      </c>
      <c r="AC49" s="2" t="s">
        <v>92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92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92</v>
      </c>
      <c r="BD49" s="8" t="s">
        <v>92</v>
      </c>
      <c r="BE49" s="4" t="s">
        <v>92</v>
      </c>
      <c r="BF49" s="8" t="s">
        <v>92</v>
      </c>
      <c r="BG49" s="7" t="s">
        <v>92</v>
      </c>
      <c r="BH49" s="7" t="s">
        <v>92</v>
      </c>
      <c r="BI49" s="7"/>
      <c r="BJ49" s="4">
        <v>6</v>
      </c>
      <c r="BK49" s="8">
        <v>185.24</v>
      </c>
      <c r="BL49" s="2" t="s">
        <v>352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96</v>
      </c>
      <c r="BW49" s="2" t="s">
        <v>329</v>
      </c>
      <c r="BX49" s="2" t="s">
        <v>92</v>
      </c>
      <c r="BY49" s="2" t="s">
        <v>108</v>
      </c>
      <c r="BZ49" s="2" t="s">
        <v>92</v>
      </c>
    </row>
    <row r="50">
      <c r="A50" s="2" t="s">
        <v>353</v>
      </c>
      <c r="B50" s="2" t="s">
        <v>87</v>
      </c>
      <c r="C50" s="2" t="s">
        <v>331</v>
      </c>
      <c r="D50" s="2" t="s">
        <v>89</v>
      </c>
      <c r="E50" s="2" t="s">
        <v>323</v>
      </c>
      <c r="F50" s="2" t="s">
        <v>354</v>
      </c>
      <c r="G50" s="2" t="s">
        <v>354</v>
      </c>
      <c r="H50" s="2" t="s">
        <v>354</v>
      </c>
      <c r="I50" s="2" t="s">
        <v>355</v>
      </c>
      <c r="J50" s="2" t="s">
        <v>94</v>
      </c>
      <c r="K50" s="2" t="s">
        <v>335</v>
      </c>
      <c r="L50" s="3">
        <v>24.76</v>
      </c>
      <c r="M50" s="3">
        <v>26</v>
      </c>
      <c r="N50" s="3">
        <v>79.99</v>
      </c>
      <c r="O50" s="2" t="s">
        <v>96</v>
      </c>
      <c r="P50" s="2" t="s">
        <v>336</v>
      </c>
      <c r="Q50" s="2" t="s">
        <v>98</v>
      </c>
      <c r="R50" s="2" t="s">
        <v>92</v>
      </c>
      <c r="S50" s="2" t="s">
        <v>92</v>
      </c>
      <c r="T50" s="2" t="s">
        <v>92</v>
      </c>
      <c r="U50" s="2" t="s">
        <v>116</v>
      </c>
      <c r="V50" s="2" t="s">
        <v>337</v>
      </c>
      <c r="W50" s="2" t="s">
        <v>245</v>
      </c>
      <c r="X50" s="2" t="s">
        <v>92</v>
      </c>
      <c r="Y50" s="2" t="s">
        <v>338</v>
      </c>
      <c r="Z50" s="4">
        <v>43</v>
      </c>
      <c r="AA50" s="4">
        <f>=ROUNDDOWN(10.75,0)</f>
      </c>
      <c r="AB50" s="5">
        <v>4</v>
      </c>
      <c r="AC50" s="2" t="s">
        <v>92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92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92</v>
      </c>
      <c r="BD50" s="8" t="s">
        <v>92</v>
      </c>
      <c r="BE50" s="4" t="s">
        <v>92</v>
      </c>
      <c r="BF50" s="8" t="s">
        <v>92</v>
      </c>
      <c r="BG50" s="7" t="s">
        <v>92</v>
      </c>
      <c r="BH50" s="7" t="s">
        <v>92</v>
      </c>
      <c r="BI50" s="7"/>
      <c r="BJ50" s="4">
        <v>24</v>
      </c>
      <c r="BK50" s="8">
        <v>665.08</v>
      </c>
      <c r="BL50" s="2" t="s">
        <v>356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96</v>
      </c>
      <c r="BW50" s="2" t="s">
        <v>329</v>
      </c>
      <c r="BX50" s="2" t="s">
        <v>92</v>
      </c>
      <c r="BY50" s="2" t="s">
        <v>108</v>
      </c>
      <c r="BZ50" s="2" t="s">
        <v>92</v>
      </c>
    </row>
    <row r="51">
      <c r="A51" s="2" t="s">
        <v>357</v>
      </c>
      <c r="B51" s="2" t="s">
        <v>87</v>
      </c>
      <c r="C51" s="2" t="s">
        <v>331</v>
      </c>
      <c r="D51" s="2" t="s">
        <v>89</v>
      </c>
      <c r="E51" s="2" t="s">
        <v>323</v>
      </c>
      <c r="F51" s="2" t="s">
        <v>354</v>
      </c>
      <c r="G51" s="2" t="s">
        <v>354</v>
      </c>
      <c r="H51" s="2" t="s">
        <v>354</v>
      </c>
      <c r="I51" s="2" t="s">
        <v>355</v>
      </c>
      <c r="J51" s="2" t="s">
        <v>94</v>
      </c>
      <c r="K51" s="2" t="s">
        <v>341</v>
      </c>
      <c r="L51" s="3">
        <v>24.76</v>
      </c>
      <c r="M51" s="3">
        <v>26</v>
      </c>
      <c r="N51" s="3">
        <v>79.99</v>
      </c>
      <c r="O51" s="2" t="s">
        <v>96</v>
      </c>
      <c r="P51" s="2" t="s">
        <v>336</v>
      </c>
      <c r="Q51" s="2" t="s">
        <v>98</v>
      </c>
      <c r="R51" s="2" t="s">
        <v>92</v>
      </c>
      <c r="S51" s="2" t="s">
        <v>92</v>
      </c>
      <c r="T51" s="2" t="s">
        <v>92</v>
      </c>
      <c r="U51" s="2" t="s">
        <v>116</v>
      </c>
      <c r="V51" s="2" t="s">
        <v>337</v>
      </c>
      <c r="W51" s="2" t="s">
        <v>245</v>
      </c>
      <c r="X51" s="2" t="s">
        <v>92</v>
      </c>
      <c r="Y51" s="2" t="s">
        <v>338</v>
      </c>
      <c r="Z51" s="4">
        <v>6</v>
      </c>
      <c r="AA51" s="4">
        <f>=ROUNDDOWN(6,0)</f>
      </c>
      <c r="AB51" s="5">
        <v>1</v>
      </c>
      <c r="AC51" s="2" t="s">
        <v>92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92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92</v>
      </c>
      <c r="BD51" s="8" t="s">
        <v>92</v>
      </c>
      <c r="BE51" s="4" t="s">
        <v>92</v>
      </c>
      <c r="BF51" s="8" t="s">
        <v>92</v>
      </c>
      <c r="BG51" s="7" t="s">
        <v>92</v>
      </c>
      <c r="BH51" s="7" t="s">
        <v>92</v>
      </c>
      <c r="BI51" s="7"/>
      <c r="BJ51" s="4">
        <v>24</v>
      </c>
      <c r="BK51" s="8">
        <v>743.34</v>
      </c>
      <c r="BL51" s="2" t="s">
        <v>358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96</v>
      </c>
      <c r="BW51" s="2" t="s">
        <v>329</v>
      </c>
      <c r="BX51" s="2" t="s">
        <v>92</v>
      </c>
      <c r="BY51" s="2" t="s">
        <v>108</v>
      </c>
      <c r="BZ51" s="2" t="s">
        <v>92</v>
      </c>
    </row>
    <row r="52">
      <c r="A52" s="2" t="s">
        <v>359</v>
      </c>
      <c r="B52" s="2" t="s">
        <v>87</v>
      </c>
      <c r="C52" s="2" t="s">
        <v>331</v>
      </c>
      <c r="D52" s="2" t="s">
        <v>89</v>
      </c>
      <c r="E52" s="2" t="s">
        <v>323</v>
      </c>
      <c r="F52" s="2" t="s">
        <v>354</v>
      </c>
      <c r="G52" s="2" t="s">
        <v>354</v>
      </c>
      <c r="H52" s="2" t="s">
        <v>354</v>
      </c>
      <c r="I52" s="2" t="s">
        <v>355</v>
      </c>
      <c r="J52" s="2" t="s">
        <v>94</v>
      </c>
      <c r="K52" s="2" t="s">
        <v>345</v>
      </c>
      <c r="L52" s="3">
        <v>24.76</v>
      </c>
      <c r="M52" s="3">
        <v>26</v>
      </c>
      <c r="N52" s="3">
        <v>79.99</v>
      </c>
      <c r="O52" s="2" t="s">
        <v>96</v>
      </c>
      <c r="P52" s="2" t="s">
        <v>346</v>
      </c>
      <c r="Q52" s="2" t="s">
        <v>98</v>
      </c>
      <c r="R52" s="2" t="s">
        <v>92</v>
      </c>
      <c r="S52" s="2" t="s">
        <v>92</v>
      </c>
      <c r="T52" s="2" t="s">
        <v>92</v>
      </c>
      <c r="U52" s="2" t="s">
        <v>116</v>
      </c>
      <c r="V52" s="2" t="s">
        <v>337</v>
      </c>
      <c r="W52" s="2" t="s">
        <v>245</v>
      </c>
      <c r="X52" s="2" t="s">
        <v>92</v>
      </c>
      <c r="Y52" s="2" t="s">
        <v>338</v>
      </c>
      <c r="Z52" s="4">
        <v>153</v>
      </c>
      <c r="AA52" s="4">
        <f>=ROUNDDOWN(117.692307692308,0)</f>
      </c>
      <c r="AB52" s="5">
        <v>1.3</v>
      </c>
      <c r="AC52" s="2" t="s">
        <v>92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92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92</v>
      </c>
      <c r="BD52" s="8" t="s">
        <v>92</v>
      </c>
      <c r="BE52" s="4" t="s">
        <v>92</v>
      </c>
      <c r="BF52" s="8" t="s">
        <v>92</v>
      </c>
      <c r="BG52" s="7" t="s">
        <v>92</v>
      </c>
      <c r="BH52" s="7" t="s">
        <v>92</v>
      </c>
      <c r="BI52" s="7"/>
      <c r="BJ52" s="4">
        <v>6</v>
      </c>
      <c r="BK52" s="8">
        <v>205.79</v>
      </c>
      <c r="BL52" s="2" t="s">
        <v>360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96</v>
      </c>
      <c r="BW52" s="2" t="s">
        <v>329</v>
      </c>
      <c r="BX52" s="2" t="s">
        <v>361</v>
      </c>
      <c r="BY52" s="2" t="s">
        <v>108</v>
      </c>
      <c r="BZ52" s="2" t="s">
        <v>92</v>
      </c>
    </row>
    <row r="53">
      <c r="A53" s="2" t="s">
        <v>362</v>
      </c>
      <c r="B53" s="2" t="s">
        <v>87</v>
      </c>
      <c r="C53" s="2" t="s">
        <v>331</v>
      </c>
      <c r="D53" s="2" t="s">
        <v>89</v>
      </c>
      <c r="E53" s="2" t="s">
        <v>323</v>
      </c>
      <c r="F53" s="2" t="s">
        <v>354</v>
      </c>
      <c r="G53" s="2" t="s">
        <v>354</v>
      </c>
      <c r="H53" s="2" t="s">
        <v>354</v>
      </c>
      <c r="I53" s="2" t="s">
        <v>355</v>
      </c>
      <c r="J53" s="2" t="s">
        <v>94</v>
      </c>
      <c r="K53" s="2" t="s">
        <v>351</v>
      </c>
      <c r="L53" s="3">
        <v>24.76</v>
      </c>
      <c r="M53" s="3">
        <v>26</v>
      </c>
      <c r="N53" s="3">
        <v>79.99</v>
      </c>
      <c r="O53" s="2" t="s">
        <v>96</v>
      </c>
      <c r="P53" s="2" t="s">
        <v>346</v>
      </c>
      <c r="Q53" s="2" t="s">
        <v>98</v>
      </c>
      <c r="R53" s="2" t="s">
        <v>92</v>
      </c>
      <c r="S53" s="2" t="s">
        <v>92</v>
      </c>
      <c r="T53" s="2" t="s">
        <v>92</v>
      </c>
      <c r="U53" s="2" t="s">
        <v>116</v>
      </c>
      <c r="V53" s="2" t="s">
        <v>337</v>
      </c>
      <c r="W53" s="2" t="s">
        <v>245</v>
      </c>
      <c r="X53" s="2" t="s">
        <v>92</v>
      </c>
      <c r="Y53" s="2" t="s">
        <v>338</v>
      </c>
      <c r="Z53" s="4">
        <v>163</v>
      </c>
      <c r="AA53" s="4">
        <f>=ROUNDDOWN(54.3333333333333,0)</f>
      </c>
      <c r="AB53" s="5">
        <v>3</v>
      </c>
      <c r="AC53" s="2" t="s">
        <v>92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92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92</v>
      </c>
      <c r="BD53" s="8" t="s">
        <v>92</v>
      </c>
      <c r="BE53" s="4" t="s">
        <v>92</v>
      </c>
      <c r="BF53" s="8" t="s">
        <v>92</v>
      </c>
      <c r="BG53" s="7" t="s">
        <v>92</v>
      </c>
      <c r="BH53" s="7" t="s">
        <v>92</v>
      </c>
      <c r="BI53" s="7"/>
      <c r="BJ53" s="4">
        <v>11</v>
      </c>
      <c r="BK53" s="8">
        <v>346.45</v>
      </c>
      <c r="BL53" s="2" t="s">
        <v>363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96</v>
      </c>
      <c r="BW53" s="2" t="s">
        <v>329</v>
      </c>
      <c r="BX53" s="2" t="s">
        <v>92</v>
      </c>
      <c r="BY53" s="2" t="s">
        <v>108</v>
      </c>
      <c r="BZ53" s="2" t="s">
        <v>92</v>
      </c>
    </row>
    <row r="54">
      <c r="A54" s="2" t="s">
        <v>364</v>
      </c>
      <c r="B54" s="2" t="s">
        <v>87</v>
      </c>
      <c r="C54" s="2" t="s">
        <v>331</v>
      </c>
      <c r="D54" s="2" t="s">
        <v>89</v>
      </c>
      <c r="E54" s="2" t="s">
        <v>323</v>
      </c>
      <c r="F54" s="2" t="s">
        <v>365</v>
      </c>
      <c r="G54" s="2" t="s">
        <v>365</v>
      </c>
      <c r="H54" s="2" t="s">
        <v>365</v>
      </c>
      <c r="I54" s="2" t="s">
        <v>355</v>
      </c>
      <c r="J54" s="2" t="s">
        <v>143</v>
      </c>
      <c r="K54" s="2" t="s">
        <v>335</v>
      </c>
      <c r="L54" s="3">
        <v>34.04</v>
      </c>
      <c r="M54" s="3">
        <v>35.74</v>
      </c>
      <c r="N54" s="3">
        <v>109.99</v>
      </c>
      <c r="O54" s="2" t="s">
        <v>96</v>
      </c>
      <c r="P54" s="2" t="s">
        <v>336</v>
      </c>
      <c r="Q54" s="2" t="s">
        <v>98</v>
      </c>
      <c r="R54" s="2" t="s">
        <v>92</v>
      </c>
      <c r="S54" s="2" t="s">
        <v>92</v>
      </c>
      <c r="T54" s="2" t="s">
        <v>92</v>
      </c>
      <c r="U54" s="2" t="s">
        <v>116</v>
      </c>
      <c r="V54" s="2" t="s">
        <v>117</v>
      </c>
      <c r="W54" s="2" t="s">
        <v>245</v>
      </c>
      <c r="X54" s="2" t="s">
        <v>92</v>
      </c>
      <c r="Y54" s="2" t="s">
        <v>338</v>
      </c>
      <c r="Z54" s="4">
        <v>178</v>
      </c>
      <c r="AA54" s="4">
        <f>=ROUNDDOWN(89,0)</f>
      </c>
      <c r="AB54" s="5">
        <v>2</v>
      </c>
      <c r="AC54" s="2" t="s">
        <v>92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92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92</v>
      </c>
      <c r="BD54" s="8" t="s">
        <v>92</v>
      </c>
      <c r="BE54" s="4" t="s">
        <v>92</v>
      </c>
      <c r="BF54" s="8" t="s">
        <v>92</v>
      </c>
      <c r="BG54" s="7" t="s">
        <v>92</v>
      </c>
      <c r="BH54" s="7" t="s">
        <v>92</v>
      </c>
      <c r="BI54" s="7"/>
      <c r="BJ54" s="4">
        <v>11</v>
      </c>
      <c r="BK54" s="8">
        <v>482.24</v>
      </c>
      <c r="BL54" s="2" t="s">
        <v>366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96</v>
      </c>
      <c r="BW54" s="2" t="s">
        <v>329</v>
      </c>
      <c r="BX54" s="2" t="s">
        <v>92</v>
      </c>
      <c r="BY54" s="2" t="s">
        <v>108</v>
      </c>
      <c r="BZ54" s="2" t="s">
        <v>92</v>
      </c>
    </row>
    <row r="55">
      <c r="A55" s="2" t="s">
        <v>367</v>
      </c>
      <c r="B55" s="2" t="s">
        <v>87</v>
      </c>
      <c r="C55" s="2" t="s">
        <v>331</v>
      </c>
      <c r="D55" s="2" t="s">
        <v>89</v>
      </c>
      <c r="E55" s="2" t="s">
        <v>323</v>
      </c>
      <c r="F55" s="2" t="s">
        <v>365</v>
      </c>
      <c r="G55" s="2" t="s">
        <v>365</v>
      </c>
      <c r="H55" s="2" t="s">
        <v>365</v>
      </c>
      <c r="I55" s="2" t="s">
        <v>355</v>
      </c>
      <c r="J55" s="2" t="s">
        <v>143</v>
      </c>
      <c r="K55" s="2" t="s">
        <v>341</v>
      </c>
      <c r="L55" s="3">
        <v>34.04</v>
      </c>
      <c r="M55" s="3">
        <v>35.74</v>
      </c>
      <c r="N55" s="3">
        <v>109.99</v>
      </c>
      <c r="O55" s="2" t="s">
        <v>96</v>
      </c>
      <c r="P55" s="2" t="s">
        <v>336</v>
      </c>
      <c r="Q55" s="2" t="s">
        <v>98</v>
      </c>
      <c r="R55" s="2" t="s">
        <v>92</v>
      </c>
      <c r="S55" s="2" t="s">
        <v>92</v>
      </c>
      <c r="T55" s="2" t="s">
        <v>92</v>
      </c>
      <c r="U55" s="2" t="s">
        <v>116</v>
      </c>
      <c r="V55" s="2" t="s">
        <v>117</v>
      </c>
      <c r="W55" s="2" t="s">
        <v>245</v>
      </c>
      <c r="X55" s="2" t="s">
        <v>92</v>
      </c>
      <c r="Y55" s="2" t="s">
        <v>338</v>
      </c>
      <c r="Z55" s="4">
        <v>71</v>
      </c>
      <c r="AA55" s="4">
        <f>=ROUNDDOWN(35.5,0)</f>
      </c>
      <c r="AB55" s="5">
        <v>2</v>
      </c>
      <c r="AC55" s="2" t="s">
        <v>92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92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92</v>
      </c>
      <c r="BD55" s="8" t="s">
        <v>92</v>
      </c>
      <c r="BE55" s="4" t="s">
        <v>92</v>
      </c>
      <c r="BF55" s="8" t="s">
        <v>92</v>
      </c>
      <c r="BG55" s="7" t="s">
        <v>92</v>
      </c>
      <c r="BH55" s="7" t="s">
        <v>92</v>
      </c>
      <c r="BI55" s="7"/>
      <c r="BJ55" s="4">
        <v>18</v>
      </c>
      <c r="BK55" s="8">
        <v>744.79</v>
      </c>
      <c r="BL55" s="2" t="s">
        <v>368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96</v>
      </c>
      <c r="BW55" s="2" t="s">
        <v>329</v>
      </c>
      <c r="BX55" s="2" t="s">
        <v>92</v>
      </c>
      <c r="BY55" s="2" t="s">
        <v>108</v>
      </c>
      <c r="BZ55" s="2" t="s">
        <v>92</v>
      </c>
    </row>
    <row r="56">
      <c r="A56" s="2" t="s">
        <v>369</v>
      </c>
      <c r="B56" s="2" t="s">
        <v>87</v>
      </c>
      <c r="C56" s="2" t="s">
        <v>331</v>
      </c>
      <c r="D56" s="2" t="s">
        <v>89</v>
      </c>
      <c r="E56" s="2" t="s">
        <v>323</v>
      </c>
      <c r="F56" s="2" t="s">
        <v>365</v>
      </c>
      <c r="G56" s="2" t="s">
        <v>365</v>
      </c>
      <c r="H56" s="2" t="s">
        <v>365</v>
      </c>
      <c r="I56" s="2" t="s">
        <v>355</v>
      </c>
      <c r="J56" s="2" t="s">
        <v>143</v>
      </c>
      <c r="K56" s="2" t="s">
        <v>345</v>
      </c>
      <c r="L56" s="3">
        <v>34.04</v>
      </c>
      <c r="M56" s="3">
        <v>35.74</v>
      </c>
      <c r="N56" s="3">
        <v>109.99</v>
      </c>
      <c r="O56" s="2" t="s">
        <v>96</v>
      </c>
      <c r="P56" s="2" t="s">
        <v>346</v>
      </c>
      <c r="Q56" s="2" t="s">
        <v>98</v>
      </c>
      <c r="R56" s="2" t="s">
        <v>92</v>
      </c>
      <c r="S56" s="2" t="s">
        <v>92</v>
      </c>
      <c r="T56" s="2" t="s">
        <v>92</v>
      </c>
      <c r="U56" s="2" t="s">
        <v>116</v>
      </c>
      <c r="V56" s="2" t="s">
        <v>117</v>
      </c>
      <c r="W56" s="2" t="s">
        <v>245</v>
      </c>
      <c r="X56" s="2" t="s">
        <v>92</v>
      </c>
      <c r="Y56" s="2" t="s">
        <v>338</v>
      </c>
      <c r="Z56" s="4">
        <v>132</v>
      </c>
      <c r="AA56" s="4">
        <f>=ROUNDDOWN(29.3333333333333,0)</f>
      </c>
      <c r="AB56" s="5">
        <v>4.5</v>
      </c>
      <c r="AC56" s="2" t="s">
        <v>92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92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92</v>
      </c>
      <c r="BD56" s="8" t="s">
        <v>92</v>
      </c>
      <c r="BE56" s="4" t="s">
        <v>92</v>
      </c>
      <c r="BF56" s="8" t="s">
        <v>92</v>
      </c>
      <c r="BG56" s="7" t="s">
        <v>92</v>
      </c>
      <c r="BH56" s="7" t="s">
        <v>92</v>
      </c>
      <c r="BI56" s="7"/>
      <c r="BJ56" s="4">
        <v>17</v>
      </c>
      <c r="BK56" s="8">
        <v>655.54</v>
      </c>
      <c r="BL56" s="2" t="s">
        <v>370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96</v>
      </c>
      <c r="BW56" s="2" t="s">
        <v>329</v>
      </c>
      <c r="BX56" s="2" t="s">
        <v>92</v>
      </c>
      <c r="BY56" s="2" t="s">
        <v>108</v>
      </c>
      <c r="BZ56" s="2" t="s">
        <v>92</v>
      </c>
    </row>
    <row r="57">
      <c r="A57" s="2" t="s">
        <v>371</v>
      </c>
      <c r="B57" s="2" t="s">
        <v>87</v>
      </c>
      <c r="C57" s="2" t="s">
        <v>331</v>
      </c>
      <c r="D57" s="2" t="s">
        <v>89</v>
      </c>
      <c r="E57" s="2" t="s">
        <v>323</v>
      </c>
      <c r="F57" s="2" t="s">
        <v>365</v>
      </c>
      <c r="G57" s="2" t="s">
        <v>365</v>
      </c>
      <c r="H57" s="2" t="s">
        <v>365</v>
      </c>
      <c r="I57" s="2" t="s">
        <v>355</v>
      </c>
      <c r="J57" s="2" t="s">
        <v>143</v>
      </c>
      <c r="K57" s="2" t="s">
        <v>95</v>
      </c>
      <c r="L57" s="3">
        <v>34.04</v>
      </c>
      <c r="M57" s="3">
        <v>35.74</v>
      </c>
      <c r="N57" s="3">
        <v>109.99</v>
      </c>
      <c r="O57" s="2" t="s">
        <v>96</v>
      </c>
      <c r="P57" s="2" t="s">
        <v>274</v>
      </c>
      <c r="Q57" s="2" t="s">
        <v>98</v>
      </c>
      <c r="R57" s="2" t="s">
        <v>92</v>
      </c>
      <c r="S57" s="2" t="s">
        <v>92</v>
      </c>
      <c r="T57" s="2" t="s">
        <v>92</v>
      </c>
      <c r="U57" s="2" t="s">
        <v>116</v>
      </c>
      <c r="V57" s="2" t="s">
        <v>117</v>
      </c>
      <c r="W57" s="2" t="s">
        <v>245</v>
      </c>
      <c r="X57" s="2" t="s">
        <v>92</v>
      </c>
      <c r="Y57" s="2" t="s">
        <v>338</v>
      </c>
      <c r="Z57" s="4">
        <v>163</v>
      </c>
      <c r="AA57" s="4">
        <f>=ROUNDDOWN(65.2,0)</f>
      </c>
      <c r="AB57" s="5">
        <v>2.5</v>
      </c>
      <c r="AC57" s="2" t="s">
        <v>92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92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92</v>
      </c>
      <c r="BD57" s="8" t="s">
        <v>92</v>
      </c>
      <c r="BE57" s="4" t="s">
        <v>92</v>
      </c>
      <c r="BF57" s="8" t="s">
        <v>92</v>
      </c>
      <c r="BG57" s="7" t="s">
        <v>92</v>
      </c>
      <c r="BH57" s="7" t="s">
        <v>92</v>
      </c>
      <c r="BI57" s="7"/>
      <c r="BJ57" s="4">
        <v>13</v>
      </c>
      <c r="BK57" s="8">
        <v>517.75</v>
      </c>
      <c r="BL57" s="2" t="s">
        <v>372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96</v>
      </c>
      <c r="BW57" s="2" t="s">
        <v>329</v>
      </c>
      <c r="BX57" s="2" t="s">
        <v>92</v>
      </c>
      <c r="BY57" s="2" t="s">
        <v>108</v>
      </c>
      <c r="BZ57" s="2" t="s">
        <v>92</v>
      </c>
    </row>
    <row r="58">
      <c r="A58" s="2" t="s">
        <v>373</v>
      </c>
      <c r="B58" s="2" t="s">
        <v>87</v>
      </c>
      <c r="C58" s="2" t="s">
        <v>331</v>
      </c>
      <c r="D58" s="2" t="s">
        <v>89</v>
      </c>
      <c r="E58" s="2" t="s">
        <v>323</v>
      </c>
      <c r="F58" s="2" t="s">
        <v>365</v>
      </c>
      <c r="G58" s="2" t="s">
        <v>365</v>
      </c>
      <c r="H58" s="2" t="s">
        <v>365</v>
      </c>
      <c r="I58" s="2" t="s">
        <v>355</v>
      </c>
      <c r="J58" s="2" t="s">
        <v>143</v>
      </c>
      <c r="K58" s="2" t="s">
        <v>351</v>
      </c>
      <c r="L58" s="3">
        <v>34.04</v>
      </c>
      <c r="M58" s="3">
        <v>35.74</v>
      </c>
      <c r="N58" s="3">
        <v>109.99</v>
      </c>
      <c r="O58" s="2" t="s">
        <v>96</v>
      </c>
      <c r="P58" s="2" t="s">
        <v>346</v>
      </c>
      <c r="Q58" s="2" t="s">
        <v>98</v>
      </c>
      <c r="R58" s="2" t="s">
        <v>92</v>
      </c>
      <c r="S58" s="2" t="s">
        <v>92</v>
      </c>
      <c r="T58" s="2" t="s">
        <v>92</v>
      </c>
      <c r="U58" s="2" t="s">
        <v>116</v>
      </c>
      <c r="V58" s="2" t="s">
        <v>117</v>
      </c>
      <c r="W58" s="2" t="s">
        <v>245</v>
      </c>
      <c r="X58" s="2" t="s">
        <v>92</v>
      </c>
      <c r="Y58" s="2" t="s">
        <v>338</v>
      </c>
      <c r="Z58" s="4">
        <v>131</v>
      </c>
      <c r="AA58" s="4">
        <f>=ROUNDDOWN(65.5,0)</f>
      </c>
      <c r="AB58" s="5">
        <v>2</v>
      </c>
      <c r="AC58" s="2" t="s">
        <v>92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92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92</v>
      </c>
      <c r="BD58" s="8" t="s">
        <v>92</v>
      </c>
      <c r="BE58" s="4" t="s">
        <v>92</v>
      </c>
      <c r="BF58" s="8" t="s">
        <v>92</v>
      </c>
      <c r="BG58" s="7" t="s">
        <v>92</v>
      </c>
      <c r="BH58" s="7" t="s">
        <v>92</v>
      </c>
      <c r="BI58" s="7"/>
      <c r="BJ58" s="4">
        <v>6</v>
      </c>
      <c r="BK58" s="8">
        <v>279.7</v>
      </c>
      <c r="BL58" s="2" t="s">
        <v>374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96</v>
      </c>
      <c r="BW58" s="2" t="s">
        <v>329</v>
      </c>
      <c r="BX58" s="2" t="s">
        <v>92</v>
      </c>
      <c r="BY58" s="2" t="s">
        <v>108</v>
      </c>
      <c r="BZ58" s="2" t="s">
        <v>92</v>
      </c>
    </row>
    <row r="59">
      <c r="A59" s="2" t="s">
        <v>375</v>
      </c>
      <c r="B59" s="2" t="s">
        <v>87</v>
      </c>
      <c r="C59" s="2" t="s">
        <v>376</v>
      </c>
      <c r="D59" s="2" t="s">
        <v>89</v>
      </c>
      <c r="E59" s="2" t="s">
        <v>323</v>
      </c>
      <c r="F59" s="2" t="s">
        <v>377</v>
      </c>
      <c r="G59" s="2" t="s">
        <v>377</v>
      </c>
      <c r="H59" s="2" t="s">
        <v>377</v>
      </c>
      <c r="I59" s="2" t="s">
        <v>333</v>
      </c>
      <c r="J59" s="2" t="s">
        <v>326</v>
      </c>
      <c r="K59" s="2" t="s">
        <v>196</v>
      </c>
      <c r="L59" s="3">
        <v>24.76</v>
      </c>
      <c r="M59" s="3">
        <v>26</v>
      </c>
      <c r="N59" s="3">
        <v>79.99</v>
      </c>
      <c r="O59" s="2" t="s">
        <v>96</v>
      </c>
      <c r="P59" s="2" t="s">
        <v>97</v>
      </c>
      <c r="Q59" s="2" t="s">
        <v>98</v>
      </c>
      <c r="R59" s="2" t="s">
        <v>92</v>
      </c>
      <c r="S59" s="2" t="s">
        <v>92</v>
      </c>
      <c r="T59" s="2" t="s">
        <v>115</v>
      </c>
      <c r="U59" s="2" t="s">
        <v>92</v>
      </c>
      <c r="V59" s="2" t="s">
        <v>117</v>
      </c>
      <c r="W59" s="2" t="s">
        <v>187</v>
      </c>
      <c r="X59" s="2" t="s">
        <v>92</v>
      </c>
      <c r="Y59" s="2" t="s">
        <v>327</v>
      </c>
      <c r="Z59" s="4">
        <v>140</v>
      </c>
      <c r="AA59" s="4">
        <f>=ROUNDDOWN(140,0)</f>
      </c>
      <c r="AB59" s="5">
        <v>1</v>
      </c>
      <c r="AC59" s="2" t="s">
        <v>92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92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13</v>
      </c>
      <c r="BK59" s="8">
        <v>171.34</v>
      </c>
      <c r="BL59" s="2" t="s">
        <v>378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96</v>
      </c>
      <c r="BW59" s="2" t="s">
        <v>329</v>
      </c>
      <c r="BX59" s="2" t="s">
        <v>92</v>
      </c>
      <c r="BY59" s="2" t="s">
        <v>108</v>
      </c>
      <c r="BZ59" s="2" t="s">
        <v>92</v>
      </c>
    </row>
    <row r="60">
      <c r="A60" s="2" t="s">
        <v>379</v>
      </c>
      <c r="B60" s="2" t="s">
        <v>87</v>
      </c>
      <c r="C60" s="2" t="s">
        <v>376</v>
      </c>
      <c r="D60" s="2" t="s">
        <v>89</v>
      </c>
      <c r="E60" s="2" t="s">
        <v>323</v>
      </c>
      <c r="F60" s="2" t="s">
        <v>380</v>
      </c>
      <c r="G60" s="2" t="s">
        <v>380</v>
      </c>
      <c r="H60" s="2" t="s">
        <v>380</v>
      </c>
      <c r="I60" s="2" t="s">
        <v>355</v>
      </c>
      <c r="J60" s="2" t="s">
        <v>94</v>
      </c>
      <c r="K60" s="2" t="s">
        <v>196</v>
      </c>
      <c r="L60" s="3">
        <v>21.66</v>
      </c>
      <c r="M60" s="3">
        <v>22.74</v>
      </c>
      <c r="N60" s="3">
        <v>69.99</v>
      </c>
      <c r="O60" s="2" t="s">
        <v>96</v>
      </c>
      <c r="P60" s="2" t="s">
        <v>97</v>
      </c>
      <c r="Q60" s="2" t="s">
        <v>98</v>
      </c>
      <c r="R60" s="2" t="s">
        <v>92</v>
      </c>
      <c r="S60" s="2" t="s">
        <v>92</v>
      </c>
      <c r="T60" s="2" t="s">
        <v>381</v>
      </c>
      <c r="U60" s="2" t="s">
        <v>92</v>
      </c>
      <c r="V60" s="2" t="s">
        <v>382</v>
      </c>
      <c r="W60" s="2" t="s">
        <v>187</v>
      </c>
      <c r="X60" s="2" t="s">
        <v>92</v>
      </c>
      <c r="Y60" s="2" t="s">
        <v>383</v>
      </c>
      <c r="Z60" s="4">
        <v>99</v>
      </c>
      <c r="AA60" s="4">
        <f>=ROUNDDOWN(49.5,0)</f>
      </c>
      <c r="AB60" s="5">
        <v>2</v>
      </c>
      <c r="AC60" s="2" t="s">
        <v>92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92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13</v>
      </c>
      <c r="BK60" s="8">
        <v>269.39</v>
      </c>
      <c r="BL60" s="2" t="s">
        <v>384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96</v>
      </c>
      <c r="BW60" s="2" t="s">
        <v>329</v>
      </c>
      <c r="BX60" s="2" t="s">
        <v>92</v>
      </c>
      <c r="BY60" s="2" t="s">
        <v>108</v>
      </c>
      <c r="BZ60" s="2" t="s">
        <v>92</v>
      </c>
    </row>
    <row r="61">
      <c r="A61" s="2" t="s">
        <v>385</v>
      </c>
      <c r="B61" s="2" t="s">
        <v>87</v>
      </c>
      <c r="C61" s="2" t="s">
        <v>376</v>
      </c>
      <c r="D61" s="2" t="s">
        <v>89</v>
      </c>
      <c r="E61" s="2" t="s">
        <v>323</v>
      </c>
      <c r="F61" s="2" t="s">
        <v>386</v>
      </c>
      <c r="G61" s="2" t="s">
        <v>386</v>
      </c>
      <c r="H61" s="2" t="s">
        <v>386</v>
      </c>
      <c r="I61" s="2" t="s">
        <v>355</v>
      </c>
      <c r="J61" s="2" t="s">
        <v>143</v>
      </c>
      <c r="K61" s="2" t="s">
        <v>174</v>
      </c>
      <c r="L61" s="3">
        <v>24.76</v>
      </c>
      <c r="M61" s="3">
        <v>26</v>
      </c>
      <c r="N61" s="3">
        <v>79.99</v>
      </c>
      <c r="O61" s="2" t="s">
        <v>96</v>
      </c>
      <c r="P61" s="2" t="s">
        <v>97</v>
      </c>
      <c r="Q61" s="2" t="s">
        <v>98</v>
      </c>
      <c r="R61" s="2" t="s">
        <v>92</v>
      </c>
      <c r="S61" s="2" t="s">
        <v>92</v>
      </c>
      <c r="T61" s="2" t="s">
        <v>381</v>
      </c>
      <c r="U61" s="2" t="s">
        <v>92</v>
      </c>
      <c r="V61" s="2" t="s">
        <v>387</v>
      </c>
      <c r="W61" s="2" t="s">
        <v>187</v>
      </c>
      <c r="X61" s="2" t="s">
        <v>92</v>
      </c>
      <c r="Y61" s="2" t="s">
        <v>383</v>
      </c>
      <c r="Z61" s="4">
        <v>175</v>
      </c>
      <c r="AA61" s="4">
        <f>=ROUNDDOWN(175,0)</f>
      </c>
      <c r="AB61" s="5">
        <v>1</v>
      </c>
      <c r="AC61" s="2" t="s">
        <v>92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92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92</v>
      </c>
      <c r="BD61" s="8" t="s">
        <v>92</v>
      </c>
      <c r="BE61" s="4" t="s">
        <v>92</v>
      </c>
      <c r="BF61" s="8" t="s">
        <v>92</v>
      </c>
      <c r="BG61" s="7" t="s">
        <v>92</v>
      </c>
      <c r="BH61" s="7" t="s">
        <v>92</v>
      </c>
      <c r="BI61" s="7"/>
      <c r="BJ61" s="4">
        <v>11</v>
      </c>
      <c r="BK61" s="8">
        <v>251.93</v>
      </c>
      <c r="BL61" s="2" t="s">
        <v>388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96</v>
      </c>
      <c r="BW61" s="2" t="s">
        <v>329</v>
      </c>
      <c r="BX61" s="2" t="s">
        <v>92</v>
      </c>
      <c r="BY61" s="2" t="s">
        <v>108</v>
      </c>
      <c r="BZ61" s="2" t="s">
        <v>92</v>
      </c>
    </row>
    <row r="62">
      <c r="A62" s="2" t="s">
        <v>389</v>
      </c>
      <c r="B62" s="2" t="s">
        <v>87</v>
      </c>
      <c r="C62" s="2" t="s">
        <v>376</v>
      </c>
      <c r="D62" s="2" t="s">
        <v>89</v>
      </c>
      <c r="E62" s="2" t="s">
        <v>323</v>
      </c>
      <c r="F62" s="2" t="s">
        <v>386</v>
      </c>
      <c r="G62" s="2" t="s">
        <v>386</v>
      </c>
      <c r="H62" s="2" t="s">
        <v>386</v>
      </c>
      <c r="I62" s="2" t="s">
        <v>355</v>
      </c>
      <c r="J62" s="2" t="s">
        <v>143</v>
      </c>
      <c r="K62" s="2" t="s">
        <v>390</v>
      </c>
      <c r="L62" s="3">
        <v>24.76</v>
      </c>
      <c r="M62" s="3">
        <v>26</v>
      </c>
      <c r="N62" s="3">
        <v>79.99</v>
      </c>
      <c r="O62" s="2" t="s">
        <v>96</v>
      </c>
      <c r="P62" s="2" t="s">
        <v>97</v>
      </c>
      <c r="Q62" s="2" t="s">
        <v>98</v>
      </c>
      <c r="R62" s="2" t="s">
        <v>92</v>
      </c>
      <c r="S62" s="2" t="s">
        <v>92</v>
      </c>
      <c r="T62" s="2" t="s">
        <v>92</v>
      </c>
      <c r="U62" s="2" t="s">
        <v>92</v>
      </c>
      <c r="V62" s="2" t="s">
        <v>387</v>
      </c>
      <c r="W62" s="2" t="s">
        <v>187</v>
      </c>
      <c r="X62" s="2" t="s">
        <v>92</v>
      </c>
      <c r="Y62" s="2" t="s">
        <v>383</v>
      </c>
      <c r="Z62" s="4">
        <v>143</v>
      </c>
      <c r="AA62" s="4">
        <f>=ROUNDDOWN(71.5,0)</f>
      </c>
      <c r="AB62" s="5">
        <v>2</v>
      </c>
      <c r="AC62" s="2" t="s">
        <v>92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92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92</v>
      </c>
      <c r="BD62" s="8" t="s">
        <v>92</v>
      </c>
      <c r="BE62" s="4" t="s">
        <v>92</v>
      </c>
      <c r="BF62" s="8" t="s">
        <v>92</v>
      </c>
      <c r="BG62" s="7" t="s">
        <v>92</v>
      </c>
      <c r="BH62" s="7" t="s">
        <v>92</v>
      </c>
      <c r="BI62" s="7"/>
      <c r="BJ62" s="4">
        <v>14</v>
      </c>
      <c r="BK62" s="8">
        <v>206.18</v>
      </c>
      <c r="BL62" s="2" t="s">
        <v>391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96</v>
      </c>
      <c r="BW62" s="2" t="s">
        <v>329</v>
      </c>
      <c r="BX62" s="2" t="s">
        <v>92</v>
      </c>
      <c r="BY62" s="2" t="s">
        <v>108</v>
      </c>
      <c r="BZ62" s="2" t="s">
        <v>92</v>
      </c>
    </row>
    <row r="63">
      <c r="A63" s="2" t="s">
        <v>392</v>
      </c>
      <c r="B63" s="2" t="s">
        <v>87</v>
      </c>
      <c r="C63" s="2" t="s">
        <v>393</v>
      </c>
      <c r="D63" s="2" t="s">
        <v>89</v>
      </c>
      <c r="E63" s="2" t="s">
        <v>287</v>
      </c>
      <c r="F63" s="2" t="s">
        <v>394</v>
      </c>
      <c r="G63" s="2" t="s">
        <v>92</v>
      </c>
      <c r="H63" s="2" t="s">
        <v>92</v>
      </c>
      <c r="I63" s="2" t="s">
        <v>92</v>
      </c>
      <c r="J63" s="2" t="s">
        <v>255</v>
      </c>
      <c r="K63" s="2" t="s">
        <v>196</v>
      </c>
      <c r="L63" s="3">
        <v>16</v>
      </c>
      <c r="M63" s="3"/>
      <c r="N63" s="3"/>
      <c r="O63" s="2" t="s">
        <v>290</v>
      </c>
      <c r="P63" s="2" t="s">
        <v>92</v>
      </c>
      <c r="Q63" s="2" t="s">
        <v>92</v>
      </c>
      <c r="R63" s="2" t="s">
        <v>16</v>
      </c>
      <c r="S63" s="2" t="s">
        <v>92</v>
      </c>
      <c r="T63" s="2" t="s">
        <v>92</v>
      </c>
      <c r="U63" s="2" t="s">
        <v>92</v>
      </c>
      <c r="V63" s="2" t="s">
        <v>92</v>
      </c>
      <c r="W63" s="2" t="s">
        <v>92</v>
      </c>
      <c r="X63" s="2" t="s">
        <v>92</v>
      </c>
      <c r="Y63" s="2" t="s">
        <v>92</v>
      </c>
      <c r="Z63" s="4"/>
      <c r="AA63" s="4">
        <f>=ROUNDDOWN({0},0)</f>
      </c>
      <c r="AB63" s="5"/>
      <c r="AC63" s="2" t="s">
        <v>92</v>
      </c>
      <c r="AD63" s="4"/>
      <c r="AE63" s="4"/>
      <c r="AF63" s="6"/>
      <c r="AG63" s="6"/>
      <c r="AH63" s="7"/>
      <c r="AI63" s="4"/>
      <c r="AJ63" s="4">
        <f>=ROUNDDOWN({0},0)</f>
      </c>
      <c r="AK63" s="5"/>
      <c r="AL63" s="2" t="s">
        <v>92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92</v>
      </c>
      <c r="AW63" s="8" t="s">
        <v>92</v>
      </c>
      <c r="AX63" s="4" t="s">
        <v>92</v>
      </c>
      <c r="AY63" s="8" t="s">
        <v>92</v>
      </c>
      <c r="AZ63" s="7" t="s">
        <v>92</v>
      </c>
      <c r="BA63" s="7" t="s">
        <v>92</v>
      </c>
      <c r="BB63" s="7"/>
      <c r="BC63" s="4" t="s">
        <v>92</v>
      </c>
      <c r="BD63" s="8" t="s">
        <v>92</v>
      </c>
      <c r="BE63" s="4" t="s">
        <v>92</v>
      </c>
      <c r="BF63" s="8" t="s">
        <v>92</v>
      </c>
      <c r="BG63" s="7" t="s">
        <v>92</v>
      </c>
      <c r="BH63" s="7" t="s">
        <v>92</v>
      </c>
      <c r="BI63" s="7"/>
      <c r="BJ63" s="4"/>
      <c r="BK63" s="8"/>
      <c r="BL63" s="2" t="s">
        <v>92</v>
      </c>
      <c r="BM63" s="7"/>
      <c r="BN63" s="7"/>
      <c r="BO63" s="4"/>
      <c r="BP63" s="8"/>
      <c r="BQ63" s="4"/>
      <c r="BR63" s="8"/>
      <c r="BS63" s="7"/>
      <c r="BT63" s="7"/>
      <c r="BU63" s="2" t="s">
        <v>92</v>
      </c>
      <c r="BV63" s="2" t="s">
        <v>92</v>
      </c>
      <c r="BW63" s="2" t="s">
        <v>92</v>
      </c>
      <c r="BX63" s="2" t="s">
        <v>92</v>
      </c>
      <c r="BY63" s="2" t="s">
        <v>92</v>
      </c>
      <c r="BZ63" s="2" t="s">
        <v>92</v>
      </c>
    </row>
    <row r="64">
      <c r="A64" s="2" t="s">
        <v>395</v>
      </c>
      <c r="B64" s="2" t="s">
        <v>87</v>
      </c>
      <c r="C64" s="2" t="s">
        <v>393</v>
      </c>
      <c r="D64" s="2" t="s">
        <v>89</v>
      </c>
      <c r="E64" s="2" t="s">
        <v>287</v>
      </c>
      <c r="F64" s="2" t="s">
        <v>394</v>
      </c>
      <c r="G64" s="2" t="s">
        <v>92</v>
      </c>
      <c r="H64" s="2" t="s">
        <v>92</v>
      </c>
      <c r="I64" s="2" t="s">
        <v>92</v>
      </c>
      <c r="J64" s="2" t="s">
        <v>94</v>
      </c>
      <c r="K64" s="2" t="s">
        <v>196</v>
      </c>
      <c r="L64" s="3">
        <v>16</v>
      </c>
      <c r="M64" s="3"/>
      <c r="N64" s="3"/>
      <c r="O64" s="2" t="s">
        <v>290</v>
      </c>
      <c r="P64" s="2" t="s">
        <v>92</v>
      </c>
      <c r="Q64" s="2" t="s">
        <v>92</v>
      </c>
      <c r="R64" s="2" t="s">
        <v>16</v>
      </c>
      <c r="S64" s="2" t="s">
        <v>92</v>
      </c>
      <c r="T64" s="2" t="s">
        <v>92</v>
      </c>
      <c r="U64" s="2" t="s">
        <v>92</v>
      </c>
      <c r="V64" s="2" t="s">
        <v>92</v>
      </c>
      <c r="W64" s="2" t="s">
        <v>92</v>
      </c>
      <c r="X64" s="2" t="s">
        <v>92</v>
      </c>
      <c r="Y64" s="2" t="s">
        <v>92</v>
      </c>
      <c r="Z64" s="4"/>
      <c r="AA64" s="4">
        <f>=ROUNDDOWN({0},0)</f>
      </c>
      <c r="AB64" s="5"/>
      <c r="AC64" s="2" t="s">
        <v>92</v>
      </c>
      <c r="AD64" s="4"/>
      <c r="AE64" s="4"/>
      <c r="AF64" s="6"/>
      <c r="AG64" s="6"/>
      <c r="AH64" s="7"/>
      <c r="AI64" s="4"/>
      <c r="AJ64" s="4">
        <f>=ROUNDDOWN({0},0)</f>
      </c>
      <c r="AK64" s="5"/>
      <c r="AL64" s="2" t="s">
        <v>92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92</v>
      </c>
      <c r="AW64" s="8" t="s">
        <v>92</v>
      </c>
      <c r="AX64" s="4" t="s">
        <v>92</v>
      </c>
      <c r="AY64" s="8" t="s">
        <v>92</v>
      </c>
      <c r="AZ64" s="7" t="s">
        <v>92</v>
      </c>
      <c r="BA64" s="7" t="s">
        <v>92</v>
      </c>
      <c r="BB64" s="7"/>
      <c r="BC64" s="4" t="s">
        <v>92</v>
      </c>
      <c r="BD64" s="8" t="s">
        <v>92</v>
      </c>
      <c r="BE64" s="4" t="s">
        <v>92</v>
      </c>
      <c r="BF64" s="8" t="s">
        <v>92</v>
      </c>
      <c r="BG64" s="7" t="s">
        <v>92</v>
      </c>
      <c r="BH64" s="7" t="s">
        <v>92</v>
      </c>
      <c r="BI64" s="7"/>
      <c r="BJ64" s="4"/>
      <c r="BK64" s="8"/>
      <c r="BL64" s="2" t="s">
        <v>92</v>
      </c>
      <c r="BM64" s="7"/>
      <c r="BN64" s="7"/>
      <c r="BO64" s="4"/>
      <c r="BP64" s="8"/>
      <c r="BQ64" s="4"/>
      <c r="BR64" s="8"/>
      <c r="BS64" s="7"/>
      <c r="BT64" s="7"/>
      <c r="BU64" s="2" t="s">
        <v>92</v>
      </c>
      <c r="BV64" s="2" t="s">
        <v>92</v>
      </c>
      <c r="BW64" s="2" t="s">
        <v>92</v>
      </c>
      <c r="BX64" s="2" t="s">
        <v>92</v>
      </c>
      <c r="BY64" s="2" t="s">
        <v>92</v>
      </c>
      <c r="BZ64" s="2" t="s">
        <v>92</v>
      </c>
    </row>
    <row r="65">
      <c r="A65" s="2" t="s">
        <v>396</v>
      </c>
      <c r="B65" s="2" t="s">
        <v>87</v>
      </c>
      <c r="C65" s="2" t="s">
        <v>393</v>
      </c>
      <c r="D65" s="2" t="s">
        <v>89</v>
      </c>
      <c r="E65" s="2" t="s">
        <v>287</v>
      </c>
      <c r="F65" s="2" t="s">
        <v>397</v>
      </c>
      <c r="G65" s="2" t="s">
        <v>92</v>
      </c>
      <c r="H65" s="2" t="s">
        <v>92</v>
      </c>
      <c r="I65" s="2" t="s">
        <v>92</v>
      </c>
      <c r="J65" s="2" t="s">
        <v>150</v>
      </c>
      <c r="K65" s="2" t="s">
        <v>351</v>
      </c>
      <c r="L65" s="3"/>
      <c r="M65" s="3"/>
      <c r="N65" s="3"/>
      <c r="O65" s="2" t="s">
        <v>96</v>
      </c>
      <c r="P65" s="2" t="s">
        <v>92</v>
      </c>
      <c r="Q65" s="2" t="s">
        <v>92</v>
      </c>
      <c r="R65" s="2" t="s">
        <v>16</v>
      </c>
      <c r="S65" s="2" t="s">
        <v>92</v>
      </c>
      <c r="T65" s="2" t="s">
        <v>92</v>
      </c>
      <c r="U65" s="2" t="s">
        <v>92</v>
      </c>
      <c r="V65" s="2" t="s">
        <v>92</v>
      </c>
      <c r="W65" s="2" t="s">
        <v>92</v>
      </c>
      <c r="X65" s="2" t="s">
        <v>92</v>
      </c>
      <c r="Y65" s="2" t="s">
        <v>92</v>
      </c>
      <c r="Z65" s="4"/>
      <c r="AA65" s="4">
        <f>=ROUNDDOWN({0},0)</f>
      </c>
      <c r="AB65" s="5"/>
      <c r="AC65" s="2" t="s">
        <v>92</v>
      </c>
      <c r="AD65" s="4"/>
      <c r="AE65" s="4"/>
      <c r="AF65" s="6"/>
      <c r="AG65" s="6"/>
      <c r="AH65" s="7"/>
      <c r="AI65" s="4"/>
      <c r="AJ65" s="4">
        <f>=ROUNDDOWN({0},0)</f>
      </c>
      <c r="AK65" s="5"/>
      <c r="AL65" s="2" t="s">
        <v>92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92</v>
      </c>
      <c r="BM65" s="7"/>
      <c r="BN65" s="7"/>
      <c r="BO65" s="4"/>
      <c r="BP65" s="8"/>
      <c r="BQ65" s="4"/>
      <c r="BR65" s="8"/>
      <c r="BS65" s="7"/>
      <c r="BT65" s="7"/>
      <c r="BU65" s="2" t="s">
        <v>92</v>
      </c>
      <c r="BV65" s="2" t="s">
        <v>92</v>
      </c>
      <c r="BW65" s="2" t="s">
        <v>92</v>
      </c>
      <c r="BX65" s="2" t="s">
        <v>92</v>
      </c>
      <c r="BY65" s="2" t="s">
        <v>92</v>
      </c>
      <c r="BZ65" s="2" t="s">
        <v>92</v>
      </c>
    </row>
    <row r="66">
      <c r="A66" s="2" t="s">
        <v>398</v>
      </c>
      <c r="B66" s="2" t="s">
        <v>87</v>
      </c>
      <c r="C66" s="2" t="s">
        <v>393</v>
      </c>
      <c r="D66" s="2" t="s">
        <v>89</v>
      </c>
      <c r="E66" s="2" t="s">
        <v>287</v>
      </c>
      <c r="F66" s="2" t="s">
        <v>399</v>
      </c>
      <c r="G66" s="2" t="s">
        <v>92</v>
      </c>
      <c r="H66" s="2" t="s">
        <v>92</v>
      </c>
      <c r="I66" s="2" t="s">
        <v>92</v>
      </c>
      <c r="J66" s="2" t="s">
        <v>255</v>
      </c>
      <c r="K66" s="2" t="s">
        <v>174</v>
      </c>
      <c r="L66" s="3">
        <v>11.4</v>
      </c>
      <c r="M66" s="3"/>
      <c r="N66" s="3"/>
      <c r="O66" s="2" t="s">
        <v>290</v>
      </c>
      <c r="P66" s="2" t="s">
        <v>92</v>
      </c>
      <c r="Q66" s="2" t="s">
        <v>92</v>
      </c>
      <c r="R66" s="2" t="s">
        <v>16</v>
      </c>
      <c r="S66" s="2" t="s">
        <v>92</v>
      </c>
      <c r="T66" s="2" t="s">
        <v>92</v>
      </c>
      <c r="U66" s="2" t="s">
        <v>92</v>
      </c>
      <c r="V66" s="2" t="s">
        <v>92</v>
      </c>
      <c r="W66" s="2" t="s">
        <v>92</v>
      </c>
      <c r="X66" s="2" t="s">
        <v>92</v>
      </c>
      <c r="Y66" s="2" t="s">
        <v>92</v>
      </c>
      <c r="Z66" s="4"/>
      <c r="AA66" s="4">
        <f>=ROUNDDOWN({0},0)</f>
      </c>
      <c r="AB66" s="5"/>
      <c r="AC66" s="2" t="s">
        <v>92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92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92</v>
      </c>
      <c r="BD66" s="8" t="s">
        <v>92</v>
      </c>
      <c r="BE66" s="4" t="s">
        <v>92</v>
      </c>
      <c r="BF66" s="8" t="s">
        <v>92</v>
      </c>
      <c r="BG66" s="7" t="s">
        <v>92</v>
      </c>
      <c r="BH66" s="7" t="s">
        <v>92</v>
      </c>
      <c r="BI66" s="7"/>
      <c r="BJ66" s="4"/>
      <c r="BK66" s="8"/>
      <c r="BL66" s="2" t="s">
        <v>92</v>
      </c>
      <c r="BM66" s="7"/>
      <c r="BN66" s="7"/>
      <c r="BO66" s="4"/>
      <c r="BP66" s="8"/>
      <c r="BQ66" s="4"/>
      <c r="BR66" s="8"/>
      <c r="BS66" s="7"/>
      <c r="BT66" s="7"/>
      <c r="BU66" s="2" t="s">
        <v>92</v>
      </c>
      <c r="BV66" s="2" t="s">
        <v>92</v>
      </c>
      <c r="BW66" s="2" t="s">
        <v>92</v>
      </c>
      <c r="BX66" s="2" t="s">
        <v>92</v>
      </c>
      <c r="BY66" s="2" t="s">
        <v>92</v>
      </c>
      <c r="BZ66" s="2" t="s">
        <v>92</v>
      </c>
    </row>
    <row r="67">
      <c r="A67" s="2" t="s">
        <v>400</v>
      </c>
      <c r="B67" s="2" t="s">
        <v>87</v>
      </c>
      <c r="C67" s="2" t="s">
        <v>393</v>
      </c>
      <c r="D67" s="2" t="s">
        <v>89</v>
      </c>
      <c r="E67" s="2" t="s">
        <v>287</v>
      </c>
      <c r="F67" s="2" t="s">
        <v>399</v>
      </c>
      <c r="G67" s="2" t="s">
        <v>92</v>
      </c>
      <c r="H67" s="2" t="s">
        <v>92</v>
      </c>
      <c r="I67" s="2" t="s">
        <v>92</v>
      </c>
      <c r="J67" s="2" t="s">
        <v>250</v>
      </c>
      <c r="K67" s="2" t="s">
        <v>401</v>
      </c>
      <c r="L67" s="3">
        <v>15.2</v>
      </c>
      <c r="M67" s="3"/>
      <c r="N67" s="3"/>
      <c r="O67" s="2" t="s">
        <v>290</v>
      </c>
      <c r="P67" s="2" t="s">
        <v>92</v>
      </c>
      <c r="Q67" s="2" t="s">
        <v>92</v>
      </c>
      <c r="R67" s="2" t="s">
        <v>16</v>
      </c>
      <c r="S67" s="2" t="s">
        <v>92</v>
      </c>
      <c r="T67" s="2" t="s">
        <v>92</v>
      </c>
      <c r="U67" s="2" t="s">
        <v>92</v>
      </c>
      <c r="V67" s="2" t="s">
        <v>92</v>
      </c>
      <c r="W67" s="2" t="s">
        <v>92</v>
      </c>
      <c r="X67" s="2" t="s">
        <v>92</v>
      </c>
      <c r="Y67" s="2" t="s">
        <v>92</v>
      </c>
      <c r="Z67" s="4"/>
      <c r="AA67" s="4">
        <f>=ROUNDDOWN({0},0)</f>
      </c>
      <c r="AB67" s="5"/>
      <c r="AC67" s="2" t="s">
        <v>92</v>
      </c>
      <c r="AD67" s="4"/>
      <c r="AE67" s="4"/>
      <c r="AF67" s="6"/>
      <c r="AG67" s="6"/>
      <c r="AH67" s="7"/>
      <c r="AI67" s="4"/>
      <c r="AJ67" s="4">
        <f>=ROUNDDOWN({0},0)</f>
      </c>
      <c r="AK67" s="5"/>
      <c r="AL67" s="2" t="s">
        <v>92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92</v>
      </c>
      <c r="BD67" s="8" t="s">
        <v>92</v>
      </c>
      <c r="BE67" s="4" t="s">
        <v>92</v>
      </c>
      <c r="BF67" s="8" t="s">
        <v>92</v>
      </c>
      <c r="BG67" s="7" t="s">
        <v>92</v>
      </c>
      <c r="BH67" s="7" t="s">
        <v>92</v>
      </c>
      <c r="BI67" s="7"/>
      <c r="BJ67" s="4"/>
      <c r="BK67" s="8"/>
      <c r="BL67" s="2" t="s">
        <v>92</v>
      </c>
      <c r="BM67" s="7"/>
      <c r="BN67" s="7"/>
      <c r="BO67" s="4"/>
      <c r="BP67" s="8"/>
      <c r="BQ67" s="4"/>
      <c r="BR67" s="8"/>
      <c r="BS67" s="7"/>
      <c r="BT67" s="7"/>
      <c r="BU67" s="2" t="s">
        <v>92</v>
      </c>
      <c r="BV67" s="2" t="s">
        <v>92</v>
      </c>
      <c r="BW67" s="2" t="s">
        <v>92</v>
      </c>
      <c r="BX67" s="2" t="s">
        <v>92</v>
      </c>
      <c r="BY67" s="2" t="s">
        <v>92</v>
      </c>
      <c r="BZ67" s="2" t="s">
        <v>92</v>
      </c>
    </row>
    <row r="68">
      <c r="A68" s="2" t="s">
        <v>402</v>
      </c>
      <c r="B68" s="2" t="s">
        <v>87</v>
      </c>
      <c r="C68" s="2" t="s">
        <v>393</v>
      </c>
      <c r="D68" s="2" t="s">
        <v>89</v>
      </c>
      <c r="E68" s="2" t="s">
        <v>287</v>
      </c>
      <c r="F68" s="2" t="s">
        <v>403</v>
      </c>
      <c r="G68" s="2" t="s">
        <v>92</v>
      </c>
      <c r="H68" s="2" t="s">
        <v>92</v>
      </c>
      <c r="I68" s="2" t="s">
        <v>92</v>
      </c>
      <c r="J68" s="2" t="s">
        <v>250</v>
      </c>
      <c r="K68" s="2" t="s">
        <v>312</v>
      </c>
      <c r="L68" s="3"/>
      <c r="M68" s="3"/>
      <c r="N68" s="3"/>
      <c r="O68" s="2" t="s">
        <v>290</v>
      </c>
      <c r="P68" s="2" t="s">
        <v>92</v>
      </c>
      <c r="Q68" s="2" t="s">
        <v>92</v>
      </c>
      <c r="R68" s="2" t="s">
        <v>16</v>
      </c>
      <c r="S68" s="2" t="s">
        <v>92</v>
      </c>
      <c r="T68" s="2" t="s">
        <v>92</v>
      </c>
      <c r="U68" s="2" t="s">
        <v>92</v>
      </c>
      <c r="V68" s="2" t="s">
        <v>92</v>
      </c>
      <c r="W68" s="2" t="s">
        <v>92</v>
      </c>
      <c r="X68" s="2" t="s">
        <v>92</v>
      </c>
      <c r="Y68" s="2" t="s">
        <v>92</v>
      </c>
      <c r="Z68" s="4"/>
      <c r="AA68" s="4">
        <f>=ROUNDDOWN({0},0)</f>
      </c>
      <c r="AB68" s="5"/>
      <c r="AC68" s="2" t="s">
        <v>92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92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92</v>
      </c>
      <c r="BD68" s="8" t="s">
        <v>92</v>
      </c>
      <c r="BE68" s="4" t="s">
        <v>92</v>
      </c>
      <c r="BF68" s="8" t="s">
        <v>92</v>
      </c>
      <c r="BG68" s="7" t="s">
        <v>92</v>
      </c>
      <c r="BH68" s="7" t="s">
        <v>92</v>
      </c>
      <c r="BI68" s="7"/>
      <c r="BJ68" s="4"/>
      <c r="BK68" s="8"/>
      <c r="BL68" s="2" t="s">
        <v>92</v>
      </c>
      <c r="BM68" s="7"/>
      <c r="BN68" s="7"/>
      <c r="BO68" s="4"/>
      <c r="BP68" s="8"/>
      <c r="BQ68" s="4"/>
      <c r="BR68" s="8"/>
      <c r="BS68" s="7"/>
      <c r="BT68" s="7"/>
      <c r="BU68" s="2" t="s">
        <v>92</v>
      </c>
      <c r="BV68" s="2" t="s">
        <v>92</v>
      </c>
      <c r="BW68" s="2" t="s">
        <v>92</v>
      </c>
      <c r="BX68" s="2" t="s">
        <v>92</v>
      </c>
      <c r="BY68" s="2" t="s">
        <v>92</v>
      </c>
      <c r="BZ68" s="2" t="s">
        <v>92</v>
      </c>
    </row>
    <row r="69">
      <c r="A69" s="2" t="s">
        <v>404</v>
      </c>
      <c r="B69" s="2" t="s">
        <v>87</v>
      </c>
      <c r="C69" s="2" t="s">
        <v>393</v>
      </c>
      <c r="D69" s="2" t="s">
        <v>89</v>
      </c>
      <c r="E69" s="2" t="s">
        <v>287</v>
      </c>
      <c r="F69" s="2" t="s">
        <v>403</v>
      </c>
      <c r="G69" s="2" t="s">
        <v>92</v>
      </c>
      <c r="H69" s="2" t="s">
        <v>92</v>
      </c>
      <c r="I69" s="2" t="s">
        <v>92</v>
      </c>
      <c r="J69" s="2" t="s">
        <v>405</v>
      </c>
      <c r="K69" s="2" t="s">
        <v>406</v>
      </c>
      <c r="L69" s="3">
        <v>18.21</v>
      </c>
      <c r="M69" s="3"/>
      <c r="N69" s="3"/>
      <c r="O69" s="2" t="s">
        <v>290</v>
      </c>
      <c r="P69" s="2" t="s">
        <v>92</v>
      </c>
      <c r="Q69" s="2" t="s">
        <v>92</v>
      </c>
      <c r="R69" s="2" t="s">
        <v>16</v>
      </c>
      <c r="S69" s="2" t="s">
        <v>92</v>
      </c>
      <c r="T69" s="2" t="s">
        <v>92</v>
      </c>
      <c r="U69" s="2" t="s">
        <v>92</v>
      </c>
      <c r="V69" s="2" t="s">
        <v>92</v>
      </c>
      <c r="W69" s="2" t="s">
        <v>92</v>
      </c>
      <c r="X69" s="2" t="s">
        <v>92</v>
      </c>
      <c r="Y69" s="2" t="s">
        <v>92</v>
      </c>
      <c r="Z69" s="4"/>
      <c r="AA69" s="4">
        <f>=ROUNDDOWN({0},0)</f>
      </c>
      <c r="AB69" s="5"/>
      <c r="AC69" s="2" t="s">
        <v>92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92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92</v>
      </c>
      <c r="BD69" s="8" t="s">
        <v>92</v>
      </c>
      <c r="BE69" s="4" t="s">
        <v>92</v>
      </c>
      <c r="BF69" s="8" t="s">
        <v>92</v>
      </c>
      <c r="BG69" s="7" t="s">
        <v>92</v>
      </c>
      <c r="BH69" s="7" t="s">
        <v>92</v>
      </c>
      <c r="BI69" s="7"/>
      <c r="BJ69" s="4"/>
      <c r="BK69" s="8"/>
      <c r="BL69" s="2" t="s">
        <v>92</v>
      </c>
      <c r="BM69" s="7"/>
      <c r="BN69" s="7"/>
      <c r="BO69" s="4"/>
      <c r="BP69" s="8"/>
      <c r="BQ69" s="4"/>
      <c r="BR69" s="8"/>
      <c r="BS69" s="7"/>
      <c r="BT69" s="7"/>
      <c r="BU69" s="2" t="s">
        <v>92</v>
      </c>
      <c r="BV69" s="2" t="s">
        <v>92</v>
      </c>
      <c r="BW69" s="2" t="s">
        <v>92</v>
      </c>
      <c r="BX69" s="2" t="s">
        <v>92</v>
      </c>
      <c r="BY69" s="2" t="s">
        <v>92</v>
      </c>
      <c r="BZ69" s="2" t="s">
        <v>92</v>
      </c>
    </row>
    <row r="70">
      <c r="A70" s="2" t="s">
        <v>407</v>
      </c>
      <c r="B70" s="2" t="s">
        <v>87</v>
      </c>
      <c r="C70" s="2" t="s">
        <v>408</v>
      </c>
      <c r="D70" s="2" t="s">
        <v>89</v>
      </c>
      <c r="E70" s="2" t="s">
        <v>323</v>
      </c>
      <c r="F70" s="2" t="s">
        <v>409</v>
      </c>
      <c r="G70" s="2" t="s">
        <v>409</v>
      </c>
      <c r="H70" s="2" t="s">
        <v>409</v>
      </c>
      <c r="I70" s="2" t="s">
        <v>410</v>
      </c>
      <c r="J70" s="2" t="s">
        <v>94</v>
      </c>
      <c r="K70" s="2" t="s">
        <v>174</v>
      </c>
      <c r="L70" s="3">
        <v>18</v>
      </c>
      <c r="M70" s="3">
        <v>18.9</v>
      </c>
      <c r="N70" s="3">
        <v>39.99</v>
      </c>
      <c r="O70" s="2" t="s">
        <v>411</v>
      </c>
      <c r="P70" s="2" t="s">
        <v>97</v>
      </c>
      <c r="Q70" s="2" t="s">
        <v>98</v>
      </c>
      <c r="R70" s="2" t="s">
        <v>92</v>
      </c>
      <c r="S70" s="2" t="s">
        <v>412</v>
      </c>
      <c r="T70" s="2" t="s">
        <v>92</v>
      </c>
      <c r="U70" s="2" t="s">
        <v>116</v>
      </c>
      <c r="V70" s="2" t="s">
        <v>117</v>
      </c>
      <c r="W70" s="2" t="s">
        <v>186</v>
      </c>
      <c r="X70" s="2" t="s">
        <v>413</v>
      </c>
      <c r="Y70" s="2" t="s">
        <v>414</v>
      </c>
      <c r="Z70" s="4">
        <v>28</v>
      </c>
      <c r="AA70" s="4">
        <f>=ROUNDDOWN({0},0)</f>
      </c>
      <c r="AB70" s="5"/>
      <c r="AC70" s="2" t="s">
        <v>92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92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96</v>
      </c>
      <c r="BW70" s="2" t="s">
        <v>415</v>
      </c>
      <c r="BX70" s="2" t="s">
        <v>92</v>
      </c>
      <c r="BY70" s="2" t="s">
        <v>108</v>
      </c>
      <c r="BZ70" s="2" t="s">
        <v>92</v>
      </c>
    </row>
    <row r="71">
      <c r="A71" s="2" t="s">
        <v>416</v>
      </c>
      <c r="B71" s="2" t="s">
        <v>87</v>
      </c>
      <c r="C71" s="2" t="s">
        <v>408</v>
      </c>
      <c r="D71" s="2" t="s">
        <v>89</v>
      </c>
      <c r="E71" s="2" t="s">
        <v>90</v>
      </c>
      <c r="F71" s="2" t="s">
        <v>417</v>
      </c>
      <c r="G71" s="2" t="s">
        <v>92</v>
      </c>
      <c r="H71" s="2" t="s">
        <v>92</v>
      </c>
      <c r="I71" s="2" t="s">
        <v>233</v>
      </c>
      <c r="J71" s="2" t="s">
        <v>418</v>
      </c>
      <c r="K71" s="2" t="s">
        <v>174</v>
      </c>
      <c r="L71" s="3">
        <v>19.8</v>
      </c>
      <c r="M71" s="3">
        <v>20.79</v>
      </c>
      <c r="N71" s="3">
        <v>44.99</v>
      </c>
      <c r="O71" s="2" t="s">
        <v>96</v>
      </c>
      <c r="P71" s="2" t="s">
        <v>97</v>
      </c>
      <c r="Q71" s="2" t="s">
        <v>98</v>
      </c>
      <c r="R71" s="2" t="s">
        <v>92</v>
      </c>
      <c r="S71" s="2" t="s">
        <v>419</v>
      </c>
      <c r="T71" s="2" t="s">
        <v>92</v>
      </c>
      <c r="U71" s="2" t="s">
        <v>116</v>
      </c>
      <c r="V71" s="2" t="s">
        <v>125</v>
      </c>
      <c r="W71" s="2" t="s">
        <v>126</v>
      </c>
      <c r="X71" s="2" t="s">
        <v>101</v>
      </c>
      <c r="Y71" s="2" t="s">
        <v>103</v>
      </c>
      <c r="Z71" s="4">
        <v>19</v>
      </c>
      <c r="AA71" s="4">
        <f>=ROUNDDOWN(7.6,0)</f>
      </c>
      <c r="AB71" s="5">
        <v>2.5</v>
      </c>
      <c r="AC71" s="2" t="s">
        <v>92</v>
      </c>
      <c r="AD71" s="4"/>
      <c r="AE71" s="4"/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92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92</v>
      </c>
      <c r="BD71" s="8" t="s">
        <v>92</v>
      </c>
      <c r="BE71" s="4" t="s">
        <v>92</v>
      </c>
      <c r="BF71" s="8" t="s">
        <v>92</v>
      </c>
      <c r="BG71" s="7" t="s">
        <v>92</v>
      </c>
      <c r="BH71" s="7" t="s">
        <v>92</v>
      </c>
      <c r="BI71" s="7"/>
      <c r="BJ71" s="4">
        <v>11</v>
      </c>
      <c r="BK71" s="8">
        <v>167.36</v>
      </c>
      <c r="BL71" s="2" t="s">
        <v>420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96</v>
      </c>
      <c r="BW71" s="2" t="s">
        <v>106</v>
      </c>
      <c r="BX71" s="2" t="s">
        <v>421</v>
      </c>
      <c r="BY71" s="2" t="s">
        <v>108</v>
      </c>
      <c r="BZ71" s="2" t="s">
        <v>92</v>
      </c>
    </row>
    <row r="72">
      <c r="A72" s="2" t="s">
        <v>422</v>
      </c>
      <c r="B72" s="2" t="s">
        <v>87</v>
      </c>
      <c r="C72" s="2" t="s">
        <v>408</v>
      </c>
      <c r="D72" s="2" t="s">
        <v>89</v>
      </c>
      <c r="E72" s="2" t="s">
        <v>90</v>
      </c>
      <c r="F72" s="2" t="s">
        <v>417</v>
      </c>
      <c r="G72" s="2" t="s">
        <v>92</v>
      </c>
      <c r="H72" s="2" t="s">
        <v>92</v>
      </c>
      <c r="I72" s="2" t="s">
        <v>261</v>
      </c>
      <c r="J72" s="2" t="s">
        <v>94</v>
      </c>
      <c r="K72" s="2" t="s">
        <v>423</v>
      </c>
      <c r="L72" s="3">
        <v>27.5</v>
      </c>
      <c r="M72" s="3">
        <v>28.87</v>
      </c>
      <c r="N72" s="3">
        <v>54.99</v>
      </c>
      <c r="O72" s="2" t="s">
        <v>96</v>
      </c>
      <c r="P72" s="2" t="s">
        <v>274</v>
      </c>
      <c r="Q72" s="2" t="s">
        <v>98</v>
      </c>
      <c r="R72" s="2" t="s">
        <v>92</v>
      </c>
      <c r="S72" s="2" t="s">
        <v>424</v>
      </c>
      <c r="T72" s="2" t="s">
        <v>92</v>
      </c>
      <c r="U72" s="2" t="s">
        <v>92</v>
      </c>
      <c r="V72" s="2" t="s">
        <v>425</v>
      </c>
      <c r="W72" s="2" t="s">
        <v>126</v>
      </c>
      <c r="X72" s="2" t="s">
        <v>101</v>
      </c>
      <c r="Y72" s="2" t="s">
        <v>103</v>
      </c>
      <c r="Z72" s="4">
        <v>73</v>
      </c>
      <c r="AA72" s="4">
        <f>=ROUNDDOWN(36.5,0)</f>
      </c>
      <c r="AB72" s="5">
        <v>2</v>
      </c>
      <c r="AC72" s="2" t="s">
        <v>92</v>
      </c>
      <c r="AD72" s="4"/>
      <c r="AE72" s="4"/>
      <c r="AF72" s="6">
        <v>68</v>
      </c>
      <c r="AG72" s="6"/>
      <c r="AH72" s="7">
        <v>1</v>
      </c>
      <c r="AI72" s="4"/>
      <c r="AJ72" s="4">
        <f>=ROUNDDOWN({0},0)</f>
      </c>
      <c r="AK72" s="5"/>
      <c r="AL72" s="2" t="s">
        <v>92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92</v>
      </c>
      <c r="BD72" s="8" t="s">
        <v>92</v>
      </c>
      <c r="BE72" s="4" t="s">
        <v>92</v>
      </c>
      <c r="BF72" s="8" t="s">
        <v>92</v>
      </c>
      <c r="BG72" s="7" t="s">
        <v>92</v>
      </c>
      <c r="BH72" s="7" t="s">
        <v>92</v>
      </c>
      <c r="BI72" s="7"/>
      <c r="BJ72" s="4">
        <v>10</v>
      </c>
      <c r="BK72" s="8">
        <v>241.33</v>
      </c>
      <c r="BL72" s="2" t="s">
        <v>426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96</v>
      </c>
      <c r="BW72" s="2" t="s">
        <v>106</v>
      </c>
      <c r="BX72" s="2" t="s">
        <v>421</v>
      </c>
      <c r="BY72" s="2" t="s">
        <v>108</v>
      </c>
      <c r="BZ72" s="2" t="s">
        <v>92</v>
      </c>
    </row>
    <row r="73">
      <c r="A73" s="2" t="s">
        <v>427</v>
      </c>
      <c r="B73" s="2" t="s">
        <v>87</v>
      </c>
      <c r="C73" s="2" t="s">
        <v>408</v>
      </c>
      <c r="D73" s="2" t="s">
        <v>89</v>
      </c>
      <c r="E73" s="2" t="s">
        <v>90</v>
      </c>
      <c r="F73" s="2" t="s">
        <v>428</v>
      </c>
      <c r="G73" s="2" t="s">
        <v>428</v>
      </c>
      <c r="H73" s="2" t="s">
        <v>428</v>
      </c>
      <c r="I73" s="2" t="s">
        <v>217</v>
      </c>
      <c r="J73" s="2" t="s">
        <v>182</v>
      </c>
      <c r="K73" s="2" t="s">
        <v>174</v>
      </c>
      <c r="L73" s="3">
        <v>18</v>
      </c>
      <c r="M73" s="3">
        <v>18.9</v>
      </c>
      <c r="N73" s="3">
        <v>44.99</v>
      </c>
      <c r="O73" s="2" t="s">
        <v>96</v>
      </c>
      <c r="P73" s="2" t="s">
        <v>175</v>
      </c>
      <c r="Q73" s="2" t="s">
        <v>98</v>
      </c>
      <c r="R73" s="2" t="s">
        <v>92</v>
      </c>
      <c r="S73" s="2" t="s">
        <v>429</v>
      </c>
      <c r="T73" s="2" t="s">
        <v>115</v>
      </c>
      <c r="U73" s="2" t="s">
        <v>116</v>
      </c>
      <c r="V73" s="2" t="s">
        <v>117</v>
      </c>
      <c r="W73" s="2" t="s">
        <v>187</v>
      </c>
      <c r="X73" s="2" t="s">
        <v>186</v>
      </c>
      <c r="Y73" s="2" t="s">
        <v>430</v>
      </c>
      <c r="Z73" s="4">
        <v>164</v>
      </c>
      <c r="AA73" s="4">
        <f>=ROUNDDOWN(45.5555555555556,0)</f>
      </c>
      <c r="AB73" s="5">
        <v>3.6</v>
      </c>
      <c r="AC73" s="2" t="s">
        <v>92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92</v>
      </c>
      <c r="BD73" s="8" t="s">
        <v>92</v>
      </c>
      <c r="BE73" s="4" t="s">
        <v>92</v>
      </c>
      <c r="BF73" s="8" t="s">
        <v>92</v>
      </c>
      <c r="BG73" s="7" t="s">
        <v>92</v>
      </c>
      <c r="BH73" s="7" t="s">
        <v>92</v>
      </c>
      <c r="BI73" s="7"/>
      <c r="BJ73" s="4">
        <v>21</v>
      </c>
      <c r="BK73" s="8">
        <v>399.19</v>
      </c>
      <c r="BL73" s="2" t="s">
        <v>431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96</v>
      </c>
      <c r="BW73" s="2" t="s">
        <v>432</v>
      </c>
      <c r="BX73" s="2" t="s">
        <v>433</v>
      </c>
      <c r="BY73" s="2" t="s">
        <v>108</v>
      </c>
      <c r="BZ73" s="2" t="s">
        <v>92</v>
      </c>
    </row>
    <row r="74">
      <c r="A74" s="2" t="s">
        <v>434</v>
      </c>
      <c r="B74" s="2" t="s">
        <v>87</v>
      </c>
      <c r="C74" s="2" t="s">
        <v>408</v>
      </c>
      <c r="D74" s="2" t="s">
        <v>89</v>
      </c>
      <c r="E74" s="2" t="s">
        <v>90</v>
      </c>
      <c r="F74" s="2" t="s">
        <v>428</v>
      </c>
      <c r="G74" s="2" t="s">
        <v>428</v>
      </c>
      <c r="H74" s="2" t="s">
        <v>428</v>
      </c>
      <c r="I74" s="2" t="s">
        <v>217</v>
      </c>
      <c r="J74" s="2" t="s">
        <v>182</v>
      </c>
      <c r="K74" s="2" t="s">
        <v>196</v>
      </c>
      <c r="L74" s="3">
        <v>18</v>
      </c>
      <c r="M74" s="3">
        <v>18.9</v>
      </c>
      <c r="N74" s="3">
        <v>44.99</v>
      </c>
      <c r="O74" s="2" t="s">
        <v>96</v>
      </c>
      <c r="P74" s="2" t="s">
        <v>175</v>
      </c>
      <c r="Q74" s="2" t="s">
        <v>98</v>
      </c>
      <c r="R74" s="2" t="s">
        <v>92</v>
      </c>
      <c r="S74" s="2" t="s">
        <v>429</v>
      </c>
      <c r="T74" s="2" t="s">
        <v>115</v>
      </c>
      <c r="U74" s="2" t="s">
        <v>116</v>
      </c>
      <c r="V74" s="2" t="s">
        <v>117</v>
      </c>
      <c r="W74" s="2" t="s">
        <v>187</v>
      </c>
      <c r="X74" s="2" t="s">
        <v>435</v>
      </c>
      <c r="Y74" s="2" t="s">
        <v>430</v>
      </c>
      <c r="Z74" s="4">
        <v>58</v>
      </c>
      <c r="AA74" s="4">
        <f>=ROUNDDOWN(11.1538461538462,0)</f>
      </c>
      <c r="AB74" s="5">
        <v>5.2</v>
      </c>
      <c r="AC74" s="2" t="s">
        <v>436</v>
      </c>
      <c r="AD74" s="4">
        <v>50</v>
      </c>
      <c r="AE74" s="4">
        <v>200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92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92</v>
      </c>
      <c r="BD74" s="8" t="s">
        <v>92</v>
      </c>
      <c r="BE74" s="4" t="s">
        <v>92</v>
      </c>
      <c r="BF74" s="8" t="s">
        <v>92</v>
      </c>
      <c r="BG74" s="7" t="s">
        <v>92</v>
      </c>
      <c r="BH74" s="7" t="s">
        <v>92</v>
      </c>
      <c r="BI74" s="7"/>
      <c r="BJ74" s="4">
        <v>22</v>
      </c>
      <c r="BK74" s="8">
        <v>468.84</v>
      </c>
      <c r="BL74" s="2" t="s">
        <v>437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96</v>
      </c>
      <c r="BW74" s="2" t="s">
        <v>432</v>
      </c>
      <c r="BX74" s="2" t="s">
        <v>438</v>
      </c>
      <c r="BY74" s="2" t="s">
        <v>108</v>
      </c>
      <c r="BZ74" s="2" t="s">
        <v>92</v>
      </c>
    </row>
    <row r="75">
      <c r="A75" s="2" t="s">
        <v>439</v>
      </c>
      <c r="B75" s="2" t="s">
        <v>87</v>
      </c>
      <c r="C75" s="2" t="s">
        <v>408</v>
      </c>
      <c r="D75" s="2" t="s">
        <v>89</v>
      </c>
      <c r="E75" s="2" t="s">
        <v>90</v>
      </c>
      <c r="F75" s="2" t="s">
        <v>440</v>
      </c>
      <c r="G75" s="2" t="s">
        <v>440</v>
      </c>
      <c r="H75" s="2" t="s">
        <v>440</v>
      </c>
      <c r="I75" s="2" t="s">
        <v>217</v>
      </c>
      <c r="J75" s="2" t="s">
        <v>182</v>
      </c>
      <c r="K75" s="2" t="s">
        <v>441</v>
      </c>
      <c r="L75" s="3">
        <v>18</v>
      </c>
      <c r="M75" s="3">
        <v>18.9</v>
      </c>
      <c r="N75" s="3">
        <v>44.99</v>
      </c>
      <c r="O75" s="2" t="s">
        <v>96</v>
      </c>
      <c r="P75" s="2" t="s">
        <v>175</v>
      </c>
      <c r="Q75" s="2" t="s">
        <v>98</v>
      </c>
      <c r="R75" s="2" t="s">
        <v>92</v>
      </c>
      <c r="S75" s="2" t="s">
        <v>442</v>
      </c>
      <c r="T75" s="2" t="s">
        <v>115</v>
      </c>
      <c r="U75" s="2" t="s">
        <v>116</v>
      </c>
      <c r="V75" s="2" t="s">
        <v>425</v>
      </c>
      <c r="W75" s="2" t="s">
        <v>126</v>
      </c>
      <c r="X75" s="2" t="s">
        <v>200</v>
      </c>
      <c r="Y75" s="2" t="s">
        <v>443</v>
      </c>
      <c r="Z75" s="4">
        <v>149</v>
      </c>
      <c r="AA75" s="4">
        <f>=ROUNDDOWN(24.8333333333333,0)</f>
      </c>
      <c r="AB75" s="5">
        <v>6</v>
      </c>
      <c r="AC75" s="2" t="s">
        <v>92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24</v>
      </c>
      <c r="BK75" s="8">
        <v>515.91</v>
      </c>
      <c r="BL75" s="2" t="s">
        <v>444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96</v>
      </c>
      <c r="BW75" s="2" t="s">
        <v>432</v>
      </c>
      <c r="BX75" s="2" t="s">
        <v>445</v>
      </c>
      <c r="BY75" s="2" t="s">
        <v>108</v>
      </c>
      <c r="BZ75" s="2" t="s">
        <v>92</v>
      </c>
    </row>
    <row r="76">
      <c r="A76" s="2" t="s">
        <v>446</v>
      </c>
      <c r="B76" s="2" t="s">
        <v>87</v>
      </c>
      <c r="C76" s="2" t="s">
        <v>287</v>
      </c>
      <c r="D76" s="2" t="s">
        <v>89</v>
      </c>
      <c r="E76" s="2" t="s">
        <v>287</v>
      </c>
      <c r="F76" s="2" t="s">
        <v>447</v>
      </c>
      <c r="G76" s="2" t="s">
        <v>92</v>
      </c>
      <c r="H76" s="2" t="s">
        <v>92</v>
      </c>
      <c r="I76" s="2" t="s">
        <v>92</v>
      </c>
      <c r="J76" s="2" t="s">
        <v>448</v>
      </c>
      <c r="K76" s="2" t="s">
        <v>449</v>
      </c>
      <c r="L76" s="3"/>
      <c r="M76" s="3"/>
      <c r="N76" s="3"/>
      <c r="O76" s="2" t="s">
        <v>290</v>
      </c>
      <c r="P76" s="2" t="s">
        <v>92</v>
      </c>
      <c r="Q76" s="2" t="s">
        <v>92</v>
      </c>
      <c r="R76" s="2" t="s">
        <v>16</v>
      </c>
      <c r="S76" s="2" t="s">
        <v>92</v>
      </c>
      <c r="T76" s="2" t="s">
        <v>92</v>
      </c>
      <c r="U76" s="2" t="s">
        <v>92</v>
      </c>
      <c r="V76" s="2" t="s">
        <v>92</v>
      </c>
      <c r="W76" s="2" t="s">
        <v>92</v>
      </c>
      <c r="X76" s="2" t="s">
        <v>92</v>
      </c>
      <c r="Y76" s="2" t="s">
        <v>92</v>
      </c>
      <c r="Z76" s="4"/>
      <c r="AA76" s="4">
        <f>=ROUNDDOWN({0},0)</f>
      </c>
      <c r="AB76" s="5"/>
      <c r="AC76" s="2" t="s">
        <v>92</v>
      </c>
      <c r="AD76" s="4"/>
      <c r="AE76" s="4"/>
      <c r="AF76" s="6"/>
      <c r="AG76" s="6"/>
      <c r="AH76" s="7"/>
      <c r="AI76" s="4"/>
      <c r="AJ76" s="4">
        <f>=ROUNDDOWN({0},0)</f>
      </c>
      <c r="AK76" s="5"/>
      <c r="AL76" s="2" t="s">
        <v>92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92</v>
      </c>
      <c r="BM76" s="7"/>
      <c r="BN76" s="7"/>
      <c r="BO76" s="4"/>
      <c r="BP76" s="8"/>
      <c r="BQ76" s="4"/>
      <c r="BR76" s="8"/>
      <c r="BS76" s="7"/>
      <c r="BT76" s="7"/>
      <c r="BU76" s="2" t="s">
        <v>92</v>
      </c>
      <c r="BV76" s="2" t="s">
        <v>92</v>
      </c>
      <c r="BW76" s="2" t="s">
        <v>92</v>
      </c>
      <c r="BX76" s="2" t="s">
        <v>92</v>
      </c>
      <c r="BY76" s="2" t="s">
        <v>92</v>
      </c>
      <c r="BZ76" s="2" t="s">
        <v>92</v>
      </c>
    </row>
    <row r="77">
      <c r="A77" s="2" t="s">
        <v>450</v>
      </c>
      <c r="B77" s="2" t="s">
        <v>87</v>
      </c>
      <c r="C77" s="2" t="s">
        <v>287</v>
      </c>
      <c r="D77" s="2" t="s">
        <v>89</v>
      </c>
      <c r="E77" s="2" t="s">
        <v>287</v>
      </c>
      <c r="F77" s="2" t="s">
        <v>451</v>
      </c>
      <c r="G77" s="2" t="s">
        <v>92</v>
      </c>
      <c r="H77" s="2" t="s">
        <v>92</v>
      </c>
      <c r="I77" s="2" t="s">
        <v>92</v>
      </c>
      <c r="J77" s="2" t="s">
        <v>211</v>
      </c>
      <c r="K77" s="2" t="s">
        <v>212</v>
      </c>
      <c r="L77" s="3"/>
      <c r="M77" s="3"/>
      <c r="N77" s="3"/>
      <c r="O77" s="2" t="s">
        <v>290</v>
      </c>
      <c r="P77" s="2" t="s">
        <v>92</v>
      </c>
      <c r="Q77" s="2" t="s">
        <v>92</v>
      </c>
      <c r="R77" s="2" t="s">
        <v>16</v>
      </c>
      <c r="S77" s="2" t="s">
        <v>92</v>
      </c>
      <c r="T77" s="2" t="s">
        <v>92</v>
      </c>
      <c r="U77" s="2" t="s">
        <v>92</v>
      </c>
      <c r="V77" s="2" t="s">
        <v>92</v>
      </c>
      <c r="W77" s="2" t="s">
        <v>92</v>
      </c>
      <c r="X77" s="2" t="s">
        <v>92</v>
      </c>
      <c r="Y77" s="2" t="s">
        <v>92</v>
      </c>
      <c r="Z77" s="4"/>
      <c r="AA77" s="4">
        <f>=ROUNDDOWN({0},0)</f>
      </c>
      <c r="AB77" s="5"/>
      <c r="AC77" s="2" t="s">
        <v>92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92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92</v>
      </c>
      <c r="BM77" s="7"/>
      <c r="BN77" s="7"/>
      <c r="BO77" s="4"/>
      <c r="BP77" s="8"/>
      <c r="BQ77" s="4"/>
      <c r="BR77" s="8"/>
      <c r="BS77" s="7"/>
      <c r="BT77" s="7"/>
      <c r="BU77" s="2" t="s">
        <v>92</v>
      </c>
      <c r="BV77" s="2" t="s">
        <v>92</v>
      </c>
      <c r="BW77" s="2" t="s">
        <v>92</v>
      </c>
      <c r="BX77" s="2" t="s">
        <v>92</v>
      </c>
      <c r="BY77" s="2" t="s">
        <v>92</v>
      </c>
      <c r="BZ77" s="2" t="s">
        <v>92</v>
      </c>
    </row>
    <row r="78">
      <c r="A78" s="2" t="s">
        <v>452</v>
      </c>
      <c r="B78" s="2" t="s">
        <v>87</v>
      </c>
      <c r="C78" s="2" t="s">
        <v>287</v>
      </c>
      <c r="D78" s="2" t="s">
        <v>89</v>
      </c>
      <c r="E78" s="2" t="s">
        <v>287</v>
      </c>
      <c r="F78" s="2" t="s">
        <v>453</v>
      </c>
      <c r="G78" s="2" t="s">
        <v>92</v>
      </c>
      <c r="H78" s="2" t="s">
        <v>92</v>
      </c>
      <c r="I78" s="2" t="s">
        <v>92</v>
      </c>
      <c r="J78" s="2" t="s">
        <v>454</v>
      </c>
      <c r="K78" s="2" t="s">
        <v>455</v>
      </c>
      <c r="L78" s="3"/>
      <c r="M78" s="3"/>
      <c r="N78" s="3"/>
      <c r="O78" s="2" t="s">
        <v>290</v>
      </c>
      <c r="P78" s="2" t="s">
        <v>92</v>
      </c>
      <c r="Q78" s="2" t="s">
        <v>92</v>
      </c>
      <c r="R78" s="2" t="s">
        <v>16</v>
      </c>
      <c r="S78" s="2" t="s">
        <v>92</v>
      </c>
      <c r="T78" s="2" t="s">
        <v>92</v>
      </c>
      <c r="U78" s="2" t="s">
        <v>92</v>
      </c>
      <c r="V78" s="2" t="s">
        <v>92</v>
      </c>
      <c r="W78" s="2" t="s">
        <v>92</v>
      </c>
      <c r="X78" s="2" t="s">
        <v>92</v>
      </c>
      <c r="Y78" s="2" t="s">
        <v>92</v>
      </c>
      <c r="Z78" s="4"/>
      <c r="AA78" s="4">
        <f>=ROUNDDOWN({0},0)</f>
      </c>
      <c r="AB78" s="5"/>
      <c r="AC78" s="2" t="s">
        <v>92</v>
      </c>
      <c r="AD78" s="4"/>
      <c r="AE78" s="4"/>
      <c r="AF78" s="6"/>
      <c r="AG78" s="6"/>
      <c r="AH78" s="7"/>
      <c r="AI78" s="4"/>
      <c r="AJ78" s="4">
        <f>=ROUNDDOWN({0},0)</f>
      </c>
      <c r="AK78" s="5"/>
      <c r="AL78" s="2" t="s">
        <v>92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92</v>
      </c>
      <c r="AW78" s="8" t="s">
        <v>92</v>
      </c>
      <c r="AX78" s="4" t="s">
        <v>92</v>
      </c>
      <c r="AY78" s="8" t="s">
        <v>92</v>
      </c>
      <c r="AZ78" s="7" t="s">
        <v>92</v>
      </c>
      <c r="BA78" s="7" t="s">
        <v>92</v>
      </c>
      <c r="BB78" s="7"/>
      <c r="BC78" s="4" t="s">
        <v>92</v>
      </c>
      <c r="BD78" s="8" t="s">
        <v>92</v>
      </c>
      <c r="BE78" s="4" t="s">
        <v>92</v>
      </c>
      <c r="BF78" s="8" t="s">
        <v>92</v>
      </c>
      <c r="BG78" s="7" t="s">
        <v>92</v>
      </c>
      <c r="BH78" s="7" t="s">
        <v>92</v>
      </c>
      <c r="BI78" s="7"/>
      <c r="BJ78" s="4"/>
      <c r="BK78" s="8"/>
      <c r="BL78" s="2" t="s">
        <v>92</v>
      </c>
      <c r="BM78" s="7"/>
      <c r="BN78" s="7"/>
      <c r="BO78" s="4"/>
      <c r="BP78" s="8"/>
      <c r="BQ78" s="4"/>
      <c r="BR78" s="8"/>
      <c r="BS78" s="7"/>
      <c r="BT78" s="7"/>
      <c r="BU78" s="2" t="s">
        <v>92</v>
      </c>
      <c r="BV78" s="2" t="s">
        <v>92</v>
      </c>
      <c r="BW78" s="2" t="s">
        <v>92</v>
      </c>
      <c r="BX78" s="2" t="s">
        <v>92</v>
      </c>
      <c r="BY78" s="2" t="s">
        <v>92</v>
      </c>
      <c r="BZ78" s="2" t="s">
        <v>92</v>
      </c>
    </row>
    <row r="79">
      <c r="A79" s="2" t="s">
        <v>456</v>
      </c>
      <c r="B79" s="2" t="s">
        <v>87</v>
      </c>
      <c r="C79" s="2" t="s">
        <v>287</v>
      </c>
      <c r="D79" s="2" t="s">
        <v>89</v>
      </c>
      <c r="E79" s="2" t="s">
        <v>287</v>
      </c>
      <c r="F79" s="2" t="s">
        <v>453</v>
      </c>
      <c r="G79" s="2" t="s">
        <v>92</v>
      </c>
      <c r="H79" s="2" t="s">
        <v>92</v>
      </c>
      <c r="I79" s="2" t="s">
        <v>92</v>
      </c>
      <c r="J79" s="2" t="s">
        <v>250</v>
      </c>
      <c r="K79" s="2" t="s">
        <v>455</v>
      </c>
      <c r="L79" s="3"/>
      <c r="M79" s="3"/>
      <c r="N79" s="3"/>
      <c r="O79" s="2" t="s">
        <v>290</v>
      </c>
      <c r="P79" s="2" t="s">
        <v>92</v>
      </c>
      <c r="Q79" s="2" t="s">
        <v>92</v>
      </c>
      <c r="R79" s="2" t="s">
        <v>16</v>
      </c>
      <c r="S79" s="2" t="s">
        <v>92</v>
      </c>
      <c r="T79" s="2" t="s">
        <v>92</v>
      </c>
      <c r="U79" s="2" t="s">
        <v>92</v>
      </c>
      <c r="V79" s="2" t="s">
        <v>92</v>
      </c>
      <c r="W79" s="2" t="s">
        <v>92</v>
      </c>
      <c r="X79" s="2" t="s">
        <v>92</v>
      </c>
      <c r="Y79" s="2" t="s">
        <v>92</v>
      </c>
      <c r="Z79" s="4"/>
      <c r="AA79" s="4">
        <f>=ROUNDDOWN({0},0)</f>
      </c>
      <c r="AB79" s="5"/>
      <c r="AC79" s="2" t="s">
        <v>92</v>
      </c>
      <c r="AD79" s="4"/>
      <c r="AE79" s="4"/>
      <c r="AF79" s="6"/>
      <c r="AG79" s="6"/>
      <c r="AH79" s="7"/>
      <c r="AI79" s="4"/>
      <c r="AJ79" s="4">
        <f>=ROUNDDOWN({0},0)</f>
      </c>
      <c r="AK79" s="5"/>
      <c r="AL79" s="2" t="s">
        <v>92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92</v>
      </c>
      <c r="AW79" s="8" t="s">
        <v>92</v>
      </c>
      <c r="AX79" s="4" t="s">
        <v>92</v>
      </c>
      <c r="AY79" s="8" t="s">
        <v>92</v>
      </c>
      <c r="AZ79" s="7" t="s">
        <v>92</v>
      </c>
      <c r="BA79" s="7" t="s">
        <v>92</v>
      </c>
      <c r="BB79" s="7"/>
      <c r="BC79" s="4" t="s">
        <v>92</v>
      </c>
      <c r="BD79" s="8" t="s">
        <v>92</v>
      </c>
      <c r="BE79" s="4" t="s">
        <v>92</v>
      </c>
      <c r="BF79" s="8" t="s">
        <v>92</v>
      </c>
      <c r="BG79" s="7" t="s">
        <v>92</v>
      </c>
      <c r="BH79" s="7" t="s">
        <v>92</v>
      </c>
      <c r="BI79" s="7"/>
      <c r="BJ79" s="4"/>
      <c r="BK79" s="8"/>
      <c r="BL79" s="2" t="s">
        <v>92</v>
      </c>
      <c r="BM79" s="7"/>
      <c r="BN79" s="7"/>
      <c r="BO79" s="4"/>
      <c r="BP79" s="8"/>
      <c r="BQ79" s="4"/>
      <c r="BR79" s="8"/>
      <c r="BS79" s="7"/>
      <c r="BT79" s="7"/>
      <c r="BU79" s="2" t="s">
        <v>92</v>
      </c>
      <c r="BV79" s="2" t="s">
        <v>92</v>
      </c>
      <c r="BW79" s="2" t="s">
        <v>92</v>
      </c>
      <c r="BX79" s="2" t="s">
        <v>92</v>
      </c>
      <c r="BY79" s="2" t="s">
        <v>92</v>
      </c>
      <c r="BZ79" s="2" t="s">
        <v>92</v>
      </c>
    </row>
    <row r="80">
      <c r="A80" s="2" t="s">
        <v>457</v>
      </c>
      <c r="B80" s="2" t="s">
        <v>87</v>
      </c>
      <c r="C80" s="2" t="s">
        <v>287</v>
      </c>
      <c r="D80" s="2" t="s">
        <v>89</v>
      </c>
      <c r="E80" s="2" t="s">
        <v>287</v>
      </c>
      <c r="F80" s="2" t="s">
        <v>453</v>
      </c>
      <c r="G80" s="2" t="s">
        <v>92</v>
      </c>
      <c r="H80" s="2" t="s">
        <v>92</v>
      </c>
      <c r="I80" s="2" t="s">
        <v>92</v>
      </c>
      <c r="J80" s="2" t="s">
        <v>458</v>
      </c>
      <c r="K80" s="2" t="s">
        <v>455</v>
      </c>
      <c r="L80" s="3">
        <v>9.25</v>
      </c>
      <c r="M80" s="3"/>
      <c r="N80" s="3"/>
      <c r="O80" s="2" t="s">
        <v>290</v>
      </c>
      <c r="P80" s="2" t="s">
        <v>92</v>
      </c>
      <c r="Q80" s="2" t="s">
        <v>92</v>
      </c>
      <c r="R80" s="2" t="s">
        <v>16</v>
      </c>
      <c r="S80" s="2" t="s">
        <v>92</v>
      </c>
      <c r="T80" s="2" t="s">
        <v>92</v>
      </c>
      <c r="U80" s="2" t="s">
        <v>92</v>
      </c>
      <c r="V80" s="2" t="s">
        <v>92</v>
      </c>
      <c r="W80" s="2" t="s">
        <v>92</v>
      </c>
      <c r="X80" s="2" t="s">
        <v>92</v>
      </c>
      <c r="Y80" s="2" t="s">
        <v>92</v>
      </c>
      <c r="Z80" s="4"/>
      <c r="AA80" s="4">
        <f>=ROUNDDOWN({0},0)</f>
      </c>
      <c r="AB80" s="5"/>
      <c r="AC80" s="2" t="s">
        <v>92</v>
      </c>
      <c r="AD80" s="4"/>
      <c r="AE80" s="4"/>
      <c r="AF80" s="6"/>
      <c r="AG80" s="6"/>
      <c r="AH80" s="7"/>
      <c r="AI80" s="4"/>
      <c r="AJ80" s="4">
        <f>=ROUNDDOWN({0},0)</f>
      </c>
      <c r="AK80" s="5"/>
      <c r="AL80" s="2" t="s">
        <v>92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92</v>
      </c>
      <c r="AW80" s="8" t="s">
        <v>92</v>
      </c>
      <c r="AX80" s="4" t="s">
        <v>92</v>
      </c>
      <c r="AY80" s="8" t="s">
        <v>92</v>
      </c>
      <c r="AZ80" s="7" t="s">
        <v>92</v>
      </c>
      <c r="BA80" s="7" t="s">
        <v>92</v>
      </c>
      <c r="BB80" s="7"/>
      <c r="BC80" s="4" t="s">
        <v>92</v>
      </c>
      <c r="BD80" s="8" t="s">
        <v>92</v>
      </c>
      <c r="BE80" s="4" t="s">
        <v>92</v>
      </c>
      <c r="BF80" s="8" t="s">
        <v>92</v>
      </c>
      <c r="BG80" s="7" t="s">
        <v>92</v>
      </c>
      <c r="BH80" s="7" t="s">
        <v>92</v>
      </c>
      <c r="BI80" s="7"/>
      <c r="BJ80" s="4"/>
      <c r="BK80" s="8"/>
      <c r="BL80" s="2" t="s">
        <v>92</v>
      </c>
      <c r="BM80" s="7"/>
      <c r="BN80" s="7"/>
      <c r="BO80" s="4"/>
      <c r="BP80" s="8"/>
      <c r="BQ80" s="4"/>
      <c r="BR80" s="8"/>
      <c r="BS80" s="7"/>
      <c r="BT80" s="7"/>
      <c r="BU80" s="2" t="s">
        <v>92</v>
      </c>
      <c r="BV80" s="2" t="s">
        <v>92</v>
      </c>
      <c r="BW80" s="2" t="s">
        <v>92</v>
      </c>
      <c r="BX80" s="2" t="s">
        <v>92</v>
      </c>
      <c r="BY80" s="2" t="s">
        <v>92</v>
      </c>
      <c r="BZ80" s="2" t="s">
        <v>92</v>
      </c>
    </row>
    <row r="81">
      <c r="A81" s="2" t="s">
        <v>459</v>
      </c>
      <c r="B81" s="2" t="s">
        <v>87</v>
      </c>
      <c r="C81" s="2" t="s">
        <v>287</v>
      </c>
      <c r="D81" s="2" t="s">
        <v>89</v>
      </c>
      <c r="E81" s="2" t="s">
        <v>287</v>
      </c>
      <c r="F81" s="2" t="s">
        <v>453</v>
      </c>
      <c r="G81" s="2" t="s">
        <v>92</v>
      </c>
      <c r="H81" s="2" t="s">
        <v>92</v>
      </c>
      <c r="I81" s="2" t="s">
        <v>92</v>
      </c>
      <c r="J81" s="2" t="s">
        <v>454</v>
      </c>
      <c r="K81" s="2" t="s">
        <v>423</v>
      </c>
      <c r="L81" s="3">
        <v>9.25</v>
      </c>
      <c r="M81" s="3"/>
      <c r="N81" s="3"/>
      <c r="O81" s="2" t="s">
        <v>290</v>
      </c>
      <c r="P81" s="2" t="s">
        <v>92</v>
      </c>
      <c r="Q81" s="2" t="s">
        <v>92</v>
      </c>
      <c r="R81" s="2" t="s">
        <v>16</v>
      </c>
      <c r="S81" s="2" t="s">
        <v>92</v>
      </c>
      <c r="T81" s="2" t="s">
        <v>92</v>
      </c>
      <c r="U81" s="2" t="s">
        <v>92</v>
      </c>
      <c r="V81" s="2" t="s">
        <v>92</v>
      </c>
      <c r="W81" s="2" t="s">
        <v>92</v>
      </c>
      <c r="X81" s="2" t="s">
        <v>92</v>
      </c>
      <c r="Y81" s="2" t="s">
        <v>92</v>
      </c>
      <c r="Z81" s="4"/>
      <c r="AA81" s="4">
        <f>=ROUNDDOWN({0},0)</f>
      </c>
      <c r="AB81" s="5"/>
      <c r="AC81" s="2" t="s">
        <v>92</v>
      </c>
      <c r="AD81" s="4"/>
      <c r="AE81" s="4"/>
      <c r="AF81" s="6"/>
      <c r="AG81" s="6"/>
      <c r="AH81" s="7"/>
      <c r="AI81" s="4"/>
      <c r="AJ81" s="4">
        <f>=ROUNDDOWN({0},0)</f>
      </c>
      <c r="AK81" s="5"/>
      <c r="AL81" s="2" t="s">
        <v>92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92</v>
      </c>
      <c r="AW81" s="8" t="s">
        <v>92</v>
      </c>
      <c r="AX81" s="4" t="s">
        <v>92</v>
      </c>
      <c r="AY81" s="8" t="s">
        <v>92</v>
      </c>
      <c r="AZ81" s="7" t="s">
        <v>92</v>
      </c>
      <c r="BA81" s="7" t="s">
        <v>92</v>
      </c>
      <c r="BB81" s="7"/>
      <c r="BC81" s="4" t="s">
        <v>92</v>
      </c>
      <c r="BD81" s="8" t="s">
        <v>92</v>
      </c>
      <c r="BE81" s="4" t="s">
        <v>92</v>
      </c>
      <c r="BF81" s="8" t="s">
        <v>92</v>
      </c>
      <c r="BG81" s="7" t="s">
        <v>92</v>
      </c>
      <c r="BH81" s="7" t="s">
        <v>92</v>
      </c>
      <c r="BI81" s="7"/>
      <c r="BJ81" s="4"/>
      <c r="BK81" s="8"/>
      <c r="BL81" s="2" t="s">
        <v>92</v>
      </c>
      <c r="BM81" s="7"/>
      <c r="BN81" s="7"/>
      <c r="BO81" s="4"/>
      <c r="BP81" s="8"/>
      <c r="BQ81" s="4"/>
      <c r="BR81" s="8"/>
      <c r="BS81" s="7"/>
      <c r="BT81" s="7"/>
      <c r="BU81" s="2" t="s">
        <v>92</v>
      </c>
      <c r="BV81" s="2" t="s">
        <v>92</v>
      </c>
      <c r="BW81" s="2" t="s">
        <v>92</v>
      </c>
      <c r="BX81" s="2" t="s">
        <v>92</v>
      </c>
      <c r="BY81" s="2" t="s">
        <v>92</v>
      </c>
      <c r="BZ81" s="2" t="s">
        <v>92</v>
      </c>
    </row>
    <row r="82">
      <c r="A82" s="2" t="s">
        <v>460</v>
      </c>
      <c r="B82" s="2" t="s">
        <v>87</v>
      </c>
      <c r="C82" s="2" t="s">
        <v>287</v>
      </c>
      <c r="D82" s="2" t="s">
        <v>89</v>
      </c>
      <c r="E82" s="2" t="s">
        <v>287</v>
      </c>
      <c r="F82" s="2" t="s">
        <v>453</v>
      </c>
      <c r="G82" s="2" t="s">
        <v>92</v>
      </c>
      <c r="H82" s="2" t="s">
        <v>92</v>
      </c>
      <c r="I82" s="2" t="s">
        <v>92</v>
      </c>
      <c r="J82" s="2" t="s">
        <v>250</v>
      </c>
      <c r="K82" s="2" t="s">
        <v>423</v>
      </c>
      <c r="L82" s="3"/>
      <c r="M82" s="3"/>
      <c r="N82" s="3"/>
      <c r="O82" s="2" t="s">
        <v>290</v>
      </c>
      <c r="P82" s="2" t="s">
        <v>92</v>
      </c>
      <c r="Q82" s="2" t="s">
        <v>92</v>
      </c>
      <c r="R82" s="2" t="s">
        <v>16</v>
      </c>
      <c r="S82" s="2" t="s">
        <v>92</v>
      </c>
      <c r="T82" s="2" t="s">
        <v>92</v>
      </c>
      <c r="U82" s="2" t="s">
        <v>92</v>
      </c>
      <c r="V82" s="2" t="s">
        <v>92</v>
      </c>
      <c r="W82" s="2" t="s">
        <v>92</v>
      </c>
      <c r="X82" s="2" t="s">
        <v>92</v>
      </c>
      <c r="Y82" s="2" t="s">
        <v>92</v>
      </c>
      <c r="Z82" s="4"/>
      <c r="AA82" s="4">
        <f>=ROUNDDOWN({0},0)</f>
      </c>
      <c r="AB82" s="5"/>
      <c r="AC82" s="2" t="s">
        <v>92</v>
      </c>
      <c r="AD82" s="4"/>
      <c r="AE82" s="4"/>
      <c r="AF82" s="6"/>
      <c r="AG82" s="6"/>
      <c r="AH82" s="7"/>
      <c r="AI82" s="4"/>
      <c r="AJ82" s="4">
        <f>=ROUNDDOWN({0},0)</f>
      </c>
      <c r="AK82" s="5"/>
      <c r="AL82" s="2" t="s">
        <v>92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92</v>
      </c>
      <c r="AW82" s="8" t="s">
        <v>92</v>
      </c>
      <c r="AX82" s="4" t="s">
        <v>92</v>
      </c>
      <c r="AY82" s="8" t="s">
        <v>92</v>
      </c>
      <c r="AZ82" s="7" t="s">
        <v>92</v>
      </c>
      <c r="BA82" s="7" t="s">
        <v>92</v>
      </c>
      <c r="BB82" s="7"/>
      <c r="BC82" s="4" t="s">
        <v>92</v>
      </c>
      <c r="BD82" s="8" t="s">
        <v>92</v>
      </c>
      <c r="BE82" s="4" t="s">
        <v>92</v>
      </c>
      <c r="BF82" s="8" t="s">
        <v>92</v>
      </c>
      <c r="BG82" s="7" t="s">
        <v>92</v>
      </c>
      <c r="BH82" s="7" t="s">
        <v>92</v>
      </c>
      <c r="BI82" s="7"/>
      <c r="BJ82" s="4"/>
      <c r="BK82" s="8"/>
      <c r="BL82" s="2" t="s">
        <v>92</v>
      </c>
      <c r="BM82" s="7"/>
      <c r="BN82" s="7"/>
      <c r="BO82" s="4"/>
      <c r="BP82" s="8"/>
      <c r="BQ82" s="4"/>
      <c r="BR82" s="8"/>
      <c r="BS82" s="7"/>
      <c r="BT82" s="7"/>
      <c r="BU82" s="2" t="s">
        <v>92</v>
      </c>
      <c r="BV82" s="2" t="s">
        <v>92</v>
      </c>
      <c r="BW82" s="2" t="s">
        <v>92</v>
      </c>
      <c r="BX82" s="2" t="s">
        <v>92</v>
      </c>
      <c r="BY82" s="2" t="s">
        <v>92</v>
      </c>
      <c r="BZ82" s="2" t="s">
        <v>92</v>
      </c>
    </row>
    <row r="83">
      <c r="A83" s="2" t="s">
        <v>461</v>
      </c>
      <c r="B83" s="2" t="s">
        <v>87</v>
      </c>
      <c r="C83" s="2" t="s">
        <v>287</v>
      </c>
      <c r="D83" s="2" t="s">
        <v>89</v>
      </c>
      <c r="E83" s="2" t="s">
        <v>287</v>
      </c>
      <c r="F83" s="2" t="s">
        <v>453</v>
      </c>
      <c r="G83" s="2" t="s">
        <v>92</v>
      </c>
      <c r="H83" s="2" t="s">
        <v>92</v>
      </c>
      <c r="I83" s="2" t="s">
        <v>92</v>
      </c>
      <c r="J83" s="2" t="s">
        <v>458</v>
      </c>
      <c r="K83" s="2" t="s">
        <v>423</v>
      </c>
      <c r="L83" s="3"/>
      <c r="M83" s="3"/>
      <c r="N83" s="3"/>
      <c r="O83" s="2" t="s">
        <v>290</v>
      </c>
      <c r="P83" s="2" t="s">
        <v>92</v>
      </c>
      <c r="Q83" s="2" t="s">
        <v>92</v>
      </c>
      <c r="R83" s="2" t="s">
        <v>16</v>
      </c>
      <c r="S83" s="2" t="s">
        <v>92</v>
      </c>
      <c r="T83" s="2" t="s">
        <v>92</v>
      </c>
      <c r="U83" s="2" t="s">
        <v>92</v>
      </c>
      <c r="V83" s="2" t="s">
        <v>92</v>
      </c>
      <c r="W83" s="2" t="s">
        <v>92</v>
      </c>
      <c r="X83" s="2" t="s">
        <v>92</v>
      </c>
      <c r="Y83" s="2" t="s">
        <v>92</v>
      </c>
      <c r="Z83" s="4"/>
      <c r="AA83" s="4">
        <f>=ROUNDDOWN({0},0)</f>
      </c>
      <c r="AB83" s="5"/>
      <c r="AC83" s="2" t="s">
        <v>92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92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92</v>
      </c>
      <c r="AW83" s="8" t="s">
        <v>92</v>
      </c>
      <c r="AX83" s="4" t="s">
        <v>92</v>
      </c>
      <c r="AY83" s="8" t="s">
        <v>92</v>
      </c>
      <c r="AZ83" s="7" t="s">
        <v>92</v>
      </c>
      <c r="BA83" s="7" t="s">
        <v>92</v>
      </c>
      <c r="BB83" s="7"/>
      <c r="BC83" s="4" t="s">
        <v>92</v>
      </c>
      <c r="BD83" s="8" t="s">
        <v>92</v>
      </c>
      <c r="BE83" s="4" t="s">
        <v>92</v>
      </c>
      <c r="BF83" s="8" t="s">
        <v>92</v>
      </c>
      <c r="BG83" s="7" t="s">
        <v>92</v>
      </c>
      <c r="BH83" s="7" t="s">
        <v>92</v>
      </c>
      <c r="BI83" s="7"/>
      <c r="BJ83" s="4"/>
      <c r="BK83" s="8"/>
      <c r="BL83" s="2" t="s">
        <v>92</v>
      </c>
      <c r="BM83" s="7"/>
      <c r="BN83" s="7"/>
      <c r="BO83" s="4"/>
      <c r="BP83" s="8"/>
      <c r="BQ83" s="4"/>
      <c r="BR83" s="8"/>
      <c r="BS83" s="7"/>
      <c r="BT83" s="7"/>
      <c r="BU83" s="2" t="s">
        <v>92</v>
      </c>
      <c r="BV83" s="2" t="s">
        <v>92</v>
      </c>
      <c r="BW83" s="2" t="s">
        <v>92</v>
      </c>
      <c r="BX83" s="2" t="s">
        <v>92</v>
      </c>
      <c r="BY83" s="2" t="s">
        <v>92</v>
      </c>
      <c r="BZ83" s="2" t="s">
        <v>92</v>
      </c>
    </row>
    <row r="84">
      <c r="A84" s="2" t="s">
        <v>462</v>
      </c>
      <c r="B84" s="2" t="s">
        <v>87</v>
      </c>
      <c r="C84" s="2" t="s">
        <v>287</v>
      </c>
      <c r="D84" s="2" t="s">
        <v>89</v>
      </c>
      <c r="E84" s="2" t="s">
        <v>287</v>
      </c>
      <c r="F84" s="2" t="s">
        <v>463</v>
      </c>
      <c r="G84" s="2" t="s">
        <v>92</v>
      </c>
      <c r="H84" s="2" t="s">
        <v>92</v>
      </c>
      <c r="I84" s="2" t="s">
        <v>92</v>
      </c>
      <c r="J84" s="2" t="s">
        <v>94</v>
      </c>
      <c r="K84" s="2" t="s">
        <v>464</v>
      </c>
      <c r="L84" s="3">
        <v>5.65</v>
      </c>
      <c r="M84" s="3"/>
      <c r="N84" s="3"/>
      <c r="O84" s="2" t="s">
        <v>290</v>
      </c>
      <c r="P84" s="2" t="s">
        <v>92</v>
      </c>
      <c r="Q84" s="2" t="s">
        <v>92</v>
      </c>
      <c r="R84" s="2" t="s">
        <v>16</v>
      </c>
      <c r="S84" s="2" t="s">
        <v>92</v>
      </c>
      <c r="T84" s="2" t="s">
        <v>92</v>
      </c>
      <c r="U84" s="2" t="s">
        <v>92</v>
      </c>
      <c r="V84" s="2" t="s">
        <v>92</v>
      </c>
      <c r="W84" s="2" t="s">
        <v>92</v>
      </c>
      <c r="X84" s="2" t="s">
        <v>92</v>
      </c>
      <c r="Y84" s="2" t="s">
        <v>92</v>
      </c>
      <c r="Z84" s="4"/>
      <c r="AA84" s="4">
        <f>=ROUNDDOWN({0},0)</f>
      </c>
      <c r="AB84" s="5"/>
      <c r="AC84" s="2" t="s">
        <v>92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92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92</v>
      </c>
      <c r="BM84" s="7"/>
      <c r="BN84" s="7"/>
      <c r="BO84" s="4"/>
      <c r="BP84" s="8"/>
      <c r="BQ84" s="4"/>
      <c r="BR84" s="8"/>
      <c r="BS84" s="7"/>
      <c r="BT84" s="7"/>
      <c r="BU84" s="2" t="s">
        <v>92</v>
      </c>
      <c r="BV84" s="2" t="s">
        <v>92</v>
      </c>
      <c r="BW84" s="2" t="s">
        <v>92</v>
      </c>
      <c r="BX84" s="2" t="s">
        <v>92</v>
      </c>
      <c r="BY84" s="2" t="s">
        <v>92</v>
      </c>
      <c r="BZ84" s="2" t="s">
        <v>92</v>
      </c>
    </row>
    <row r="85">
      <c r="A85" s="2" t="s">
        <v>465</v>
      </c>
      <c r="B85" s="2" t="s">
        <v>87</v>
      </c>
      <c r="C85" s="2" t="s">
        <v>287</v>
      </c>
      <c r="D85" s="2" t="s">
        <v>89</v>
      </c>
      <c r="E85" s="2" t="s">
        <v>287</v>
      </c>
      <c r="F85" s="2" t="s">
        <v>466</v>
      </c>
      <c r="G85" s="2" t="s">
        <v>92</v>
      </c>
      <c r="H85" s="2" t="s">
        <v>92</v>
      </c>
      <c r="I85" s="2" t="s">
        <v>92</v>
      </c>
      <c r="J85" s="2" t="s">
        <v>255</v>
      </c>
      <c r="K85" s="2" t="s">
        <v>467</v>
      </c>
      <c r="L85" s="3"/>
      <c r="M85" s="3"/>
      <c r="N85" s="3"/>
      <c r="O85" s="2" t="s">
        <v>290</v>
      </c>
      <c r="P85" s="2" t="s">
        <v>92</v>
      </c>
      <c r="Q85" s="2" t="s">
        <v>92</v>
      </c>
      <c r="R85" s="2" t="s">
        <v>16</v>
      </c>
      <c r="S85" s="2" t="s">
        <v>92</v>
      </c>
      <c r="T85" s="2" t="s">
        <v>92</v>
      </c>
      <c r="U85" s="2" t="s">
        <v>92</v>
      </c>
      <c r="V85" s="2" t="s">
        <v>92</v>
      </c>
      <c r="W85" s="2" t="s">
        <v>92</v>
      </c>
      <c r="X85" s="2" t="s">
        <v>92</v>
      </c>
      <c r="Y85" s="2" t="s">
        <v>92</v>
      </c>
      <c r="Z85" s="4"/>
      <c r="AA85" s="4">
        <f>=ROUNDDOWN({0},0)</f>
      </c>
      <c r="AB85" s="5"/>
      <c r="AC85" s="2" t="s">
        <v>92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92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92</v>
      </c>
      <c r="BM85" s="7"/>
      <c r="BN85" s="7"/>
      <c r="BO85" s="4"/>
      <c r="BP85" s="8"/>
      <c r="BQ85" s="4"/>
      <c r="BR85" s="8"/>
      <c r="BS85" s="7"/>
      <c r="BT85" s="7"/>
      <c r="BU85" s="2" t="s">
        <v>92</v>
      </c>
      <c r="BV85" s="2" t="s">
        <v>92</v>
      </c>
      <c r="BW85" s="2" t="s">
        <v>92</v>
      </c>
      <c r="BX85" s="2" t="s">
        <v>92</v>
      </c>
      <c r="BY85" s="2" t="s">
        <v>92</v>
      </c>
      <c r="BZ85" s="2" t="s">
        <v>92</v>
      </c>
    </row>
    <row r="86">
      <c r="A86" s="2" t="s">
        <v>468</v>
      </c>
      <c r="B86" s="2" t="s">
        <v>87</v>
      </c>
      <c r="C86" s="2" t="s">
        <v>469</v>
      </c>
      <c r="D86" s="2" t="s">
        <v>89</v>
      </c>
      <c r="E86" s="2" t="s">
        <v>287</v>
      </c>
      <c r="F86" s="2" t="s">
        <v>470</v>
      </c>
      <c r="G86" s="2" t="s">
        <v>92</v>
      </c>
      <c r="H86" s="2" t="s">
        <v>92</v>
      </c>
      <c r="I86" s="2" t="s">
        <v>92</v>
      </c>
      <c r="J86" s="2" t="s">
        <v>94</v>
      </c>
      <c r="K86" s="2" t="s">
        <v>390</v>
      </c>
      <c r="L86" s="3"/>
      <c r="M86" s="3"/>
      <c r="N86" s="3"/>
      <c r="O86" s="2" t="s">
        <v>290</v>
      </c>
      <c r="P86" s="2" t="s">
        <v>92</v>
      </c>
      <c r="Q86" s="2" t="s">
        <v>92</v>
      </c>
      <c r="R86" s="2" t="s">
        <v>16</v>
      </c>
      <c r="S86" s="2" t="s">
        <v>92</v>
      </c>
      <c r="T86" s="2" t="s">
        <v>92</v>
      </c>
      <c r="U86" s="2" t="s">
        <v>92</v>
      </c>
      <c r="V86" s="2" t="s">
        <v>92</v>
      </c>
      <c r="W86" s="2" t="s">
        <v>92</v>
      </c>
      <c r="X86" s="2" t="s">
        <v>92</v>
      </c>
      <c r="Y86" s="2" t="s">
        <v>92</v>
      </c>
      <c r="Z86" s="4"/>
      <c r="AA86" s="4">
        <f>=ROUNDDOWN({0},0)</f>
      </c>
      <c r="AB86" s="5"/>
      <c r="AC86" s="2" t="s">
        <v>92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92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92</v>
      </c>
      <c r="BM86" s="7"/>
      <c r="BN86" s="7"/>
      <c r="BO86" s="4"/>
      <c r="BP86" s="8"/>
      <c r="BQ86" s="4"/>
      <c r="BR86" s="8"/>
      <c r="BS86" s="7"/>
      <c r="BT86" s="7"/>
      <c r="BU86" s="2" t="s">
        <v>92</v>
      </c>
      <c r="BV86" s="2" t="s">
        <v>92</v>
      </c>
      <c r="BW86" s="2" t="s">
        <v>92</v>
      </c>
      <c r="BX86" s="2" t="s">
        <v>92</v>
      </c>
      <c r="BY86" s="2" t="s">
        <v>92</v>
      </c>
      <c r="BZ86" s="2" t="s">
        <v>92</v>
      </c>
    </row>
    <row r="87">
      <c r="A87" s="2" t="s">
        <v>471</v>
      </c>
      <c r="B87" s="2" t="s">
        <v>87</v>
      </c>
      <c r="C87" s="2" t="s">
        <v>469</v>
      </c>
      <c r="D87" s="2" t="s">
        <v>89</v>
      </c>
      <c r="E87" s="2" t="s">
        <v>287</v>
      </c>
      <c r="F87" s="2" t="s">
        <v>472</v>
      </c>
      <c r="G87" s="2" t="s">
        <v>92</v>
      </c>
      <c r="H87" s="2" t="s">
        <v>92</v>
      </c>
      <c r="I87" s="2" t="s">
        <v>92</v>
      </c>
      <c r="J87" s="2" t="s">
        <v>94</v>
      </c>
      <c r="K87" s="2" t="s">
        <v>423</v>
      </c>
      <c r="L87" s="3">
        <v>15.75</v>
      </c>
      <c r="M87" s="3"/>
      <c r="N87" s="3"/>
      <c r="O87" s="2" t="s">
        <v>290</v>
      </c>
      <c r="P87" s="2" t="s">
        <v>92</v>
      </c>
      <c r="Q87" s="2" t="s">
        <v>92</v>
      </c>
      <c r="R87" s="2" t="s">
        <v>16</v>
      </c>
      <c r="S87" s="2" t="s">
        <v>92</v>
      </c>
      <c r="T87" s="2" t="s">
        <v>92</v>
      </c>
      <c r="U87" s="2" t="s">
        <v>92</v>
      </c>
      <c r="V87" s="2" t="s">
        <v>92</v>
      </c>
      <c r="W87" s="2" t="s">
        <v>92</v>
      </c>
      <c r="X87" s="2" t="s">
        <v>92</v>
      </c>
      <c r="Y87" s="2" t="s">
        <v>92</v>
      </c>
      <c r="Z87" s="4"/>
      <c r="AA87" s="4">
        <f>=ROUNDDOWN({0},0)</f>
      </c>
      <c r="AB87" s="5"/>
      <c r="AC87" s="2" t="s">
        <v>92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92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92</v>
      </c>
      <c r="BD87" s="8" t="s">
        <v>92</v>
      </c>
      <c r="BE87" s="4" t="s">
        <v>92</v>
      </c>
      <c r="BF87" s="8" t="s">
        <v>92</v>
      </c>
      <c r="BG87" s="7" t="s">
        <v>92</v>
      </c>
      <c r="BH87" s="7" t="s">
        <v>92</v>
      </c>
      <c r="BI87" s="7"/>
      <c r="BJ87" s="4"/>
      <c r="BK87" s="8"/>
      <c r="BL87" s="2" t="s">
        <v>92</v>
      </c>
      <c r="BM87" s="7"/>
      <c r="BN87" s="7"/>
      <c r="BO87" s="4"/>
      <c r="BP87" s="8"/>
      <c r="BQ87" s="4"/>
      <c r="BR87" s="8"/>
      <c r="BS87" s="7"/>
      <c r="BT87" s="7"/>
      <c r="BU87" s="2" t="s">
        <v>92</v>
      </c>
      <c r="BV87" s="2" t="s">
        <v>92</v>
      </c>
      <c r="BW87" s="2" t="s">
        <v>92</v>
      </c>
      <c r="BX87" s="2" t="s">
        <v>92</v>
      </c>
      <c r="BY87" s="2" t="s">
        <v>92</v>
      </c>
      <c r="BZ87" s="2" t="s">
        <v>92</v>
      </c>
    </row>
    <row r="88">
      <c r="A88" s="2" t="s">
        <v>473</v>
      </c>
      <c r="B88" s="2" t="s">
        <v>87</v>
      </c>
      <c r="C88" s="2" t="s">
        <v>469</v>
      </c>
      <c r="D88" s="2" t="s">
        <v>89</v>
      </c>
      <c r="E88" s="2" t="s">
        <v>287</v>
      </c>
      <c r="F88" s="2" t="s">
        <v>472</v>
      </c>
      <c r="G88" s="2" t="s">
        <v>92</v>
      </c>
      <c r="H88" s="2" t="s">
        <v>92</v>
      </c>
      <c r="I88" s="2" t="s">
        <v>92</v>
      </c>
      <c r="J88" s="2" t="s">
        <v>94</v>
      </c>
      <c r="K88" s="2" t="s">
        <v>196</v>
      </c>
      <c r="L88" s="3">
        <v>13.5</v>
      </c>
      <c r="M88" s="3"/>
      <c r="N88" s="3"/>
      <c r="O88" s="2" t="s">
        <v>290</v>
      </c>
      <c r="P88" s="2" t="s">
        <v>92</v>
      </c>
      <c r="Q88" s="2" t="s">
        <v>92</v>
      </c>
      <c r="R88" s="2" t="s">
        <v>16</v>
      </c>
      <c r="S88" s="2" t="s">
        <v>92</v>
      </c>
      <c r="T88" s="2" t="s">
        <v>92</v>
      </c>
      <c r="U88" s="2" t="s">
        <v>92</v>
      </c>
      <c r="V88" s="2" t="s">
        <v>92</v>
      </c>
      <c r="W88" s="2" t="s">
        <v>92</v>
      </c>
      <c r="X88" s="2" t="s">
        <v>92</v>
      </c>
      <c r="Y88" s="2" t="s">
        <v>92</v>
      </c>
      <c r="Z88" s="4"/>
      <c r="AA88" s="4">
        <f>=ROUNDDOWN({0},0)</f>
      </c>
      <c r="AB88" s="5"/>
      <c r="AC88" s="2" t="s">
        <v>92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92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92</v>
      </c>
      <c r="BD88" s="8" t="s">
        <v>92</v>
      </c>
      <c r="BE88" s="4" t="s">
        <v>92</v>
      </c>
      <c r="BF88" s="8" t="s">
        <v>92</v>
      </c>
      <c r="BG88" s="7" t="s">
        <v>92</v>
      </c>
      <c r="BH88" s="7" t="s">
        <v>92</v>
      </c>
      <c r="BI88" s="7"/>
      <c r="BJ88" s="4"/>
      <c r="BK88" s="8"/>
      <c r="BL88" s="2" t="s">
        <v>92</v>
      </c>
      <c r="BM88" s="7"/>
      <c r="BN88" s="7"/>
      <c r="BO88" s="4"/>
      <c r="BP88" s="8"/>
      <c r="BQ88" s="4"/>
      <c r="BR88" s="8"/>
      <c r="BS88" s="7"/>
      <c r="BT88" s="7"/>
      <c r="BU88" s="2" t="s">
        <v>92</v>
      </c>
      <c r="BV88" s="2" t="s">
        <v>92</v>
      </c>
      <c r="BW88" s="2" t="s">
        <v>92</v>
      </c>
      <c r="BX88" s="2" t="s">
        <v>92</v>
      </c>
      <c r="BY88" s="2" t="s">
        <v>92</v>
      </c>
      <c r="BZ88" s="2" t="s">
        <v>92</v>
      </c>
    </row>
    <row r="89">
      <c r="A89" s="2" t="s">
        <v>474</v>
      </c>
      <c r="B89" s="2" t="s">
        <v>87</v>
      </c>
      <c r="C89" s="2" t="s">
        <v>469</v>
      </c>
      <c r="D89" s="2" t="s">
        <v>89</v>
      </c>
      <c r="E89" s="2" t="s">
        <v>90</v>
      </c>
      <c r="F89" s="2" t="s">
        <v>475</v>
      </c>
      <c r="G89" s="2" t="s">
        <v>475</v>
      </c>
      <c r="H89" s="2" t="s">
        <v>475</v>
      </c>
      <c r="I89" s="2" t="s">
        <v>476</v>
      </c>
      <c r="J89" s="2" t="s">
        <v>94</v>
      </c>
      <c r="K89" s="2" t="s">
        <v>196</v>
      </c>
      <c r="L89" s="3">
        <v>11.25</v>
      </c>
      <c r="M89" s="3">
        <v>11.81</v>
      </c>
      <c r="N89" s="3">
        <v>24.99</v>
      </c>
      <c r="O89" s="2" t="s">
        <v>96</v>
      </c>
      <c r="P89" s="2" t="s">
        <v>274</v>
      </c>
      <c r="Q89" s="2" t="s">
        <v>98</v>
      </c>
      <c r="R89" s="2" t="s">
        <v>92</v>
      </c>
      <c r="S89" s="2" t="s">
        <v>92</v>
      </c>
      <c r="T89" s="2" t="s">
        <v>92</v>
      </c>
      <c r="U89" s="2" t="s">
        <v>92</v>
      </c>
      <c r="V89" s="2" t="s">
        <v>477</v>
      </c>
      <c r="W89" s="2" t="s">
        <v>478</v>
      </c>
      <c r="X89" s="2" t="s">
        <v>101</v>
      </c>
      <c r="Y89" s="2" t="s">
        <v>479</v>
      </c>
      <c r="Z89" s="4">
        <v>352</v>
      </c>
      <c r="AA89" s="4">
        <f>=ROUNDDOWN(14.08,0)</f>
      </c>
      <c r="AB89" s="5">
        <v>25</v>
      </c>
      <c r="AC89" s="2" t="s">
        <v>480</v>
      </c>
      <c r="AD89" s="4">
        <v>400</v>
      </c>
      <c r="AE89" s="4">
        <v>800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92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153</v>
      </c>
      <c r="BK89" s="8">
        <v>1772.53</v>
      </c>
      <c r="BL89" s="2" t="s">
        <v>481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96</v>
      </c>
      <c r="BW89" s="2" t="s">
        <v>482</v>
      </c>
      <c r="BX89" s="2" t="s">
        <v>483</v>
      </c>
      <c r="BY89" s="2" t="s">
        <v>108</v>
      </c>
      <c r="BZ89" s="2" t="s">
        <v>92</v>
      </c>
    </row>
    <row r="90">
      <c r="A90" s="2" t="s">
        <v>484</v>
      </c>
      <c r="B90" s="2" t="s">
        <v>87</v>
      </c>
      <c r="C90" s="2" t="s">
        <v>469</v>
      </c>
      <c r="D90" s="2" t="s">
        <v>89</v>
      </c>
      <c r="E90" s="2" t="s">
        <v>90</v>
      </c>
      <c r="F90" s="2" t="s">
        <v>470</v>
      </c>
      <c r="G90" s="2" t="s">
        <v>470</v>
      </c>
      <c r="H90" s="2" t="s">
        <v>470</v>
      </c>
      <c r="I90" s="2" t="s">
        <v>485</v>
      </c>
      <c r="J90" s="2" t="s">
        <v>182</v>
      </c>
      <c r="K90" s="2" t="s">
        <v>312</v>
      </c>
      <c r="L90" s="3">
        <v>22.5</v>
      </c>
      <c r="M90" s="3">
        <v>23.62</v>
      </c>
      <c r="N90" s="3">
        <v>44.99</v>
      </c>
      <c r="O90" s="2" t="s">
        <v>96</v>
      </c>
      <c r="P90" s="2" t="s">
        <v>97</v>
      </c>
      <c r="Q90" s="2" t="s">
        <v>98</v>
      </c>
      <c r="R90" s="2" t="s">
        <v>92</v>
      </c>
      <c r="S90" s="2" t="s">
        <v>486</v>
      </c>
      <c r="T90" s="2" t="s">
        <v>92</v>
      </c>
      <c r="U90" s="2" t="s">
        <v>92</v>
      </c>
      <c r="V90" s="2" t="s">
        <v>487</v>
      </c>
      <c r="W90" s="2" t="s">
        <v>478</v>
      </c>
      <c r="X90" s="2" t="s">
        <v>101</v>
      </c>
      <c r="Y90" s="2" t="s">
        <v>103</v>
      </c>
      <c r="Z90" s="4">
        <v>79</v>
      </c>
      <c r="AA90" s="4">
        <f>=ROUNDDOWN(13.1666666666667,0)</f>
      </c>
      <c r="AB90" s="5">
        <v>6</v>
      </c>
      <c r="AC90" s="2" t="s">
        <v>488</v>
      </c>
      <c r="AD90" s="4">
        <v>60</v>
      </c>
      <c r="AE90" s="4">
        <v>110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92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64</v>
      </c>
      <c r="BK90" s="8">
        <v>1356.05</v>
      </c>
      <c r="BL90" s="2" t="s">
        <v>489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96</v>
      </c>
      <c r="BW90" s="2" t="s">
        <v>106</v>
      </c>
      <c r="BX90" s="2" t="s">
        <v>490</v>
      </c>
      <c r="BY90" s="2" t="s">
        <v>108</v>
      </c>
      <c r="BZ90" s="2" t="s">
        <v>92</v>
      </c>
    </row>
    <row r="91">
      <c r="A91" s="2" t="s">
        <v>491</v>
      </c>
      <c r="B91" s="2" t="s">
        <v>492</v>
      </c>
      <c r="C91" s="2" t="s">
        <v>493</v>
      </c>
      <c r="D91" s="2" t="s">
        <v>89</v>
      </c>
      <c r="E91" s="2" t="s">
        <v>323</v>
      </c>
      <c r="F91" s="2" t="s">
        <v>494</v>
      </c>
      <c r="G91" s="2" t="s">
        <v>494</v>
      </c>
      <c r="H91" s="2" t="s">
        <v>494</v>
      </c>
      <c r="I91" s="2" t="s">
        <v>495</v>
      </c>
      <c r="J91" s="2" t="s">
        <v>143</v>
      </c>
      <c r="K91" s="2" t="s">
        <v>341</v>
      </c>
      <c r="L91" s="3">
        <v>22.28</v>
      </c>
      <c r="M91" s="3">
        <v>23.39</v>
      </c>
      <c r="N91" s="3">
        <v>59.99</v>
      </c>
      <c r="O91" s="2" t="s">
        <v>96</v>
      </c>
      <c r="P91" s="2" t="s">
        <v>97</v>
      </c>
      <c r="Q91" s="2" t="s">
        <v>98</v>
      </c>
      <c r="R91" s="2" t="s">
        <v>92</v>
      </c>
      <c r="S91" s="2" t="s">
        <v>92</v>
      </c>
      <c r="T91" s="2" t="s">
        <v>496</v>
      </c>
      <c r="U91" s="2" t="s">
        <v>116</v>
      </c>
      <c r="V91" s="2" t="s">
        <v>117</v>
      </c>
      <c r="W91" s="2" t="s">
        <v>435</v>
      </c>
      <c r="X91" s="2" t="s">
        <v>92</v>
      </c>
      <c r="Y91" s="2" t="s">
        <v>497</v>
      </c>
      <c r="Z91" s="4">
        <v>103</v>
      </c>
      <c r="AA91" s="4">
        <f>=ROUNDDOWN(51.5,0)</f>
      </c>
      <c r="AB91" s="5">
        <v>2</v>
      </c>
      <c r="AC91" s="2" t="s">
        <v>92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92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92</v>
      </c>
      <c r="BD91" s="8" t="s">
        <v>92</v>
      </c>
      <c r="BE91" s="4" t="s">
        <v>92</v>
      </c>
      <c r="BF91" s="8" t="s">
        <v>92</v>
      </c>
      <c r="BG91" s="7" t="s">
        <v>92</v>
      </c>
      <c r="BH91" s="7" t="s">
        <v>92</v>
      </c>
      <c r="BI91" s="7"/>
      <c r="BJ91" s="4">
        <v>13</v>
      </c>
      <c r="BK91" s="8">
        <v>294.25</v>
      </c>
      <c r="BL91" s="2" t="s">
        <v>498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96</v>
      </c>
      <c r="BW91" s="2" t="s">
        <v>329</v>
      </c>
      <c r="BX91" s="2" t="s">
        <v>92</v>
      </c>
      <c r="BY91" s="2" t="s">
        <v>108</v>
      </c>
      <c r="BZ91" s="2" t="s">
        <v>92</v>
      </c>
    </row>
    <row r="92">
      <c r="A92" s="2" t="s">
        <v>499</v>
      </c>
      <c r="B92" s="2" t="s">
        <v>492</v>
      </c>
      <c r="C92" s="2" t="s">
        <v>493</v>
      </c>
      <c r="D92" s="2" t="s">
        <v>89</v>
      </c>
      <c r="E92" s="2" t="s">
        <v>323</v>
      </c>
      <c r="F92" s="2" t="s">
        <v>494</v>
      </c>
      <c r="G92" s="2" t="s">
        <v>494</v>
      </c>
      <c r="H92" s="2" t="s">
        <v>494</v>
      </c>
      <c r="I92" s="2" t="s">
        <v>495</v>
      </c>
      <c r="J92" s="2" t="s">
        <v>143</v>
      </c>
      <c r="K92" s="2" t="s">
        <v>500</v>
      </c>
      <c r="L92" s="3">
        <v>22.28</v>
      </c>
      <c r="M92" s="3">
        <v>23.39</v>
      </c>
      <c r="N92" s="3">
        <v>59.99</v>
      </c>
      <c r="O92" s="2" t="s">
        <v>96</v>
      </c>
      <c r="P92" s="2" t="s">
        <v>97</v>
      </c>
      <c r="Q92" s="2" t="s">
        <v>98</v>
      </c>
      <c r="R92" s="2" t="s">
        <v>92</v>
      </c>
      <c r="S92" s="2" t="s">
        <v>92</v>
      </c>
      <c r="T92" s="2" t="s">
        <v>496</v>
      </c>
      <c r="U92" s="2" t="s">
        <v>116</v>
      </c>
      <c r="V92" s="2" t="s">
        <v>117</v>
      </c>
      <c r="W92" s="2" t="s">
        <v>435</v>
      </c>
      <c r="X92" s="2" t="s">
        <v>92</v>
      </c>
      <c r="Y92" s="2" t="s">
        <v>497</v>
      </c>
      <c r="Z92" s="4">
        <v>147</v>
      </c>
      <c r="AA92" s="4">
        <f>=ROUNDDOWN(147,0)</f>
      </c>
      <c r="AB92" s="5">
        <v>1</v>
      </c>
      <c r="AC92" s="2" t="s">
        <v>92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92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92</v>
      </c>
      <c r="BD92" s="8" t="s">
        <v>92</v>
      </c>
      <c r="BE92" s="4" t="s">
        <v>92</v>
      </c>
      <c r="BF92" s="8" t="s">
        <v>92</v>
      </c>
      <c r="BG92" s="7" t="s">
        <v>92</v>
      </c>
      <c r="BH92" s="7" t="s">
        <v>92</v>
      </c>
      <c r="BI92" s="7"/>
      <c r="BJ92" s="4">
        <v>3</v>
      </c>
      <c r="BK92" s="8">
        <v>110.53</v>
      </c>
      <c r="BL92" s="2" t="s">
        <v>501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96</v>
      </c>
      <c r="BW92" s="2" t="s">
        <v>329</v>
      </c>
      <c r="BX92" s="2" t="s">
        <v>92</v>
      </c>
      <c r="BY92" s="2" t="s">
        <v>108</v>
      </c>
      <c r="BZ92" s="2" t="s">
        <v>92</v>
      </c>
    </row>
    <row r="93">
      <c r="A93" s="2" t="s">
        <v>502</v>
      </c>
      <c r="B93" s="2" t="s">
        <v>492</v>
      </c>
      <c r="C93" s="2" t="s">
        <v>493</v>
      </c>
      <c r="D93" s="2" t="s">
        <v>89</v>
      </c>
      <c r="E93" s="2" t="s">
        <v>323</v>
      </c>
      <c r="F93" s="2" t="s">
        <v>494</v>
      </c>
      <c r="G93" s="2" t="s">
        <v>494</v>
      </c>
      <c r="H93" s="2" t="s">
        <v>494</v>
      </c>
      <c r="I93" s="2" t="s">
        <v>495</v>
      </c>
      <c r="J93" s="2" t="s">
        <v>143</v>
      </c>
      <c r="K93" s="2" t="s">
        <v>174</v>
      </c>
      <c r="L93" s="3">
        <v>22.28</v>
      </c>
      <c r="M93" s="3">
        <v>23.39</v>
      </c>
      <c r="N93" s="3">
        <v>59.99</v>
      </c>
      <c r="O93" s="2" t="s">
        <v>96</v>
      </c>
      <c r="P93" s="2" t="s">
        <v>97</v>
      </c>
      <c r="Q93" s="2" t="s">
        <v>98</v>
      </c>
      <c r="R93" s="2" t="s">
        <v>92</v>
      </c>
      <c r="S93" s="2" t="s">
        <v>92</v>
      </c>
      <c r="T93" s="2" t="s">
        <v>496</v>
      </c>
      <c r="U93" s="2" t="s">
        <v>116</v>
      </c>
      <c r="V93" s="2" t="s">
        <v>117</v>
      </c>
      <c r="W93" s="2" t="s">
        <v>435</v>
      </c>
      <c r="X93" s="2" t="s">
        <v>92</v>
      </c>
      <c r="Y93" s="2" t="s">
        <v>497</v>
      </c>
      <c r="Z93" s="4">
        <v>124</v>
      </c>
      <c r="AA93" s="4">
        <f>=ROUNDDOWN(124,0)</f>
      </c>
      <c r="AB93" s="5">
        <v>1</v>
      </c>
      <c r="AC93" s="2" t="s">
        <v>92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92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92</v>
      </c>
      <c r="BD93" s="8" t="s">
        <v>92</v>
      </c>
      <c r="BE93" s="4" t="s">
        <v>92</v>
      </c>
      <c r="BF93" s="8" t="s">
        <v>92</v>
      </c>
      <c r="BG93" s="7" t="s">
        <v>92</v>
      </c>
      <c r="BH93" s="7" t="s">
        <v>92</v>
      </c>
      <c r="BI93" s="7"/>
      <c r="BJ93" s="4">
        <v>10</v>
      </c>
      <c r="BK93" s="8">
        <v>251.99</v>
      </c>
      <c r="BL93" s="2" t="s">
        <v>503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96</v>
      </c>
      <c r="BW93" s="2" t="s">
        <v>329</v>
      </c>
      <c r="BX93" s="2" t="s">
        <v>92</v>
      </c>
      <c r="BY93" s="2" t="s">
        <v>108</v>
      </c>
      <c r="BZ93" s="2" t="s">
        <v>92</v>
      </c>
    </row>
    <row r="94">
      <c r="A94" s="2" t="s">
        <v>504</v>
      </c>
      <c r="B94" s="2" t="s">
        <v>492</v>
      </c>
      <c r="C94" s="2" t="s">
        <v>493</v>
      </c>
      <c r="D94" s="2" t="s">
        <v>89</v>
      </c>
      <c r="E94" s="2" t="s">
        <v>323</v>
      </c>
      <c r="F94" s="2" t="s">
        <v>494</v>
      </c>
      <c r="G94" s="2" t="s">
        <v>494</v>
      </c>
      <c r="H94" s="2" t="s">
        <v>494</v>
      </c>
      <c r="I94" s="2" t="s">
        <v>495</v>
      </c>
      <c r="J94" s="2" t="s">
        <v>143</v>
      </c>
      <c r="K94" s="2" t="s">
        <v>113</v>
      </c>
      <c r="L94" s="3">
        <v>22.28</v>
      </c>
      <c r="M94" s="3">
        <v>23.39</v>
      </c>
      <c r="N94" s="3">
        <v>59.99</v>
      </c>
      <c r="O94" s="2" t="s">
        <v>96</v>
      </c>
      <c r="P94" s="2" t="s">
        <v>97</v>
      </c>
      <c r="Q94" s="2" t="s">
        <v>98</v>
      </c>
      <c r="R94" s="2" t="s">
        <v>92</v>
      </c>
      <c r="S94" s="2" t="s">
        <v>92</v>
      </c>
      <c r="T94" s="2" t="s">
        <v>496</v>
      </c>
      <c r="U94" s="2" t="s">
        <v>116</v>
      </c>
      <c r="V94" s="2" t="s">
        <v>117</v>
      </c>
      <c r="W94" s="2" t="s">
        <v>435</v>
      </c>
      <c r="X94" s="2" t="s">
        <v>92</v>
      </c>
      <c r="Y94" s="2" t="s">
        <v>497</v>
      </c>
      <c r="Z94" s="4">
        <v>131</v>
      </c>
      <c r="AA94" s="4">
        <f>=ROUNDDOWN(65.5,0)</f>
      </c>
      <c r="AB94" s="5">
        <v>2</v>
      </c>
      <c r="AC94" s="2" t="s">
        <v>92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92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92</v>
      </c>
      <c r="BD94" s="8" t="s">
        <v>92</v>
      </c>
      <c r="BE94" s="4" t="s">
        <v>92</v>
      </c>
      <c r="BF94" s="8" t="s">
        <v>92</v>
      </c>
      <c r="BG94" s="7" t="s">
        <v>92</v>
      </c>
      <c r="BH94" s="7" t="s">
        <v>92</v>
      </c>
      <c r="BI94" s="7"/>
      <c r="BJ94" s="4">
        <v>2</v>
      </c>
      <c r="BK94" s="8">
        <v>49.12</v>
      </c>
      <c r="BL94" s="2" t="s">
        <v>505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96</v>
      </c>
      <c r="BW94" s="2" t="s">
        <v>506</v>
      </c>
      <c r="BX94" s="2" t="s">
        <v>92</v>
      </c>
      <c r="BY94" s="2" t="s">
        <v>108</v>
      </c>
      <c r="BZ94" s="2" t="s">
        <v>92</v>
      </c>
    </row>
    <row r="95">
      <c r="A95" s="2" t="s">
        <v>507</v>
      </c>
      <c r="B95" s="2" t="s">
        <v>492</v>
      </c>
      <c r="C95" s="2" t="s">
        <v>508</v>
      </c>
      <c r="D95" s="2" t="s">
        <v>89</v>
      </c>
      <c r="E95" s="2" t="s">
        <v>90</v>
      </c>
      <c r="F95" s="2" t="s">
        <v>509</v>
      </c>
      <c r="G95" s="2" t="s">
        <v>510</v>
      </c>
      <c r="H95" s="2" t="s">
        <v>510</v>
      </c>
      <c r="I95" s="2" t="s">
        <v>511</v>
      </c>
      <c r="J95" s="2" t="s">
        <v>143</v>
      </c>
      <c r="K95" s="2" t="s">
        <v>455</v>
      </c>
      <c r="L95" s="3">
        <v>14.86</v>
      </c>
      <c r="M95" s="3">
        <v>15.6</v>
      </c>
      <c r="N95" s="3">
        <v>34.99</v>
      </c>
      <c r="O95" s="2" t="s">
        <v>96</v>
      </c>
      <c r="P95" s="2" t="s">
        <v>197</v>
      </c>
      <c r="Q95" s="2" t="s">
        <v>98</v>
      </c>
      <c r="R95" s="2" t="s">
        <v>92</v>
      </c>
      <c r="S95" s="2" t="s">
        <v>512</v>
      </c>
      <c r="T95" s="2" t="s">
        <v>496</v>
      </c>
      <c r="U95" s="2" t="s">
        <v>92</v>
      </c>
      <c r="V95" s="2" t="s">
        <v>117</v>
      </c>
      <c r="W95" s="2" t="s">
        <v>435</v>
      </c>
      <c r="X95" s="2" t="s">
        <v>92</v>
      </c>
      <c r="Y95" s="2" t="s">
        <v>103</v>
      </c>
      <c r="Z95" s="4">
        <v>99</v>
      </c>
      <c r="AA95" s="4">
        <f>=ROUNDDOWN(3.3,0)</f>
      </c>
      <c r="AB95" s="5">
        <v>30</v>
      </c>
      <c r="AC95" s="2" t="s">
        <v>513</v>
      </c>
      <c r="AD95" s="4">
        <v>500</v>
      </c>
      <c r="AE95" s="4">
        <v>1870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92</v>
      </c>
      <c r="BD95" s="8" t="s">
        <v>92</v>
      </c>
      <c r="BE95" s="4" t="s">
        <v>92</v>
      </c>
      <c r="BF95" s="8" t="s">
        <v>92</v>
      </c>
      <c r="BG95" s="7" t="s">
        <v>92</v>
      </c>
      <c r="BH95" s="7" t="s">
        <v>92</v>
      </c>
      <c r="BI95" s="7"/>
      <c r="BJ95" s="4">
        <v>213</v>
      </c>
      <c r="BK95" s="8">
        <v>3227.98</v>
      </c>
      <c r="BL95" s="2" t="s">
        <v>514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96</v>
      </c>
      <c r="BW95" s="2" t="s">
        <v>106</v>
      </c>
      <c r="BX95" s="2" t="s">
        <v>515</v>
      </c>
      <c r="BY95" s="2" t="s">
        <v>108</v>
      </c>
      <c r="BZ95" s="2" t="s">
        <v>92</v>
      </c>
    </row>
    <row r="96">
      <c r="A96" s="2" t="s">
        <v>516</v>
      </c>
      <c r="B96" s="2" t="s">
        <v>492</v>
      </c>
      <c r="C96" s="2" t="s">
        <v>508</v>
      </c>
      <c r="D96" s="2" t="s">
        <v>89</v>
      </c>
      <c r="E96" s="2" t="s">
        <v>90</v>
      </c>
      <c r="F96" s="2" t="s">
        <v>509</v>
      </c>
      <c r="G96" s="2" t="s">
        <v>510</v>
      </c>
      <c r="H96" s="2" t="s">
        <v>510</v>
      </c>
      <c r="I96" s="2" t="s">
        <v>517</v>
      </c>
      <c r="J96" s="2" t="s">
        <v>143</v>
      </c>
      <c r="K96" s="2" t="s">
        <v>212</v>
      </c>
      <c r="L96" s="3">
        <v>14.86</v>
      </c>
      <c r="M96" s="3">
        <v>15.6</v>
      </c>
      <c r="N96" s="3">
        <v>34.99</v>
      </c>
      <c r="O96" s="2" t="s">
        <v>96</v>
      </c>
      <c r="P96" s="2" t="s">
        <v>274</v>
      </c>
      <c r="Q96" s="2" t="s">
        <v>98</v>
      </c>
      <c r="R96" s="2" t="s">
        <v>92</v>
      </c>
      <c r="S96" s="2" t="s">
        <v>518</v>
      </c>
      <c r="T96" s="2" t="s">
        <v>92</v>
      </c>
      <c r="U96" s="2" t="s">
        <v>92</v>
      </c>
      <c r="V96" s="2" t="s">
        <v>117</v>
      </c>
      <c r="W96" s="2" t="s">
        <v>435</v>
      </c>
      <c r="X96" s="2" t="s">
        <v>92</v>
      </c>
      <c r="Y96" s="2" t="s">
        <v>519</v>
      </c>
      <c r="Z96" s="4">
        <v>542</v>
      </c>
      <c r="AA96" s="4">
        <f>=ROUNDDOWN(25.8095238095238,0)</f>
      </c>
      <c r="AB96" s="5">
        <v>21</v>
      </c>
      <c r="AC96" s="2" t="s">
        <v>520</v>
      </c>
      <c r="AD96" s="4">
        <v>220</v>
      </c>
      <c r="AE96" s="4">
        <v>820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92</v>
      </c>
      <c r="BD96" s="8" t="s">
        <v>92</v>
      </c>
      <c r="BE96" s="4" t="s">
        <v>92</v>
      </c>
      <c r="BF96" s="8" t="s">
        <v>92</v>
      </c>
      <c r="BG96" s="7" t="s">
        <v>92</v>
      </c>
      <c r="BH96" s="7" t="s">
        <v>92</v>
      </c>
      <c r="BI96" s="7"/>
      <c r="BJ96" s="4">
        <v>119</v>
      </c>
      <c r="BK96" s="8">
        <v>1792.26</v>
      </c>
      <c r="BL96" s="2" t="s">
        <v>521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96</v>
      </c>
      <c r="BW96" s="2" t="s">
        <v>522</v>
      </c>
      <c r="BX96" s="2" t="s">
        <v>523</v>
      </c>
      <c r="BY96" s="2" t="s">
        <v>108</v>
      </c>
      <c r="BZ96" s="2" t="s">
        <v>92</v>
      </c>
    </row>
    <row r="97">
      <c r="A97" s="2" t="s">
        <v>524</v>
      </c>
      <c r="B97" s="2" t="s">
        <v>492</v>
      </c>
      <c r="C97" s="2" t="s">
        <v>508</v>
      </c>
      <c r="D97" s="2" t="s">
        <v>89</v>
      </c>
      <c r="E97" s="2" t="s">
        <v>90</v>
      </c>
      <c r="F97" s="2" t="s">
        <v>509</v>
      </c>
      <c r="G97" s="2" t="s">
        <v>510</v>
      </c>
      <c r="H97" s="2" t="s">
        <v>510</v>
      </c>
      <c r="I97" s="2" t="s">
        <v>511</v>
      </c>
      <c r="J97" s="2" t="s">
        <v>143</v>
      </c>
      <c r="K97" s="2" t="s">
        <v>525</v>
      </c>
      <c r="L97" s="3">
        <v>14.86</v>
      </c>
      <c r="M97" s="3">
        <v>15.6</v>
      </c>
      <c r="N97" s="3">
        <v>34.99</v>
      </c>
      <c r="O97" s="2" t="s">
        <v>96</v>
      </c>
      <c r="P97" s="2" t="s">
        <v>274</v>
      </c>
      <c r="Q97" s="2" t="s">
        <v>98</v>
      </c>
      <c r="R97" s="2" t="s">
        <v>92</v>
      </c>
      <c r="S97" s="2" t="s">
        <v>526</v>
      </c>
      <c r="T97" s="2" t="s">
        <v>496</v>
      </c>
      <c r="U97" s="2" t="s">
        <v>92</v>
      </c>
      <c r="V97" s="2" t="s">
        <v>117</v>
      </c>
      <c r="W97" s="2" t="s">
        <v>435</v>
      </c>
      <c r="X97" s="2" t="s">
        <v>92</v>
      </c>
      <c r="Y97" s="2" t="s">
        <v>527</v>
      </c>
      <c r="Z97" s="4">
        <v>278</v>
      </c>
      <c r="AA97" s="4">
        <f>=ROUNDDOWN(19.8571428571429,0)</f>
      </c>
      <c r="AB97" s="5">
        <v>14</v>
      </c>
      <c r="AC97" s="2" t="s">
        <v>513</v>
      </c>
      <c r="AD97" s="4">
        <v>500</v>
      </c>
      <c r="AE97" s="4">
        <v>700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92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92</v>
      </c>
      <c r="BD97" s="8" t="s">
        <v>92</v>
      </c>
      <c r="BE97" s="4" t="s">
        <v>92</v>
      </c>
      <c r="BF97" s="8" t="s">
        <v>92</v>
      </c>
      <c r="BG97" s="7" t="s">
        <v>92</v>
      </c>
      <c r="BH97" s="7" t="s">
        <v>92</v>
      </c>
      <c r="BI97" s="7"/>
      <c r="BJ97" s="4">
        <v>122</v>
      </c>
      <c r="BK97" s="8">
        <v>1867.76</v>
      </c>
      <c r="BL97" s="2" t="s">
        <v>528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96</v>
      </c>
      <c r="BW97" s="2" t="s">
        <v>529</v>
      </c>
      <c r="BX97" s="2" t="s">
        <v>530</v>
      </c>
      <c r="BY97" s="2" t="s">
        <v>108</v>
      </c>
      <c r="BZ97" s="2" t="s">
        <v>92</v>
      </c>
    </row>
    <row r="98">
      <c r="A98" s="2" t="s">
        <v>531</v>
      </c>
      <c r="B98" s="2" t="s">
        <v>492</v>
      </c>
      <c r="C98" s="2" t="s">
        <v>508</v>
      </c>
      <c r="D98" s="2" t="s">
        <v>89</v>
      </c>
      <c r="E98" s="2" t="s">
        <v>90</v>
      </c>
      <c r="F98" s="2" t="s">
        <v>509</v>
      </c>
      <c r="G98" s="2" t="s">
        <v>510</v>
      </c>
      <c r="H98" s="2" t="s">
        <v>510</v>
      </c>
      <c r="I98" s="2" t="s">
        <v>511</v>
      </c>
      <c r="J98" s="2" t="s">
        <v>143</v>
      </c>
      <c r="K98" s="2" t="s">
        <v>335</v>
      </c>
      <c r="L98" s="3">
        <v>14.86</v>
      </c>
      <c r="M98" s="3">
        <v>15.6</v>
      </c>
      <c r="N98" s="3">
        <v>34.99</v>
      </c>
      <c r="O98" s="2" t="s">
        <v>96</v>
      </c>
      <c r="P98" s="2" t="s">
        <v>197</v>
      </c>
      <c r="Q98" s="2" t="s">
        <v>98</v>
      </c>
      <c r="R98" s="2" t="s">
        <v>92</v>
      </c>
      <c r="S98" s="2" t="s">
        <v>532</v>
      </c>
      <c r="T98" s="2" t="s">
        <v>496</v>
      </c>
      <c r="U98" s="2" t="s">
        <v>92</v>
      </c>
      <c r="V98" s="2" t="s">
        <v>117</v>
      </c>
      <c r="W98" s="2" t="s">
        <v>435</v>
      </c>
      <c r="X98" s="2" t="s">
        <v>92</v>
      </c>
      <c r="Y98" s="2" t="s">
        <v>103</v>
      </c>
      <c r="Z98" s="4">
        <v>1479</v>
      </c>
      <c r="AA98" s="4">
        <f>=ROUNDDOWN(38.9210526315789,0)</f>
      </c>
      <c r="AB98" s="5">
        <v>38</v>
      </c>
      <c r="AC98" s="2" t="s">
        <v>533</v>
      </c>
      <c r="AD98" s="4">
        <v>800</v>
      </c>
      <c r="AE98" s="4">
        <v>800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92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92</v>
      </c>
      <c r="BD98" s="8" t="s">
        <v>92</v>
      </c>
      <c r="BE98" s="4" t="s">
        <v>92</v>
      </c>
      <c r="BF98" s="8" t="s">
        <v>92</v>
      </c>
      <c r="BG98" s="7" t="s">
        <v>92</v>
      </c>
      <c r="BH98" s="7" t="s">
        <v>92</v>
      </c>
      <c r="BI98" s="7"/>
      <c r="BJ98" s="4">
        <v>241</v>
      </c>
      <c r="BK98" s="8">
        <v>3657.19</v>
      </c>
      <c r="BL98" s="2" t="s">
        <v>534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96</v>
      </c>
      <c r="BW98" s="2" t="s">
        <v>106</v>
      </c>
      <c r="BX98" s="2" t="s">
        <v>535</v>
      </c>
      <c r="BY98" s="2" t="s">
        <v>108</v>
      </c>
      <c r="BZ98" s="2" t="s">
        <v>92</v>
      </c>
    </row>
    <row r="99">
      <c r="A99" s="2" t="s">
        <v>536</v>
      </c>
      <c r="B99" s="2" t="s">
        <v>492</v>
      </c>
      <c r="C99" s="2" t="s">
        <v>508</v>
      </c>
      <c r="D99" s="2" t="s">
        <v>89</v>
      </c>
      <c r="E99" s="2" t="s">
        <v>90</v>
      </c>
      <c r="F99" s="2" t="s">
        <v>509</v>
      </c>
      <c r="G99" s="2" t="s">
        <v>510</v>
      </c>
      <c r="H99" s="2" t="s">
        <v>510</v>
      </c>
      <c r="I99" s="2" t="s">
        <v>511</v>
      </c>
      <c r="J99" s="2" t="s">
        <v>143</v>
      </c>
      <c r="K99" s="2" t="s">
        <v>174</v>
      </c>
      <c r="L99" s="3">
        <v>14.86</v>
      </c>
      <c r="M99" s="3">
        <v>15.6</v>
      </c>
      <c r="N99" s="3">
        <v>34.99</v>
      </c>
      <c r="O99" s="2" t="s">
        <v>96</v>
      </c>
      <c r="P99" s="2" t="s">
        <v>175</v>
      </c>
      <c r="Q99" s="2" t="s">
        <v>98</v>
      </c>
      <c r="R99" s="2" t="s">
        <v>92</v>
      </c>
      <c r="S99" s="2" t="s">
        <v>537</v>
      </c>
      <c r="T99" s="2" t="s">
        <v>496</v>
      </c>
      <c r="U99" s="2" t="s">
        <v>92</v>
      </c>
      <c r="V99" s="2" t="s">
        <v>117</v>
      </c>
      <c r="W99" s="2" t="s">
        <v>435</v>
      </c>
      <c r="X99" s="2" t="s">
        <v>92</v>
      </c>
      <c r="Y99" s="2" t="s">
        <v>103</v>
      </c>
      <c r="Z99" s="4">
        <v>1557</v>
      </c>
      <c r="AA99" s="4">
        <f>=ROUNDDOWN(31.7755102040816,0)</f>
      </c>
      <c r="AB99" s="5">
        <v>49</v>
      </c>
      <c r="AC99" s="2" t="s">
        <v>538</v>
      </c>
      <c r="AD99" s="4">
        <v>300</v>
      </c>
      <c r="AE99" s="4">
        <v>1600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92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92</v>
      </c>
      <c r="BD99" s="8" t="s">
        <v>92</v>
      </c>
      <c r="BE99" s="4" t="s">
        <v>92</v>
      </c>
      <c r="BF99" s="8" t="s">
        <v>92</v>
      </c>
      <c r="BG99" s="7" t="s">
        <v>92</v>
      </c>
      <c r="BH99" s="7" t="s">
        <v>92</v>
      </c>
      <c r="BI99" s="7"/>
      <c r="BJ99" s="4">
        <v>337</v>
      </c>
      <c r="BK99" s="8">
        <v>5081.7</v>
      </c>
      <c r="BL99" s="2" t="s">
        <v>539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96</v>
      </c>
      <c r="BW99" s="2" t="s">
        <v>106</v>
      </c>
      <c r="BX99" s="2" t="s">
        <v>540</v>
      </c>
      <c r="BY99" s="2" t="s">
        <v>108</v>
      </c>
      <c r="BZ99" s="2" t="s">
        <v>92</v>
      </c>
    </row>
    <row r="100">
      <c r="A100" s="2" t="s">
        <v>541</v>
      </c>
      <c r="B100" s="2" t="s">
        <v>492</v>
      </c>
      <c r="C100" s="2" t="s">
        <v>508</v>
      </c>
      <c r="D100" s="2" t="s">
        <v>89</v>
      </c>
      <c r="E100" s="2" t="s">
        <v>90</v>
      </c>
      <c r="F100" s="2" t="s">
        <v>509</v>
      </c>
      <c r="G100" s="2" t="s">
        <v>510</v>
      </c>
      <c r="H100" s="2" t="s">
        <v>510</v>
      </c>
      <c r="I100" s="2" t="s">
        <v>511</v>
      </c>
      <c r="J100" s="2" t="s">
        <v>143</v>
      </c>
      <c r="K100" s="2" t="s">
        <v>113</v>
      </c>
      <c r="L100" s="3">
        <v>14.86</v>
      </c>
      <c r="M100" s="3">
        <v>15.6</v>
      </c>
      <c r="N100" s="3">
        <v>34.99</v>
      </c>
      <c r="O100" s="2" t="s">
        <v>96</v>
      </c>
      <c r="P100" s="2" t="s">
        <v>175</v>
      </c>
      <c r="Q100" s="2" t="s">
        <v>98</v>
      </c>
      <c r="R100" s="2" t="s">
        <v>92</v>
      </c>
      <c r="S100" s="2" t="s">
        <v>542</v>
      </c>
      <c r="T100" s="2" t="s">
        <v>496</v>
      </c>
      <c r="U100" s="2" t="s">
        <v>92</v>
      </c>
      <c r="V100" s="2" t="s">
        <v>117</v>
      </c>
      <c r="W100" s="2" t="s">
        <v>435</v>
      </c>
      <c r="X100" s="2" t="s">
        <v>92</v>
      </c>
      <c r="Y100" s="2" t="s">
        <v>103</v>
      </c>
      <c r="Z100" s="4">
        <v>985</v>
      </c>
      <c r="AA100" s="4">
        <f>=ROUNDDOWN(14.7014925373134,0)</f>
      </c>
      <c r="AB100" s="5">
        <v>67</v>
      </c>
      <c r="AC100" s="2" t="s">
        <v>513</v>
      </c>
      <c r="AD100" s="4">
        <v>700</v>
      </c>
      <c r="AE100" s="4">
        <v>3284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92</v>
      </c>
      <c r="BD100" s="8" t="s">
        <v>92</v>
      </c>
      <c r="BE100" s="4" t="s">
        <v>92</v>
      </c>
      <c r="BF100" s="8" t="s">
        <v>92</v>
      </c>
      <c r="BG100" s="7" t="s">
        <v>92</v>
      </c>
      <c r="BH100" s="7" t="s">
        <v>92</v>
      </c>
      <c r="BI100" s="7"/>
      <c r="BJ100" s="4">
        <v>439</v>
      </c>
      <c r="BK100" s="8">
        <v>6666.75</v>
      </c>
      <c r="BL100" s="2" t="s">
        <v>543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96</v>
      </c>
      <c r="BW100" s="2" t="s">
        <v>106</v>
      </c>
      <c r="BX100" s="2" t="s">
        <v>544</v>
      </c>
      <c r="BY100" s="2" t="s">
        <v>108</v>
      </c>
      <c r="BZ100" s="2" t="s">
        <v>92</v>
      </c>
    </row>
    <row r="101">
      <c r="A101" s="2" t="s">
        <v>545</v>
      </c>
      <c r="B101" s="2" t="s">
        <v>492</v>
      </c>
      <c r="C101" s="2" t="s">
        <v>508</v>
      </c>
      <c r="D101" s="2" t="s">
        <v>89</v>
      </c>
      <c r="E101" s="2" t="s">
        <v>90</v>
      </c>
      <c r="F101" s="2" t="s">
        <v>546</v>
      </c>
      <c r="G101" s="2" t="s">
        <v>547</v>
      </c>
      <c r="H101" s="2" t="s">
        <v>547</v>
      </c>
      <c r="I101" s="2" t="s">
        <v>511</v>
      </c>
      <c r="J101" s="2" t="s">
        <v>143</v>
      </c>
      <c r="K101" s="2" t="s">
        <v>455</v>
      </c>
      <c r="L101" s="3">
        <v>17.86</v>
      </c>
      <c r="M101" s="3">
        <v>18.75</v>
      </c>
      <c r="N101" s="3">
        <v>39.99</v>
      </c>
      <c r="O101" s="2" t="s">
        <v>96</v>
      </c>
      <c r="P101" s="2" t="s">
        <v>97</v>
      </c>
      <c r="Q101" s="2" t="s">
        <v>98</v>
      </c>
      <c r="R101" s="2" t="s">
        <v>92</v>
      </c>
      <c r="S101" s="2" t="s">
        <v>548</v>
      </c>
      <c r="T101" s="2" t="s">
        <v>496</v>
      </c>
      <c r="U101" s="2" t="s">
        <v>92</v>
      </c>
      <c r="V101" s="2" t="s">
        <v>477</v>
      </c>
      <c r="W101" s="2" t="s">
        <v>435</v>
      </c>
      <c r="X101" s="2" t="s">
        <v>92</v>
      </c>
      <c r="Y101" s="2" t="s">
        <v>549</v>
      </c>
      <c r="Z101" s="4">
        <v>89</v>
      </c>
      <c r="AA101" s="4">
        <f>=ROUNDDOWN(8.31775700934579,0)</f>
      </c>
      <c r="AB101" s="5">
        <v>10.7</v>
      </c>
      <c r="AC101" s="2" t="s">
        <v>92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92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92</v>
      </c>
      <c r="BD101" s="8" t="s">
        <v>92</v>
      </c>
      <c r="BE101" s="4" t="s">
        <v>92</v>
      </c>
      <c r="BF101" s="8" t="s">
        <v>92</v>
      </c>
      <c r="BG101" s="7" t="s">
        <v>92</v>
      </c>
      <c r="BH101" s="7" t="s">
        <v>92</v>
      </c>
      <c r="BI101" s="7"/>
      <c r="BJ101" s="4">
        <v>54</v>
      </c>
      <c r="BK101" s="8">
        <v>987.53</v>
      </c>
      <c r="BL101" s="2" t="s">
        <v>550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96</v>
      </c>
      <c r="BW101" s="2" t="s">
        <v>551</v>
      </c>
      <c r="BX101" s="2" t="s">
        <v>552</v>
      </c>
      <c r="BY101" s="2" t="s">
        <v>108</v>
      </c>
      <c r="BZ101" s="2" t="s">
        <v>92</v>
      </c>
    </row>
    <row r="102">
      <c r="A102" s="2" t="s">
        <v>553</v>
      </c>
      <c r="B102" s="2" t="s">
        <v>492</v>
      </c>
      <c r="C102" s="2" t="s">
        <v>508</v>
      </c>
      <c r="D102" s="2" t="s">
        <v>89</v>
      </c>
      <c r="E102" s="2" t="s">
        <v>90</v>
      </c>
      <c r="F102" s="2" t="s">
        <v>546</v>
      </c>
      <c r="G102" s="2" t="s">
        <v>547</v>
      </c>
      <c r="H102" s="2" t="s">
        <v>547</v>
      </c>
      <c r="I102" s="2" t="s">
        <v>511</v>
      </c>
      <c r="J102" s="2" t="s">
        <v>143</v>
      </c>
      <c r="K102" s="2" t="s">
        <v>174</v>
      </c>
      <c r="L102" s="3">
        <v>17.86</v>
      </c>
      <c r="M102" s="3">
        <v>18.75</v>
      </c>
      <c r="N102" s="3">
        <v>39.99</v>
      </c>
      <c r="O102" s="2" t="s">
        <v>135</v>
      </c>
      <c r="P102" s="2" t="s">
        <v>97</v>
      </c>
      <c r="Q102" s="2" t="s">
        <v>98</v>
      </c>
      <c r="R102" s="2" t="s">
        <v>92</v>
      </c>
      <c r="S102" s="2" t="s">
        <v>554</v>
      </c>
      <c r="T102" s="2" t="s">
        <v>496</v>
      </c>
      <c r="U102" s="2" t="s">
        <v>92</v>
      </c>
      <c r="V102" s="2" t="s">
        <v>477</v>
      </c>
      <c r="W102" s="2" t="s">
        <v>435</v>
      </c>
      <c r="X102" s="2" t="s">
        <v>92</v>
      </c>
      <c r="Y102" s="2" t="s">
        <v>549</v>
      </c>
      <c r="Z102" s="4">
        <v>556</v>
      </c>
      <c r="AA102" s="4">
        <f>=ROUNDDOWN(118.297872340426,0)</f>
      </c>
      <c r="AB102" s="5">
        <v>4.7</v>
      </c>
      <c r="AC102" s="2" t="s">
        <v>92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92</v>
      </c>
      <c r="BD102" s="8" t="s">
        <v>92</v>
      </c>
      <c r="BE102" s="4" t="s">
        <v>92</v>
      </c>
      <c r="BF102" s="8" t="s">
        <v>92</v>
      </c>
      <c r="BG102" s="7" t="s">
        <v>92</v>
      </c>
      <c r="BH102" s="7" t="s">
        <v>92</v>
      </c>
      <c r="BI102" s="7"/>
      <c r="BJ102" s="4">
        <v>21</v>
      </c>
      <c r="BK102" s="8">
        <v>322.16</v>
      </c>
      <c r="BL102" s="2" t="s">
        <v>555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96</v>
      </c>
      <c r="BW102" s="2" t="s">
        <v>551</v>
      </c>
      <c r="BX102" s="2" t="s">
        <v>479</v>
      </c>
      <c r="BY102" s="2" t="s">
        <v>108</v>
      </c>
      <c r="BZ102" s="2" t="s">
        <v>92</v>
      </c>
    </row>
    <row r="103">
      <c r="A103" s="2" t="s">
        <v>556</v>
      </c>
      <c r="B103" s="2" t="s">
        <v>492</v>
      </c>
      <c r="C103" s="2" t="s">
        <v>508</v>
      </c>
      <c r="D103" s="2" t="s">
        <v>89</v>
      </c>
      <c r="E103" s="2" t="s">
        <v>90</v>
      </c>
      <c r="F103" s="2" t="s">
        <v>546</v>
      </c>
      <c r="G103" s="2" t="s">
        <v>547</v>
      </c>
      <c r="H103" s="2" t="s">
        <v>547</v>
      </c>
      <c r="I103" s="2" t="s">
        <v>511</v>
      </c>
      <c r="J103" s="2" t="s">
        <v>143</v>
      </c>
      <c r="K103" s="2" t="s">
        <v>113</v>
      </c>
      <c r="L103" s="3">
        <v>17.86</v>
      </c>
      <c r="M103" s="3">
        <v>18.75</v>
      </c>
      <c r="N103" s="3">
        <v>39.99</v>
      </c>
      <c r="O103" s="2" t="s">
        <v>96</v>
      </c>
      <c r="P103" s="2" t="s">
        <v>97</v>
      </c>
      <c r="Q103" s="2" t="s">
        <v>98</v>
      </c>
      <c r="R103" s="2" t="s">
        <v>92</v>
      </c>
      <c r="S103" s="2" t="s">
        <v>557</v>
      </c>
      <c r="T103" s="2" t="s">
        <v>496</v>
      </c>
      <c r="U103" s="2" t="s">
        <v>92</v>
      </c>
      <c r="V103" s="2" t="s">
        <v>477</v>
      </c>
      <c r="W103" s="2" t="s">
        <v>435</v>
      </c>
      <c r="X103" s="2" t="s">
        <v>92</v>
      </c>
      <c r="Y103" s="2" t="s">
        <v>549</v>
      </c>
      <c r="Z103" s="4">
        <v>391</v>
      </c>
      <c r="AA103" s="4">
        <f>=ROUNDDOWN(30.0769230769231,0)</f>
      </c>
      <c r="AB103" s="5">
        <v>13</v>
      </c>
      <c r="AC103" s="2" t="s">
        <v>92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92</v>
      </c>
      <c r="BD103" s="8" t="s">
        <v>92</v>
      </c>
      <c r="BE103" s="4" t="s">
        <v>92</v>
      </c>
      <c r="BF103" s="8" t="s">
        <v>92</v>
      </c>
      <c r="BG103" s="7" t="s">
        <v>92</v>
      </c>
      <c r="BH103" s="7" t="s">
        <v>92</v>
      </c>
      <c r="BI103" s="7"/>
      <c r="BJ103" s="4">
        <v>44</v>
      </c>
      <c r="BK103" s="8">
        <v>795.25</v>
      </c>
      <c r="BL103" s="2" t="s">
        <v>558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96</v>
      </c>
      <c r="BW103" s="2" t="s">
        <v>551</v>
      </c>
      <c r="BX103" s="2" t="s">
        <v>479</v>
      </c>
      <c r="BY103" s="2" t="s">
        <v>108</v>
      </c>
      <c r="BZ103" s="2" t="s">
        <v>92</v>
      </c>
    </row>
    <row r="104">
      <c r="A104" s="2" t="s">
        <v>559</v>
      </c>
      <c r="B104" s="2" t="s">
        <v>492</v>
      </c>
      <c r="C104" s="2" t="s">
        <v>508</v>
      </c>
      <c r="D104" s="2" t="s">
        <v>89</v>
      </c>
      <c r="E104" s="2" t="s">
        <v>90</v>
      </c>
      <c r="F104" s="2" t="s">
        <v>546</v>
      </c>
      <c r="G104" s="2" t="s">
        <v>547</v>
      </c>
      <c r="H104" s="2" t="s">
        <v>547</v>
      </c>
      <c r="I104" s="2" t="s">
        <v>511</v>
      </c>
      <c r="J104" s="2" t="s">
        <v>143</v>
      </c>
      <c r="K104" s="2" t="s">
        <v>560</v>
      </c>
      <c r="L104" s="3">
        <v>17.86</v>
      </c>
      <c r="M104" s="3">
        <v>18.75</v>
      </c>
      <c r="N104" s="3">
        <v>39.99</v>
      </c>
      <c r="O104" s="2" t="s">
        <v>96</v>
      </c>
      <c r="P104" s="2" t="s">
        <v>97</v>
      </c>
      <c r="Q104" s="2" t="s">
        <v>98</v>
      </c>
      <c r="R104" s="2" t="s">
        <v>92</v>
      </c>
      <c r="S104" s="2" t="s">
        <v>561</v>
      </c>
      <c r="T104" s="2" t="s">
        <v>496</v>
      </c>
      <c r="U104" s="2" t="s">
        <v>92</v>
      </c>
      <c r="V104" s="2" t="s">
        <v>477</v>
      </c>
      <c r="W104" s="2" t="s">
        <v>435</v>
      </c>
      <c r="X104" s="2" t="s">
        <v>92</v>
      </c>
      <c r="Y104" s="2" t="s">
        <v>549</v>
      </c>
      <c r="Z104" s="4">
        <v>312</v>
      </c>
      <c r="AA104" s="4">
        <f>=ROUNDDOWN(22.2857142857143,0)</f>
      </c>
      <c r="AB104" s="5">
        <v>14</v>
      </c>
      <c r="AC104" s="2" t="s">
        <v>92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92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92</v>
      </c>
      <c r="BD104" s="8" t="s">
        <v>92</v>
      </c>
      <c r="BE104" s="4" t="s">
        <v>92</v>
      </c>
      <c r="BF104" s="8" t="s">
        <v>92</v>
      </c>
      <c r="BG104" s="7" t="s">
        <v>92</v>
      </c>
      <c r="BH104" s="7" t="s">
        <v>92</v>
      </c>
      <c r="BI104" s="7"/>
      <c r="BJ104" s="4">
        <v>79</v>
      </c>
      <c r="BK104" s="8">
        <v>1229.79</v>
      </c>
      <c r="BL104" s="2" t="s">
        <v>562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96</v>
      </c>
      <c r="BW104" s="2" t="s">
        <v>551</v>
      </c>
      <c r="BX104" s="2" t="s">
        <v>563</v>
      </c>
      <c r="BY104" s="2" t="s">
        <v>108</v>
      </c>
      <c r="BZ104" s="2" t="s">
        <v>92</v>
      </c>
    </row>
    <row r="105">
      <c r="A105" s="2" t="s">
        <v>564</v>
      </c>
      <c r="B105" s="2" t="s">
        <v>492</v>
      </c>
      <c r="C105" s="2" t="s">
        <v>508</v>
      </c>
      <c r="D105" s="2" t="s">
        <v>89</v>
      </c>
      <c r="E105" s="2" t="s">
        <v>90</v>
      </c>
      <c r="F105" s="2" t="s">
        <v>565</v>
      </c>
      <c r="G105" s="2" t="s">
        <v>566</v>
      </c>
      <c r="H105" s="2" t="s">
        <v>566</v>
      </c>
      <c r="I105" s="2" t="s">
        <v>511</v>
      </c>
      <c r="J105" s="2" t="s">
        <v>143</v>
      </c>
      <c r="K105" s="2" t="s">
        <v>567</v>
      </c>
      <c r="L105" s="3">
        <v>14.83</v>
      </c>
      <c r="M105" s="3">
        <v>15.57</v>
      </c>
      <c r="N105" s="3">
        <v>31.99</v>
      </c>
      <c r="O105" s="2" t="s">
        <v>96</v>
      </c>
      <c r="P105" s="2" t="s">
        <v>274</v>
      </c>
      <c r="Q105" s="2" t="s">
        <v>98</v>
      </c>
      <c r="R105" s="2" t="s">
        <v>92</v>
      </c>
      <c r="S105" s="2" t="s">
        <v>568</v>
      </c>
      <c r="T105" s="2" t="s">
        <v>496</v>
      </c>
      <c r="U105" s="2" t="s">
        <v>116</v>
      </c>
      <c r="V105" s="2" t="s">
        <v>206</v>
      </c>
      <c r="W105" s="2" t="s">
        <v>435</v>
      </c>
      <c r="X105" s="2" t="s">
        <v>92</v>
      </c>
      <c r="Y105" s="2" t="s">
        <v>569</v>
      </c>
      <c r="Z105" s="4">
        <v>446</v>
      </c>
      <c r="AA105" s="4">
        <f>=ROUNDDOWN(34.3076923076923,0)</f>
      </c>
      <c r="AB105" s="5">
        <v>13</v>
      </c>
      <c r="AC105" s="2" t="s">
        <v>570</v>
      </c>
      <c r="AD105" s="4">
        <v>200</v>
      </c>
      <c r="AE105" s="4">
        <v>460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92</v>
      </c>
      <c r="BD105" s="8" t="s">
        <v>92</v>
      </c>
      <c r="BE105" s="4" t="s">
        <v>92</v>
      </c>
      <c r="BF105" s="8" t="s">
        <v>92</v>
      </c>
      <c r="BG105" s="7" t="s">
        <v>92</v>
      </c>
      <c r="BH105" s="7" t="s">
        <v>92</v>
      </c>
      <c r="BI105" s="7"/>
      <c r="BJ105" s="4">
        <v>38</v>
      </c>
      <c r="BK105" s="8">
        <v>543.16</v>
      </c>
      <c r="BL105" s="2" t="s">
        <v>571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96</v>
      </c>
      <c r="BW105" s="2" t="s">
        <v>572</v>
      </c>
      <c r="BX105" s="2" t="s">
        <v>573</v>
      </c>
      <c r="BY105" s="2" t="s">
        <v>108</v>
      </c>
      <c r="BZ105" s="2" t="s">
        <v>92</v>
      </c>
    </row>
    <row r="106">
      <c r="A106" s="2" t="s">
        <v>574</v>
      </c>
      <c r="B106" s="2" t="s">
        <v>492</v>
      </c>
      <c r="C106" s="2" t="s">
        <v>508</v>
      </c>
      <c r="D106" s="2" t="s">
        <v>89</v>
      </c>
      <c r="E106" s="2" t="s">
        <v>90</v>
      </c>
      <c r="F106" s="2" t="s">
        <v>565</v>
      </c>
      <c r="G106" s="2" t="s">
        <v>566</v>
      </c>
      <c r="H106" s="2" t="s">
        <v>566</v>
      </c>
      <c r="I106" s="2" t="s">
        <v>511</v>
      </c>
      <c r="J106" s="2" t="s">
        <v>143</v>
      </c>
      <c r="K106" s="2" t="s">
        <v>335</v>
      </c>
      <c r="L106" s="3">
        <v>14.83</v>
      </c>
      <c r="M106" s="3">
        <v>15.57</v>
      </c>
      <c r="N106" s="3">
        <v>31.99</v>
      </c>
      <c r="O106" s="2" t="s">
        <v>96</v>
      </c>
      <c r="P106" s="2" t="s">
        <v>274</v>
      </c>
      <c r="Q106" s="2" t="s">
        <v>98</v>
      </c>
      <c r="R106" s="2" t="s">
        <v>92</v>
      </c>
      <c r="S106" s="2" t="s">
        <v>575</v>
      </c>
      <c r="T106" s="2" t="s">
        <v>496</v>
      </c>
      <c r="U106" s="2" t="s">
        <v>92</v>
      </c>
      <c r="V106" s="2" t="s">
        <v>477</v>
      </c>
      <c r="W106" s="2" t="s">
        <v>435</v>
      </c>
      <c r="X106" s="2" t="s">
        <v>92</v>
      </c>
      <c r="Y106" s="2" t="s">
        <v>103</v>
      </c>
      <c r="Z106" s="4">
        <v>761</v>
      </c>
      <c r="AA106" s="4">
        <f>=ROUNDDOWN(50.7333333333333,0)</f>
      </c>
      <c r="AB106" s="5">
        <v>15</v>
      </c>
      <c r="AC106" s="2" t="s">
        <v>257</v>
      </c>
      <c r="AD106" s="4">
        <v>200</v>
      </c>
      <c r="AE106" s="4">
        <v>300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92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92</v>
      </c>
      <c r="BD106" s="8" t="s">
        <v>92</v>
      </c>
      <c r="BE106" s="4" t="s">
        <v>92</v>
      </c>
      <c r="BF106" s="8" t="s">
        <v>92</v>
      </c>
      <c r="BG106" s="7" t="s">
        <v>92</v>
      </c>
      <c r="BH106" s="7" t="s">
        <v>92</v>
      </c>
      <c r="BI106" s="7"/>
      <c r="BJ106" s="4">
        <v>52</v>
      </c>
      <c r="BK106" s="8">
        <v>764.78</v>
      </c>
      <c r="BL106" s="2" t="s">
        <v>576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96</v>
      </c>
      <c r="BW106" s="2" t="s">
        <v>106</v>
      </c>
      <c r="BX106" s="2" t="s">
        <v>577</v>
      </c>
      <c r="BY106" s="2" t="s">
        <v>108</v>
      </c>
      <c r="BZ106" s="2" t="s">
        <v>92</v>
      </c>
    </row>
    <row r="107">
      <c r="A107" s="2" t="s">
        <v>578</v>
      </c>
      <c r="B107" s="2" t="s">
        <v>492</v>
      </c>
      <c r="C107" s="2" t="s">
        <v>508</v>
      </c>
      <c r="D107" s="2" t="s">
        <v>89</v>
      </c>
      <c r="E107" s="2" t="s">
        <v>90</v>
      </c>
      <c r="F107" s="2" t="s">
        <v>565</v>
      </c>
      <c r="G107" s="2" t="s">
        <v>566</v>
      </c>
      <c r="H107" s="2" t="s">
        <v>566</v>
      </c>
      <c r="I107" s="2" t="s">
        <v>511</v>
      </c>
      <c r="J107" s="2" t="s">
        <v>143</v>
      </c>
      <c r="K107" s="2" t="s">
        <v>174</v>
      </c>
      <c r="L107" s="3">
        <v>14.83</v>
      </c>
      <c r="M107" s="3">
        <v>15.57</v>
      </c>
      <c r="N107" s="3">
        <v>31.99</v>
      </c>
      <c r="O107" s="2" t="s">
        <v>96</v>
      </c>
      <c r="P107" s="2" t="s">
        <v>197</v>
      </c>
      <c r="Q107" s="2" t="s">
        <v>98</v>
      </c>
      <c r="R107" s="2" t="s">
        <v>92</v>
      </c>
      <c r="S107" s="2" t="s">
        <v>579</v>
      </c>
      <c r="T107" s="2" t="s">
        <v>496</v>
      </c>
      <c r="U107" s="2" t="s">
        <v>92</v>
      </c>
      <c r="V107" s="2" t="s">
        <v>477</v>
      </c>
      <c r="W107" s="2" t="s">
        <v>435</v>
      </c>
      <c r="X107" s="2" t="s">
        <v>92</v>
      </c>
      <c r="Y107" s="2" t="s">
        <v>580</v>
      </c>
      <c r="Z107" s="4">
        <v>1050</v>
      </c>
      <c r="AA107" s="4">
        <f>=ROUNDDOWN(40.3846153846154,0)</f>
      </c>
      <c r="AB107" s="5">
        <v>26</v>
      </c>
      <c r="AC107" s="2" t="s">
        <v>581</v>
      </c>
      <c r="AD107" s="4">
        <v>200</v>
      </c>
      <c r="AE107" s="4">
        <v>600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92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92</v>
      </c>
      <c r="BD107" s="8" t="s">
        <v>92</v>
      </c>
      <c r="BE107" s="4" t="s">
        <v>92</v>
      </c>
      <c r="BF107" s="8" t="s">
        <v>92</v>
      </c>
      <c r="BG107" s="7" t="s">
        <v>92</v>
      </c>
      <c r="BH107" s="7" t="s">
        <v>92</v>
      </c>
      <c r="BI107" s="7"/>
      <c r="BJ107" s="4">
        <v>180</v>
      </c>
      <c r="BK107" s="8">
        <v>2503.87</v>
      </c>
      <c r="BL107" s="2" t="s">
        <v>582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96</v>
      </c>
      <c r="BW107" s="2" t="s">
        <v>106</v>
      </c>
      <c r="BX107" s="2" t="s">
        <v>583</v>
      </c>
      <c r="BY107" s="2" t="s">
        <v>108</v>
      </c>
      <c r="BZ107" s="2" t="s">
        <v>92</v>
      </c>
    </row>
    <row r="108">
      <c r="A108" s="2" t="s">
        <v>584</v>
      </c>
      <c r="B108" s="2" t="s">
        <v>492</v>
      </c>
      <c r="C108" s="2" t="s">
        <v>508</v>
      </c>
      <c r="D108" s="2" t="s">
        <v>89</v>
      </c>
      <c r="E108" s="2" t="s">
        <v>90</v>
      </c>
      <c r="F108" s="2" t="s">
        <v>565</v>
      </c>
      <c r="G108" s="2" t="s">
        <v>566</v>
      </c>
      <c r="H108" s="2" t="s">
        <v>566</v>
      </c>
      <c r="I108" s="2" t="s">
        <v>511</v>
      </c>
      <c r="J108" s="2" t="s">
        <v>143</v>
      </c>
      <c r="K108" s="2" t="s">
        <v>585</v>
      </c>
      <c r="L108" s="3">
        <v>14.83</v>
      </c>
      <c r="M108" s="3">
        <v>15.57</v>
      </c>
      <c r="N108" s="3">
        <v>31.99</v>
      </c>
      <c r="O108" s="2" t="s">
        <v>96</v>
      </c>
      <c r="P108" s="2" t="s">
        <v>274</v>
      </c>
      <c r="Q108" s="2" t="s">
        <v>98</v>
      </c>
      <c r="R108" s="2" t="s">
        <v>92</v>
      </c>
      <c r="S108" s="2" t="s">
        <v>586</v>
      </c>
      <c r="T108" s="2" t="s">
        <v>496</v>
      </c>
      <c r="U108" s="2" t="s">
        <v>116</v>
      </c>
      <c r="V108" s="2" t="s">
        <v>477</v>
      </c>
      <c r="W108" s="2" t="s">
        <v>435</v>
      </c>
      <c r="X108" s="2" t="s">
        <v>92</v>
      </c>
      <c r="Y108" s="2" t="s">
        <v>587</v>
      </c>
      <c r="Z108" s="4">
        <v>518</v>
      </c>
      <c r="AA108" s="4">
        <f>=ROUNDDOWN(43.1666666666667,0)</f>
      </c>
      <c r="AB108" s="5">
        <v>12</v>
      </c>
      <c r="AC108" s="2" t="s">
        <v>520</v>
      </c>
      <c r="AD108" s="4">
        <v>100</v>
      </c>
      <c r="AE108" s="4">
        <v>250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92</v>
      </c>
      <c r="BD108" s="8" t="s">
        <v>92</v>
      </c>
      <c r="BE108" s="4" t="s">
        <v>92</v>
      </c>
      <c r="BF108" s="8" t="s">
        <v>92</v>
      </c>
      <c r="BG108" s="7" t="s">
        <v>92</v>
      </c>
      <c r="BH108" s="7" t="s">
        <v>92</v>
      </c>
      <c r="BI108" s="7"/>
      <c r="BJ108" s="4">
        <v>93</v>
      </c>
      <c r="BK108" s="8">
        <v>1393</v>
      </c>
      <c r="BL108" s="2" t="s">
        <v>588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96</v>
      </c>
      <c r="BW108" s="2" t="s">
        <v>587</v>
      </c>
      <c r="BX108" s="2" t="s">
        <v>589</v>
      </c>
      <c r="BY108" s="2" t="s">
        <v>108</v>
      </c>
      <c r="BZ108" s="2" t="s">
        <v>92</v>
      </c>
    </row>
    <row r="109">
      <c r="A109" s="2" t="s">
        <v>590</v>
      </c>
      <c r="B109" s="2" t="s">
        <v>492</v>
      </c>
      <c r="C109" s="2" t="s">
        <v>508</v>
      </c>
      <c r="D109" s="2" t="s">
        <v>89</v>
      </c>
      <c r="E109" s="2" t="s">
        <v>90</v>
      </c>
      <c r="F109" s="2" t="s">
        <v>565</v>
      </c>
      <c r="G109" s="2" t="s">
        <v>566</v>
      </c>
      <c r="H109" s="2" t="s">
        <v>566</v>
      </c>
      <c r="I109" s="2" t="s">
        <v>511</v>
      </c>
      <c r="J109" s="2" t="s">
        <v>143</v>
      </c>
      <c r="K109" s="2" t="s">
        <v>591</v>
      </c>
      <c r="L109" s="3">
        <v>14.83</v>
      </c>
      <c r="M109" s="3">
        <v>15.57</v>
      </c>
      <c r="N109" s="3">
        <v>31.99</v>
      </c>
      <c r="O109" s="2" t="s">
        <v>96</v>
      </c>
      <c r="P109" s="2" t="s">
        <v>274</v>
      </c>
      <c r="Q109" s="2" t="s">
        <v>98</v>
      </c>
      <c r="R109" s="2" t="s">
        <v>92</v>
      </c>
      <c r="S109" s="2" t="s">
        <v>592</v>
      </c>
      <c r="T109" s="2" t="s">
        <v>496</v>
      </c>
      <c r="U109" s="2" t="s">
        <v>92</v>
      </c>
      <c r="V109" s="2" t="s">
        <v>477</v>
      </c>
      <c r="W109" s="2" t="s">
        <v>435</v>
      </c>
      <c r="X109" s="2" t="s">
        <v>92</v>
      </c>
      <c r="Y109" s="2" t="s">
        <v>188</v>
      </c>
      <c r="Z109" s="4">
        <v>856</v>
      </c>
      <c r="AA109" s="4">
        <f>=ROUNDDOWN(53.5,0)</f>
      </c>
      <c r="AB109" s="5">
        <v>16</v>
      </c>
      <c r="AC109" s="2" t="s">
        <v>278</v>
      </c>
      <c r="AD109" s="4">
        <v>100</v>
      </c>
      <c r="AE109" s="4">
        <v>200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92</v>
      </c>
      <c r="BD109" s="8" t="s">
        <v>92</v>
      </c>
      <c r="BE109" s="4" t="s">
        <v>92</v>
      </c>
      <c r="BF109" s="8" t="s">
        <v>92</v>
      </c>
      <c r="BG109" s="7" t="s">
        <v>92</v>
      </c>
      <c r="BH109" s="7" t="s">
        <v>92</v>
      </c>
      <c r="BI109" s="7"/>
      <c r="BJ109" s="4">
        <v>73</v>
      </c>
      <c r="BK109" s="8">
        <v>1073.34</v>
      </c>
      <c r="BL109" s="2" t="s">
        <v>593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96</v>
      </c>
      <c r="BW109" s="2" t="s">
        <v>594</v>
      </c>
      <c r="BX109" s="2" t="s">
        <v>595</v>
      </c>
      <c r="BY109" s="2" t="s">
        <v>108</v>
      </c>
      <c r="BZ109" s="2" t="s">
        <v>92</v>
      </c>
    </row>
    <row r="110">
      <c r="A110" s="2" t="s">
        <v>596</v>
      </c>
      <c r="B110" s="2" t="s">
        <v>492</v>
      </c>
      <c r="C110" s="2" t="s">
        <v>508</v>
      </c>
      <c r="D110" s="2" t="s">
        <v>89</v>
      </c>
      <c r="E110" s="2" t="s">
        <v>90</v>
      </c>
      <c r="F110" s="2" t="s">
        <v>565</v>
      </c>
      <c r="G110" s="2" t="s">
        <v>566</v>
      </c>
      <c r="H110" s="2" t="s">
        <v>566</v>
      </c>
      <c r="I110" s="2" t="s">
        <v>511</v>
      </c>
      <c r="J110" s="2" t="s">
        <v>143</v>
      </c>
      <c r="K110" s="2" t="s">
        <v>597</v>
      </c>
      <c r="L110" s="3">
        <v>14.83</v>
      </c>
      <c r="M110" s="3">
        <v>15.57</v>
      </c>
      <c r="N110" s="3">
        <v>31.99</v>
      </c>
      <c r="O110" s="2" t="s">
        <v>96</v>
      </c>
      <c r="P110" s="2" t="s">
        <v>274</v>
      </c>
      <c r="Q110" s="2" t="s">
        <v>98</v>
      </c>
      <c r="R110" s="2" t="s">
        <v>92</v>
      </c>
      <c r="S110" s="2" t="s">
        <v>598</v>
      </c>
      <c r="T110" s="2" t="s">
        <v>496</v>
      </c>
      <c r="U110" s="2" t="s">
        <v>116</v>
      </c>
      <c r="V110" s="2" t="s">
        <v>477</v>
      </c>
      <c r="W110" s="2" t="s">
        <v>435</v>
      </c>
      <c r="X110" s="2" t="s">
        <v>92</v>
      </c>
      <c r="Y110" s="2" t="s">
        <v>599</v>
      </c>
      <c r="Z110" s="4">
        <v>387</v>
      </c>
      <c r="AA110" s="4">
        <f>=ROUNDDOWN(22.7647058823529,0)</f>
      </c>
      <c r="AB110" s="5">
        <v>17</v>
      </c>
      <c r="AC110" s="2" t="s">
        <v>581</v>
      </c>
      <c r="AD110" s="4">
        <v>150</v>
      </c>
      <c r="AE110" s="4">
        <v>650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92</v>
      </c>
      <c r="BD110" s="8" t="s">
        <v>92</v>
      </c>
      <c r="BE110" s="4" t="s">
        <v>92</v>
      </c>
      <c r="BF110" s="8" t="s">
        <v>92</v>
      </c>
      <c r="BG110" s="7" t="s">
        <v>92</v>
      </c>
      <c r="BH110" s="7" t="s">
        <v>92</v>
      </c>
      <c r="BI110" s="7"/>
      <c r="BJ110" s="4">
        <v>69</v>
      </c>
      <c r="BK110" s="8">
        <v>1029.74</v>
      </c>
      <c r="BL110" s="2" t="s">
        <v>600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96</v>
      </c>
      <c r="BW110" s="2" t="s">
        <v>601</v>
      </c>
      <c r="BX110" s="2" t="s">
        <v>602</v>
      </c>
      <c r="BY110" s="2" t="s">
        <v>108</v>
      </c>
      <c r="BZ110" s="2" t="s">
        <v>92</v>
      </c>
    </row>
    <row r="111">
      <c r="A111" s="2" t="s">
        <v>603</v>
      </c>
      <c r="B111" s="2" t="s">
        <v>492</v>
      </c>
      <c r="C111" s="2" t="s">
        <v>508</v>
      </c>
      <c r="D111" s="2" t="s">
        <v>89</v>
      </c>
      <c r="E111" s="2" t="s">
        <v>90</v>
      </c>
      <c r="F111" s="2" t="s">
        <v>565</v>
      </c>
      <c r="G111" s="2" t="s">
        <v>566</v>
      </c>
      <c r="H111" s="2" t="s">
        <v>566</v>
      </c>
      <c r="I111" s="2" t="s">
        <v>511</v>
      </c>
      <c r="J111" s="2" t="s">
        <v>143</v>
      </c>
      <c r="K111" s="2" t="s">
        <v>390</v>
      </c>
      <c r="L111" s="3">
        <v>14.83</v>
      </c>
      <c r="M111" s="3">
        <v>15.57</v>
      </c>
      <c r="N111" s="3">
        <v>31.99</v>
      </c>
      <c r="O111" s="2" t="s">
        <v>96</v>
      </c>
      <c r="P111" s="2" t="s">
        <v>274</v>
      </c>
      <c r="Q111" s="2" t="s">
        <v>98</v>
      </c>
      <c r="R111" s="2" t="s">
        <v>92</v>
      </c>
      <c r="S111" s="2" t="s">
        <v>604</v>
      </c>
      <c r="T111" s="2" t="s">
        <v>496</v>
      </c>
      <c r="U111" s="2" t="s">
        <v>92</v>
      </c>
      <c r="V111" s="2" t="s">
        <v>477</v>
      </c>
      <c r="W111" s="2" t="s">
        <v>435</v>
      </c>
      <c r="X111" s="2" t="s">
        <v>92</v>
      </c>
      <c r="Y111" s="2" t="s">
        <v>605</v>
      </c>
      <c r="Z111" s="4">
        <v>492</v>
      </c>
      <c r="AA111" s="4">
        <f>=ROUNDDOWN(22.3636363636364,0)</f>
      </c>
      <c r="AB111" s="5">
        <v>22</v>
      </c>
      <c r="AC111" s="2" t="s">
        <v>581</v>
      </c>
      <c r="AD111" s="4">
        <v>200</v>
      </c>
      <c r="AE111" s="4">
        <v>1100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92</v>
      </c>
      <c r="BD111" s="8" t="s">
        <v>92</v>
      </c>
      <c r="BE111" s="4" t="s">
        <v>92</v>
      </c>
      <c r="BF111" s="8" t="s">
        <v>92</v>
      </c>
      <c r="BG111" s="7" t="s">
        <v>92</v>
      </c>
      <c r="BH111" s="7" t="s">
        <v>92</v>
      </c>
      <c r="BI111" s="7"/>
      <c r="BJ111" s="4">
        <v>101</v>
      </c>
      <c r="BK111" s="8">
        <v>1468.2</v>
      </c>
      <c r="BL111" s="2" t="s">
        <v>606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96</v>
      </c>
      <c r="BW111" s="2" t="s">
        <v>106</v>
      </c>
      <c r="BX111" s="2" t="s">
        <v>607</v>
      </c>
      <c r="BY111" s="2" t="s">
        <v>108</v>
      </c>
      <c r="BZ111" s="2" t="s">
        <v>92</v>
      </c>
    </row>
    <row r="112">
      <c r="A112" s="16" t="s">
        <v>608</v>
      </c>
      <c r="B112" s="9" t="s">
        <v>92</v>
      </c>
      <c r="C112" s="9" t="s">
        <v>92</v>
      </c>
      <c r="D112" s="9" t="s">
        <v>92</v>
      </c>
      <c r="E112" s="9" t="s">
        <v>92</v>
      </c>
      <c r="F112" s="9" t="s">
        <v>92</v>
      </c>
      <c r="G112" s="9" t="s">
        <v>92</v>
      </c>
      <c r="H112" s="9" t="s">
        <v>92</v>
      </c>
      <c r="I112" s="9" t="s">
        <v>92</v>
      </c>
      <c r="J112" s="9" t="s">
        <v>92</v>
      </c>
      <c r="K112" s="9" t="s">
        <v>92</v>
      </c>
      <c r="L112" s="10"/>
      <c r="M112" s="10"/>
      <c r="N112" s="10"/>
      <c r="O112" s="9" t="s">
        <v>92</v>
      </c>
      <c r="P112" s="9" t="s">
        <v>92</v>
      </c>
      <c r="Q112" s="9" t="s">
        <v>92</v>
      </c>
      <c r="R112" s="9" t="s">
        <v>92</v>
      </c>
      <c r="S112" s="9" t="s">
        <v>92</v>
      </c>
      <c r="T112" s="9" t="s">
        <v>92</v>
      </c>
      <c r="U112" s="9" t="s">
        <v>92</v>
      </c>
      <c r="V112" s="9" t="s">
        <v>92</v>
      </c>
      <c r="W112" s="9" t="s">
        <v>92</v>
      </c>
      <c r="X112" s="9" t="s">
        <v>92</v>
      </c>
      <c r="Y112" s="9" t="s">
        <v>92</v>
      </c>
      <c r="Z112" s="11">
        <v>21447</v>
      </c>
      <c r="AA112" s="11">
        <f>=ROUNDDOWN({0},0)</f>
      </c>
      <c r="AB112" s="12">
        <v>693.7</v>
      </c>
      <c r="AC112" s="9" t="s">
        <v>92</v>
      </c>
      <c r="AD112" s="11"/>
      <c r="AE112" s="11">
        <v>16505</v>
      </c>
      <c r="AF112" s="13"/>
      <c r="AG112" s="13"/>
      <c r="AH112" s="14"/>
      <c r="AI112" s="11"/>
      <c r="AJ112" s="11">
        <f>=ROUNDDOWN({0},0)</f>
      </c>
      <c r="AK112" s="12"/>
      <c r="AL112" s="9" t="s">
        <v>92</v>
      </c>
      <c r="AM112" s="11"/>
      <c r="AN112" s="11"/>
      <c r="AO112" s="14"/>
      <c r="AP112" s="11">
        <v>3</v>
      </c>
      <c r="AQ112" s="15">
        <v>98.02</v>
      </c>
      <c r="AR112" s="11"/>
      <c r="AS112" s="15"/>
      <c r="AT112" s="14"/>
      <c r="AU112" s="14"/>
      <c r="AV112" s="11">
        <v>3</v>
      </c>
      <c r="AW112" s="15">
        <v>98.02</v>
      </c>
      <c r="AX112" s="11"/>
      <c r="AY112" s="15"/>
      <c r="AZ112" s="14"/>
      <c r="BA112" s="14"/>
      <c r="BB112" s="14"/>
      <c r="BC112" s="11">
        <v>3</v>
      </c>
      <c r="BD112" s="15">
        <v>98.02</v>
      </c>
      <c r="BE112" s="11"/>
      <c r="BF112" s="15"/>
      <c r="BG112" s="14"/>
      <c r="BH112" s="14"/>
      <c r="BI112" s="14"/>
      <c r="BJ112" s="11"/>
      <c r="BK112" s="15"/>
      <c r="BL112" s="9" t="s">
        <v>92</v>
      </c>
      <c r="BM112" s="14"/>
      <c r="BN112" s="14"/>
      <c r="BO112" s="11">
        <v>3</v>
      </c>
      <c r="BP112" s="15">
        <v>98.02</v>
      </c>
      <c r="BQ112" s="11"/>
      <c r="BR112" s="15"/>
      <c r="BS112" s="14"/>
      <c r="BT112" s="14"/>
      <c r="BU112" s="9" t="s">
        <v>92</v>
      </c>
      <c r="BV112" s="9" t="s">
        <v>92</v>
      </c>
      <c r="BW112" s="9" t="s">
        <v>92</v>
      </c>
      <c r="BX112" s="9" t="s">
        <v>92</v>
      </c>
      <c r="BY112" s="9" t="s">
        <v>92</v>
      </c>
      <c r="BZ112" s="9" t="s">
        <v>92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38"/>
    <mergeCell ref="BD37:BD38"/>
    <mergeCell ref="BE37:BE38"/>
    <mergeCell ref="BF37:BF38"/>
    <mergeCell ref="BG37:BG38"/>
    <mergeCell ref="BH37:BH38"/>
    <mergeCell ref="BC45:BC49"/>
    <mergeCell ref="BD45:BD49"/>
    <mergeCell ref="BE45:BE49"/>
    <mergeCell ref="BF45:BF49"/>
    <mergeCell ref="BG45:BG49"/>
    <mergeCell ref="BH45:BH49"/>
    <mergeCell ref="BC50:BC53"/>
    <mergeCell ref="BD50:BD53"/>
    <mergeCell ref="BE50:BE53"/>
    <mergeCell ref="BF50:BF53"/>
    <mergeCell ref="BG50:BG53"/>
    <mergeCell ref="BH50:BH53"/>
    <mergeCell ref="BC54:BC58"/>
    <mergeCell ref="BD54:BD58"/>
    <mergeCell ref="BE54:BE58"/>
    <mergeCell ref="BF54:BF58"/>
    <mergeCell ref="BG54:BG58"/>
    <mergeCell ref="BH54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8:BC83"/>
    <mergeCell ref="BD78:BD83"/>
    <mergeCell ref="BE78:BE83"/>
    <mergeCell ref="BF78:BF83"/>
    <mergeCell ref="BG78:BG83"/>
    <mergeCell ref="BH78:BH83"/>
    <mergeCell ref="BC87:BC88"/>
    <mergeCell ref="BD87:BD88"/>
    <mergeCell ref="BE87:BE88"/>
    <mergeCell ref="BF87:BF88"/>
    <mergeCell ref="BG87:BG88"/>
    <mergeCell ref="BH87:BH88"/>
    <mergeCell ref="BC91:BC94"/>
    <mergeCell ref="BD91:BD94"/>
    <mergeCell ref="BE91:BE94"/>
    <mergeCell ref="BF91:BF94"/>
    <mergeCell ref="BG91:BG94"/>
    <mergeCell ref="BH91:BH94"/>
    <mergeCell ref="BC95:BC100"/>
    <mergeCell ref="BD95:BD100"/>
    <mergeCell ref="BE95:BE100"/>
    <mergeCell ref="BF95:BF100"/>
    <mergeCell ref="BG95:BG100"/>
    <mergeCell ref="BH95:BH100"/>
    <mergeCell ref="BC101:BC104"/>
    <mergeCell ref="BD101:BD104"/>
    <mergeCell ref="BE101:BE104"/>
    <mergeCell ref="BF101:BF104"/>
    <mergeCell ref="BG101:BG104"/>
    <mergeCell ref="BH101:BH104"/>
    <mergeCell ref="BC105:BC111"/>
    <mergeCell ref="BD105:BD111"/>
    <mergeCell ref="BE105:BE111"/>
    <mergeCell ref="BF105:BF111"/>
    <mergeCell ref="BG105:BG111"/>
    <mergeCell ref="BH105:BH111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37:AV38"/>
    <mergeCell ref="AW37:AW38"/>
    <mergeCell ref="AX37:AX38"/>
    <mergeCell ref="AY37:AY38"/>
    <mergeCell ref="AZ37:AZ38"/>
    <mergeCell ref="BA37:BA38"/>
    <mergeCell ref="AV63:AV64"/>
    <mergeCell ref="AW63:AW64"/>
    <mergeCell ref="AX63:AX64"/>
    <mergeCell ref="AY63:AY64"/>
    <mergeCell ref="AZ63:AZ64"/>
    <mergeCell ref="BA63:BA64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BB37:BB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609</v>
      </c>
      <c r="D2" s="0" t="s">
        <v>610</v>
      </c>
      <c r="E2" s="0" t="s">
        <v>611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612</v>
      </c>
      <c r="J4" s="1" t="s">
        <v>613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614</v>
      </c>
      <c r="P4" s="1" t="s">
        <v>615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616</v>
      </c>
      <c r="F5" s="1" t="s">
        <v>617</v>
      </c>
      <c r="G5" s="1" t="s">
        <v>616</v>
      </c>
      <c r="H5" s="1" t="s">
        <v>617</v>
      </c>
      <c r="I5" s="1" t="s">
        <v>612</v>
      </c>
      <c r="J5" s="1" t="s">
        <v>613</v>
      </c>
      <c r="K5" s="1" t="s">
        <v>618</v>
      </c>
      <c r="L5" s="1" t="s">
        <v>619</v>
      </c>
      <c r="M5" s="1" t="s">
        <v>618</v>
      </c>
      <c r="N5" s="1" t="s">
        <v>619</v>
      </c>
      <c r="O5" s="1" t="s">
        <v>614</v>
      </c>
      <c r="P5" s="1" t="s">
        <v>615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</v>
      </c>
      <c r="F6" s="8">
        <v>58.43</v>
      </c>
      <c r="G6" s="4"/>
      <c r="H6" s="8"/>
      <c r="I6" s="7"/>
      <c r="J6" s="7"/>
      <c r="K6" s="4">
        <v>2</v>
      </c>
      <c r="L6" s="8">
        <v>58.43</v>
      </c>
      <c r="M6" s="4"/>
      <c r="N6" s="8"/>
      <c r="O6" s="7"/>
      <c r="P6" s="7"/>
    </row>
    <row r="7">
      <c r="A7" s="2" t="s">
        <v>87</v>
      </c>
      <c r="B7" s="2" t="s">
        <v>193</v>
      </c>
      <c r="C7" s="2" t="s">
        <v>89</v>
      </c>
      <c r="D7" s="2" t="s">
        <v>90</v>
      </c>
      <c r="E7" s="4">
        <v>1</v>
      </c>
      <c r="F7" s="8">
        <v>39.59</v>
      </c>
      <c r="G7" s="4" t="s">
        <v>92</v>
      </c>
      <c r="H7" s="8" t="s">
        <v>92</v>
      </c>
      <c r="I7" s="7" t="s">
        <v>92</v>
      </c>
      <c r="J7" s="7" t="s">
        <v>92</v>
      </c>
      <c r="K7" s="4">
        <v>1</v>
      </c>
      <c r="L7" s="8">
        <v>39.59</v>
      </c>
      <c r="M7" s="4"/>
      <c r="N7" s="8"/>
      <c r="O7" s="7"/>
      <c r="P7" s="7"/>
    </row>
    <row r="8">
      <c r="A8" s="2" t="s">
        <v>87</v>
      </c>
      <c r="B8" s="2" t="s">
        <v>193</v>
      </c>
      <c r="C8" s="2" t="s">
        <v>89</v>
      </c>
      <c r="D8" s="2" t="s">
        <v>287</v>
      </c>
      <c r="E8" s="4" t="s">
        <v>92</v>
      </c>
      <c r="F8" s="8" t="s">
        <v>92</v>
      </c>
      <c r="G8" s="4" t="s">
        <v>92</v>
      </c>
      <c r="H8" s="8" t="s">
        <v>92</v>
      </c>
      <c r="I8" s="7" t="s">
        <v>92</v>
      </c>
      <c r="J8" s="7" t="s">
        <v>92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309</v>
      </c>
      <c r="C9" s="2" t="s">
        <v>89</v>
      </c>
      <c r="D9" s="2" t="s">
        <v>287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322</v>
      </c>
      <c r="C10" s="2" t="s">
        <v>89</v>
      </c>
      <c r="D10" s="2" t="s">
        <v>323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331</v>
      </c>
      <c r="C11" s="2" t="s">
        <v>89</v>
      </c>
      <c r="D11" s="2" t="s">
        <v>323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376</v>
      </c>
      <c r="C12" s="2" t="s">
        <v>89</v>
      </c>
      <c r="D12" s="2" t="s">
        <v>323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393</v>
      </c>
      <c r="C13" s="2" t="s">
        <v>89</v>
      </c>
      <c r="D13" s="2" t="s">
        <v>287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408</v>
      </c>
      <c r="C14" s="2" t="s">
        <v>89</v>
      </c>
      <c r="D14" s="2" t="s">
        <v>323</v>
      </c>
      <c r="E14" s="4" t="s">
        <v>92</v>
      </c>
      <c r="F14" s="8" t="s">
        <v>92</v>
      </c>
      <c r="G14" s="4" t="s">
        <v>92</v>
      </c>
      <c r="H14" s="8" t="s">
        <v>92</v>
      </c>
      <c r="I14" s="7" t="s">
        <v>92</v>
      </c>
      <c r="J14" s="7" t="s">
        <v>92</v>
      </c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408</v>
      </c>
      <c r="C15" s="2" t="s">
        <v>89</v>
      </c>
      <c r="D15" s="2" t="s">
        <v>90</v>
      </c>
      <c r="E15" s="4" t="s">
        <v>92</v>
      </c>
      <c r="F15" s="8" t="s">
        <v>92</v>
      </c>
      <c r="G15" s="4" t="s">
        <v>92</v>
      </c>
      <c r="H15" s="8" t="s">
        <v>92</v>
      </c>
      <c r="I15" s="7" t="s">
        <v>92</v>
      </c>
      <c r="J15" s="7" t="s">
        <v>92</v>
      </c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287</v>
      </c>
      <c r="C16" s="2" t="s">
        <v>89</v>
      </c>
      <c r="D16" s="2" t="s">
        <v>287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469</v>
      </c>
      <c r="C17" s="2" t="s">
        <v>89</v>
      </c>
      <c r="D17" s="2" t="s">
        <v>287</v>
      </c>
      <c r="E17" s="4" t="s">
        <v>92</v>
      </c>
      <c r="F17" s="8" t="s">
        <v>92</v>
      </c>
      <c r="G17" s="4" t="s">
        <v>92</v>
      </c>
      <c r="H17" s="8" t="s">
        <v>92</v>
      </c>
      <c r="I17" s="7" t="s">
        <v>92</v>
      </c>
      <c r="J17" s="7" t="s">
        <v>92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469</v>
      </c>
      <c r="C18" s="2" t="s">
        <v>89</v>
      </c>
      <c r="D18" s="2" t="s">
        <v>90</v>
      </c>
      <c r="E18" s="4" t="s">
        <v>92</v>
      </c>
      <c r="F18" s="8" t="s">
        <v>92</v>
      </c>
      <c r="G18" s="4" t="s">
        <v>92</v>
      </c>
      <c r="H18" s="8" t="s">
        <v>92</v>
      </c>
      <c r="I18" s="7" t="s">
        <v>92</v>
      </c>
      <c r="J18" s="7" t="s">
        <v>92</v>
      </c>
      <c r="K18" s="4"/>
      <c r="L18" s="8"/>
      <c r="M18" s="4"/>
      <c r="N18" s="8"/>
      <c r="O18" s="7"/>
      <c r="P18" s="7"/>
    </row>
    <row r="19">
      <c r="A19" s="2" t="s">
        <v>492</v>
      </c>
      <c r="B19" s="2" t="s">
        <v>493</v>
      </c>
      <c r="C19" s="2" t="s">
        <v>89</v>
      </c>
      <c r="D19" s="2" t="s">
        <v>323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492</v>
      </c>
      <c r="B20" s="2" t="s">
        <v>508</v>
      </c>
      <c r="C20" s="2" t="s">
        <v>89</v>
      </c>
      <c r="D20" s="2" t="s">
        <v>90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609</v>
      </c>
      <c r="D2" s="0" t="s">
        <v>610</v>
      </c>
      <c r="E2" s="0" t="s">
        <v>611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612</v>
      </c>
      <c r="I4" s="1" t="s">
        <v>613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614</v>
      </c>
      <c r="O4" s="1" t="s">
        <v>615</v>
      </c>
    </row>
    <row r="5">
      <c r="A5" s="1" t="s">
        <v>52</v>
      </c>
      <c r="B5" s="1" t="s">
        <v>54</v>
      </c>
      <c r="C5" s="1" t="s">
        <v>55</v>
      </c>
      <c r="D5" s="1" t="s">
        <v>616</v>
      </c>
      <c r="E5" s="1" t="s">
        <v>617</v>
      </c>
      <c r="F5" s="1" t="s">
        <v>616</v>
      </c>
      <c r="G5" s="1" t="s">
        <v>617</v>
      </c>
      <c r="H5" s="1" t="s">
        <v>612</v>
      </c>
      <c r="I5" s="1" t="s">
        <v>613</v>
      </c>
      <c r="J5" s="1" t="s">
        <v>618</v>
      </c>
      <c r="K5" s="1" t="s">
        <v>619</v>
      </c>
      <c r="L5" s="1" t="s">
        <v>618</v>
      </c>
      <c r="M5" s="1" t="s">
        <v>619</v>
      </c>
      <c r="N5" s="1" t="s">
        <v>614</v>
      </c>
      <c r="O5" s="1" t="s">
        <v>615</v>
      </c>
    </row>
    <row r="6">
      <c r="A6" s="2" t="s">
        <v>87</v>
      </c>
      <c r="B6" s="2" t="s">
        <v>89</v>
      </c>
      <c r="C6" s="2" t="s">
        <v>90</v>
      </c>
      <c r="D6" s="4">
        <v>3</v>
      </c>
      <c r="E6" s="8">
        <v>98.02</v>
      </c>
      <c r="F6" s="4" t="s">
        <v>92</v>
      </c>
      <c r="G6" s="8" t="s">
        <v>92</v>
      </c>
      <c r="H6" s="7" t="s">
        <v>92</v>
      </c>
      <c r="I6" s="7" t="s">
        <v>92</v>
      </c>
      <c r="J6" s="4">
        <v>3</v>
      </c>
      <c r="K6" s="8">
        <v>98.02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287</v>
      </c>
      <c r="D7" s="4" t="s">
        <v>92</v>
      </c>
      <c r="E7" s="8" t="s">
        <v>92</v>
      </c>
      <c r="F7" s="4" t="s">
        <v>92</v>
      </c>
      <c r="G7" s="8" t="s">
        <v>92</v>
      </c>
      <c r="H7" s="7" t="s">
        <v>92</v>
      </c>
      <c r="I7" s="7" t="s">
        <v>92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323</v>
      </c>
      <c r="D8" s="4" t="s">
        <v>92</v>
      </c>
      <c r="E8" s="8" t="s">
        <v>92</v>
      </c>
      <c r="F8" s="4" t="s">
        <v>92</v>
      </c>
      <c r="G8" s="8" t="s">
        <v>92</v>
      </c>
      <c r="H8" s="7" t="s">
        <v>92</v>
      </c>
      <c r="I8" s="7" t="s">
        <v>92</v>
      </c>
      <c r="J8" s="4"/>
      <c r="K8" s="8"/>
      <c r="L8" s="4"/>
      <c r="M8" s="8"/>
      <c r="N8" s="7"/>
      <c r="O8" s="7"/>
    </row>
    <row r="9">
      <c r="A9" s="2" t="s">
        <v>492</v>
      </c>
      <c r="B9" s="2" t="s">
        <v>89</v>
      </c>
      <c r="C9" s="2" t="s">
        <v>323</v>
      </c>
      <c r="D9" s="4" t="s">
        <v>92</v>
      </c>
      <c r="E9" s="8" t="s">
        <v>92</v>
      </c>
      <c r="F9" s="4" t="s">
        <v>92</v>
      </c>
      <c r="G9" s="8" t="s">
        <v>92</v>
      </c>
      <c r="H9" s="7" t="s">
        <v>92</v>
      </c>
      <c r="I9" s="7" t="s">
        <v>92</v>
      </c>
      <c r="J9" s="4"/>
      <c r="K9" s="8"/>
      <c r="L9" s="4"/>
      <c r="M9" s="8"/>
      <c r="N9" s="7"/>
      <c r="O9" s="7"/>
    </row>
    <row r="10">
      <c r="A10" s="2" t="s">
        <v>492</v>
      </c>
      <c r="B10" s="2" t="s">
        <v>89</v>
      </c>
      <c r="C10" s="2" t="s">
        <v>90</v>
      </c>
      <c r="D10" s="4" t="s">
        <v>92</v>
      </c>
      <c r="E10" s="8" t="s">
        <v>92</v>
      </c>
      <c r="F10" s="4" t="s">
        <v>92</v>
      </c>
      <c r="G10" s="8" t="s">
        <v>92</v>
      </c>
      <c r="H10" s="7" t="s">
        <v>92</v>
      </c>
      <c r="I10" s="7" t="s">
        <v>92</v>
      </c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